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202300"/>
  <mc:AlternateContent xmlns:mc="http://schemas.openxmlformats.org/markup-compatibility/2006">
    <mc:Choice Requires="x15">
      <x15ac:absPath xmlns:x15ac="http://schemas.microsoft.com/office/spreadsheetml/2010/11/ac" url="https://allegion-my.sharepoint.com/personal/c-gsolorzano_allegion_com/Documents/Documents/filtroIPLSemanal/Analizador-de-excel/"/>
    </mc:Choice>
  </mc:AlternateContent>
  <xr:revisionPtr revIDLastSave="8" documentId="13_ncr:1_{0211737C-23A0-49B9-B36A-D930B3566854}" xr6:coauthVersionLast="47" xr6:coauthVersionMax="47" xr10:uidLastSave="{8D8E02DF-AA20-491B-93B8-9500B47AE96D}"/>
  <bookViews>
    <workbookView xWindow="-120" yWindow="-120" windowWidth="20730" windowHeight="11040" activeTab="3" xr2:uid="{E0CFDA22-D84F-445D-A03A-D9605FB7D4CF}"/>
  </bookViews>
  <sheets>
    <sheet name="IPL" sheetId="3" r:id="rId1"/>
    <sheet name="CPPM" sheetId="4" r:id="rId2"/>
    <sheet name="Lines" sheetId="6" r:id="rId3"/>
    <sheet name="IPL - Cases" sheetId="7" r:id="rId4"/>
    <sheet name="CPPM - Cases" sheetId="8" r:id="rId5"/>
  </sheets>
  <externalReferences>
    <externalReference r:id="rId6"/>
  </externalReferences>
  <definedNames>
    <definedName name="orders" localSheetId="4">[1]Lines!$A$2:$B$22</definedName>
    <definedName name="orders" localSheetId="3">[1]Lines!$A$2:$B$22</definedName>
    <definedName name="orders">Lines!$A$2:$B$22</definedName>
    <definedName name="Slicer_Brand">#N/A</definedName>
    <definedName name="Slicer_Factory">#N/A</definedName>
    <definedName name="Slicer_Interaction_Subtype">#N/A</definedName>
    <definedName name="Slicer_Interaction_Type">#N/A</definedName>
    <definedName name="Slicer_Parent_Accountability">#N/A</definedName>
    <definedName name="Slicer_Point_of_Failure">#N/A</definedName>
    <definedName name="Slicer_Series">#N/A</definedName>
  </definedNames>
  <calcPr calcId="191029"/>
  <pivotCaches>
    <pivotCache cacheId="137" r:id="rId7"/>
    <pivotCache cacheId="145"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563" i="8" l="1" a="1"/>
  <c r="AW563" i="8" s="1"/>
  <c r="AV563" i="8"/>
  <c r="AU563" i="8"/>
  <c r="AT563" i="8"/>
  <c r="AS563" i="8"/>
  <c r="AR563" i="8"/>
  <c r="AQ563" i="8"/>
  <c r="AP563" i="8"/>
  <c r="AN563" i="8"/>
  <c r="AO563" i="8" s="1"/>
  <c r="AW562" i="8" a="1"/>
  <c r="AW562" i="8" s="1"/>
  <c r="AV562" i="8"/>
  <c r="AU562" i="8"/>
  <c r="AT562" i="8"/>
  <c r="AS562" i="8"/>
  <c r="AR562" i="8"/>
  <c r="AQ562" i="8"/>
  <c r="AP562" i="8"/>
  <c r="AO562" i="8"/>
  <c r="AN562" i="8"/>
  <c r="AW561" i="8" a="1"/>
  <c r="AW561" i="8" s="1"/>
  <c r="AV561" i="8"/>
  <c r="AU561" i="8"/>
  <c r="AT561" i="8"/>
  <c r="AS561" i="8"/>
  <c r="AR561" i="8"/>
  <c r="AQ561" i="8"/>
  <c r="AP561" i="8"/>
  <c r="AO561" i="8"/>
  <c r="AN561" i="8"/>
  <c r="AW560" i="8" a="1"/>
  <c r="AW560" i="8" s="1"/>
  <c r="AV560" i="8"/>
  <c r="AU560" i="8"/>
  <c r="AT560" i="8"/>
  <c r="AS560" i="8"/>
  <c r="AR560" i="8"/>
  <c r="AQ560" i="8"/>
  <c r="AP560" i="8"/>
  <c r="AN560" i="8"/>
  <c r="AO560" i="8" s="1"/>
  <c r="AW559" i="8"/>
  <c r="AW559" i="8" a="1"/>
  <c r="AV559" i="8"/>
  <c r="AU559" i="8"/>
  <c r="AT559" i="8"/>
  <c r="AS559" i="8"/>
  <c r="AR559" i="8"/>
  <c r="AQ559" i="8"/>
  <c r="AP559" i="8"/>
  <c r="AN559" i="8"/>
  <c r="AO559" i="8" s="1"/>
  <c r="AW558" i="8" a="1"/>
  <c r="AW558" i="8" s="1"/>
  <c r="AV558" i="8"/>
  <c r="AU558" i="8"/>
  <c r="AT558" i="8"/>
  <c r="AS558" i="8"/>
  <c r="AR558" i="8"/>
  <c r="AQ558" i="8"/>
  <c r="AP558" i="8"/>
  <c r="AO558" i="8"/>
  <c r="AN558" i="8"/>
  <c r="AW557" i="8" a="1"/>
  <c r="AW557" i="8" s="1"/>
  <c r="AV557" i="8"/>
  <c r="AU557" i="8"/>
  <c r="AT557" i="8"/>
  <c r="AS557" i="8"/>
  <c r="AR557" i="8"/>
  <c r="AQ557" i="8"/>
  <c r="AP557" i="8"/>
  <c r="AN557" i="8"/>
  <c r="AO557" i="8" s="1"/>
  <c r="AW556" i="8" a="1"/>
  <c r="AW556" i="8" s="1"/>
  <c r="AV556" i="8"/>
  <c r="AU556" i="8"/>
  <c r="AT556" i="8"/>
  <c r="AS556" i="8"/>
  <c r="AR556" i="8"/>
  <c r="AQ556" i="8"/>
  <c r="AP556" i="8"/>
  <c r="AO556" i="8"/>
  <c r="AN556" i="8"/>
  <c r="AW555" i="8"/>
  <c r="AW555" i="8" a="1"/>
  <c r="AV555" i="8"/>
  <c r="AU555" i="8"/>
  <c r="AT555" i="8"/>
  <c r="AS555" i="8"/>
  <c r="AR555" i="8"/>
  <c r="AQ555" i="8"/>
  <c r="AP555" i="8"/>
  <c r="AO555" i="8"/>
  <c r="AN555" i="8"/>
  <c r="AW554" i="8" a="1"/>
  <c r="AW554" i="8" s="1"/>
  <c r="AV554" i="8"/>
  <c r="AU554" i="8"/>
  <c r="AT554" i="8"/>
  <c r="AS554" i="8"/>
  <c r="AR554" i="8"/>
  <c r="AQ554" i="8"/>
  <c r="AP554" i="8"/>
  <c r="AN554" i="8"/>
  <c r="AO554" i="8" s="1"/>
  <c r="AW553" i="8" a="1"/>
  <c r="AW553" i="8" s="1"/>
  <c r="AV553" i="8"/>
  <c r="AU553" i="8"/>
  <c r="AT553" i="8"/>
  <c r="AS553" i="8"/>
  <c r="AR553" i="8"/>
  <c r="AQ553" i="8"/>
  <c r="AP553" i="8"/>
  <c r="AN553" i="8"/>
  <c r="AO553" i="8" s="1"/>
  <c r="AW552" i="8" a="1"/>
  <c r="AW552" i="8" s="1"/>
  <c r="AV552" i="8"/>
  <c r="AU552" i="8"/>
  <c r="AT552" i="8"/>
  <c r="AS552" i="8"/>
  <c r="AR552" i="8"/>
  <c r="AQ552" i="8"/>
  <c r="AP552" i="8"/>
  <c r="AO552" i="8"/>
  <c r="AN552" i="8"/>
  <c r="AW551" i="8" a="1"/>
  <c r="AW551" i="8" s="1"/>
  <c r="AV551" i="8"/>
  <c r="AU551" i="8"/>
  <c r="AT551" i="8"/>
  <c r="AS551" i="8"/>
  <c r="AR551" i="8"/>
  <c r="AQ551" i="8"/>
  <c r="AP551" i="8"/>
  <c r="AN551" i="8"/>
  <c r="AO551" i="8" s="1"/>
  <c r="AW550" i="8" a="1"/>
  <c r="AW550" i="8" s="1"/>
  <c r="AV550" i="8"/>
  <c r="AU550" i="8"/>
  <c r="AT550" i="8"/>
  <c r="AS550" i="8"/>
  <c r="AR550" i="8"/>
  <c r="AQ550" i="8"/>
  <c r="AP550" i="8"/>
  <c r="AO550" i="8"/>
  <c r="AN550" i="8"/>
  <c r="AW549" i="8" a="1"/>
  <c r="AW549" i="8" s="1"/>
  <c r="AV549" i="8"/>
  <c r="AU549" i="8"/>
  <c r="AT549" i="8"/>
  <c r="AS549" i="8"/>
  <c r="AR549" i="8"/>
  <c r="AQ549" i="8"/>
  <c r="AP549" i="8"/>
  <c r="AO549" i="8"/>
  <c r="AN549" i="8"/>
  <c r="AW548" i="8" a="1"/>
  <c r="AW548" i="8" s="1"/>
  <c r="AV548" i="8"/>
  <c r="AU548" i="8"/>
  <c r="AT548" i="8"/>
  <c r="AS548" i="8"/>
  <c r="AR548" i="8"/>
  <c r="AQ548" i="8"/>
  <c r="AP548" i="8"/>
  <c r="AN548" i="8"/>
  <c r="AO548" i="8" s="1"/>
  <c r="AW547" i="8"/>
  <c r="AW547" i="8" a="1"/>
  <c r="AV547" i="8"/>
  <c r="AU547" i="8"/>
  <c r="AT547" i="8"/>
  <c r="AS547" i="8"/>
  <c r="AR547" i="8"/>
  <c r="AQ547" i="8"/>
  <c r="AP547" i="8"/>
  <c r="AN547" i="8"/>
  <c r="AO547" i="8" s="1"/>
  <c r="AW546" i="8"/>
  <c r="AW546" i="8" a="1"/>
  <c r="AV546" i="8"/>
  <c r="AU546" i="8"/>
  <c r="AT546" i="8"/>
  <c r="AS546" i="8"/>
  <c r="AR546" i="8"/>
  <c r="AQ546" i="8"/>
  <c r="AP546" i="8"/>
  <c r="AO546" i="8"/>
  <c r="AN546" i="8"/>
  <c r="AW545" i="8" a="1"/>
  <c r="AW545" i="8" s="1"/>
  <c r="AV545" i="8"/>
  <c r="AU545" i="8"/>
  <c r="AT545" i="8"/>
  <c r="AS545" i="8"/>
  <c r="AR545" i="8"/>
  <c r="AQ545" i="8"/>
  <c r="AP545" i="8"/>
  <c r="AN545" i="8"/>
  <c r="AO545" i="8" s="1"/>
  <c r="AW544" i="8" a="1"/>
  <c r="AW544" i="8" s="1"/>
  <c r="AV544" i="8"/>
  <c r="AU544" i="8"/>
  <c r="AT544" i="8"/>
  <c r="AS544" i="8"/>
  <c r="AR544" i="8"/>
  <c r="AQ544" i="8"/>
  <c r="AP544" i="8"/>
  <c r="AN544" i="8"/>
  <c r="AO544" i="8" s="1"/>
  <c r="AW543" i="8"/>
  <c r="AW543" i="8" a="1"/>
  <c r="AV543" i="8"/>
  <c r="AU543" i="8"/>
  <c r="AT543" i="8"/>
  <c r="AS543" i="8"/>
  <c r="AR543" i="8"/>
  <c r="AQ543" i="8"/>
  <c r="AP543" i="8"/>
  <c r="AO543" i="8"/>
  <c r="AN543" i="8"/>
  <c r="AW542" i="8" a="1"/>
  <c r="AW542" i="8" s="1"/>
  <c r="AV542" i="8"/>
  <c r="AU542" i="8"/>
  <c r="AT542" i="8"/>
  <c r="AS542" i="8"/>
  <c r="AR542" i="8"/>
  <c r="AQ542" i="8"/>
  <c r="AP542" i="8"/>
  <c r="AN542" i="8"/>
  <c r="AO542" i="8" s="1"/>
  <c r="AW541" i="8" a="1"/>
  <c r="AW541" i="8" s="1"/>
  <c r="AV541" i="8"/>
  <c r="AU541" i="8"/>
  <c r="AT541" i="8"/>
  <c r="AS541" i="8"/>
  <c r="AR541" i="8"/>
  <c r="AQ541" i="8"/>
  <c r="AP541" i="8"/>
  <c r="AN541" i="8"/>
  <c r="AO541" i="8" s="1"/>
  <c r="AW540" i="8" a="1"/>
  <c r="AW540" i="8" s="1"/>
  <c r="AV540" i="8"/>
  <c r="AU540" i="8"/>
  <c r="AT540" i="8"/>
  <c r="AS540" i="8"/>
  <c r="AR540" i="8"/>
  <c r="AQ540" i="8"/>
  <c r="AP540" i="8"/>
  <c r="AN540" i="8"/>
  <c r="AO540" i="8" s="1"/>
  <c r="AW539" i="8" a="1"/>
  <c r="AW539" i="8" s="1"/>
  <c r="AV539" i="8"/>
  <c r="AU539" i="8"/>
  <c r="AT539" i="8"/>
  <c r="AS539" i="8"/>
  <c r="AR539" i="8"/>
  <c r="AQ539" i="8"/>
  <c r="AP539" i="8"/>
  <c r="AN539" i="8"/>
  <c r="AO539" i="8" s="1"/>
  <c r="AW538" i="8" a="1"/>
  <c r="AW538" i="8" s="1"/>
  <c r="AV538" i="8"/>
  <c r="AU538" i="8"/>
  <c r="AT538" i="8"/>
  <c r="AS538" i="8"/>
  <c r="AR538" i="8"/>
  <c r="AQ538" i="8"/>
  <c r="AP538" i="8"/>
  <c r="AO538" i="8"/>
  <c r="AN538" i="8"/>
  <c r="AW537" i="8" a="1"/>
  <c r="AW537" i="8" s="1"/>
  <c r="AV537" i="8"/>
  <c r="AU537" i="8"/>
  <c r="AT537" i="8"/>
  <c r="AS537" i="8"/>
  <c r="AR537" i="8"/>
  <c r="AQ537" i="8"/>
  <c r="AP537" i="8"/>
  <c r="AO537" i="8"/>
  <c r="AN537" i="8"/>
  <c r="AW536" i="8" a="1"/>
  <c r="AW536" i="8" s="1"/>
  <c r="AV536" i="8"/>
  <c r="AU536" i="8"/>
  <c r="AT536" i="8"/>
  <c r="AS536" i="8"/>
  <c r="AR536" i="8"/>
  <c r="AQ536" i="8"/>
  <c r="AP536" i="8"/>
  <c r="AN536" i="8"/>
  <c r="AO536" i="8" s="1"/>
  <c r="AW535" i="8"/>
  <c r="AW535" i="8" a="1"/>
  <c r="AV535" i="8"/>
  <c r="AU535" i="8"/>
  <c r="AT535" i="8"/>
  <c r="AS535" i="8"/>
  <c r="AR535" i="8"/>
  <c r="AQ535" i="8"/>
  <c r="AP535" i="8"/>
  <c r="AN535" i="8"/>
  <c r="AO535" i="8" s="1"/>
  <c r="AW534" i="8"/>
  <c r="AW534" i="8" a="1"/>
  <c r="AV534" i="8"/>
  <c r="AU534" i="8"/>
  <c r="AT534" i="8"/>
  <c r="AS534" i="8"/>
  <c r="AR534" i="8"/>
  <c r="AQ534" i="8"/>
  <c r="AP534" i="8"/>
  <c r="AO534" i="8"/>
  <c r="AN534" i="8"/>
  <c r="AW533" i="8" a="1"/>
  <c r="AW533" i="8" s="1"/>
  <c r="AV533" i="8"/>
  <c r="AU533" i="8"/>
  <c r="AT533" i="8"/>
  <c r="AS533" i="8"/>
  <c r="AR533" i="8"/>
  <c r="AQ533" i="8"/>
  <c r="AP533" i="8"/>
  <c r="AN533" i="8"/>
  <c r="AO533" i="8" s="1"/>
  <c r="AW532" i="8" a="1"/>
  <c r="AW532" i="8" s="1"/>
  <c r="AV532" i="8"/>
  <c r="AU532" i="8"/>
  <c r="AT532" i="8"/>
  <c r="AS532" i="8"/>
  <c r="AR532" i="8"/>
  <c r="AQ532" i="8"/>
  <c r="AP532" i="8"/>
  <c r="AO532" i="8"/>
  <c r="AN532" i="8"/>
  <c r="AW531" i="8"/>
  <c r="AW531" i="8" a="1"/>
  <c r="AV531" i="8"/>
  <c r="AU531" i="8"/>
  <c r="AT531" i="8"/>
  <c r="AS531" i="8"/>
  <c r="AR531" i="8"/>
  <c r="AQ531" i="8"/>
  <c r="AP531" i="8"/>
  <c r="AN531" i="8"/>
  <c r="AO531" i="8" s="1"/>
  <c r="AW530" i="8" a="1"/>
  <c r="AW530" i="8" s="1"/>
  <c r="AV530" i="8"/>
  <c r="AU530" i="8"/>
  <c r="AT530" i="8"/>
  <c r="AS530" i="8"/>
  <c r="AR530" i="8"/>
  <c r="AQ530" i="8"/>
  <c r="AP530" i="8"/>
  <c r="AN530" i="8"/>
  <c r="AO530" i="8" s="1"/>
  <c r="AW529" i="8"/>
  <c r="AW529" i="8" a="1"/>
  <c r="AV529" i="8"/>
  <c r="AU529" i="8"/>
  <c r="AT529" i="8"/>
  <c r="AS529" i="8"/>
  <c r="AR529" i="8"/>
  <c r="AQ529" i="8"/>
  <c r="AP529" i="8"/>
  <c r="AN529" i="8"/>
  <c r="AO529" i="8" s="1"/>
  <c r="AW528" i="8" a="1"/>
  <c r="AW528" i="8" s="1"/>
  <c r="AV528" i="8"/>
  <c r="AU528" i="8"/>
  <c r="AT528" i="8"/>
  <c r="AS528" i="8"/>
  <c r="AR528" i="8"/>
  <c r="AQ528" i="8"/>
  <c r="AP528" i="8"/>
  <c r="AO528" i="8"/>
  <c r="AN528" i="8"/>
  <c r="AW527" i="8" a="1"/>
  <c r="AW527" i="8" s="1"/>
  <c r="AV527" i="8"/>
  <c r="AU527" i="8"/>
  <c r="AT527" i="8"/>
  <c r="AS527" i="8"/>
  <c r="AR527" i="8"/>
  <c r="AQ527" i="8"/>
  <c r="AP527" i="8"/>
  <c r="AN527" i="8"/>
  <c r="AO527" i="8" s="1"/>
  <c r="AW526" i="8" a="1"/>
  <c r="AW526" i="8" s="1"/>
  <c r="AV526" i="8"/>
  <c r="AU526" i="8"/>
  <c r="AT526" i="8"/>
  <c r="AS526" i="8"/>
  <c r="AR526" i="8"/>
  <c r="AQ526" i="8"/>
  <c r="AP526" i="8"/>
  <c r="AO526" i="8"/>
  <c r="AN526" i="8"/>
  <c r="AW525" i="8" a="1"/>
  <c r="AW525" i="8" s="1"/>
  <c r="AV525" i="8"/>
  <c r="AU525" i="8"/>
  <c r="AT525" i="8"/>
  <c r="AS525" i="8"/>
  <c r="AR525" i="8"/>
  <c r="AQ525" i="8"/>
  <c r="AP525" i="8"/>
  <c r="AO525" i="8"/>
  <c r="AN525" i="8"/>
  <c r="AW524" i="8" a="1"/>
  <c r="AW524" i="8" s="1"/>
  <c r="AV524" i="8"/>
  <c r="AU524" i="8"/>
  <c r="AT524" i="8"/>
  <c r="AS524" i="8"/>
  <c r="AR524" i="8"/>
  <c r="AQ524" i="8"/>
  <c r="AP524" i="8"/>
  <c r="AN524" i="8"/>
  <c r="AO524" i="8" s="1"/>
  <c r="AW523" i="8" a="1"/>
  <c r="AW523" i="8" s="1"/>
  <c r="AV523" i="8"/>
  <c r="AU523" i="8"/>
  <c r="AT523" i="8"/>
  <c r="AS523" i="8"/>
  <c r="AR523" i="8"/>
  <c r="AQ523" i="8"/>
  <c r="AP523" i="8"/>
  <c r="AN523" i="8"/>
  <c r="AO523" i="8" s="1"/>
  <c r="AW522" i="8"/>
  <c r="AW522" i="8" a="1"/>
  <c r="AV522" i="8"/>
  <c r="AU522" i="8"/>
  <c r="AT522" i="8"/>
  <c r="AS522" i="8"/>
  <c r="AR522" i="8"/>
  <c r="AQ522" i="8"/>
  <c r="AP522" i="8"/>
  <c r="AO522" i="8"/>
  <c r="AN522" i="8"/>
  <c r="AW521" i="8" a="1"/>
  <c r="AW521" i="8" s="1"/>
  <c r="AV521" i="8"/>
  <c r="AU521" i="8"/>
  <c r="AT521" i="8"/>
  <c r="AS521" i="8"/>
  <c r="AR521" i="8"/>
  <c r="AQ521" i="8"/>
  <c r="AP521" i="8"/>
  <c r="AO521" i="8"/>
  <c r="AN521" i="8"/>
  <c r="AW520" i="8" a="1"/>
  <c r="AW520" i="8" s="1"/>
  <c r="AV520" i="8"/>
  <c r="AU520" i="8"/>
  <c r="AT520" i="8"/>
  <c r="AS520" i="8"/>
  <c r="AR520" i="8"/>
  <c r="AQ520" i="8"/>
  <c r="AP520" i="8"/>
  <c r="AO520" i="8"/>
  <c r="AN520" i="8"/>
  <c r="AW519" i="8"/>
  <c r="AW519" i="8" a="1"/>
  <c r="AV519" i="8"/>
  <c r="AU519" i="8"/>
  <c r="AT519" i="8"/>
  <c r="AS519" i="8"/>
  <c r="AR519" i="8"/>
  <c r="AQ519" i="8"/>
  <c r="AP519" i="8"/>
  <c r="AN519" i="8"/>
  <c r="AO519" i="8" s="1"/>
  <c r="AW518" i="8" a="1"/>
  <c r="AW518" i="8" s="1"/>
  <c r="AV518" i="8"/>
  <c r="AU518" i="8"/>
  <c r="AT518" i="8"/>
  <c r="AS518" i="8"/>
  <c r="AR518" i="8"/>
  <c r="AQ518" i="8"/>
  <c r="AP518" i="8"/>
  <c r="AN518" i="8"/>
  <c r="AO518" i="8" s="1"/>
  <c r="AW517" i="8"/>
  <c r="AW517" i="8" a="1"/>
  <c r="AV517" i="8"/>
  <c r="AU517" i="8"/>
  <c r="AT517" i="8"/>
  <c r="AS517" i="8"/>
  <c r="AR517" i="8"/>
  <c r="AQ517" i="8"/>
  <c r="AP517" i="8"/>
  <c r="AN517" i="8"/>
  <c r="AO517" i="8" s="1"/>
  <c r="AW516" i="8" a="1"/>
  <c r="AW516" i="8" s="1"/>
  <c r="AV516" i="8"/>
  <c r="AU516" i="8"/>
  <c r="AT516" i="8"/>
  <c r="AS516" i="8"/>
  <c r="AR516" i="8"/>
  <c r="AQ516" i="8"/>
  <c r="AP516" i="8"/>
  <c r="AO516" i="8"/>
  <c r="AN516" i="8"/>
  <c r="AW515" i="8" a="1"/>
  <c r="AW515" i="8" s="1"/>
  <c r="AV515" i="8"/>
  <c r="AU515" i="8"/>
  <c r="AT515" i="8"/>
  <c r="AS515" i="8"/>
  <c r="AR515" i="8"/>
  <c r="AQ515" i="8"/>
  <c r="AP515" i="8"/>
  <c r="AO515" i="8"/>
  <c r="AN515" i="8"/>
  <c r="AW514" i="8" a="1"/>
  <c r="AW514" i="8" s="1"/>
  <c r="AV514" i="8"/>
  <c r="AU514" i="8"/>
  <c r="AT514" i="8"/>
  <c r="AS514" i="8"/>
  <c r="AR514" i="8"/>
  <c r="AQ514" i="8"/>
  <c r="AP514" i="8"/>
  <c r="AN514" i="8"/>
  <c r="AO514" i="8" s="1"/>
  <c r="AW513" i="8" a="1"/>
  <c r="AW513" i="8" s="1"/>
  <c r="AV513" i="8"/>
  <c r="AU513" i="8"/>
  <c r="AT513" i="8"/>
  <c r="AS513" i="8"/>
  <c r="AR513" i="8"/>
  <c r="AQ513" i="8"/>
  <c r="AP513" i="8"/>
  <c r="AO513" i="8"/>
  <c r="AN513" i="8"/>
  <c r="AW512" i="8"/>
  <c r="AW512" i="8" a="1"/>
  <c r="AV512" i="8"/>
  <c r="AU512" i="8"/>
  <c r="AT512" i="8"/>
  <c r="AS512" i="8"/>
  <c r="AR512" i="8"/>
  <c r="AQ512" i="8"/>
  <c r="AP512" i="8"/>
  <c r="AN512" i="8"/>
  <c r="AO512" i="8" s="1"/>
  <c r="AW511" i="8" a="1"/>
  <c r="AW511" i="8" s="1"/>
  <c r="AV511" i="8"/>
  <c r="AU511" i="8"/>
  <c r="AT511" i="8"/>
  <c r="AS511" i="8"/>
  <c r="AR511" i="8"/>
  <c r="AQ511" i="8"/>
  <c r="AP511" i="8"/>
  <c r="AN511" i="8"/>
  <c r="AO511" i="8" s="1"/>
  <c r="AW510" i="8"/>
  <c r="AW510" i="8" a="1"/>
  <c r="AV510" i="8"/>
  <c r="AU510" i="8"/>
  <c r="AT510" i="8"/>
  <c r="AS510" i="8"/>
  <c r="AR510" i="8"/>
  <c r="AQ510" i="8"/>
  <c r="AP510" i="8"/>
  <c r="AO510" i="8"/>
  <c r="AN510" i="8"/>
  <c r="AW509" i="8" a="1"/>
  <c r="AW509" i="8" s="1"/>
  <c r="AV509" i="8"/>
  <c r="AU509" i="8"/>
  <c r="AT509" i="8"/>
  <c r="AS509" i="8"/>
  <c r="AR509" i="8"/>
  <c r="AQ509" i="8"/>
  <c r="AP509" i="8"/>
  <c r="AO509" i="8"/>
  <c r="AN509" i="8"/>
  <c r="AW508" i="8" a="1"/>
  <c r="AW508" i="8" s="1"/>
  <c r="AV508" i="8"/>
  <c r="AU508" i="8"/>
  <c r="AT508" i="8"/>
  <c r="AS508" i="8"/>
  <c r="AR508" i="8"/>
  <c r="AQ508" i="8"/>
  <c r="AP508" i="8"/>
  <c r="AO508" i="8"/>
  <c r="AN508" i="8"/>
  <c r="AW507" i="8"/>
  <c r="AW507" i="8" a="1"/>
  <c r="AV507" i="8"/>
  <c r="AU507" i="8"/>
  <c r="AT507" i="8"/>
  <c r="AS507" i="8"/>
  <c r="AR507" i="8"/>
  <c r="AQ507" i="8"/>
  <c r="AP507" i="8"/>
  <c r="AN507" i="8"/>
  <c r="AO507" i="8" s="1"/>
  <c r="AW506" i="8"/>
  <c r="AW506" i="8" a="1"/>
  <c r="AV506" i="8"/>
  <c r="AU506" i="8"/>
  <c r="AT506" i="8"/>
  <c r="AS506" i="8"/>
  <c r="AR506" i="8"/>
  <c r="AQ506" i="8"/>
  <c r="AP506" i="8"/>
  <c r="AN506" i="8"/>
  <c r="AO506" i="8" s="1"/>
  <c r="AW505" i="8"/>
  <c r="AW505" i="8" a="1"/>
  <c r="AV505" i="8"/>
  <c r="AU505" i="8"/>
  <c r="AT505" i="8"/>
  <c r="AS505" i="8"/>
  <c r="AR505" i="8"/>
  <c r="AQ505" i="8"/>
  <c r="AP505" i="8"/>
  <c r="AN505" i="8"/>
  <c r="AO505" i="8" s="1"/>
  <c r="AW504" i="8" a="1"/>
  <c r="AW504" i="8" s="1"/>
  <c r="AV504" i="8"/>
  <c r="AU504" i="8"/>
  <c r="AT504" i="8"/>
  <c r="AS504" i="8"/>
  <c r="AR504" i="8"/>
  <c r="AQ504" i="8"/>
  <c r="AP504" i="8"/>
  <c r="AN504" i="8"/>
  <c r="AO504" i="8" s="1"/>
  <c r="AW503" i="8" a="1"/>
  <c r="AW503" i="8" s="1"/>
  <c r="AV503" i="8"/>
  <c r="AU503" i="8"/>
  <c r="AT503" i="8"/>
  <c r="AS503" i="8"/>
  <c r="AR503" i="8"/>
  <c r="AQ503" i="8"/>
  <c r="AP503" i="8"/>
  <c r="AO503" i="8"/>
  <c r="AN503" i="8"/>
  <c r="AW502" i="8" a="1"/>
  <c r="AW502" i="8" s="1"/>
  <c r="AV502" i="8"/>
  <c r="AU502" i="8"/>
  <c r="AT502" i="8"/>
  <c r="AS502" i="8"/>
  <c r="AR502" i="8"/>
  <c r="AQ502" i="8"/>
  <c r="AP502" i="8"/>
  <c r="AN502" i="8"/>
  <c r="AO502" i="8" s="1"/>
  <c r="AW501" i="8" a="1"/>
  <c r="AW501" i="8" s="1"/>
  <c r="AV501" i="8"/>
  <c r="AU501" i="8"/>
  <c r="AT501" i="8"/>
  <c r="AS501" i="8"/>
  <c r="AR501" i="8"/>
  <c r="AQ501" i="8"/>
  <c r="AP501" i="8"/>
  <c r="AO501" i="8"/>
  <c r="AN501" i="8"/>
  <c r="AW500" i="8"/>
  <c r="AW500" i="8" a="1"/>
  <c r="AV500" i="8"/>
  <c r="AU500" i="8"/>
  <c r="AT500" i="8"/>
  <c r="AS500" i="8"/>
  <c r="AR500" i="8"/>
  <c r="AQ500" i="8"/>
  <c r="AP500" i="8"/>
  <c r="AN500" i="8"/>
  <c r="AO500" i="8" s="1"/>
  <c r="AW499" i="8" a="1"/>
  <c r="AW499" i="8" s="1"/>
  <c r="AV499" i="8"/>
  <c r="AU499" i="8"/>
  <c r="AT499" i="8"/>
  <c r="AS499" i="8"/>
  <c r="AR499" i="8"/>
  <c r="AQ499" i="8"/>
  <c r="AP499" i="8"/>
  <c r="AN499" i="8"/>
  <c r="AO499" i="8" s="1"/>
  <c r="AW498" i="8"/>
  <c r="AW498" i="8" a="1"/>
  <c r="AV498" i="8"/>
  <c r="AU498" i="8"/>
  <c r="AT498" i="8"/>
  <c r="AS498" i="8"/>
  <c r="AR498" i="8"/>
  <c r="AQ498" i="8"/>
  <c r="AP498" i="8"/>
  <c r="AO498" i="8"/>
  <c r="AN498" i="8"/>
  <c r="AW497" i="8" a="1"/>
  <c r="AW497" i="8" s="1"/>
  <c r="AV497" i="8"/>
  <c r="AU497" i="8"/>
  <c r="AT497" i="8"/>
  <c r="AS497" i="8"/>
  <c r="AR497" i="8"/>
  <c r="AQ497" i="8"/>
  <c r="AP497" i="8"/>
  <c r="AO497" i="8"/>
  <c r="AN497" i="8"/>
  <c r="AW496" i="8" a="1"/>
  <c r="AW496" i="8" s="1"/>
  <c r="AV496" i="8"/>
  <c r="AU496" i="8"/>
  <c r="AT496" i="8"/>
  <c r="AS496" i="8"/>
  <c r="AR496" i="8"/>
  <c r="AQ496" i="8"/>
  <c r="AP496" i="8"/>
  <c r="AO496" i="8"/>
  <c r="AN496" i="8"/>
  <c r="AW495" i="8"/>
  <c r="AW495" i="8" a="1"/>
  <c r="AV495" i="8"/>
  <c r="AU495" i="8"/>
  <c r="AT495" i="8"/>
  <c r="AS495" i="8"/>
  <c r="AR495" i="8"/>
  <c r="AQ495" i="8"/>
  <c r="AP495" i="8"/>
  <c r="AN495" i="8"/>
  <c r="AO495" i="8" s="1"/>
  <c r="AW494" i="8"/>
  <c r="AW494" i="8" a="1"/>
  <c r="AV494" i="8"/>
  <c r="AU494" i="8"/>
  <c r="AT494" i="8"/>
  <c r="AS494" i="8"/>
  <c r="AR494" i="8"/>
  <c r="AQ494" i="8"/>
  <c r="AP494" i="8"/>
  <c r="AN494" i="8"/>
  <c r="AO494" i="8" s="1"/>
  <c r="AW493" i="8"/>
  <c r="AW493" i="8" a="1"/>
  <c r="AV493" i="8"/>
  <c r="AU493" i="8"/>
  <c r="AT493" i="8"/>
  <c r="AS493" i="8"/>
  <c r="AR493" i="8"/>
  <c r="AQ493" i="8"/>
  <c r="AP493" i="8"/>
  <c r="AN493" i="8"/>
  <c r="AO493" i="8" s="1"/>
  <c r="AW492" i="8" a="1"/>
  <c r="AW492" i="8" s="1"/>
  <c r="AV492" i="8"/>
  <c r="AU492" i="8"/>
  <c r="AT492" i="8"/>
  <c r="AS492" i="8"/>
  <c r="AR492" i="8"/>
  <c r="AQ492" i="8"/>
  <c r="AP492" i="8"/>
  <c r="AO492" i="8"/>
  <c r="AN492" i="8"/>
  <c r="AW491" i="8" a="1"/>
  <c r="AW491" i="8" s="1"/>
  <c r="AV491" i="8"/>
  <c r="AU491" i="8"/>
  <c r="AT491" i="8"/>
  <c r="AS491" i="8"/>
  <c r="AR491" i="8"/>
  <c r="AQ491" i="8"/>
  <c r="AP491" i="8"/>
  <c r="AO491" i="8"/>
  <c r="AN491" i="8"/>
  <c r="AW490" i="8" a="1"/>
  <c r="AW490" i="8" s="1"/>
  <c r="AV490" i="8"/>
  <c r="AU490" i="8"/>
  <c r="AT490" i="8"/>
  <c r="AS490" i="8"/>
  <c r="AR490" i="8"/>
  <c r="AQ490" i="8"/>
  <c r="AP490" i="8"/>
  <c r="AN490" i="8"/>
  <c r="AO490" i="8" s="1"/>
  <c r="AW489" i="8" a="1"/>
  <c r="AW489" i="8" s="1"/>
  <c r="AV489" i="8"/>
  <c r="AU489" i="8"/>
  <c r="AT489" i="8"/>
  <c r="AS489" i="8"/>
  <c r="AR489" i="8"/>
  <c r="AQ489" i="8"/>
  <c r="AP489" i="8"/>
  <c r="AO489" i="8"/>
  <c r="AN489" i="8"/>
  <c r="AW488" i="8"/>
  <c r="AW488" i="8" a="1"/>
  <c r="AV488" i="8"/>
  <c r="AU488" i="8"/>
  <c r="AT488" i="8"/>
  <c r="AS488" i="8"/>
  <c r="AR488" i="8"/>
  <c r="AQ488" i="8"/>
  <c r="AP488" i="8"/>
  <c r="AN488" i="8"/>
  <c r="AO488" i="8" s="1"/>
  <c r="AW487" i="8" a="1"/>
  <c r="AW487" i="8" s="1"/>
  <c r="AV487" i="8"/>
  <c r="AU487" i="8"/>
  <c r="AT487" i="8"/>
  <c r="AS487" i="8"/>
  <c r="AR487" i="8"/>
  <c r="AQ487" i="8"/>
  <c r="AP487" i="8"/>
  <c r="AN487" i="8"/>
  <c r="AO487" i="8" s="1"/>
  <c r="AW486" i="8"/>
  <c r="AW486" i="8" a="1"/>
  <c r="AV486" i="8"/>
  <c r="AU486" i="8"/>
  <c r="AT486" i="8"/>
  <c r="AS486" i="8"/>
  <c r="AR486" i="8"/>
  <c r="AQ486" i="8"/>
  <c r="AP486" i="8"/>
  <c r="AO486" i="8"/>
  <c r="AN486" i="8"/>
  <c r="AW485" i="8" a="1"/>
  <c r="AW485" i="8" s="1"/>
  <c r="AV485" i="8"/>
  <c r="AU485" i="8"/>
  <c r="AT485" i="8"/>
  <c r="AS485" i="8"/>
  <c r="AR485" i="8"/>
  <c r="AQ485" i="8"/>
  <c r="AP485" i="8"/>
  <c r="AO485" i="8"/>
  <c r="AN485" i="8"/>
  <c r="AW484" i="8" a="1"/>
  <c r="AW484" i="8" s="1"/>
  <c r="AV484" i="8"/>
  <c r="AU484" i="8"/>
  <c r="AT484" i="8"/>
  <c r="AS484" i="8"/>
  <c r="AR484" i="8"/>
  <c r="AQ484" i="8"/>
  <c r="AP484" i="8"/>
  <c r="AO484" i="8"/>
  <c r="AN484" i="8"/>
  <c r="AW483" i="8"/>
  <c r="AW483" i="8" a="1"/>
  <c r="AV483" i="8"/>
  <c r="AU483" i="8"/>
  <c r="AT483" i="8"/>
  <c r="AS483" i="8"/>
  <c r="AR483" i="8"/>
  <c r="AQ483" i="8"/>
  <c r="AP483" i="8"/>
  <c r="AN483" i="8"/>
  <c r="AO483" i="8" s="1"/>
  <c r="AW482" i="8"/>
  <c r="AW482" i="8" a="1"/>
  <c r="AV482" i="8"/>
  <c r="AU482" i="8"/>
  <c r="AT482" i="8"/>
  <c r="AS482" i="8"/>
  <c r="AR482" i="8"/>
  <c r="AQ482" i="8"/>
  <c r="AP482" i="8"/>
  <c r="AN482" i="8"/>
  <c r="AO482" i="8" s="1"/>
  <c r="AW481" i="8"/>
  <c r="AW481" i="8" a="1"/>
  <c r="AV481" i="8"/>
  <c r="AU481" i="8"/>
  <c r="AT481" i="8"/>
  <c r="AS481" i="8"/>
  <c r="AR481" i="8"/>
  <c r="AQ481" i="8"/>
  <c r="AP481" i="8"/>
  <c r="AN481" i="8"/>
  <c r="AO481" i="8" s="1"/>
  <c r="AW480" i="8" a="1"/>
  <c r="AW480" i="8" s="1"/>
  <c r="AV480" i="8"/>
  <c r="AU480" i="8"/>
  <c r="AT480" i="8"/>
  <c r="AS480" i="8"/>
  <c r="AR480" i="8"/>
  <c r="AQ480" i="8"/>
  <c r="AP480" i="8"/>
  <c r="AO480" i="8"/>
  <c r="AN480" i="8"/>
  <c r="AW479" i="8" a="1"/>
  <c r="AW479" i="8" s="1"/>
  <c r="AV479" i="8"/>
  <c r="AU479" i="8"/>
  <c r="AT479" i="8"/>
  <c r="AS479" i="8"/>
  <c r="AR479" i="8"/>
  <c r="AQ479" i="8"/>
  <c r="AP479" i="8"/>
  <c r="AO479" i="8"/>
  <c r="AN479" i="8"/>
  <c r="AW478" i="8" a="1"/>
  <c r="AW478" i="8" s="1"/>
  <c r="AV478" i="8"/>
  <c r="AU478" i="8"/>
  <c r="AT478" i="8"/>
  <c r="AS478" i="8"/>
  <c r="AR478" i="8"/>
  <c r="AQ478" i="8"/>
  <c r="AP478" i="8"/>
  <c r="AN478" i="8"/>
  <c r="AO478" i="8" s="1"/>
  <c r="AW477" i="8"/>
  <c r="AW477" i="8" a="1"/>
  <c r="AV477" i="8"/>
  <c r="AU477" i="8"/>
  <c r="AT477" i="8"/>
  <c r="AS477" i="8"/>
  <c r="AR477" i="8"/>
  <c r="AQ477" i="8"/>
  <c r="AP477" i="8"/>
  <c r="AO477" i="8"/>
  <c r="AN477" i="8"/>
  <c r="AW476" i="8"/>
  <c r="AW476" i="8" a="1"/>
  <c r="AV476" i="8"/>
  <c r="AU476" i="8"/>
  <c r="AT476" i="8"/>
  <c r="AS476" i="8"/>
  <c r="AR476" i="8"/>
  <c r="AQ476" i="8"/>
  <c r="AP476" i="8"/>
  <c r="AN476" i="8"/>
  <c r="AO476" i="8" s="1"/>
  <c r="AW475" i="8" a="1"/>
  <c r="AW475" i="8" s="1"/>
  <c r="AV475" i="8"/>
  <c r="AU475" i="8"/>
  <c r="AT475" i="8"/>
  <c r="AS475" i="8"/>
  <c r="AR475" i="8"/>
  <c r="AQ475" i="8"/>
  <c r="AP475" i="8"/>
  <c r="AN475" i="8"/>
  <c r="AO475" i="8" s="1"/>
  <c r="AW474" i="8"/>
  <c r="AW474" i="8" a="1"/>
  <c r="AV474" i="8"/>
  <c r="AU474" i="8"/>
  <c r="AT474" i="8"/>
  <c r="AS474" i="8"/>
  <c r="AR474" i="8"/>
  <c r="AQ474" i="8"/>
  <c r="AP474" i="8"/>
  <c r="AO474" i="8"/>
  <c r="AN474" i="8"/>
  <c r="AW473" i="8" a="1"/>
  <c r="AW473" i="8" s="1"/>
  <c r="AV473" i="8"/>
  <c r="AU473" i="8"/>
  <c r="AT473" i="8"/>
  <c r="AS473" i="8"/>
  <c r="AR473" i="8"/>
  <c r="AQ473" i="8"/>
  <c r="AP473" i="8"/>
  <c r="AO473" i="8"/>
  <c r="AN473" i="8"/>
  <c r="AW472" i="8" a="1"/>
  <c r="AW472" i="8" s="1"/>
  <c r="AV472" i="8"/>
  <c r="AU472" i="8"/>
  <c r="AT472" i="8"/>
  <c r="AS472" i="8"/>
  <c r="AR472" i="8"/>
  <c r="AQ472" i="8"/>
  <c r="AP472" i="8"/>
  <c r="AO472" i="8"/>
  <c r="AN472" i="8"/>
  <c r="AW471" i="8"/>
  <c r="AW471" i="8" a="1"/>
  <c r="AV471" i="8"/>
  <c r="AU471" i="8"/>
  <c r="AT471" i="8"/>
  <c r="AS471" i="8"/>
  <c r="AR471" i="8"/>
  <c r="AQ471" i="8"/>
  <c r="AP471" i="8"/>
  <c r="AN471" i="8"/>
  <c r="AO471" i="8" s="1"/>
  <c r="AW470" i="8"/>
  <c r="AW470" i="8" a="1"/>
  <c r="AV470" i="8"/>
  <c r="AU470" i="8"/>
  <c r="AT470" i="8"/>
  <c r="AS470" i="8"/>
  <c r="AR470" i="8"/>
  <c r="AQ470" i="8"/>
  <c r="AP470" i="8"/>
  <c r="AN470" i="8"/>
  <c r="AO470" i="8" s="1"/>
  <c r="AW469" i="8" a="1"/>
  <c r="AW469" i="8" s="1"/>
  <c r="AV469" i="8"/>
  <c r="AU469" i="8"/>
  <c r="AT469" i="8"/>
  <c r="AS469" i="8"/>
  <c r="AR469" i="8"/>
  <c r="AQ469" i="8"/>
  <c r="AP469" i="8"/>
  <c r="AN469" i="8"/>
  <c r="AO469" i="8" s="1"/>
  <c r="AW468" i="8" a="1"/>
  <c r="AW468" i="8" s="1"/>
  <c r="AV468" i="8"/>
  <c r="AU468" i="8"/>
  <c r="AT468" i="8"/>
  <c r="AS468" i="8"/>
  <c r="AR468" i="8"/>
  <c r="AQ468" i="8"/>
  <c r="AP468" i="8"/>
  <c r="AO468" i="8"/>
  <c r="AN468" i="8"/>
  <c r="AW467" i="8" a="1"/>
  <c r="AW467" i="8" s="1"/>
  <c r="AV467" i="8"/>
  <c r="AU467" i="8"/>
  <c r="AT467" i="8"/>
  <c r="AS467" i="8"/>
  <c r="AR467" i="8"/>
  <c r="AQ467" i="8"/>
  <c r="AP467" i="8"/>
  <c r="AO467" i="8"/>
  <c r="AN467" i="8"/>
  <c r="AW466" i="8" a="1"/>
  <c r="AW466" i="8" s="1"/>
  <c r="AV466" i="8"/>
  <c r="AU466" i="8"/>
  <c r="AT466" i="8"/>
  <c r="AS466" i="8"/>
  <c r="AR466" i="8"/>
  <c r="AQ466" i="8"/>
  <c r="AP466" i="8"/>
  <c r="AN466" i="8"/>
  <c r="AO466" i="8" s="1"/>
  <c r="AW465" i="8"/>
  <c r="AW465" i="8" a="1"/>
  <c r="AV465" i="8"/>
  <c r="AU465" i="8"/>
  <c r="AT465" i="8"/>
  <c r="AS465" i="8"/>
  <c r="AR465" i="8"/>
  <c r="AQ465" i="8"/>
  <c r="AP465" i="8"/>
  <c r="AO465" i="8"/>
  <c r="AN465" i="8"/>
  <c r="AW464" i="8"/>
  <c r="AW464" i="8" a="1"/>
  <c r="AV464" i="8"/>
  <c r="AU464" i="8"/>
  <c r="AT464" i="8"/>
  <c r="AS464" i="8"/>
  <c r="AR464" i="8"/>
  <c r="AQ464" i="8"/>
  <c r="AP464" i="8"/>
  <c r="AN464" i="8"/>
  <c r="AO464" i="8" s="1"/>
  <c r="AW463" i="8" a="1"/>
  <c r="AW463" i="8" s="1"/>
  <c r="AV463" i="8"/>
  <c r="AU463" i="8"/>
  <c r="AT463" i="8"/>
  <c r="AS463" i="8"/>
  <c r="AR463" i="8"/>
  <c r="AQ463" i="8"/>
  <c r="AP463" i="8"/>
  <c r="AN463" i="8"/>
  <c r="AO463" i="8" s="1"/>
  <c r="AW462" i="8" a="1"/>
  <c r="AW462" i="8" s="1"/>
  <c r="AV462" i="8"/>
  <c r="AU462" i="8"/>
  <c r="AT462" i="8"/>
  <c r="AS462" i="8"/>
  <c r="AR462" i="8"/>
  <c r="AQ462" i="8"/>
  <c r="AP462" i="8"/>
  <c r="AO462" i="8"/>
  <c r="AN462" i="8"/>
  <c r="AW461" i="8" a="1"/>
  <c r="AW461" i="8" s="1"/>
  <c r="AV461" i="8"/>
  <c r="AU461" i="8"/>
  <c r="AT461" i="8"/>
  <c r="AS461" i="8"/>
  <c r="AR461" i="8"/>
  <c r="AQ461" i="8"/>
  <c r="AP461" i="8"/>
  <c r="AO461" i="8"/>
  <c r="AN461" i="8"/>
  <c r="AW460" i="8" a="1"/>
  <c r="AW460" i="8" s="1"/>
  <c r="AV460" i="8"/>
  <c r="AU460" i="8"/>
  <c r="AT460" i="8"/>
  <c r="AS460" i="8"/>
  <c r="AR460" i="8"/>
  <c r="AQ460" i="8"/>
  <c r="AP460" i="8"/>
  <c r="AO460" i="8"/>
  <c r="AN460" i="8"/>
  <c r="AW459" i="8"/>
  <c r="AW459" i="8" a="1"/>
  <c r="AV459" i="8"/>
  <c r="AU459" i="8"/>
  <c r="AT459" i="8"/>
  <c r="AS459" i="8"/>
  <c r="AR459" i="8"/>
  <c r="AQ459" i="8"/>
  <c r="AP459" i="8"/>
  <c r="AN459" i="8"/>
  <c r="AO459" i="8" s="1"/>
  <c r="AW458" i="8"/>
  <c r="AW458" i="8" a="1"/>
  <c r="AV458" i="8"/>
  <c r="AU458" i="8"/>
  <c r="AT458" i="8"/>
  <c r="AS458" i="8"/>
  <c r="AR458" i="8"/>
  <c r="AQ458" i="8"/>
  <c r="AP458" i="8"/>
  <c r="AN458" i="8"/>
  <c r="AO458" i="8" s="1"/>
  <c r="AW457" i="8" a="1"/>
  <c r="AW457" i="8" s="1"/>
  <c r="AV457" i="8"/>
  <c r="AU457" i="8"/>
  <c r="AT457" i="8"/>
  <c r="AS457" i="8"/>
  <c r="AR457" i="8"/>
  <c r="AQ457" i="8"/>
  <c r="AP457" i="8"/>
  <c r="AN457" i="8"/>
  <c r="AO457" i="8" s="1"/>
  <c r="AW456" i="8" a="1"/>
  <c r="AW456" i="8" s="1"/>
  <c r="AV456" i="8"/>
  <c r="AU456" i="8"/>
  <c r="AT456" i="8"/>
  <c r="AS456" i="8"/>
  <c r="AR456" i="8"/>
  <c r="AQ456" i="8"/>
  <c r="AP456" i="8"/>
  <c r="AO456" i="8"/>
  <c r="AN456" i="8"/>
  <c r="AW455" i="8" a="1"/>
  <c r="AW455" i="8" s="1"/>
  <c r="AV455" i="8"/>
  <c r="AU455" i="8"/>
  <c r="AT455" i="8"/>
  <c r="AS455" i="8"/>
  <c r="AR455" i="8"/>
  <c r="AQ455" i="8"/>
  <c r="AP455" i="8"/>
  <c r="AO455" i="8"/>
  <c r="AN455" i="8"/>
  <c r="AW454" i="8" a="1"/>
  <c r="AW454" i="8" s="1"/>
  <c r="AV454" i="8"/>
  <c r="AU454" i="8"/>
  <c r="AT454" i="8"/>
  <c r="AS454" i="8"/>
  <c r="AR454" i="8"/>
  <c r="AQ454" i="8"/>
  <c r="AP454" i="8"/>
  <c r="AN454" i="8"/>
  <c r="AO454" i="8" s="1"/>
  <c r="AW453" i="8"/>
  <c r="AW453" i="8" a="1"/>
  <c r="AV453" i="8"/>
  <c r="AU453" i="8"/>
  <c r="AT453" i="8"/>
  <c r="AS453" i="8"/>
  <c r="AR453" i="8"/>
  <c r="AQ453" i="8"/>
  <c r="AP453" i="8"/>
  <c r="AO453" i="8"/>
  <c r="AN453" i="8"/>
  <c r="AW452" i="8"/>
  <c r="AW452" i="8" a="1"/>
  <c r="AV452" i="8"/>
  <c r="AU452" i="8"/>
  <c r="AT452" i="8"/>
  <c r="AS452" i="8"/>
  <c r="AR452" i="8"/>
  <c r="AQ452" i="8"/>
  <c r="AP452" i="8"/>
  <c r="AN452" i="8"/>
  <c r="AO452" i="8" s="1"/>
  <c r="AW451" i="8" a="1"/>
  <c r="AW451" i="8" s="1"/>
  <c r="AV451" i="8"/>
  <c r="AU451" i="8"/>
  <c r="AT451" i="8"/>
  <c r="AS451" i="8"/>
  <c r="AR451" i="8"/>
  <c r="AQ451" i="8"/>
  <c r="AP451" i="8"/>
  <c r="AN451" i="8"/>
  <c r="AO451" i="8" s="1"/>
  <c r="AW450" i="8"/>
  <c r="AW450" i="8" a="1"/>
  <c r="AV450" i="8"/>
  <c r="AU450" i="8"/>
  <c r="AT450" i="8"/>
  <c r="AS450" i="8"/>
  <c r="AR450" i="8"/>
  <c r="AQ450" i="8"/>
  <c r="AP450" i="8"/>
  <c r="AO450" i="8"/>
  <c r="AN450" i="8"/>
  <c r="AW449" i="8" a="1"/>
  <c r="AW449" i="8" s="1"/>
  <c r="AV449" i="8"/>
  <c r="AU449" i="8"/>
  <c r="AT449" i="8"/>
  <c r="AS449" i="8"/>
  <c r="AR449" i="8"/>
  <c r="AQ449" i="8"/>
  <c r="AP449" i="8"/>
  <c r="AO449" i="8"/>
  <c r="AN449" i="8"/>
  <c r="AW448" i="8" a="1"/>
  <c r="AW448" i="8" s="1"/>
  <c r="AV448" i="8"/>
  <c r="AU448" i="8"/>
  <c r="AT448" i="8"/>
  <c r="AS448" i="8"/>
  <c r="AR448" i="8"/>
  <c r="AQ448" i="8"/>
  <c r="AP448" i="8"/>
  <c r="AN448" i="8"/>
  <c r="AO448" i="8" s="1"/>
  <c r="AW447" i="8"/>
  <c r="AW447" i="8" a="1"/>
  <c r="AV447" i="8"/>
  <c r="AU447" i="8"/>
  <c r="AT447" i="8"/>
  <c r="AS447" i="8"/>
  <c r="AR447" i="8"/>
  <c r="AQ447" i="8"/>
  <c r="AP447" i="8"/>
  <c r="AN447" i="8"/>
  <c r="AO447" i="8" s="1"/>
  <c r="AW446" i="8"/>
  <c r="AW446" i="8" a="1"/>
  <c r="AV446" i="8"/>
  <c r="AU446" i="8"/>
  <c r="AT446" i="8"/>
  <c r="AS446" i="8"/>
  <c r="AR446" i="8"/>
  <c r="AQ446" i="8"/>
  <c r="AP446" i="8"/>
  <c r="AN446" i="8"/>
  <c r="AO446" i="8" s="1"/>
  <c r="AW445" i="8" a="1"/>
  <c r="AW445" i="8" s="1"/>
  <c r="AV445" i="8"/>
  <c r="AU445" i="8"/>
  <c r="AT445" i="8"/>
  <c r="AS445" i="8"/>
  <c r="AR445" i="8"/>
  <c r="AQ445" i="8"/>
  <c r="AP445" i="8"/>
  <c r="AN445" i="8"/>
  <c r="AO445" i="8" s="1"/>
  <c r="AW444" i="8" a="1"/>
  <c r="AW444" i="8" s="1"/>
  <c r="AV444" i="8"/>
  <c r="AU444" i="8"/>
  <c r="AT444" i="8"/>
  <c r="AS444" i="8"/>
  <c r="AR444" i="8"/>
  <c r="AQ444" i="8"/>
  <c r="AP444" i="8"/>
  <c r="AO444" i="8"/>
  <c r="AN444" i="8"/>
  <c r="AW443" i="8" a="1"/>
  <c r="AW443" i="8" s="1"/>
  <c r="AV443" i="8"/>
  <c r="AU443" i="8"/>
  <c r="AT443" i="8"/>
  <c r="AS443" i="8"/>
  <c r="AR443" i="8"/>
  <c r="AQ443" i="8"/>
  <c r="AP443" i="8"/>
  <c r="AO443" i="8"/>
  <c r="AN443" i="8"/>
  <c r="AW442" i="8" a="1"/>
  <c r="AW442" i="8" s="1"/>
  <c r="AV442" i="8"/>
  <c r="AU442" i="8"/>
  <c r="AT442" i="8"/>
  <c r="AS442" i="8"/>
  <c r="AR442" i="8"/>
  <c r="AQ442" i="8"/>
  <c r="AP442" i="8"/>
  <c r="AN442" i="8"/>
  <c r="AO442" i="8" s="1"/>
  <c r="AW441" i="8"/>
  <c r="AW441" i="8" a="1"/>
  <c r="AV441" i="8"/>
  <c r="AU441" i="8"/>
  <c r="AT441" i="8"/>
  <c r="AS441" i="8"/>
  <c r="AR441" i="8"/>
  <c r="AQ441" i="8"/>
  <c r="AP441" i="8"/>
  <c r="AO441" i="8"/>
  <c r="AN441" i="8"/>
  <c r="AW440" i="8"/>
  <c r="AW440" i="8" a="1"/>
  <c r="AV440" i="8"/>
  <c r="AU440" i="8"/>
  <c r="AT440" i="8"/>
  <c r="AS440" i="8"/>
  <c r="AR440" i="8"/>
  <c r="AQ440" i="8"/>
  <c r="AP440" i="8"/>
  <c r="AN440" i="8"/>
  <c r="AO440" i="8" s="1"/>
  <c r="AW439" i="8" a="1"/>
  <c r="AW439" i="8" s="1"/>
  <c r="AV439" i="8"/>
  <c r="AU439" i="8"/>
  <c r="AT439" i="8"/>
  <c r="AS439" i="8"/>
  <c r="AR439" i="8"/>
  <c r="AQ439" i="8"/>
  <c r="AP439" i="8"/>
  <c r="AN439" i="8"/>
  <c r="AO439" i="8" s="1"/>
  <c r="AW438" i="8"/>
  <c r="AW438" i="8" a="1"/>
  <c r="AV438" i="8"/>
  <c r="AU438" i="8"/>
  <c r="AT438" i="8"/>
  <c r="AS438" i="8"/>
  <c r="AR438" i="8"/>
  <c r="AQ438" i="8"/>
  <c r="AP438" i="8"/>
  <c r="AO438" i="8"/>
  <c r="AN438" i="8"/>
  <c r="AW437" i="8" a="1"/>
  <c r="AW437" i="8" s="1"/>
  <c r="AV437" i="8"/>
  <c r="AU437" i="8"/>
  <c r="AT437" i="8"/>
  <c r="AS437" i="8"/>
  <c r="AR437" i="8"/>
  <c r="AQ437" i="8"/>
  <c r="AP437" i="8"/>
  <c r="AO437" i="8"/>
  <c r="AN437" i="8"/>
  <c r="AW436" i="8" a="1"/>
  <c r="AW436" i="8" s="1"/>
  <c r="AV436" i="8"/>
  <c r="AU436" i="8"/>
  <c r="AT436" i="8"/>
  <c r="AS436" i="8"/>
  <c r="AR436" i="8"/>
  <c r="AQ436" i="8"/>
  <c r="AP436" i="8"/>
  <c r="AO436" i="8"/>
  <c r="AN436" i="8"/>
  <c r="AW435" i="8"/>
  <c r="AW435" i="8" a="1"/>
  <c r="AV435" i="8"/>
  <c r="AU435" i="8"/>
  <c r="AT435" i="8"/>
  <c r="AS435" i="8"/>
  <c r="AR435" i="8"/>
  <c r="AQ435" i="8"/>
  <c r="AP435" i="8"/>
  <c r="AN435" i="8"/>
  <c r="AO435" i="8" s="1"/>
  <c r="AW434" i="8"/>
  <c r="AW434" i="8" a="1"/>
  <c r="AV434" i="8"/>
  <c r="AU434" i="8"/>
  <c r="AT434" i="8"/>
  <c r="AS434" i="8"/>
  <c r="AR434" i="8"/>
  <c r="AQ434" i="8"/>
  <c r="AP434" i="8"/>
  <c r="AO434" i="8"/>
  <c r="AN434" i="8"/>
  <c r="AW433" i="8" a="1"/>
  <c r="AW433" i="8" s="1"/>
  <c r="AV433" i="8"/>
  <c r="AU433" i="8"/>
  <c r="AT433" i="8"/>
  <c r="AS433" i="8"/>
  <c r="AR433" i="8"/>
  <c r="AQ433" i="8"/>
  <c r="AP433" i="8"/>
  <c r="AN433" i="8"/>
  <c r="AO433" i="8" s="1"/>
  <c r="AW432" i="8" a="1"/>
  <c r="AW432" i="8" s="1"/>
  <c r="AV432" i="8"/>
  <c r="AU432" i="8"/>
  <c r="AT432" i="8"/>
  <c r="AS432" i="8"/>
  <c r="AR432" i="8"/>
  <c r="AQ432" i="8"/>
  <c r="AP432" i="8"/>
  <c r="AO432" i="8"/>
  <c r="AN432" i="8"/>
  <c r="AW431" i="8"/>
  <c r="AW431" i="8" a="1"/>
  <c r="AV431" i="8"/>
  <c r="AU431" i="8"/>
  <c r="AT431" i="8"/>
  <c r="AS431" i="8"/>
  <c r="AR431" i="8"/>
  <c r="AQ431" i="8"/>
  <c r="AP431" i="8"/>
  <c r="AO431" i="8"/>
  <c r="AN431" i="8"/>
  <c r="AW430" i="8" a="1"/>
  <c r="AW430" i="8" s="1"/>
  <c r="AV430" i="8"/>
  <c r="AU430" i="8"/>
  <c r="AT430" i="8"/>
  <c r="AS430" i="8"/>
  <c r="AR430" i="8"/>
  <c r="AQ430" i="8"/>
  <c r="AP430" i="8"/>
  <c r="AN430" i="8"/>
  <c r="AO430" i="8" s="1"/>
  <c r="AW429" i="8"/>
  <c r="AW429" i="8" a="1"/>
  <c r="AV429" i="8"/>
  <c r="AU429" i="8"/>
  <c r="AT429" i="8"/>
  <c r="AS429" i="8"/>
  <c r="AR429" i="8"/>
  <c r="AQ429" i="8"/>
  <c r="AP429" i="8"/>
  <c r="AO429" i="8"/>
  <c r="AN429" i="8"/>
  <c r="AW428" i="8"/>
  <c r="AW428" i="8" a="1"/>
  <c r="AV428" i="8"/>
  <c r="AU428" i="8"/>
  <c r="AT428" i="8"/>
  <c r="AS428" i="8"/>
  <c r="AR428" i="8"/>
  <c r="AQ428" i="8"/>
  <c r="AP428" i="8"/>
  <c r="AN428" i="8"/>
  <c r="AO428" i="8" s="1"/>
  <c r="AW427" i="8" a="1"/>
  <c r="AW427" i="8" s="1"/>
  <c r="AV427" i="8"/>
  <c r="AU427" i="8"/>
  <c r="AT427" i="8"/>
  <c r="AS427" i="8"/>
  <c r="AR427" i="8"/>
  <c r="AQ427" i="8"/>
  <c r="AP427" i="8"/>
  <c r="AN427" i="8"/>
  <c r="AO427" i="8" s="1"/>
  <c r="AW426" i="8" a="1"/>
  <c r="AW426" i="8" s="1"/>
  <c r="AV426" i="8"/>
  <c r="AU426" i="8"/>
  <c r="AT426" i="8"/>
  <c r="AS426" i="8"/>
  <c r="AR426" i="8"/>
  <c r="AQ426" i="8"/>
  <c r="AP426" i="8"/>
  <c r="AO426" i="8"/>
  <c r="AN426" i="8"/>
  <c r="AW425" i="8" a="1"/>
  <c r="AW425" i="8" s="1"/>
  <c r="AV425" i="8"/>
  <c r="AU425" i="8"/>
  <c r="AT425" i="8"/>
  <c r="AS425" i="8"/>
  <c r="AR425" i="8"/>
  <c r="AQ425" i="8"/>
  <c r="AP425" i="8"/>
  <c r="AO425" i="8"/>
  <c r="AN425" i="8"/>
  <c r="AW424" i="8" a="1"/>
  <c r="AW424" i="8" s="1"/>
  <c r="AV424" i="8"/>
  <c r="AU424" i="8"/>
  <c r="AT424" i="8"/>
  <c r="AS424" i="8"/>
  <c r="AR424" i="8"/>
  <c r="AQ424" i="8"/>
  <c r="AP424" i="8"/>
  <c r="AO424" i="8"/>
  <c r="AN424" i="8"/>
  <c r="AW423" i="8"/>
  <c r="AW423" i="8" a="1"/>
  <c r="AV423" i="8"/>
  <c r="AU423" i="8"/>
  <c r="AT423" i="8"/>
  <c r="AS423" i="8"/>
  <c r="AR423" i="8"/>
  <c r="AQ423" i="8"/>
  <c r="AP423" i="8"/>
  <c r="AN423" i="8"/>
  <c r="AO423" i="8" s="1"/>
  <c r="AW422" i="8"/>
  <c r="AW422" i="8" a="1"/>
  <c r="AV422" i="8"/>
  <c r="AU422" i="8"/>
  <c r="AT422" i="8"/>
  <c r="AS422" i="8"/>
  <c r="AR422" i="8"/>
  <c r="AQ422" i="8"/>
  <c r="AP422" i="8"/>
  <c r="AO422" i="8"/>
  <c r="AN422" i="8"/>
  <c r="AW421" i="8" a="1"/>
  <c r="AW421" i="8" s="1"/>
  <c r="AV421" i="8"/>
  <c r="AU421" i="8"/>
  <c r="AT421" i="8"/>
  <c r="AS421" i="8"/>
  <c r="AR421" i="8"/>
  <c r="AQ421" i="8"/>
  <c r="AP421" i="8"/>
  <c r="AN421" i="8"/>
  <c r="AO421" i="8" s="1"/>
  <c r="AW420" i="8" a="1"/>
  <c r="AW420" i="8" s="1"/>
  <c r="AV420" i="8"/>
  <c r="AU420" i="8"/>
  <c r="AT420" i="8"/>
  <c r="AS420" i="8"/>
  <c r="AR420" i="8"/>
  <c r="AQ420" i="8"/>
  <c r="AP420" i="8"/>
  <c r="AO420" i="8"/>
  <c r="AN420" i="8"/>
  <c r="AW419" i="8"/>
  <c r="AW419" i="8" a="1"/>
  <c r="AV419" i="8"/>
  <c r="AU419" i="8"/>
  <c r="AT419" i="8"/>
  <c r="AS419" i="8"/>
  <c r="AR419" i="8"/>
  <c r="AQ419" i="8"/>
  <c r="AP419" i="8"/>
  <c r="AO419" i="8"/>
  <c r="AN419" i="8"/>
  <c r="AW418" i="8" a="1"/>
  <c r="AW418" i="8" s="1"/>
  <c r="AV418" i="8"/>
  <c r="AU418" i="8"/>
  <c r="AT418" i="8"/>
  <c r="AS418" i="8"/>
  <c r="AR418" i="8"/>
  <c r="AQ418" i="8"/>
  <c r="AP418" i="8"/>
  <c r="AN418" i="8"/>
  <c r="AO418" i="8" s="1"/>
  <c r="AW417" i="8"/>
  <c r="AW417" i="8" a="1"/>
  <c r="AV417" i="8"/>
  <c r="AU417" i="8"/>
  <c r="AT417" i="8"/>
  <c r="AS417" i="8"/>
  <c r="AR417" i="8"/>
  <c r="AQ417" i="8"/>
  <c r="AP417" i="8"/>
  <c r="AO417" i="8"/>
  <c r="AN417" i="8"/>
  <c r="AW416" i="8"/>
  <c r="AW416" i="8" a="1"/>
  <c r="AV416" i="8"/>
  <c r="AU416" i="8"/>
  <c r="AT416" i="8"/>
  <c r="AS416" i="8"/>
  <c r="AR416" i="8"/>
  <c r="AQ416" i="8"/>
  <c r="AP416" i="8"/>
  <c r="AN416" i="8"/>
  <c r="AO416" i="8" s="1"/>
  <c r="AW415" i="8" a="1"/>
  <c r="AW415" i="8" s="1"/>
  <c r="AV415" i="8"/>
  <c r="AU415" i="8"/>
  <c r="AT415" i="8"/>
  <c r="AS415" i="8"/>
  <c r="AR415" i="8"/>
  <c r="AQ415" i="8"/>
  <c r="AP415" i="8"/>
  <c r="AN415" i="8"/>
  <c r="AO415" i="8" s="1"/>
  <c r="AW414" i="8"/>
  <c r="AW414" i="8" a="1"/>
  <c r="AV414" i="8"/>
  <c r="AU414" i="8"/>
  <c r="AT414" i="8"/>
  <c r="AS414" i="8"/>
  <c r="AR414" i="8"/>
  <c r="AQ414" i="8"/>
  <c r="AP414" i="8"/>
  <c r="AO414" i="8"/>
  <c r="AN414" i="8"/>
  <c r="AW413" i="8" a="1"/>
  <c r="AW413" i="8" s="1"/>
  <c r="AV413" i="8"/>
  <c r="AU413" i="8"/>
  <c r="AT413" i="8"/>
  <c r="AS413" i="8"/>
  <c r="AR413" i="8"/>
  <c r="AQ413" i="8"/>
  <c r="AP413" i="8"/>
  <c r="AO413" i="8"/>
  <c r="AN413" i="8"/>
  <c r="AW412" i="8" a="1"/>
  <c r="AW412" i="8" s="1"/>
  <c r="AV412" i="8"/>
  <c r="AU412" i="8"/>
  <c r="AT412" i="8"/>
  <c r="AS412" i="8"/>
  <c r="AR412" i="8"/>
  <c r="AQ412" i="8"/>
  <c r="AP412" i="8"/>
  <c r="AO412" i="8"/>
  <c r="AN412" i="8"/>
  <c r="AW411" i="8"/>
  <c r="AW411" i="8" a="1"/>
  <c r="AV411" i="8"/>
  <c r="AU411" i="8"/>
  <c r="AT411" i="8"/>
  <c r="AS411" i="8"/>
  <c r="AR411" i="8"/>
  <c r="AQ411" i="8"/>
  <c r="AP411" i="8"/>
  <c r="AN411" i="8"/>
  <c r="AO411" i="8" s="1"/>
  <c r="AW410" i="8"/>
  <c r="AW410" i="8" a="1"/>
  <c r="AV410" i="8"/>
  <c r="AU410" i="8"/>
  <c r="AT410" i="8"/>
  <c r="AS410" i="8"/>
  <c r="AR410" i="8"/>
  <c r="AQ410" i="8"/>
  <c r="AP410" i="8"/>
  <c r="AO410" i="8"/>
  <c r="AN410" i="8"/>
  <c r="AW409" i="8" a="1"/>
  <c r="AW409" i="8" s="1"/>
  <c r="AV409" i="8"/>
  <c r="AU409" i="8"/>
  <c r="AT409" i="8"/>
  <c r="AS409" i="8"/>
  <c r="AR409" i="8"/>
  <c r="AQ409" i="8"/>
  <c r="AP409" i="8"/>
  <c r="AN409" i="8"/>
  <c r="AO409" i="8" s="1"/>
  <c r="AW408" i="8" a="1"/>
  <c r="AW408" i="8" s="1"/>
  <c r="AV408" i="8"/>
  <c r="AU408" i="8"/>
  <c r="AT408" i="8"/>
  <c r="AS408" i="8"/>
  <c r="AR408" i="8"/>
  <c r="AQ408" i="8"/>
  <c r="AP408" i="8"/>
  <c r="AO408" i="8"/>
  <c r="AN408" i="8"/>
  <c r="AW407" i="8"/>
  <c r="AW407" i="8" a="1"/>
  <c r="AV407" i="8"/>
  <c r="AU407" i="8"/>
  <c r="AT407" i="8"/>
  <c r="AS407" i="8"/>
  <c r="AR407" i="8"/>
  <c r="AQ407" i="8"/>
  <c r="AP407" i="8"/>
  <c r="AO407" i="8"/>
  <c r="AN407" i="8"/>
  <c r="AW406" i="8" a="1"/>
  <c r="AW406" i="8" s="1"/>
  <c r="AV406" i="8"/>
  <c r="AU406" i="8"/>
  <c r="AT406" i="8"/>
  <c r="AS406" i="8"/>
  <c r="AR406" i="8"/>
  <c r="AQ406" i="8"/>
  <c r="AP406" i="8"/>
  <c r="AN406" i="8"/>
  <c r="AO406" i="8" s="1"/>
  <c r="AW405" i="8" a="1"/>
  <c r="AW405" i="8" s="1"/>
  <c r="AV405" i="8"/>
  <c r="AU405" i="8"/>
  <c r="AT405" i="8"/>
  <c r="AS405" i="8"/>
  <c r="AR405" i="8"/>
  <c r="AQ405" i="8"/>
  <c r="AP405" i="8"/>
  <c r="AN405" i="8"/>
  <c r="AO405" i="8" s="1"/>
  <c r="AW404" i="8"/>
  <c r="AW404" i="8" a="1"/>
  <c r="AV404" i="8"/>
  <c r="AU404" i="8"/>
  <c r="AT404" i="8"/>
  <c r="AS404" i="8"/>
  <c r="AR404" i="8"/>
  <c r="AQ404" i="8"/>
  <c r="AP404" i="8"/>
  <c r="AN404" i="8"/>
  <c r="AO404" i="8" s="1"/>
  <c r="AW403" i="8" a="1"/>
  <c r="AW403" i="8" s="1"/>
  <c r="AV403" i="8"/>
  <c r="AU403" i="8"/>
  <c r="AT403" i="8"/>
  <c r="AS403" i="8"/>
  <c r="AR403" i="8"/>
  <c r="AQ403" i="8"/>
  <c r="AP403" i="8"/>
  <c r="AN403" i="8"/>
  <c r="AO403" i="8" s="1"/>
  <c r="AW402" i="8" a="1"/>
  <c r="AW402" i="8" s="1"/>
  <c r="AV402" i="8"/>
  <c r="AU402" i="8"/>
  <c r="AT402" i="8"/>
  <c r="AS402" i="8"/>
  <c r="AR402" i="8"/>
  <c r="AQ402" i="8"/>
  <c r="AP402" i="8"/>
  <c r="AO402" i="8"/>
  <c r="AN402" i="8"/>
  <c r="AW401" i="8" a="1"/>
  <c r="AW401" i="8" s="1"/>
  <c r="AV401" i="8"/>
  <c r="AU401" i="8"/>
  <c r="AT401" i="8"/>
  <c r="AS401" i="8"/>
  <c r="AR401" i="8"/>
  <c r="AQ401" i="8"/>
  <c r="AP401" i="8"/>
  <c r="AO401" i="8"/>
  <c r="AN401" i="8"/>
  <c r="AW400" i="8" a="1"/>
  <c r="AW400" i="8" s="1"/>
  <c r="AV400" i="8"/>
  <c r="AU400" i="8"/>
  <c r="AT400" i="8"/>
  <c r="AS400" i="8"/>
  <c r="AR400" i="8"/>
  <c r="AQ400" i="8"/>
  <c r="AP400" i="8"/>
  <c r="AO400" i="8"/>
  <c r="AN400" i="8"/>
  <c r="AW399" i="8"/>
  <c r="AW399" i="8" a="1"/>
  <c r="AV399" i="8"/>
  <c r="AU399" i="8"/>
  <c r="AT399" i="8"/>
  <c r="AS399" i="8"/>
  <c r="AR399" i="8"/>
  <c r="AQ399" i="8"/>
  <c r="AP399" i="8"/>
  <c r="AN399" i="8"/>
  <c r="AO399" i="8" s="1"/>
  <c r="AW398" i="8"/>
  <c r="AW398" i="8" a="1"/>
  <c r="AV398" i="8"/>
  <c r="AU398" i="8"/>
  <c r="AT398" i="8"/>
  <c r="AS398" i="8"/>
  <c r="AR398" i="8"/>
  <c r="AQ398" i="8"/>
  <c r="AP398" i="8"/>
  <c r="AO398" i="8"/>
  <c r="AN398" i="8"/>
  <c r="AW397" i="8"/>
  <c r="AW397" i="8" a="1"/>
  <c r="AV397" i="8"/>
  <c r="AU397" i="8"/>
  <c r="AT397" i="8"/>
  <c r="AS397" i="8"/>
  <c r="AR397" i="8"/>
  <c r="AQ397" i="8"/>
  <c r="AP397" i="8"/>
  <c r="AN397" i="8"/>
  <c r="AO397" i="8" s="1"/>
  <c r="AW396" i="8" a="1"/>
  <c r="AW396" i="8" s="1"/>
  <c r="AV396" i="8"/>
  <c r="AU396" i="8"/>
  <c r="AT396" i="8"/>
  <c r="AS396" i="8"/>
  <c r="AR396" i="8"/>
  <c r="AQ396" i="8"/>
  <c r="AP396" i="8"/>
  <c r="AO396" i="8"/>
  <c r="AN396" i="8"/>
  <c r="AW395" i="8"/>
  <c r="AW395" i="8" a="1"/>
  <c r="AV395" i="8"/>
  <c r="AU395" i="8"/>
  <c r="AT395" i="8"/>
  <c r="AS395" i="8"/>
  <c r="AR395" i="8"/>
  <c r="AQ395" i="8"/>
  <c r="AP395" i="8"/>
  <c r="AO395" i="8"/>
  <c r="AN395" i="8"/>
  <c r="AW394" i="8" a="1"/>
  <c r="AW394" i="8" s="1"/>
  <c r="AV394" i="8"/>
  <c r="AU394" i="8"/>
  <c r="AT394" i="8"/>
  <c r="AS394" i="8"/>
  <c r="AR394" i="8"/>
  <c r="AQ394" i="8"/>
  <c r="AP394" i="8"/>
  <c r="AN394" i="8"/>
  <c r="AO394" i="8" s="1"/>
  <c r="AW393" i="8" a="1"/>
  <c r="AW393" i="8" s="1"/>
  <c r="AV393" i="8"/>
  <c r="AU393" i="8"/>
  <c r="AT393" i="8"/>
  <c r="AS393" i="8"/>
  <c r="AR393" i="8"/>
  <c r="AQ393" i="8"/>
  <c r="AP393" i="8"/>
  <c r="AN393" i="8"/>
  <c r="AO393" i="8" s="1"/>
  <c r="AW392" i="8"/>
  <c r="AW392" i="8" a="1"/>
  <c r="AV392" i="8"/>
  <c r="AU392" i="8"/>
  <c r="AT392" i="8"/>
  <c r="AS392" i="8"/>
  <c r="AR392" i="8"/>
  <c r="AQ392" i="8"/>
  <c r="AP392" i="8"/>
  <c r="AN392" i="8"/>
  <c r="AO392" i="8" s="1"/>
  <c r="AW391" i="8" a="1"/>
  <c r="AW391" i="8" s="1"/>
  <c r="AV391" i="8"/>
  <c r="AU391" i="8"/>
  <c r="AT391" i="8"/>
  <c r="AS391" i="8"/>
  <c r="AR391" i="8"/>
  <c r="AQ391" i="8"/>
  <c r="AP391" i="8"/>
  <c r="AN391" i="8"/>
  <c r="AO391" i="8" s="1"/>
  <c r="AW390" i="8" a="1"/>
  <c r="AW390" i="8" s="1"/>
  <c r="AV390" i="8"/>
  <c r="AU390" i="8"/>
  <c r="AT390" i="8"/>
  <c r="AS390" i="8"/>
  <c r="AR390" i="8"/>
  <c r="AQ390" i="8"/>
  <c r="AP390" i="8"/>
  <c r="AO390" i="8"/>
  <c r="AN390" i="8"/>
  <c r="AW389" i="8" a="1"/>
  <c r="AW389" i="8" s="1"/>
  <c r="AV389" i="8"/>
  <c r="AU389" i="8"/>
  <c r="AT389" i="8"/>
  <c r="AS389" i="8"/>
  <c r="AR389" i="8"/>
  <c r="AQ389" i="8"/>
  <c r="AP389" i="8"/>
  <c r="AO389" i="8"/>
  <c r="AN389" i="8"/>
  <c r="AW388" i="8" a="1"/>
  <c r="AW388" i="8" s="1"/>
  <c r="AV388" i="8"/>
  <c r="AU388" i="8"/>
  <c r="AT388" i="8"/>
  <c r="AS388" i="8"/>
  <c r="AR388" i="8"/>
  <c r="AQ388" i="8"/>
  <c r="AP388" i="8"/>
  <c r="AO388" i="8"/>
  <c r="AN388" i="8"/>
  <c r="AW387" i="8"/>
  <c r="AW387" i="8" a="1"/>
  <c r="AV387" i="8"/>
  <c r="AU387" i="8"/>
  <c r="AT387" i="8"/>
  <c r="AS387" i="8"/>
  <c r="AR387" i="8"/>
  <c r="AQ387" i="8"/>
  <c r="AP387" i="8"/>
  <c r="AN387" i="8"/>
  <c r="AO387" i="8" s="1"/>
  <c r="AW386" i="8"/>
  <c r="AW386" i="8" a="1"/>
  <c r="AV386" i="8"/>
  <c r="AU386" i="8"/>
  <c r="AT386" i="8"/>
  <c r="AS386" i="8"/>
  <c r="AR386" i="8"/>
  <c r="AQ386" i="8"/>
  <c r="AP386" i="8"/>
  <c r="AO386" i="8"/>
  <c r="AN386" i="8"/>
  <c r="AW385" i="8" a="1"/>
  <c r="AW385" i="8" s="1"/>
  <c r="AV385" i="8"/>
  <c r="AU385" i="8"/>
  <c r="AT385" i="8"/>
  <c r="AS385" i="8"/>
  <c r="AR385" i="8"/>
  <c r="AQ385" i="8"/>
  <c r="AP385" i="8"/>
  <c r="AN385" i="8"/>
  <c r="AO385" i="8" s="1"/>
  <c r="AW384" i="8" a="1"/>
  <c r="AW384" i="8" s="1"/>
  <c r="AV384" i="8"/>
  <c r="AU384" i="8"/>
  <c r="AT384" i="8"/>
  <c r="AS384" i="8"/>
  <c r="AR384" i="8"/>
  <c r="AQ384" i="8"/>
  <c r="AP384" i="8"/>
  <c r="AN384" i="8"/>
  <c r="AO384" i="8" s="1"/>
  <c r="AW383" i="8"/>
  <c r="AW383" i="8" a="1"/>
  <c r="AV383" i="8"/>
  <c r="AU383" i="8"/>
  <c r="AT383" i="8"/>
  <c r="AS383" i="8"/>
  <c r="AR383" i="8"/>
  <c r="AQ383" i="8"/>
  <c r="AP383" i="8"/>
  <c r="AO383" i="8"/>
  <c r="AN383" i="8"/>
  <c r="AW382" i="8" a="1"/>
  <c r="AW382" i="8" s="1"/>
  <c r="AV382" i="8"/>
  <c r="AU382" i="8"/>
  <c r="AT382" i="8"/>
  <c r="AS382" i="8"/>
  <c r="AR382" i="8"/>
  <c r="AQ382" i="8"/>
  <c r="AP382" i="8"/>
  <c r="AN382" i="8"/>
  <c r="AO382" i="8" s="1"/>
  <c r="AW381" i="8" a="1"/>
  <c r="AW381" i="8" s="1"/>
  <c r="AV381" i="8"/>
  <c r="AU381" i="8"/>
  <c r="AT381" i="8"/>
  <c r="AS381" i="8"/>
  <c r="AR381" i="8"/>
  <c r="AQ381" i="8"/>
  <c r="AP381" i="8"/>
  <c r="AN381" i="8"/>
  <c r="AO381" i="8" s="1"/>
  <c r="AW380" i="8"/>
  <c r="AW380" i="8" a="1"/>
  <c r="AV380" i="8"/>
  <c r="AU380" i="8"/>
  <c r="AT380" i="8"/>
  <c r="AS380" i="8"/>
  <c r="AR380" i="8"/>
  <c r="AQ380" i="8"/>
  <c r="AP380" i="8"/>
  <c r="AN380" i="8"/>
  <c r="AO380" i="8" s="1"/>
  <c r="AW379" i="8" a="1"/>
  <c r="AW379" i="8" s="1"/>
  <c r="AV379" i="8"/>
  <c r="AU379" i="8"/>
  <c r="AT379" i="8"/>
  <c r="AS379" i="8"/>
  <c r="AR379" i="8"/>
  <c r="AQ379" i="8"/>
  <c r="AP379" i="8"/>
  <c r="AN379" i="8"/>
  <c r="AO379" i="8" s="1"/>
  <c r="AW378" i="8" a="1"/>
  <c r="AW378" i="8" s="1"/>
  <c r="AV378" i="8"/>
  <c r="AU378" i="8"/>
  <c r="AT378" i="8"/>
  <c r="AS378" i="8"/>
  <c r="AR378" i="8"/>
  <c r="AQ378" i="8"/>
  <c r="AP378" i="8"/>
  <c r="AO378" i="8"/>
  <c r="AN378" i="8"/>
  <c r="AW377" i="8" a="1"/>
  <c r="AW377" i="8" s="1"/>
  <c r="AV377" i="8"/>
  <c r="AU377" i="8"/>
  <c r="AT377" i="8"/>
  <c r="AS377" i="8"/>
  <c r="AR377" i="8"/>
  <c r="AQ377" i="8"/>
  <c r="AP377" i="8"/>
  <c r="AO377" i="8"/>
  <c r="AN377" i="8"/>
  <c r="AW376" i="8" a="1"/>
  <c r="AW376" i="8" s="1"/>
  <c r="AV376" i="8"/>
  <c r="AU376" i="8"/>
  <c r="AT376" i="8"/>
  <c r="AS376" i="8"/>
  <c r="AR376" i="8"/>
  <c r="AQ376" i="8"/>
  <c r="AP376" i="8"/>
  <c r="AO376" i="8"/>
  <c r="AN376" i="8"/>
  <c r="AW375" i="8"/>
  <c r="AW375" i="8" a="1"/>
  <c r="AV375" i="8"/>
  <c r="AU375" i="8"/>
  <c r="AT375" i="8"/>
  <c r="AS375" i="8"/>
  <c r="AR375" i="8"/>
  <c r="AQ375" i="8"/>
  <c r="AP375" i="8"/>
  <c r="AN375" i="8"/>
  <c r="AO375" i="8" s="1"/>
  <c r="AW374" i="8"/>
  <c r="AW374" i="8" a="1"/>
  <c r="AV374" i="8"/>
  <c r="AU374" i="8"/>
  <c r="AT374" i="8"/>
  <c r="AS374" i="8"/>
  <c r="AR374" i="8"/>
  <c r="AQ374" i="8"/>
  <c r="AP374" i="8"/>
  <c r="AO374" i="8"/>
  <c r="AN374" i="8"/>
  <c r="AW373" i="8" a="1"/>
  <c r="AW373" i="8" s="1"/>
  <c r="AV373" i="8"/>
  <c r="AU373" i="8"/>
  <c r="AT373" i="8"/>
  <c r="AS373" i="8"/>
  <c r="AR373" i="8"/>
  <c r="AQ373" i="8"/>
  <c r="AP373" i="8"/>
  <c r="AN373" i="8"/>
  <c r="AO373" i="8" s="1"/>
  <c r="AW372" i="8" a="1"/>
  <c r="AW372" i="8" s="1"/>
  <c r="AV372" i="8"/>
  <c r="AU372" i="8"/>
  <c r="AT372" i="8"/>
  <c r="AS372" i="8"/>
  <c r="AR372" i="8"/>
  <c r="AQ372" i="8"/>
  <c r="AP372" i="8"/>
  <c r="AN372" i="8"/>
  <c r="AO372" i="8" s="1"/>
  <c r="AW371" i="8"/>
  <c r="AW371" i="8" a="1"/>
  <c r="AV371" i="8"/>
  <c r="AU371" i="8"/>
  <c r="AT371" i="8"/>
  <c r="AS371" i="8"/>
  <c r="AR371" i="8"/>
  <c r="AQ371" i="8"/>
  <c r="AP371" i="8"/>
  <c r="AO371" i="8"/>
  <c r="AN371" i="8"/>
  <c r="AW370" i="8" a="1"/>
  <c r="AW370" i="8" s="1"/>
  <c r="AV370" i="8"/>
  <c r="AU370" i="8"/>
  <c r="AT370" i="8"/>
  <c r="AS370" i="8"/>
  <c r="AR370" i="8"/>
  <c r="AQ370" i="8"/>
  <c r="AP370" i="8"/>
  <c r="AN370" i="8"/>
  <c r="AO370" i="8" s="1"/>
  <c r="AW369" i="8" a="1"/>
  <c r="AW369" i="8" s="1"/>
  <c r="AV369" i="8"/>
  <c r="AU369" i="8"/>
  <c r="AT369" i="8"/>
  <c r="AS369" i="8"/>
  <c r="AR369" i="8"/>
  <c r="AQ369" i="8"/>
  <c r="AP369" i="8"/>
  <c r="AN369" i="8"/>
  <c r="AO369" i="8" s="1"/>
  <c r="AW368" i="8"/>
  <c r="AW368" i="8" a="1"/>
  <c r="AV368" i="8"/>
  <c r="AU368" i="8"/>
  <c r="AT368" i="8"/>
  <c r="AS368" i="8"/>
  <c r="AR368" i="8"/>
  <c r="AQ368" i="8"/>
  <c r="AP368" i="8"/>
  <c r="AN368" i="8"/>
  <c r="AO368" i="8" s="1"/>
  <c r="AW367" i="8" a="1"/>
  <c r="AW367" i="8" s="1"/>
  <c r="AV367" i="8"/>
  <c r="AU367" i="8"/>
  <c r="AT367" i="8"/>
  <c r="AS367" i="8"/>
  <c r="AR367" i="8"/>
  <c r="AQ367" i="8"/>
  <c r="AP367" i="8"/>
  <c r="AN367" i="8"/>
  <c r="AO367" i="8" s="1"/>
  <c r="AW366" i="8" a="1"/>
  <c r="AW366" i="8" s="1"/>
  <c r="AV366" i="8"/>
  <c r="AU366" i="8"/>
  <c r="AT366" i="8"/>
  <c r="AS366" i="8"/>
  <c r="AR366" i="8"/>
  <c r="AQ366" i="8"/>
  <c r="AP366" i="8"/>
  <c r="AO366" i="8"/>
  <c r="AN366" i="8"/>
  <c r="AW365" i="8" a="1"/>
  <c r="AW365" i="8" s="1"/>
  <c r="AV365" i="8"/>
  <c r="AU365" i="8"/>
  <c r="AT365" i="8"/>
  <c r="AS365" i="8"/>
  <c r="AR365" i="8"/>
  <c r="AQ365" i="8"/>
  <c r="AP365" i="8"/>
  <c r="AO365" i="8"/>
  <c r="AN365" i="8"/>
  <c r="AW364" i="8" a="1"/>
  <c r="AW364" i="8" s="1"/>
  <c r="AV364" i="8"/>
  <c r="AU364" i="8"/>
  <c r="AT364" i="8"/>
  <c r="AS364" i="8"/>
  <c r="AR364" i="8"/>
  <c r="AQ364" i="8"/>
  <c r="AP364" i="8"/>
  <c r="AO364" i="8"/>
  <c r="AN364" i="8"/>
  <c r="AW363" i="8"/>
  <c r="AW363" i="8" a="1"/>
  <c r="AV363" i="8"/>
  <c r="AU363" i="8"/>
  <c r="AT363" i="8"/>
  <c r="AS363" i="8"/>
  <c r="AR363" i="8"/>
  <c r="AQ363" i="8"/>
  <c r="AP363" i="8"/>
  <c r="AN363" i="8"/>
  <c r="AO363" i="8" s="1"/>
  <c r="AW362" i="8"/>
  <c r="AW362" i="8" a="1"/>
  <c r="AV362" i="8"/>
  <c r="AU362" i="8"/>
  <c r="AT362" i="8"/>
  <c r="AS362" i="8"/>
  <c r="AR362" i="8"/>
  <c r="AQ362" i="8"/>
  <c r="AP362" i="8"/>
  <c r="AO362" i="8"/>
  <c r="AN362" i="8"/>
  <c r="AW361" i="8" a="1"/>
  <c r="AW361" i="8" s="1"/>
  <c r="AV361" i="8"/>
  <c r="AU361" i="8"/>
  <c r="AT361" i="8"/>
  <c r="AS361" i="8"/>
  <c r="AR361" i="8"/>
  <c r="AQ361" i="8"/>
  <c r="AP361" i="8"/>
  <c r="AN361" i="8"/>
  <c r="AO361" i="8" s="1"/>
  <c r="AW360" i="8" a="1"/>
  <c r="AW360" i="8" s="1"/>
  <c r="AV360" i="8"/>
  <c r="AU360" i="8"/>
  <c r="AT360" i="8"/>
  <c r="AS360" i="8"/>
  <c r="AR360" i="8"/>
  <c r="AQ360" i="8"/>
  <c r="AP360" i="8"/>
  <c r="AO360" i="8"/>
  <c r="AN360" i="8"/>
  <c r="AW359" i="8"/>
  <c r="AW359" i="8" a="1"/>
  <c r="AV359" i="8"/>
  <c r="AU359" i="8"/>
  <c r="AT359" i="8"/>
  <c r="AS359" i="8"/>
  <c r="AR359" i="8"/>
  <c r="AQ359" i="8"/>
  <c r="AP359" i="8"/>
  <c r="AO359" i="8"/>
  <c r="AN359" i="8"/>
  <c r="AW358" i="8" a="1"/>
  <c r="AW358" i="8" s="1"/>
  <c r="AV358" i="8"/>
  <c r="AU358" i="8"/>
  <c r="AT358" i="8"/>
  <c r="AS358" i="8"/>
  <c r="AR358" i="8"/>
  <c r="AQ358" i="8"/>
  <c r="AP358" i="8"/>
  <c r="AO358" i="8"/>
  <c r="AN358" i="8"/>
  <c r="AW357" i="8" a="1"/>
  <c r="AW357" i="8" s="1"/>
  <c r="AV357" i="8"/>
  <c r="AU357" i="8"/>
  <c r="AT357" i="8"/>
  <c r="AS357" i="8"/>
  <c r="AR357" i="8"/>
  <c r="AQ357" i="8"/>
  <c r="AP357" i="8"/>
  <c r="AN357" i="8"/>
  <c r="AO357" i="8" s="1"/>
  <c r="AW356" i="8"/>
  <c r="AW356" i="8" a="1"/>
  <c r="AV356" i="8"/>
  <c r="AU356" i="8"/>
  <c r="AT356" i="8"/>
  <c r="AS356" i="8"/>
  <c r="AR356" i="8"/>
  <c r="AQ356" i="8"/>
  <c r="AP356" i="8"/>
  <c r="AN356" i="8"/>
  <c r="AO356" i="8" s="1"/>
  <c r="AW355" i="8" a="1"/>
  <c r="AW355" i="8" s="1"/>
  <c r="AV355" i="8"/>
  <c r="AU355" i="8"/>
  <c r="AT355" i="8"/>
  <c r="AS355" i="8"/>
  <c r="AR355" i="8"/>
  <c r="AQ355" i="8"/>
  <c r="AP355" i="8"/>
  <c r="AN355" i="8"/>
  <c r="AO355" i="8" s="1"/>
  <c r="AW354" i="8" a="1"/>
  <c r="AW354" i="8" s="1"/>
  <c r="AV354" i="8"/>
  <c r="AU354" i="8"/>
  <c r="AT354" i="8"/>
  <c r="AS354" i="8"/>
  <c r="AR354" i="8"/>
  <c r="AQ354" i="8"/>
  <c r="AP354" i="8"/>
  <c r="AO354" i="8"/>
  <c r="AN354" i="8"/>
  <c r="AW353" i="8" a="1"/>
  <c r="AW353" i="8" s="1"/>
  <c r="AV353" i="8"/>
  <c r="AU353" i="8"/>
  <c r="AT353" i="8"/>
  <c r="AS353" i="8"/>
  <c r="AR353" i="8"/>
  <c r="AQ353" i="8"/>
  <c r="AP353" i="8"/>
  <c r="AO353" i="8"/>
  <c r="AN353" i="8"/>
  <c r="AW352" i="8" a="1"/>
  <c r="AW352" i="8" s="1"/>
  <c r="AV352" i="8"/>
  <c r="AU352" i="8"/>
  <c r="AT352" i="8"/>
  <c r="AS352" i="8"/>
  <c r="AR352" i="8"/>
  <c r="AQ352" i="8"/>
  <c r="AP352" i="8"/>
  <c r="AO352" i="8"/>
  <c r="AN352" i="8"/>
  <c r="AW351" i="8"/>
  <c r="AW351" i="8" a="1"/>
  <c r="AV351" i="8"/>
  <c r="AU351" i="8"/>
  <c r="AT351" i="8"/>
  <c r="AS351" i="8"/>
  <c r="AR351" i="8"/>
  <c r="AQ351" i="8"/>
  <c r="AP351" i="8"/>
  <c r="AN351" i="8"/>
  <c r="AO351" i="8" s="1"/>
  <c r="AW350" i="8"/>
  <c r="AW350" i="8" a="1"/>
  <c r="AV350" i="8"/>
  <c r="AU350" i="8"/>
  <c r="AT350" i="8"/>
  <c r="AS350" i="8"/>
  <c r="AR350" i="8"/>
  <c r="AQ350" i="8"/>
  <c r="AP350" i="8"/>
  <c r="AO350" i="8"/>
  <c r="AN350" i="8"/>
  <c r="AW349" i="8"/>
  <c r="AW349" i="8" a="1"/>
  <c r="AV349" i="8"/>
  <c r="AU349" i="8"/>
  <c r="AT349" i="8"/>
  <c r="AS349" i="8"/>
  <c r="AR349" i="8"/>
  <c r="AQ349" i="8"/>
  <c r="AP349" i="8"/>
  <c r="AN349" i="8"/>
  <c r="AO349" i="8" s="1"/>
  <c r="AW348" i="8" a="1"/>
  <c r="AW348" i="8" s="1"/>
  <c r="AV348" i="8"/>
  <c r="AU348" i="8"/>
  <c r="AT348" i="8"/>
  <c r="AS348" i="8"/>
  <c r="AR348" i="8"/>
  <c r="AQ348" i="8"/>
  <c r="AP348" i="8"/>
  <c r="AO348" i="8"/>
  <c r="AN348" i="8"/>
  <c r="AW347" i="8"/>
  <c r="AW347" i="8" a="1"/>
  <c r="AV347" i="8"/>
  <c r="AU347" i="8"/>
  <c r="AT347" i="8"/>
  <c r="AS347" i="8"/>
  <c r="AR347" i="8"/>
  <c r="AQ347" i="8"/>
  <c r="AP347" i="8"/>
  <c r="AO347" i="8"/>
  <c r="AN347" i="8"/>
  <c r="AW346" i="8" a="1"/>
  <c r="AW346" i="8" s="1"/>
  <c r="AV346" i="8"/>
  <c r="AU346" i="8"/>
  <c r="AT346" i="8"/>
  <c r="AS346" i="8"/>
  <c r="AR346" i="8"/>
  <c r="AQ346" i="8"/>
  <c r="AP346" i="8"/>
  <c r="AN346" i="8"/>
  <c r="AO346" i="8" s="1"/>
  <c r="AW345" i="8"/>
  <c r="AW345" i="8" a="1"/>
  <c r="AV345" i="8"/>
  <c r="AU345" i="8"/>
  <c r="AT345" i="8"/>
  <c r="AS345" i="8"/>
  <c r="AR345" i="8"/>
  <c r="AQ345" i="8"/>
  <c r="AP345" i="8"/>
  <c r="AN345" i="8"/>
  <c r="AO345" i="8" s="1"/>
  <c r="AW344" i="8"/>
  <c r="AW344" i="8" a="1"/>
  <c r="AV344" i="8"/>
  <c r="AU344" i="8"/>
  <c r="AT344" i="8"/>
  <c r="AS344" i="8"/>
  <c r="AR344" i="8"/>
  <c r="AQ344" i="8"/>
  <c r="AP344" i="8"/>
  <c r="AN344" i="8"/>
  <c r="AO344" i="8" s="1"/>
  <c r="AW343" i="8" a="1"/>
  <c r="AW343" i="8" s="1"/>
  <c r="AV343" i="8"/>
  <c r="AU343" i="8"/>
  <c r="AT343" i="8"/>
  <c r="AS343" i="8"/>
  <c r="AR343" i="8"/>
  <c r="AQ343" i="8"/>
  <c r="AP343" i="8"/>
  <c r="AN343" i="8"/>
  <c r="AO343" i="8" s="1"/>
  <c r="AW342" i="8" a="1"/>
  <c r="AW342" i="8" s="1"/>
  <c r="AV342" i="8"/>
  <c r="AU342" i="8"/>
  <c r="AT342" i="8"/>
  <c r="AS342" i="8"/>
  <c r="AR342" i="8"/>
  <c r="AQ342" i="8"/>
  <c r="AP342" i="8"/>
  <c r="AO342" i="8"/>
  <c r="AN342" i="8"/>
  <c r="AW341" i="8" a="1"/>
  <c r="AW341" i="8" s="1"/>
  <c r="AV341" i="8"/>
  <c r="AU341" i="8"/>
  <c r="AT341" i="8"/>
  <c r="AS341" i="8"/>
  <c r="AR341" i="8"/>
  <c r="AQ341" i="8"/>
  <c r="AP341" i="8"/>
  <c r="AO341" i="8"/>
  <c r="AN341" i="8"/>
  <c r="AW340" i="8" a="1"/>
  <c r="AW340" i="8" s="1"/>
  <c r="AV340" i="8"/>
  <c r="AU340" i="8"/>
  <c r="AT340" i="8"/>
  <c r="AS340" i="8"/>
  <c r="AR340" i="8"/>
  <c r="AQ340" i="8"/>
  <c r="AP340" i="8"/>
  <c r="AO340" i="8"/>
  <c r="AN340" i="8"/>
  <c r="AW339" i="8"/>
  <c r="AW339" i="8" a="1"/>
  <c r="AV339" i="8"/>
  <c r="AU339" i="8"/>
  <c r="AT339" i="8"/>
  <c r="AS339" i="8"/>
  <c r="AR339" i="8"/>
  <c r="AQ339" i="8"/>
  <c r="AP339" i="8"/>
  <c r="AN339" i="8"/>
  <c r="AO339" i="8" s="1"/>
  <c r="AW338" i="8"/>
  <c r="AW338" i="8" a="1"/>
  <c r="AV338" i="8"/>
  <c r="AU338" i="8"/>
  <c r="AT338" i="8"/>
  <c r="AS338" i="8"/>
  <c r="AR338" i="8"/>
  <c r="AQ338" i="8"/>
  <c r="AP338" i="8"/>
  <c r="AO338" i="8"/>
  <c r="AN338" i="8"/>
  <c r="AW337" i="8"/>
  <c r="AW337" i="8" a="1"/>
  <c r="AV337" i="8"/>
  <c r="AU337" i="8"/>
  <c r="AT337" i="8"/>
  <c r="AS337" i="8"/>
  <c r="AR337" i="8"/>
  <c r="AQ337" i="8"/>
  <c r="AP337" i="8"/>
  <c r="AN337" i="8"/>
  <c r="AO337" i="8" s="1"/>
  <c r="AW336" i="8" a="1"/>
  <c r="AW336" i="8" s="1"/>
  <c r="AV336" i="8"/>
  <c r="AU336" i="8"/>
  <c r="AT336" i="8"/>
  <c r="AS336" i="8"/>
  <c r="AR336" i="8"/>
  <c r="AQ336" i="8"/>
  <c r="AP336" i="8"/>
  <c r="AO336" i="8"/>
  <c r="AN336" i="8"/>
  <c r="AW335" i="8"/>
  <c r="AW335" i="8" a="1"/>
  <c r="AV335" i="8"/>
  <c r="AU335" i="8"/>
  <c r="AT335" i="8"/>
  <c r="AS335" i="8"/>
  <c r="AR335" i="8"/>
  <c r="AQ335" i="8"/>
  <c r="AP335" i="8"/>
  <c r="AO335" i="8"/>
  <c r="AN335" i="8"/>
  <c r="AW334" i="8" a="1"/>
  <c r="AW334" i="8" s="1"/>
  <c r="AV334" i="8"/>
  <c r="AU334" i="8"/>
  <c r="AT334" i="8"/>
  <c r="AS334" i="8"/>
  <c r="AR334" i="8"/>
  <c r="AQ334" i="8"/>
  <c r="AP334" i="8"/>
  <c r="AO334" i="8"/>
  <c r="AN334" i="8"/>
  <c r="AW333" i="8"/>
  <c r="AW333" i="8" a="1"/>
  <c r="AV333" i="8"/>
  <c r="AU333" i="8"/>
  <c r="AT333" i="8"/>
  <c r="AS333" i="8"/>
  <c r="AR333" i="8"/>
  <c r="AQ333" i="8"/>
  <c r="AP333" i="8"/>
  <c r="AN333" i="8"/>
  <c r="AO333" i="8" s="1"/>
  <c r="AW332" i="8"/>
  <c r="AW332" i="8" a="1"/>
  <c r="AV332" i="8"/>
  <c r="AU332" i="8"/>
  <c r="AT332" i="8"/>
  <c r="AS332" i="8"/>
  <c r="AR332" i="8"/>
  <c r="AQ332" i="8"/>
  <c r="AP332" i="8"/>
  <c r="AN332" i="8"/>
  <c r="AO332" i="8" s="1"/>
  <c r="AW331" i="8" a="1"/>
  <c r="AW331" i="8" s="1"/>
  <c r="AV331" i="8"/>
  <c r="AU331" i="8"/>
  <c r="AT331" i="8"/>
  <c r="AS331" i="8"/>
  <c r="AR331" i="8"/>
  <c r="AQ331" i="8"/>
  <c r="AP331" i="8"/>
  <c r="AN331" i="8"/>
  <c r="AO331" i="8" s="1"/>
  <c r="AW330" i="8" a="1"/>
  <c r="AW330" i="8" s="1"/>
  <c r="AV330" i="8"/>
  <c r="AU330" i="8"/>
  <c r="AT330" i="8"/>
  <c r="AS330" i="8"/>
  <c r="AR330" i="8"/>
  <c r="AQ330" i="8"/>
  <c r="AP330" i="8"/>
  <c r="AO330" i="8"/>
  <c r="AN330" i="8"/>
  <c r="AW329" i="8" a="1"/>
  <c r="AW329" i="8" s="1"/>
  <c r="AV329" i="8"/>
  <c r="AU329" i="8"/>
  <c r="AT329" i="8"/>
  <c r="AS329" i="8"/>
  <c r="AR329" i="8"/>
  <c r="AQ329" i="8"/>
  <c r="AP329" i="8"/>
  <c r="AO329" i="8"/>
  <c r="AN329" i="8"/>
  <c r="AW328" i="8" a="1"/>
  <c r="AW328" i="8" s="1"/>
  <c r="AV328" i="8"/>
  <c r="AU328" i="8"/>
  <c r="AT328" i="8"/>
  <c r="AS328" i="8"/>
  <c r="AR328" i="8"/>
  <c r="AQ328" i="8"/>
  <c r="AP328" i="8"/>
  <c r="AO328" i="8"/>
  <c r="AN328" i="8"/>
  <c r="AW327" i="8"/>
  <c r="AW327" i="8" a="1"/>
  <c r="AV327" i="8"/>
  <c r="AU327" i="8"/>
  <c r="AT327" i="8"/>
  <c r="AS327" i="8"/>
  <c r="AR327" i="8"/>
  <c r="AQ327" i="8"/>
  <c r="AP327" i="8"/>
  <c r="AN327" i="8"/>
  <c r="AO327" i="8" s="1"/>
  <c r="AW326" i="8"/>
  <c r="AW326" i="8" a="1"/>
  <c r="AV326" i="8"/>
  <c r="AU326" i="8"/>
  <c r="AT326" i="8"/>
  <c r="AS326" i="8"/>
  <c r="AR326" i="8"/>
  <c r="AQ326" i="8"/>
  <c r="AP326" i="8"/>
  <c r="AO326" i="8"/>
  <c r="AN326" i="8"/>
  <c r="AW325" i="8" a="1"/>
  <c r="AW325" i="8" s="1"/>
  <c r="AV325" i="8"/>
  <c r="AU325" i="8"/>
  <c r="AT325" i="8"/>
  <c r="AS325" i="8"/>
  <c r="AR325" i="8"/>
  <c r="AQ325" i="8"/>
  <c r="AP325" i="8"/>
  <c r="AN325" i="8"/>
  <c r="AO325" i="8" s="1"/>
  <c r="AW324" i="8" a="1"/>
  <c r="AW324" i="8" s="1"/>
  <c r="AV324" i="8"/>
  <c r="AU324" i="8"/>
  <c r="AT324" i="8"/>
  <c r="AS324" i="8"/>
  <c r="AR324" i="8"/>
  <c r="AQ324" i="8"/>
  <c r="AP324" i="8"/>
  <c r="AO324" i="8"/>
  <c r="AN324" i="8"/>
  <c r="AW323" i="8"/>
  <c r="AW323" i="8" a="1"/>
  <c r="AV323" i="8"/>
  <c r="AU323" i="8"/>
  <c r="AT323" i="8"/>
  <c r="AS323" i="8"/>
  <c r="AR323" i="8"/>
  <c r="AQ323" i="8"/>
  <c r="AP323" i="8"/>
  <c r="AO323" i="8"/>
  <c r="AN323" i="8"/>
  <c r="AW322" i="8" a="1"/>
  <c r="AW322" i="8" s="1"/>
  <c r="AV322" i="8"/>
  <c r="AU322" i="8"/>
  <c r="AT322" i="8"/>
  <c r="AS322" i="8"/>
  <c r="AR322" i="8"/>
  <c r="AQ322" i="8"/>
  <c r="AP322" i="8"/>
  <c r="AN322" i="8"/>
  <c r="AO322" i="8" s="1"/>
  <c r="AW321" i="8"/>
  <c r="AW321" i="8" a="1"/>
  <c r="AV321" i="8"/>
  <c r="AU321" i="8"/>
  <c r="AT321" i="8"/>
  <c r="AS321" i="8"/>
  <c r="AR321" i="8"/>
  <c r="AQ321" i="8"/>
  <c r="AP321" i="8"/>
  <c r="AN321" i="8"/>
  <c r="AO321" i="8" s="1"/>
  <c r="AW320" i="8"/>
  <c r="AW320" i="8" a="1"/>
  <c r="AV320" i="8"/>
  <c r="AU320" i="8"/>
  <c r="AT320" i="8"/>
  <c r="AS320" i="8"/>
  <c r="AR320" i="8"/>
  <c r="AQ320" i="8"/>
  <c r="AP320" i="8"/>
  <c r="AN320" i="8"/>
  <c r="AO320" i="8" s="1"/>
  <c r="AW319" i="8" a="1"/>
  <c r="AW319" i="8" s="1"/>
  <c r="AV319" i="8"/>
  <c r="AU319" i="8"/>
  <c r="AT319" i="8"/>
  <c r="AS319" i="8"/>
  <c r="AR319" i="8"/>
  <c r="AQ319" i="8"/>
  <c r="AP319" i="8"/>
  <c r="AN319" i="8"/>
  <c r="AO319" i="8" s="1"/>
  <c r="AW318" i="8" a="1"/>
  <c r="AW318" i="8" s="1"/>
  <c r="AV318" i="8"/>
  <c r="AU318" i="8"/>
  <c r="AT318" i="8"/>
  <c r="AS318" i="8"/>
  <c r="AR318" i="8"/>
  <c r="AQ318" i="8"/>
  <c r="AP318" i="8"/>
  <c r="AO318" i="8"/>
  <c r="AN318" i="8"/>
  <c r="AW317" i="8" a="1"/>
  <c r="AW317" i="8" s="1"/>
  <c r="AV317" i="8"/>
  <c r="AU317" i="8"/>
  <c r="AT317" i="8"/>
  <c r="AS317" i="8"/>
  <c r="AR317" i="8"/>
  <c r="AQ317" i="8"/>
  <c r="AP317" i="8"/>
  <c r="AO317" i="8"/>
  <c r="AN317" i="8"/>
  <c r="AW316" i="8" a="1"/>
  <c r="AW316" i="8" s="1"/>
  <c r="AV316" i="8"/>
  <c r="AU316" i="8"/>
  <c r="AT316" i="8"/>
  <c r="AS316" i="8"/>
  <c r="AR316" i="8"/>
  <c r="AQ316" i="8"/>
  <c r="AP316" i="8"/>
  <c r="AO316" i="8"/>
  <c r="AN316" i="8"/>
  <c r="AW315" i="8"/>
  <c r="AW315" i="8" a="1"/>
  <c r="AV315" i="8"/>
  <c r="AU315" i="8"/>
  <c r="AT315" i="8"/>
  <c r="AS315" i="8"/>
  <c r="AR315" i="8"/>
  <c r="AQ315" i="8"/>
  <c r="AP315" i="8"/>
  <c r="AN315" i="8"/>
  <c r="AO315" i="8" s="1"/>
  <c r="AW314" i="8"/>
  <c r="AW314" i="8" a="1"/>
  <c r="AV314" i="8"/>
  <c r="AU314" i="8"/>
  <c r="AT314" i="8"/>
  <c r="AS314" i="8"/>
  <c r="AR314" i="8"/>
  <c r="AQ314" i="8"/>
  <c r="AP314" i="8"/>
  <c r="AO314" i="8"/>
  <c r="AN314" i="8"/>
  <c r="AW313" i="8"/>
  <c r="AW313" i="8" a="1"/>
  <c r="AV313" i="8"/>
  <c r="AU313" i="8"/>
  <c r="AT313" i="8"/>
  <c r="AS313" i="8"/>
  <c r="AR313" i="8"/>
  <c r="AQ313" i="8"/>
  <c r="AP313" i="8"/>
  <c r="AN313" i="8"/>
  <c r="AO313" i="8" s="1"/>
  <c r="AW312" i="8" a="1"/>
  <c r="AW312" i="8" s="1"/>
  <c r="AV312" i="8"/>
  <c r="AU312" i="8"/>
  <c r="AT312" i="8"/>
  <c r="AS312" i="8"/>
  <c r="AR312" i="8"/>
  <c r="AQ312" i="8"/>
  <c r="AP312" i="8"/>
  <c r="AO312" i="8"/>
  <c r="AN312" i="8"/>
  <c r="AW311" i="8"/>
  <c r="AW311" i="8" a="1"/>
  <c r="AV311" i="8"/>
  <c r="AU311" i="8"/>
  <c r="AT311" i="8"/>
  <c r="AS311" i="8"/>
  <c r="AR311" i="8"/>
  <c r="AQ311" i="8"/>
  <c r="AP311" i="8"/>
  <c r="AO311" i="8"/>
  <c r="AN311" i="8"/>
  <c r="AW310" i="8" a="1"/>
  <c r="AW310" i="8" s="1"/>
  <c r="AV310" i="8"/>
  <c r="AU310" i="8"/>
  <c r="AT310" i="8"/>
  <c r="AS310" i="8"/>
  <c r="AR310" i="8"/>
  <c r="AQ310" i="8"/>
  <c r="AP310" i="8"/>
  <c r="AO310" i="8"/>
  <c r="AN310" i="8"/>
  <c r="AW309" i="8" a="1"/>
  <c r="AW309" i="8" s="1"/>
  <c r="AV309" i="8"/>
  <c r="AU309" i="8"/>
  <c r="AT309" i="8"/>
  <c r="AS309" i="8"/>
  <c r="AR309" i="8"/>
  <c r="AQ309" i="8"/>
  <c r="AP309" i="8"/>
  <c r="AN309" i="8"/>
  <c r="AO309" i="8" s="1"/>
  <c r="AW308" i="8"/>
  <c r="AW308" i="8" a="1"/>
  <c r="AV308" i="8"/>
  <c r="AU308" i="8"/>
  <c r="AT308" i="8"/>
  <c r="AS308" i="8"/>
  <c r="AR308" i="8"/>
  <c r="AQ308" i="8"/>
  <c r="AP308" i="8"/>
  <c r="AN308" i="8"/>
  <c r="AO308" i="8" s="1"/>
  <c r="AW307" i="8" a="1"/>
  <c r="AW307" i="8" s="1"/>
  <c r="AV307" i="8"/>
  <c r="AU307" i="8"/>
  <c r="AT307" i="8"/>
  <c r="AS307" i="8"/>
  <c r="AR307" i="8"/>
  <c r="AQ307" i="8"/>
  <c r="AP307" i="8"/>
  <c r="AN307" i="8"/>
  <c r="AO307" i="8" s="1"/>
  <c r="AW306" i="8" a="1"/>
  <c r="AW306" i="8" s="1"/>
  <c r="AV306" i="8"/>
  <c r="AU306" i="8"/>
  <c r="AT306" i="8"/>
  <c r="AS306" i="8"/>
  <c r="AR306" i="8"/>
  <c r="AQ306" i="8"/>
  <c r="AP306" i="8"/>
  <c r="AO306" i="8"/>
  <c r="AN306" i="8"/>
  <c r="AW305" i="8" a="1"/>
  <c r="AW305" i="8" s="1"/>
  <c r="AV305" i="8"/>
  <c r="AU305" i="8"/>
  <c r="AT305" i="8"/>
  <c r="AS305" i="8"/>
  <c r="AR305" i="8"/>
  <c r="AQ305" i="8"/>
  <c r="AP305" i="8"/>
  <c r="AO305" i="8"/>
  <c r="AN305" i="8"/>
  <c r="AW304" i="8" a="1"/>
  <c r="AW304" i="8" s="1"/>
  <c r="AV304" i="8"/>
  <c r="AU304" i="8"/>
  <c r="AT304" i="8"/>
  <c r="AS304" i="8"/>
  <c r="AR304" i="8"/>
  <c r="AQ304" i="8"/>
  <c r="AP304" i="8"/>
  <c r="AO304" i="8"/>
  <c r="AN304" i="8"/>
  <c r="AW303" i="8"/>
  <c r="AW303" i="8" a="1"/>
  <c r="AV303" i="8"/>
  <c r="AU303" i="8"/>
  <c r="AT303" i="8"/>
  <c r="AS303" i="8"/>
  <c r="AR303" i="8"/>
  <c r="AQ303" i="8"/>
  <c r="AP303" i="8"/>
  <c r="AN303" i="8"/>
  <c r="AO303" i="8" s="1"/>
  <c r="AW302" i="8"/>
  <c r="AW302" i="8" a="1"/>
  <c r="AV302" i="8"/>
  <c r="AU302" i="8"/>
  <c r="AT302" i="8"/>
  <c r="AS302" i="8"/>
  <c r="AR302" i="8"/>
  <c r="AQ302" i="8"/>
  <c r="AP302" i="8"/>
  <c r="AO302" i="8"/>
  <c r="AN302" i="8"/>
  <c r="AW301" i="8"/>
  <c r="AW301" i="8" a="1"/>
  <c r="AV301" i="8"/>
  <c r="AU301" i="8"/>
  <c r="AT301" i="8"/>
  <c r="AS301" i="8"/>
  <c r="AR301" i="8"/>
  <c r="AQ301" i="8"/>
  <c r="AP301" i="8"/>
  <c r="AN301" i="8"/>
  <c r="AO301" i="8" s="1"/>
  <c r="AW300" i="8" a="1"/>
  <c r="AW300" i="8" s="1"/>
  <c r="AV300" i="8"/>
  <c r="AU300" i="8"/>
  <c r="AT300" i="8"/>
  <c r="AS300" i="8"/>
  <c r="AR300" i="8"/>
  <c r="AQ300" i="8"/>
  <c r="AP300" i="8"/>
  <c r="AO300" i="8"/>
  <c r="AN300" i="8"/>
  <c r="AW299" i="8"/>
  <c r="AW299" i="8" a="1"/>
  <c r="AV299" i="8"/>
  <c r="AU299" i="8"/>
  <c r="AT299" i="8"/>
  <c r="AS299" i="8"/>
  <c r="AR299" i="8"/>
  <c r="AQ299" i="8"/>
  <c r="AP299" i="8"/>
  <c r="AO299" i="8"/>
  <c r="AN299" i="8"/>
  <c r="AW298" i="8" a="1"/>
  <c r="AW298" i="8" s="1"/>
  <c r="AV298" i="8"/>
  <c r="AU298" i="8"/>
  <c r="AT298" i="8"/>
  <c r="AS298" i="8"/>
  <c r="AR298" i="8"/>
  <c r="AQ298" i="8"/>
  <c r="AP298" i="8"/>
  <c r="AO298" i="8"/>
  <c r="AN298" i="8"/>
  <c r="AW297" i="8"/>
  <c r="AW297" i="8" a="1"/>
  <c r="AV297" i="8"/>
  <c r="AU297" i="8"/>
  <c r="AT297" i="8"/>
  <c r="AS297" i="8"/>
  <c r="AR297" i="8"/>
  <c r="AQ297" i="8"/>
  <c r="AP297" i="8"/>
  <c r="AN297" i="8"/>
  <c r="AO297" i="8" s="1"/>
  <c r="AW296" i="8"/>
  <c r="AW296" i="8" a="1"/>
  <c r="AV296" i="8"/>
  <c r="AU296" i="8"/>
  <c r="AT296" i="8"/>
  <c r="AS296" i="8"/>
  <c r="AR296" i="8"/>
  <c r="AQ296" i="8"/>
  <c r="AP296" i="8"/>
  <c r="AN296" i="8"/>
  <c r="AO296" i="8" s="1"/>
  <c r="AW295" i="8"/>
  <c r="AW295" i="8" a="1"/>
  <c r="AV295" i="8"/>
  <c r="AU295" i="8"/>
  <c r="AT295" i="8"/>
  <c r="AS295" i="8"/>
  <c r="AR295" i="8"/>
  <c r="AQ295" i="8"/>
  <c r="AP295" i="8"/>
  <c r="AN295" i="8"/>
  <c r="AO295" i="8" s="1"/>
  <c r="AW294" i="8" a="1"/>
  <c r="AW294" i="8" s="1"/>
  <c r="AV294" i="8"/>
  <c r="AU294" i="8"/>
  <c r="AT294" i="8"/>
  <c r="AS294" i="8"/>
  <c r="AR294" i="8"/>
  <c r="AQ294" i="8"/>
  <c r="AP294" i="8"/>
  <c r="AO294" i="8"/>
  <c r="AN294" i="8"/>
  <c r="AW293" i="8" a="1"/>
  <c r="AW293" i="8" s="1"/>
  <c r="AV293" i="8"/>
  <c r="AU293" i="8"/>
  <c r="AT293" i="8"/>
  <c r="AS293" i="8"/>
  <c r="AR293" i="8"/>
  <c r="AQ293" i="8"/>
  <c r="AP293" i="8"/>
  <c r="AO293" i="8"/>
  <c r="AN293" i="8"/>
  <c r="AW292" i="8" a="1"/>
  <c r="AW292" i="8" s="1"/>
  <c r="AV292" i="8"/>
  <c r="AU292" i="8"/>
  <c r="AT292" i="8"/>
  <c r="AS292" i="8"/>
  <c r="AR292" i="8"/>
  <c r="AQ292" i="8"/>
  <c r="AP292" i="8"/>
  <c r="AO292" i="8"/>
  <c r="AN292" i="8"/>
  <c r="AW291" i="8"/>
  <c r="AW291" i="8" a="1"/>
  <c r="AV291" i="8"/>
  <c r="AU291" i="8"/>
  <c r="AT291" i="8"/>
  <c r="AS291" i="8"/>
  <c r="AR291" i="8"/>
  <c r="AQ291" i="8"/>
  <c r="AP291" i="8"/>
  <c r="AN291" i="8"/>
  <c r="AO291" i="8" s="1"/>
  <c r="AW290" i="8"/>
  <c r="AW290" i="8" a="1"/>
  <c r="AV290" i="8"/>
  <c r="AU290" i="8"/>
  <c r="AT290" i="8"/>
  <c r="AS290" i="8"/>
  <c r="AR290" i="8"/>
  <c r="AQ290" i="8"/>
  <c r="AP290" i="8"/>
  <c r="AO290" i="8"/>
  <c r="AN290" i="8"/>
  <c r="AW289" i="8" a="1"/>
  <c r="AW289" i="8" s="1"/>
  <c r="AV289" i="8"/>
  <c r="AU289" i="8"/>
  <c r="AT289" i="8"/>
  <c r="AS289" i="8"/>
  <c r="AR289" i="8"/>
  <c r="AQ289" i="8"/>
  <c r="AP289" i="8"/>
  <c r="AN289" i="8"/>
  <c r="AO289" i="8" s="1"/>
  <c r="AW288" i="8" a="1"/>
  <c r="AW288" i="8" s="1"/>
  <c r="AV288" i="8"/>
  <c r="AU288" i="8"/>
  <c r="AT288" i="8"/>
  <c r="AS288" i="8"/>
  <c r="AR288" i="8"/>
  <c r="AQ288" i="8"/>
  <c r="AP288" i="8"/>
  <c r="AO288" i="8"/>
  <c r="AN288" i="8"/>
  <c r="AW287" i="8"/>
  <c r="AW287" i="8" a="1"/>
  <c r="AV287" i="8"/>
  <c r="AU287" i="8"/>
  <c r="AT287" i="8"/>
  <c r="AS287" i="8"/>
  <c r="AR287" i="8"/>
  <c r="AQ287" i="8"/>
  <c r="AP287" i="8"/>
  <c r="AO287" i="8"/>
  <c r="AN287" i="8"/>
  <c r="AW286" i="8" a="1"/>
  <c r="AW286" i="8" s="1"/>
  <c r="AV286" i="8"/>
  <c r="AU286" i="8"/>
  <c r="AT286" i="8"/>
  <c r="AS286" i="8"/>
  <c r="AR286" i="8"/>
  <c r="AQ286" i="8"/>
  <c r="AP286" i="8"/>
  <c r="AO286" i="8"/>
  <c r="AN286" i="8"/>
  <c r="AW285" i="8"/>
  <c r="AW285" i="8" a="1"/>
  <c r="AV285" i="8"/>
  <c r="AU285" i="8"/>
  <c r="AT285" i="8"/>
  <c r="AS285" i="8"/>
  <c r="AR285" i="8"/>
  <c r="AQ285" i="8"/>
  <c r="AP285" i="8"/>
  <c r="AN285" i="8"/>
  <c r="AO285" i="8" s="1"/>
  <c r="AW284" i="8"/>
  <c r="AW284" i="8" a="1"/>
  <c r="AV284" i="8"/>
  <c r="AU284" i="8"/>
  <c r="AT284" i="8"/>
  <c r="AS284" i="8"/>
  <c r="AR284" i="8"/>
  <c r="AQ284" i="8"/>
  <c r="AP284" i="8"/>
  <c r="AN284" i="8"/>
  <c r="AO284" i="8" s="1"/>
  <c r="AW283" i="8"/>
  <c r="AW283" i="8" a="1"/>
  <c r="AV283" i="8"/>
  <c r="AU283" i="8"/>
  <c r="AT283" i="8"/>
  <c r="AS283" i="8"/>
  <c r="AR283" i="8"/>
  <c r="AQ283" i="8"/>
  <c r="AP283" i="8"/>
  <c r="AN283" i="8"/>
  <c r="AO283" i="8" s="1"/>
  <c r="AW282" i="8" a="1"/>
  <c r="AW282" i="8" s="1"/>
  <c r="AV282" i="8"/>
  <c r="AU282" i="8"/>
  <c r="AT282" i="8"/>
  <c r="AS282" i="8"/>
  <c r="AR282" i="8"/>
  <c r="AQ282" i="8"/>
  <c r="AP282" i="8"/>
  <c r="AO282" i="8"/>
  <c r="AN282" i="8"/>
  <c r="AW281" i="8" a="1"/>
  <c r="AW281" i="8" s="1"/>
  <c r="AV281" i="8"/>
  <c r="AU281" i="8"/>
  <c r="AT281" i="8"/>
  <c r="AS281" i="8"/>
  <c r="AR281" i="8"/>
  <c r="AQ281" i="8"/>
  <c r="AP281" i="8"/>
  <c r="AO281" i="8"/>
  <c r="AN281" i="8"/>
  <c r="AW280" i="8" a="1"/>
  <c r="AW280" i="8" s="1"/>
  <c r="AV280" i="8"/>
  <c r="AU280" i="8"/>
  <c r="AT280" i="8"/>
  <c r="AS280" i="8"/>
  <c r="AR280" i="8"/>
  <c r="AQ280" i="8"/>
  <c r="AP280" i="8"/>
  <c r="AO280" i="8"/>
  <c r="AN280" i="8"/>
  <c r="AW279" i="8"/>
  <c r="AW279" i="8" a="1"/>
  <c r="AV279" i="8"/>
  <c r="AU279" i="8"/>
  <c r="AT279" i="8"/>
  <c r="AS279" i="8"/>
  <c r="AR279" i="8"/>
  <c r="AQ279" i="8"/>
  <c r="AP279" i="8"/>
  <c r="AN279" i="8"/>
  <c r="AO279" i="8" s="1"/>
  <c r="AW278" i="8"/>
  <c r="AW278" i="8" a="1"/>
  <c r="AV278" i="8"/>
  <c r="AU278" i="8"/>
  <c r="AT278" i="8"/>
  <c r="AS278" i="8"/>
  <c r="AR278" i="8"/>
  <c r="AQ278" i="8"/>
  <c r="AP278" i="8"/>
  <c r="AO278" i="8"/>
  <c r="AN278" i="8"/>
  <c r="AW277" i="8"/>
  <c r="AW277" i="8" a="1"/>
  <c r="AV277" i="8"/>
  <c r="AU277" i="8"/>
  <c r="AT277" i="8"/>
  <c r="AS277" i="8"/>
  <c r="AR277" i="8"/>
  <c r="AQ277" i="8"/>
  <c r="AP277" i="8"/>
  <c r="AN277" i="8"/>
  <c r="AO277" i="8" s="1"/>
  <c r="AW276" i="8" a="1"/>
  <c r="AW276" i="8" s="1"/>
  <c r="AV276" i="8"/>
  <c r="AU276" i="8"/>
  <c r="AT276" i="8"/>
  <c r="AS276" i="8"/>
  <c r="AR276" i="8"/>
  <c r="AQ276" i="8"/>
  <c r="AP276" i="8"/>
  <c r="AO276" i="8"/>
  <c r="AN276" i="8"/>
  <c r="AW275" i="8"/>
  <c r="AW275" i="8" a="1"/>
  <c r="AV275" i="8"/>
  <c r="AU275" i="8"/>
  <c r="AT275" i="8"/>
  <c r="AS275" i="8"/>
  <c r="AR275" i="8"/>
  <c r="AQ275" i="8"/>
  <c r="AP275" i="8"/>
  <c r="AO275" i="8"/>
  <c r="AN275" i="8"/>
  <c r="AW274" i="8" a="1"/>
  <c r="AW274" i="8" s="1"/>
  <c r="AV274" i="8"/>
  <c r="AU274" i="8"/>
  <c r="AT274" i="8"/>
  <c r="AS274" i="8"/>
  <c r="AR274" i="8"/>
  <c r="AQ274" i="8"/>
  <c r="AP274" i="8"/>
  <c r="AO274" i="8"/>
  <c r="AN274" i="8"/>
  <c r="AW273" i="8"/>
  <c r="AW273" i="8" a="1"/>
  <c r="AV273" i="8"/>
  <c r="AU273" i="8"/>
  <c r="AT273" i="8"/>
  <c r="AS273" i="8"/>
  <c r="AR273" i="8"/>
  <c r="AQ273" i="8"/>
  <c r="AP273" i="8"/>
  <c r="AN273" i="8"/>
  <c r="AO273" i="8" s="1"/>
  <c r="AW272" i="8"/>
  <c r="AW272" i="8" a="1"/>
  <c r="AV272" i="8"/>
  <c r="AU272" i="8"/>
  <c r="AT272" i="8"/>
  <c r="AS272" i="8"/>
  <c r="AR272" i="8"/>
  <c r="AQ272" i="8"/>
  <c r="AP272" i="8"/>
  <c r="AN272" i="8"/>
  <c r="AO272" i="8" s="1"/>
  <c r="AW271" i="8"/>
  <c r="AW271" i="8" a="1"/>
  <c r="AV271" i="8"/>
  <c r="AU271" i="8"/>
  <c r="AT271" i="8"/>
  <c r="AS271" i="8"/>
  <c r="AR271" i="8"/>
  <c r="AQ271" i="8"/>
  <c r="AP271" i="8"/>
  <c r="AN271" i="8"/>
  <c r="AO271" i="8" s="1"/>
  <c r="AW270" i="8" a="1"/>
  <c r="AW270" i="8" s="1"/>
  <c r="AV270" i="8"/>
  <c r="AU270" i="8"/>
  <c r="AT270" i="8"/>
  <c r="AS270" i="8"/>
  <c r="AR270" i="8"/>
  <c r="AQ270" i="8"/>
  <c r="AP270" i="8"/>
  <c r="AO270" i="8"/>
  <c r="AN270" i="8"/>
  <c r="AW269" i="8" a="1"/>
  <c r="AW269" i="8" s="1"/>
  <c r="AV269" i="8"/>
  <c r="AU269" i="8"/>
  <c r="AT269" i="8"/>
  <c r="AS269" i="8"/>
  <c r="AR269" i="8"/>
  <c r="AQ269" i="8"/>
  <c r="AP269" i="8"/>
  <c r="AO269" i="8"/>
  <c r="AN269" i="8"/>
  <c r="AW268" i="8" a="1"/>
  <c r="AW268" i="8" s="1"/>
  <c r="AV268" i="8"/>
  <c r="AU268" i="8"/>
  <c r="AT268" i="8"/>
  <c r="AS268" i="8"/>
  <c r="AR268" i="8"/>
  <c r="AQ268" i="8"/>
  <c r="AP268" i="8"/>
  <c r="AO268" i="8"/>
  <c r="AN268" i="8"/>
  <c r="AW267" i="8"/>
  <c r="AW267" i="8" a="1"/>
  <c r="AV267" i="8"/>
  <c r="AU267" i="8"/>
  <c r="AT267" i="8"/>
  <c r="AS267" i="8"/>
  <c r="AR267" i="8"/>
  <c r="AQ267" i="8"/>
  <c r="AP267" i="8"/>
  <c r="AN267" i="8"/>
  <c r="AO267" i="8" s="1"/>
  <c r="AW266" i="8"/>
  <c r="AW266" i="8" a="1"/>
  <c r="AV266" i="8"/>
  <c r="AU266" i="8"/>
  <c r="AT266" i="8"/>
  <c r="AS266" i="8"/>
  <c r="AR266" i="8"/>
  <c r="AQ266" i="8"/>
  <c r="AP266" i="8"/>
  <c r="AO266" i="8"/>
  <c r="AN266" i="8"/>
  <c r="AW265" i="8"/>
  <c r="AW265" i="8" a="1"/>
  <c r="AV265" i="8"/>
  <c r="AU265" i="8"/>
  <c r="AT265" i="8"/>
  <c r="AS265" i="8"/>
  <c r="AR265" i="8"/>
  <c r="AQ265" i="8"/>
  <c r="AP265" i="8"/>
  <c r="AN265" i="8"/>
  <c r="AO265" i="8" s="1"/>
  <c r="AW264" i="8" a="1"/>
  <c r="AW264" i="8" s="1"/>
  <c r="AV264" i="8"/>
  <c r="AU264" i="8"/>
  <c r="AT264" i="8"/>
  <c r="AS264" i="8"/>
  <c r="AR264" i="8"/>
  <c r="AQ264" i="8"/>
  <c r="AP264" i="8"/>
  <c r="AO264" i="8"/>
  <c r="AN264" i="8"/>
  <c r="AW263" i="8"/>
  <c r="AW263" i="8" a="1"/>
  <c r="AV263" i="8"/>
  <c r="AU263" i="8"/>
  <c r="AT263" i="8"/>
  <c r="AS263" i="8"/>
  <c r="AR263" i="8"/>
  <c r="AQ263" i="8"/>
  <c r="AP263" i="8"/>
  <c r="AO263" i="8"/>
  <c r="AN263" i="8"/>
  <c r="AW262" i="8" a="1"/>
  <c r="AW262" i="8" s="1"/>
  <c r="AV262" i="8"/>
  <c r="AU262" i="8"/>
  <c r="AT262" i="8"/>
  <c r="AS262" i="8"/>
  <c r="AR262" i="8"/>
  <c r="AQ262" i="8"/>
  <c r="AP262" i="8"/>
  <c r="AO262" i="8"/>
  <c r="AN262" i="8"/>
  <c r="AW261" i="8" a="1"/>
  <c r="AW261" i="8" s="1"/>
  <c r="AV261" i="8"/>
  <c r="AU261" i="8"/>
  <c r="AT261" i="8"/>
  <c r="AS261" i="8"/>
  <c r="AR261" i="8"/>
  <c r="AQ261" i="8"/>
  <c r="AP261" i="8"/>
  <c r="AN261" i="8"/>
  <c r="AO261" i="8" s="1"/>
  <c r="AW260" i="8"/>
  <c r="AW260" i="8" a="1"/>
  <c r="AV260" i="8"/>
  <c r="AU260" i="8"/>
  <c r="AT260" i="8"/>
  <c r="AS260" i="8"/>
  <c r="AR260" i="8"/>
  <c r="AQ260" i="8"/>
  <c r="AP260" i="8"/>
  <c r="AN260" i="8"/>
  <c r="AO260" i="8" s="1"/>
  <c r="AW259" i="8"/>
  <c r="AW259" i="8" a="1"/>
  <c r="AV259" i="8"/>
  <c r="AU259" i="8"/>
  <c r="AT259" i="8"/>
  <c r="AS259" i="8"/>
  <c r="AR259" i="8"/>
  <c r="AQ259" i="8"/>
  <c r="AP259" i="8"/>
  <c r="AN259" i="8"/>
  <c r="AO259" i="8" s="1"/>
  <c r="AW258" i="8" a="1"/>
  <c r="AW258" i="8" s="1"/>
  <c r="AV258" i="8"/>
  <c r="AU258" i="8"/>
  <c r="AT258" i="8"/>
  <c r="AS258" i="8"/>
  <c r="AR258" i="8"/>
  <c r="AQ258" i="8"/>
  <c r="AP258" i="8"/>
  <c r="AO258" i="8"/>
  <c r="AN258" i="8"/>
  <c r="AW257" i="8" a="1"/>
  <c r="AW257" i="8" s="1"/>
  <c r="AV257" i="8"/>
  <c r="AU257" i="8"/>
  <c r="AT257" i="8"/>
  <c r="AS257" i="8"/>
  <c r="AR257" i="8"/>
  <c r="AQ257" i="8"/>
  <c r="AP257" i="8"/>
  <c r="AO257" i="8"/>
  <c r="AN257" i="8"/>
  <c r="AW256" i="8" a="1"/>
  <c r="AW256" i="8" s="1"/>
  <c r="AV256" i="8"/>
  <c r="AU256" i="8"/>
  <c r="AT256" i="8"/>
  <c r="AS256" i="8"/>
  <c r="AR256" i="8"/>
  <c r="AQ256" i="8"/>
  <c r="AP256" i="8"/>
  <c r="AO256" i="8"/>
  <c r="AN256" i="8"/>
  <c r="AW255" i="8"/>
  <c r="AW255" i="8" a="1"/>
  <c r="AV255" i="8"/>
  <c r="AU255" i="8"/>
  <c r="AT255" i="8"/>
  <c r="AS255" i="8"/>
  <c r="AR255" i="8"/>
  <c r="AQ255" i="8"/>
  <c r="AP255" i="8"/>
  <c r="AN255" i="8"/>
  <c r="AO255" i="8" s="1"/>
  <c r="AW254" i="8"/>
  <c r="AW254" i="8" a="1"/>
  <c r="AV254" i="8"/>
  <c r="AU254" i="8"/>
  <c r="AT254" i="8"/>
  <c r="AS254" i="8"/>
  <c r="AR254" i="8"/>
  <c r="AQ254" i="8"/>
  <c r="AP254" i="8"/>
  <c r="AO254" i="8"/>
  <c r="AN254" i="8"/>
  <c r="AW253" i="8"/>
  <c r="AW253" i="8" a="1"/>
  <c r="AV253" i="8"/>
  <c r="AU253" i="8"/>
  <c r="AT253" i="8"/>
  <c r="AS253" i="8"/>
  <c r="AR253" i="8"/>
  <c r="AQ253" i="8"/>
  <c r="AP253" i="8"/>
  <c r="AN253" i="8"/>
  <c r="AO253" i="8" s="1"/>
  <c r="AW252" i="8" a="1"/>
  <c r="AW252" i="8" s="1"/>
  <c r="AV252" i="8"/>
  <c r="AU252" i="8"/>
  <c r="AT252" i="8"/>
  <c r="AS252" i="8"/>
  <c r="AR252" i="8"/>
  <c r="AQ252" i="8"/>
  <c r="AP252" i="8"/>
  <c r="AN252" i="8"/>
  <c r="AO252" i="8" s="1"/>
  <c r="AW251" i="8"/>
  <c r="AW251" i="8" a="1"/>
  <c r="AV251" i="8"/>
  <c r="AU251" i="8"/>
  <c r="AT251" i="8"/>
  <c r="AS251" i="8"/>
  <c r="AR251" i="8"/>
  <c r="AQ251" i="8"/>
  <c r="AP251" i="8"/>
  <c r="AO251" i="8"/>
  <c r="AN251" i="8"/>
  <c r="AW250" i="8" a="1"/>
  <c r="AW250" i="8" s="1"/>
  <c r="AV250" i="8"/>
  <c r="AU250" i="8"/>
  <c r="AT250" i="8"/>
  <c r="AS250" i="8"/>
  <c r="AR250" i="8"/>
  <c r="AQ250" i="8"/>
  <c r="AP250" i="8"/>
  <c r="AO250" i="8"/>
  <c r="AN250" i="8"/>
  <c r="AW249" i="8" a="1"/>
  <c r="AW249" i="8" s="1"/>
  <c r="AV249" i="8"/>
  <c r="AU249" i="8"/>
  <c r="AT249" i="8"/>
  <c r="AS249" i="8"/>
  <c r="AR249" i="8"/>
  <c r="AQ249" i="8"/>
  <c r="AP249" i="8"/>
  <c r="AN249" i="8"/>
  <c r="AO249" i="8" s="1"/>
  <c r="AW248" i="8"/>
  <c r="AW248" i="8" a="1"/>
  <c r="AV248" i="8"/>
  <c r="AU248" i="8"/>
  <c r="AT248" i="8"/>
  <c r="AS248" i="8"/>
  <c r="AR248" i="8"/>
  <c r="AQ248" i="8"/>
  <c r="AP248" i="8"/>
  <c r="AN248" i="8"/>
  <c r="AO248" i="8" s="1"/>
  <c r="AW247" i="8"/>
  <c r="AW247" i="8" a="1"/>
  <c r="AV247" i="8"/>
  <c r="AU247" i="8"/>
  <c r="AT247" i="8"/>
  <c r="AS247" i="8"/>
  <c r="AR247" i="8"/>
  <c r="AQ247" i="8"/>
  <c r="AP247" i="8"/>
  <c r="AN247" i="8"/>
  <c r="AO247" i="8" s="1"/>
  <c r="AW246" i="8" a="1"/>
  <c r="AW246" i="8" s="1"/>
  <c r="AV246" i="8"/>
  <c r="AU246" i="8"/>
  <c r="AT246" i="8"/>
  <c r="AS246" i="8"/>
  <c r="AR246" i="8"/>
  <c r="AQ246" i="8"/>
  <c r="AP246" i="8"/>
  <c r="AO246" i="8"/>
  <c r="AN246" i="8"/>
  <c r="AW245" i="8" a="1"/>
  <c r="AW245" i="8" s="1"/>
  <c r="AV245" i="8"/>
  <c r="AU245" i="8"/>
  <c r="AT245" i="8"/>
  <c r="AS245" i="8"/>
  <c r="AR245" i="8"/>
  <c r="AQ245" i="8"/>
  <c r="AP245" i="8"/>
  <c r="AO245" i="8"/>
  <c r="AN245" i="8"/>
  <c r="AW244" i="8" a="1"/>
  <c r="AW244" i="8" s="1"/>
  <c r="AV244" i="8"/>
  <c r="AU244" i="8"/>
  <c r="AT244" i="8"/>
  <c r="AS244" i="8"/>
  <c r="AR244" i="8"/>
  <c r="AQ244" i="8"/>
  <c r="AP244" i="8"/>
  <c r="AO244" i="8"/>
  <c r="AN244" i="8"/>
  <c r="AW243" i="8"/>
  <c r="AW243" i="8" a="1"/>
  <c r="AV243" i="8"/>
  <c r="AU243" i="8"/>
  <c r="AT243" i="8"/>
  <c r="AS243" i="8"/>
  <c r="AR243" i="8"/>
  <c r="AQ243" i="8"/>
  <c r="AP243" i="8"/>
  <c r="AN243" i="8"/>
  <c r="AO243" i="8" s="1"/>
  <c r="AW242" i="8"/>
  <c r="AW242" i="8" a="1"/>
  <c r="AV242" i="8"/>
  <c r="AU242" i="8"/>
  <c r="AT242" i="8"/>
  <c r="AS242" i="8"/>
  <c r="AR242" i="8"/>
  <c r="AQ242" i="8"/>
  <c r="AP242" i="8"/>
  <c r="AO242" i="8"/>
  <c r="AN242" i="8"/>
  <c r="AW241" i="8"/>
  <c r="AW241" i="8" a="1"/>
  <c r="AV241" i="8"/>
  <c r="AU241" i="8"/>
  <c r="AT241" i="8"/>
  <c r="AS241" i="8"/>
  <c r="AR241" i="8"/>
  <c r="AQ241" i="8"/>
  <c r="AP241" i="8"/>
  <c r="AN241" i="8"/>
  <c r="AO241" i="8" s="1"/>
  <c r="AW240" i="8" a="1"/>
  <c r="AW240" i="8" s="1"/>
  <c r="AV240" i="8"/>
  <c r="AU240" i="8"/>
  <c r="AT240" i="8"/>
  <c r="AS240" i="8"/>
  <c r="AR240" i="8"/>
  <c r="AQ240" i="8"/>
  <c r="AP240" i="8"/>
  <c r="AN240" i="8"/>
  <c r="AO240" i="8" s="1"/>
  <c r="AW239" i="8"/>
  <c r="AW239" i="8" a="1"/>
  <c r="AV239" i="8"/>
  <c r="AU239" i="8"/>
  <c r="AT239" i="8"/>
  <c r="AS239" i="8"/>
  <c r="AR239" i="8"/>
  <c r="AQ239" i="8"/>
  <c r="AP239" i="8"/>
  <c r="AO239" i="8"/>
  <c r="AN239" i="8"/>
  <c r="AW238" i="8" a="1"/>
  <c r="AW238" i="8" s="1"/>
  <c r="AV238" i="8"/>
  <c r="AU238" i="8"/>
  <c r="AT238" i="8"/>
  <c r="AS238" i="8"/>
  <c r="AR238" i="8"/>
  <c r="AQ238" i="8"/>
  <c r="AP238" i="8"/>
  <c r="AO238" i="8"/>
  <c r="AN238" i="8"/>
  <c r="AW237" i="8" a="1"/>
  <c r="AW237" i="8" s="1"/>
  <c r="AV237" i="8"/>
  <c r="AU237" i="8"/>
  <c r="AT237" i="8"/>
  <c r="AS237" i="8"/>
  <c r="AR237" i="8"/>
  <c r="AQ237" i="8"/>
  <c r="AP237" i="8"/>
  <c r="AN237" i="8"/>
  <c r="AO237" i="8" s="1"/>
  <c r="AW236" i="8"/>
  <c r="AW236" i="8" a="1"/>
  <c r="AV236" i="8"/>
  <c r="AU236" i="8"/>
  <c r="AT236" i="8"/>
  <c r="AS236" i="8"/>
  <c r="AR236" i="8"/>
  <c r="AQ236" i="8"/>
  <c r="AP236" i="8"/>
  <c r="AN236" i="8"/>
  <c r="AO236" i="8" s="1"/>
  <c r="AW235" i="8"/>
  <c r="AW235" i="8" a="1"/>
  <c r="AV235" i="8"/>
  <c r="AU235" i="8"/>
  <c r="AT235" i="8"/>
  <c r="AS235" i="8"/>
  <c r="AR235" i="8"/>
  <c r="AQ235" i="8"/>
  <c r="AP235" i="8"/>
  <c r="AN235" i="8"/>
  <c r="AO235" i="8" s="1"/>
  <c r="AW234" i="8" a="1"/>
  <c r="AW234" i="8" s="1"/>
  <c r="AV234" i="8"/>
  <c r="AU234" i="8"/>
  <c r="AT234" i="8"/>
  <c r="AS234" i="8"/>
  <c r="AR234" i="8"/>
  <c r="AQ234" i="8"/>
  <c r="AP234" i="8"/>
  <c r="AO234" i="8"/>
  <c r="AN234" i="8"/>
  <c r="AW233" i="8" a="1"/>
  <c r="AW233" i="8" s="1"/>
  <c r="AV233" i="8"/>
  <c r="AU233" i="8"/>
  <c r="AT233" i="8"/>
  <c r="AS233" i="8"/>
  <c r="AR233" i="8"/>
  <c r="AQ233" i="8"/>
  <c r="AP233" i="8"/>
  <c r="AO233" i="8"/>
  <c r="AN233" i="8"/>
  <c r="AW232" i="8" a="1"/>
  <c r="AW232" i="8" s="1"/>
  <c r="AV232" i="8"/>
  <c r="AU232" i="8"/>
  <c r="AT232" i="8"/>
  <c r="AS232" i="8"/>
  <c r="AR232" i="8"/>
  <c r="AQ232" i="8"/>
  <c r="AP232" i="8"/>
  <c r="AO232" i="8"/>
  <c r="AN232" i="8"/>
  <c r="AW231" i="8"/>
  <c r="AW231" i="8" a="1"/>
  <c r="AV231" i="8"/>
  <c r="AU231" i="8"/>
  <c r="AT231" i="8"/>
  <c r="AS231" i="8"/>
  <c r="AR231" i="8"/>
  <c r="AQ231" i="8"/>
  <c r="AP231" i="8"/>
  <c r="AN231" i="8"/>
  <c r="AO231" i="8" s="1"/>
  <c r="AW230" i="8"/>
  <c r="AW230" i="8" a="1"/>
  <c r="AV230" i="8"/>
  <c r="AU230" i="8"/>
  <c r="AT230" i="8"/>
  <c r="AS230" i="8"/>
  <c r="AR230" i="8"/>
  <c r="AQ230" i="8"/>
  <c r="AP230" i="8"/>
  <c r="AO230" i="8"/>
  <c r="AN230" i="8"/>
  <c r="AW229" i="8"/>
  <c r="AW229" i="8" a="1"/>
  <c r="AV229" i="8"/>
  <c r="AU229" i="8"/>
  <c r="AT229" i="8"/>
  <c r="AS229" i="8"/>
  <c r="AR229" i="8"/>
  <c r="AQ229" i="8"/>
  <c r="AP229" i="8"/>
  <c r="AN229" i="8"/>
  <c r="AO229" i="8" s="1"/>
  <c r="AW228" i="8" a="1"/>
  <c r="AW228" i="8" s="1"/>
  <c r="AV228" i="8"/>
  <c r="AU228" i="8"/>
  <c r="AT228" i="8"/>
  <c r="AS228" i="8"/>
  <c r="AR228" i="8"/>
  <c r="AQ228" i="8"/>
  <c r="AP228" i="8"/>
  <c r="AN228" i="8"/>
  <c r="AO228" i="8" s="1"/>
  <c r="AW227" i="8"/>
  <c r="AW227" i="8" a="1"/>
  <c r="AV227" i="8"/>
  <c r="AU227" i="8"/>
  <c r="AT227" i="8"/>
  <c r="AS227" i="8"/>
  <c r="AR227" i="8"/>
  <c r="AQ227" i="8"/>
  <c r="AP227" i="8"/>
  <c r="AO227" i="8"/>
  <c r="AN227" i="8"/>
  <c r="AW226" i="8" a="1"/>
  <c r="AW226" i="8" s="1"/>
  <c r="AV226" i="8"/>
  <c r="AU226" i="8"/>
  <c r="AT226" i="8"/>
  <c r="AS226" i="8"/>
  <c r="AR226" i="8"/>
  <c r="AQ226" i="8"/>
  <c r="AP226" i="8"/>
  <c r="AO226" i="8"/>
  <c r="AN226" i="8"/>
  <c r="AW225" i="8" a="1"/>
  <c r="AW225" i="8" s="1"/>
  <c r="AV225" i="8"/>
  <c r="AU225" i="8"/>
  <c r="AT225" i="8"/>
  <c r="AS225" i="8"/>
  <c r="AR225" i="8"/>
  <c r="AQ225" i="8"/>
  <c r="AP225" i="8"/>
  <c r="AN225" i="8"/>
  <c r="AO225" i="8" s="1"/>
  <c r="AW224" i="8"/>
  <c r="AW224" i="8" a="1"/>
  <c r="AV224" i="8"/>
  <c r="AU224" i="8"/>
  <c r="AT224" i="8"/>
  <c r="AS224" i="8"/>
  <c r="AR224" i="8"/>
  <c r="AQ224" i="8"/>
  <c r="AP224" i="8"/>
  <c r="AN224" i="8"/>
  <c r="AO224" i="8" s="1"/>
  <c r="AW223" i="8"/>
  <c r="AW223" i="8" a="1"/>
  <c r="AV223" i="8"/>
  <c r="AU223" i="8"/>
  <c r="AT223" i="8"/>
  <c r="AS223" i="8"/>
  <c r="AR223" i="8"/>
  <c r="AQ223" i="8"/>
  <c r="AP223" i="8"/>
  <c r="AN223" i="8"/>
  <c r="AO223" i="8" s="1"/>
  <c r="AW222" i="8" a="1"/>
  <c r="AW222" i="8" s="1"/>
  <c r="AV222" i="8"/>
  <c r="AU222" i="8"/>
  <c r="AT222" i="8"/>
  <c r="AS222" i="8"/>
  <c r="AR222" i="8"/>
  <c r="AQ222" i="8"/>
  <c r="AP222" i="8"/>
  <c r="AO222" i="8"/>
  <c r="AN222" i="8"/>
  <c r="AW221" i="8" a="1"/>
  <c r="AW221" i="8" s="1"/>
  <c r="AV221" i="8"/>
  <c r="AU221" i="8"/>
  <c r="AT221" i="8"/>
  <c r="AS221" i="8"/>
  <c r="AR221" i="8"/>
  <c r="AQ221" i="8"/>
  <c r="AP221" i="8"/>
  <c r="AO221" i="8"/>
  <c r="AN221" i="8"/>
  <c r="AW220" i="8" a="1"/>
  <c r="AW220" i="8" s="1"/>
  <c r="AV220" i="8"/>
  <c r="AU220" i="8"/>
  <c r="AT220" i="8"/>
  <c r="AS220" i="8"/>
  <c r="AR220" i="8"/>
  <c r="AQ220" i="8"/>
  <c r="AP220" i="8"/>
  <c r="AO220" i="8"/>
  <c r="AN220" i="8"/>
  <c r="AW219" i="8"/>
  <c r="AW219" i="8" a="1"/>
  <c r="AV219" i="8"/>
  <c r="AU219" i="8"/>
  <c r="AT219" i="8"/>
  <c r="AS219" i="8"/>
  <c r="AR219" i="8"/>
  <c r="AQ219" i="8"/>
  <c r="AP219" i="8"/>
  <c r="AN219" i="8"/>
  <c r="AO219" i="8" s="1"/>
  <c r="AW218" i="8"/>
  <c r="AW218" i="8" a="1"/>
  <c r="AV218" i="8"/>
  <c r="AU218" i="8"/>
  <c r="AT218" i="8"/>
  <c r="AS218" i="8"/>
  <c r="AR218" i="8"/>
  <c r="AQ218" i="8"/>
  <c r="AP218" i="8"/>
  <c r="AO218" i="8"/>
  <c r="AN218" i="8"/>
  <c r="AW217" i="8"/>
  <c r="AW217" i="8" a="1"/>
  <c r="AV217" i="8"/>
  <c r="AU217" i="8"/>
  <c r="AT217" i="8"/>
  <c r="AS217" i="8"/>
  <c r="AR217" i="8"/>
  <c r="AQ217" i="8"/>
  <c r="AP217" i="8"/>
  <c r="AN217" i="8"/>
  <c r="AO217" i="8" s="1"/>
  <c r="AW216" i="8" a="1"/>
  <c r="AW216" i="8" s="1"/>
  <c r="AV216" i="8"/>
  <c r="AU216" i="8"/>
  <c r="AT216" i="8"/>
  <c r="AS216" i="8"/>
  <c r="AR216" i="8"/>
  <c r="AQ216" i="8"/>
  <c r="AP216" i="8"/>
  <c r="AN216" i="8"/>
  <c r="AO216" i="8" s="1"/>
  <c r="AW215" i="8"/>
  <c r="AW215" i="8" a="1"/>
  <c r="AV215" i="8"/>
  <c r="AU215" i="8"/>
  <c r="AT215" i="8"/>
  <c r="AS215" i="8"/>
  <c r="AR215" i="8"/>
  <c r="AQ215" i="8"/>
  <c r="AP215" i="8"/>
  <c r="AO215" i="8"/>
  <c r="AN215" i="8"/>
  <c r="AW214" i="8" a="1"/>
  <c r="AW214" i="8" s="1"/>
  <c r="AV214" i="8"/>
  <c r="AU214" i="8"/>
  <c r="AT214" i="8"/>
  <c r="AS214" i="8"/>
  <c r="AR214" i="8"/>
  <c r="AQ214" i="8"/>
  <c r="AP214" i="8"/>
  <c r="AO214" i="8"/>
  <c r="AN214" i="8"/>
  <c r="AW213" i="8" a="1"/>
  <c r="AW213" i="8" s="1"/>
  <c r="AV213" i="8"/>
  <c r="AU213" i="8"/>
  <c r="AT213" i="8"/>
  <c r="AS213" i="8"/>
  <c r="AR213" i="8"/>
  <c r="AQ213" i="8"/>
  <c r="AP213" i="8"/>
  <c r="AN213" i="8"/>
  <c r="AO213" i="8" s="1"/>
  <c r="AW212" i="8"/>
  <c r="AW212" i="8" a="1"/>
  <c r="AV212" i="8"/>
  <c r="AU212" i="8"/>
  <c r="AT212" i="8"/>
  <c r="AS212" i="8"/>
  <c r="AR212" i="8"/>
  <c r="AQ212" i="8"/>
  <c r="AP212" i="8"/>
  <c r="AN212" i="8"/>
  <c r="AO212" i="8" s="1"/>
  <c r="AW211" i="8"/>
  <c r="AW211" i="8" a="1"/>
  <c r="AV211" i="8"/>
  <c r="AU211" i="8"/>
  <c r="AT211" i="8"/>
  <c r="AS211" i="8"/>
  <c r="AR211" i="8"/>
  <c r="AQ211" i="8"/>
  <c r="AP211" i="8"/>
  <c r="AN211" i="8"/>
  <c r="AO211" i="8" s="1"/>
  <c r="AW210" i="8" a="1"/>
  <c r="AW210" i="8" s="1"/>
  <c r="AV210" i="8"/>
  <c r="AU210" i="8"/>
  <c r="AT210" i="8"/>
  <c r="AS210" i="8"/>
  <c r="AR210" i="8"/>
  <c r="AQ210" i="8"/>
  <c r="AP210" i="8"/>
  <c r="AO210" i="8"/>
  <c r="AN210" i="8"/>
  <c r="AW209" i="8" a="1"/>
  <c r="AW209" i="8" s="1"/>
  <c r="AV209" i="8"/>
  <c r="AU209" i="8"/>
  <c r="AT209" i="8"/>
  <c r="AS209" i="8"/>
  <c r="AR209" i="8"/>
  <c r="AQ209" i="8"/>
  <c r="AP209" i="8"/>
  <c r="AO209" i="8"/>
  <c r="AN209" i="8"/>
  <c r="AW208" i="8" a="1"/>
  <c r="AW208" i="8" s="1"/>
  <c r="AV208" i="8"/>
  <c r="AU208" i="8"/>
  <c r="AT208" i="8"/>
  <c r="AS208" i="8"/>
  <c r="AR208" i="8"/>
  <c r="AQ208" i="8"/>
  <c r="AP208" i="8"/>
  <c r="AO208" i="8"/>
  <c r="AN208" i="8"/>
  <c r="AW207" i="8"/>
  <c r="AW207" i="8" a="1"/>
  <c r="AV207" i="8"/>
  <c r="AU207" i="8"/>
  <c r="AT207" i="8"/>
  <c r="AS207" i="8"/>
  <c r="AR207" i="8"/>
  <c r="AQ207" i="8"/>
  <c r="AP207" i="8"/>
  <c r="AN207" i="8"/>
  <c r="AO207" i="8" s="1"/>
  <c r="AW206" i="8"/>
  <c r="AW206" i="8" a="1"/>
  <c r="AV206" i="8"/>
  <c r="AU206" i="8"/>
  <c r="AT206" i="8"/>
  <c r="AS206" i="8"/>
  <c r="AR206" i="8"/>
  <c r="AQ206" i="8"/>
  <c r="AP206" i="8"/>
  <c r="AO206" i="8"/>
  <c r="AN206" i="8"/>
  <c r="AW205" i="8"/>
  <c r="AW205" i="8" a="1"/>
  <c r="AV205" i="8"/>
  <c r="AU205" i="8"/>
  <c r="AT205" i="8"/>
  <c r="AS205" i="8"/>
  <c r="AR205" i="8"/>
  <c r="AQ205" i="8"/>
  <c r="AP205" i="8"/>
  <c r="AN205" i="8"/>
  <c r="AO205" i="8" s="1"/>
  <c r="AW204" i="8" a="1"/>
  <c r="AW204" i="8" s="1"/>
  <c r="AV204" i="8"/>
  <c r="AU204" i="8"/>
  <c r="AT204" i="8"/>
  <c r="AS204" i="8"/>
  <c r="AR204" i="8"/>
  <c r="AQ204" i="8"/>
  <c r="AP204" i="8"/>
  <c r="AN204" i="8"/>
  <c r="AO204" i="8" s="1"/>
  <c r="AW203" i="8"/>
  <c r="AW203" i="8" a="1"/>
  <c r="AV203" i="8"/>
  <c r="AU203" i="8"/>
  <c r="AT203" i="8"/>
  <c r="AS203" i="8"/>
  <c r="AR203" i="8"/>
  <c r="AQ203" i="8"/>
  <c r="AP203" i="8"/>
  <c r="AO203" i="8"/>
  <c r="AN203" i="8"/>
  <c r="AW202" i="8" a="1"/>
  <c r="AW202" i="8" s="1"/>
  <c r="AV202" i="8"/>
  <c r="AU202" i="8"/>
  <c r="AT202" i="8"/>
  <c r="AS202" i="8"/>
  <c r="AR202" i="8"/>
  <c r="AQ202" i="8"/>
  <c r="AP202" i="8"/>
  <c r="AO202" i="8"/>
  <c r="AN202" i="8"/>
  <c r="AW201" i="8" a="1"/>
  <c r="AW201" i="8" s="1"/>
  <c r="AV201" i="8"/>
  <c r="AU201" i="8"/>
  <c r="AT201" i="8"/>
  <c r="AS201" i="8"/>
  <c r="AR201" i="8"/>
  <c r="AQ201" i="8"/>
  <c r="AP201" i="8"/>
  <c r="AN201" i="8"/>
  <c r="AO201" i="8" s="1"/>
  <c r="AW200" i="8"/>
  <c r="AW200" i="8" a="1"/>
  <c r="AV200" i="8"/>
  <c r="AU200" i="8"/>
  <c r="AT200" i="8"/>
  <c r="AS200" i="8"/>
  <c r="AR200" i="8"/>
  <c r="AQ200" i="8"/>
  <c r="AP200" i="8"/>
  <c r="AN200" i="8"/>
  <c r="AO200" i="8" s="1"/>
  <c r="AW199" i="8"/>
  <c r="AW199" i="8" a="1"/>
  <c r="AV199" i="8"/>
  <c r="AU199" i="8"/>
  <c r="AT199" i="8"/>
  <c r="AS199" i="8"/>
  <c r="AR199" i="8"/>
  <c r="AQ199" i="8"/>
  <c r="AP199" i="8"/>
  <c r="AN199" i="8"/>
  <c r="AO199" i="8" s="1"/>
  <c r="AW198" i="8" a="1"/>
  <c r="AW198" i="8" s="1"/>
  <c r="AV198" i="8"/>
  <c r="AU198" i="8"/>
  <c r="AT198" i="8"/>
  <c r="AS198" i="8"/>
  <c r="AR198" i="8"/>
  <c r="AQ198" i="8"/>
  <c r="AP198" i="8"/>
  <c r="AO198" i="8"/>
  <c r="AN198" i="8"/>
  <c r="AW197" i="8" a="1"/>
  <c r="AW197" i="8" s="1"/>
  <c r="AV197" i="8"/>
  <c r="AU197" i="8"/>
  <c r="AT197" i="8"/>
  <c r="AS197" i="8"/>
  <c r="AR197" i="8"/>
  <c r="AQ197" i="8"/>
  <c r="AP197" i="8"/>
  <c r="AO197" i="8"/>
  <c r="AN197" i="8"/>
  <c r="AW196" i="8" a="1"/>
  <c r="AW196" i="8" s="1"/>
  <c r="AV196" i="8"/>
  <c r="AU196" i="8"/>
  <c r="AT196" i="8"/>
  <c r="AS196" i="8"/>
  <c r="AR196" i="8"/>
  <c r="AQ196" i="8"/>
  <c r="AP196" i="8"/>
  <c r="AO196" i="8"/>
  <c r="AN196" i="8"/>
  <c r="AW195" i="8"/>
  <c r="AW195" i="8" a="1"/>
  <c r="AV195" i="8"/>
  <c r="AU195" i="8"/>
  <c r="AT195" i="8"/>
  <c r="AS195" i="8"/>
  <c r="AR195" i="8"/>
  <c r="AQ195" i="8"/>
  <c r="AP195" i="8"/>
  <c r="AN195" i="8"/>
  <c r="AO195" i="8" s="1"/>
  <c r="AW194" i="8"/>
  <c r="AW194" i="8" a="1"/>
  <c r="AV194" i="8"/>
  <c r="AU194" i="8"/>
  <c r="AT194" i="8"/>
  <c r="AS194" i="8"/>
  <c r="AR194" i="8"/>
  <c r="AQ194" i="8"/>
  <c r="AP194" i="8"/>
  <c r="AO194" i="8"/>
  <c r="AN194" i="8"/>
  <c r="AW193" i="8"/>
  <c r="AW193" i="8" a="1"/>
  <c r="AV193" i="8"/>
  <c r="AU193" i="8"/>
  <c r="AT193" i="8"/>
  <c r="AS193" i="8"/>
  <c r="AR193" i="8"/>
  <c r="AQ193" i="8"/>
  <c r="AP193" i="8"/>
  <c r="AN193" i="8"/>
  <c r="AO193" i="8" s="1"/>
  <c r="AW192" i="8" a="1"/>
  <c r="AW192" i="8" s="1"/>
  <c r="AV192" i="8"/>
  <c r="AU192" i="8"/>
  <c r="AT192" i="8"/>
  <c r="AS192" i="8"/>
  <c r="AR192" i="8"/>
  <c r="AQ192" i="8"/>
  <c r="AP192" i="8"/>
  <c r="AN192" i="8"/>
  <c r="AO192" i="8" s="1"/>
  <c r="AW191" i="8"/>
  <c r="AW191" i="8" a="1"/>
  <c r="AV191" i="8"/>
  <c r="AU191" i="8"/>
  <c r="AT191" i="8"/>
  <c r="AS191" i="8"/>
  <c r="AR191" i="8"/>
  <c r="AQ191" i="8"/>
  <c r="AP191" i="8"/>
  <c r="AO191" i="8"/>
  <c r="AN191" i="8"/>
  <c r="AW190" i="8" a="1"/>
  <c r="AW190" i="8" s="1"/>
  <c r="AV190" i="8"/>
  <c r="AU190" i="8"/>
  <c r="AT190" i="8"/>
  <c r="AS190" i="8"/>
  <c r="AR190" i="8"/>
  <c r="AQ190" i="8"/>
  <c r="AP190" i="8"/>
  <c r="AO190" i="8"/>
  <c r="AN190" i="8"/>
  <c r="AW189" i="8" a="1"/>
  <c r="AW189" i="8" s="1"/>
  <c r="AV189" i="8"/>
  <c r="AU189" i="8"/>
  <c r="AT189" i="8"/>
  <c r="AS189" i="8"/>
  <c r="AR189" i="8"/>
  <c r="AQ189" i="8"/>
  <c r="AP189" i="8"/>
  <c r="AN189" i="8"/>
  <c r="AO189" i="8" s="1"/>
  <c r="AW188" i="8"/>
  <c r="AW188" i="8" a="1"/>
  <c r="AV188" i="8"/>
  <c r="AU188" i="8"/>
  <c r="AT188" i="8"/>
  <c r="AS188" i="8"/>
  <c r="AR188" i="8"/>
  <c r="AQ188" i="8"/>
  <c r="AP188" i="8"/>
  <c r="AN188" i="8"/>
  <c r="AO188" i="8" s="1"/>
  <c r="AW187" i="8"/>
  <c r="AW187" i="8" a="1"/>
  <c r="AV187" i="8"/>
  <c r="AU187" i="8"/>
  <c r="AT187" i="8"/>
  <c r="AS187" i="8"/>
  <c r="AR187" i="8"/>
  <c r="AQ187" i="8"/>
  <c r="AP187" i="8"/>
  <c r="AN187" i="8"/>
  <c r="AO187" i="8" s="1"/>
  <c r="AW186" i="8" a="1"/>
  <c r="AW186" i="8" s="1"/>
  <c r="AV186" i="8"/>
  <c r="AU186" i="8"/>
  <c r="AT186" i="8"/>
  <c r="AS186" i="8"/>
  <c r="AR186" i="8"/>
  <c r="AQ186" i="8"/>
  <c r="AP186" i="8"/>
  <c r="AO186" i="8"/>
  <c r="AN186" i="8"/>
  <c r="AW185" i="8" a="1"/>
  <c r="AW185" i="8" s="1"/>
  <c r="AV185" i="8"/>
  <c r="AU185" i="8"/>
  <c r="AT185" i="8"/>
  <c r="AS185" i="8"/>
  <c r="AR185" i="8"/>
  <c r="AQ185" i="8"/>
  <c r="AP185" i="8"/>
  <c r="AO185" i="8"/>
  <c r="AN185" i="8"/>
  <c r="AW184" i="8" a="1"/>
  <c r="AW184" i="8" s="1"/>
  <c r="AV184" i="8"/>
  <c r="AU184" i="8"/>
  <c r="AT184" i="8"/>
  <c r="AS184" i="8"/>
  <c r="AR184" i="8"/>
  <c r="AQ184" i="8"/>
  <c r="AP184" i="8"/>
  <c r="AO184" i="8"/>
  <c r="AN184" i="8"/>
  <c r="AW183" i="8"/>
  <c r="AW183" i="8" a="1"/>
  <c r="AV183" i="8"/>
  <c r="AU183" i="8"/>
  <c r="AT183" i="8"/>
  <c r="AS183" i="8"/>
  <c r="AR183" i="8"/>
  <c r="AQ183" i="8"/>
  <c r="AP183" i="8"/>
  <c r="AN183" i="8"/>
  <c r="AO183" i="8" s="1"/>
  <c r="AW182" i="8"/>
  <c r="AW182" i="8" a="1"/>
  <c r="AV182" i="8"/>
  <c r="AU182" i="8"/>
  <c r="AT182" i="8"/>
  <c r="AS182" i="8"/>
  <c r="AR182" i="8"/>
  <c r="AQ182" i="8"/>
  <c r="AP182" i="8"/>
  <c r="AO182" i="8"/>
  <c r="AN182" i="8"/>
  <c r="AW181" i="8"/>
  <c r="AW181" i="8" a="1"/>
  <c r="AV181" i="8"/>
  <c r="AU181" i="8"/>
  <c r="AT181" i="8"/>
  <c r="AS181" i="8"/>
  <c r="AR181" i="8"/>
  <c r="AQ181" i="8"/>
  <c r="AP181" i="8"/>
  <c r="AN181" i="8"/>
  <c r="AO181" i="8" s="1"/>
  <c r="AW180" i="8" a="1"/>
  <c r="AW180" i="8" s="1"/>
  <c r="AV180" i="8"/>
  <c r="AU180" i="8"/>
  <c r="AT180" i="8"/>
  <c r="AS180" i="8"/>
  <c r="AR180" i="8"/>
  <c r="AQ180" i="8"/>
  <c r="AP180" i="8"/>
  <c r="AN180" i="8"/>
  <c r="AO180" i="8" s="1"/>
  <c r="AW179" i="8"/>
  <c r="AW179" i="8" a="1"/>
  <c r="AV179" i="8"/>
  <c r="AU179" i="8"/>
  <c r="AT179" i="8"/>
  <c r="AS179" i="8"/>
  <c r="AR179" i="8"/>
  <c r="AQ179" i="8"/>
  <c r="AP179" i="8"/>
  <c r="AO179" i="8"/>
  <c r="AN179" i="8"/>
  <c r="AW178" i="8" a="1"/>
  <c r="AW178" i="8" s="1"/>
  <c r="AV178" i="8"/>
  <c r="AU178" i="8"/>
  <c r="AT178" i="8"/>
  <c r="AS178" i="8"/>
  <c r="AR178" i="8"/>
  <c r="AQ178" i="8"/>
  <c r="AP178" i="8"/>
  <c r="AO178" i="8"/>
  <c r="AN178" i="8"/>
  <c r="AW177" i="8" a="1"/>
  <c r="AW177" i="8" s="1"/>
  <c r="AV177" i="8"/>
  <c r="AU177" i="8"/>
  <c r="AT177" i="8"/>
  <c r="AS177" i="8"/>
  <c r="AR177" i="8"/>
  <c r="AQ177" i="8"/>
  <c r="AP177" i="8"/>
  <c r="AN177" i="8"/>
  <c r="AO177" i="8" s="1"/>
  <c r="AW176" i="8"/>
  <c r="AW176" i="8" a="1"/>
  <c r="AV176" i="8"/>
  <c r="AU176" i="8"/>
  <c r="AT176" i="8"/>
  <c r="AS176" i="8"/>
  <c r="AR176" i="8"/>
  <c r="AQ176" i="8"/>
  <c r="AP176" i="8"/>
  <c r="AN176" i="8"/>
  <c r="AO176" i="8" s="1"/>
  <c r="AW175" i="8"/>
  <c r="AW175" i="8" a="1"/>
  <c r="AV175" i="8"/>
  <c r="AU175" i="8"/>
  <c r="AT175" i="8"/>
  <c r="AS175" i="8"/>
  <c r="AR175" i="8"/>
  <c r="AQ175" i="8"/>
  <c r="AP175" i="8"/>
  <c r="AN175" i="8"/>
  <c r="AO175" i="8" s="1"/>
  <c r="AW174" i="8" a="1"/>
  <c r="AW174" i="8" s="1"/>
  <c r="AV174" i="8"/>
  <c r="AU174" i="8"/>
  <c r="AT174" i="8"/>
  <c r="AS174" i="8"/>
  <c r="AR174" i="8"/>
  <c r="AQ174" i="8"/>
  <c r="AP174" i="8"/>
  <c r="AO174" i="8"/>
  <c r="AN174" i="8"/>
  <c r="AW173" i="8" a="1"/>
  <c r="AW173" i="8" s="1"/>
  <c r="AV173" i="8"/>
  <c r="AU173" i="8"/>
  <c r="AT173" i="8"/>
  <c r="AS173" i="8"/>
  <c r="AR173" i="8"/>
  <c r="AQ173" i="8"/>
  <c r="AP173" i="8"/>
  <c r="AO173" i="8"/>
  <c r="AN173" i="8"/>
  <c r="AW172" i="8" a="1"/>
  <c r="AW172" i="8" s="1"/>
  <c r="AV172" i="8"/>
  <c r="AU172" i="8"/>
  <c r="AT172" i="8"/>
  <c r="AS172" i="8"/>
  <c r="AR172" i="8"/>
  <c r="AQ172" i="8"/>
  <c r="AP172" i="8"/>
  <c r="AO172" i="8"/>
  <c r="AN172" i="8"/>
  <c r="AW171" i="8"/>
  <c r="AW171" i="8" a="1"/>
  <c r="AV171" i="8"/>
  <c r="AU171" i="8"/>
  <c r="AT171" i="8"/>
  <c r="AS171" i="8"/>
  <c r="AR171" i="8"/>
  <c r="AQ171" i="8"/>
  <c r="AP171" i="8"/>
  <c r="AN171" i="8"/>
  <c r="AO171" i="8" s="1"/>
  <c r="AW170" i="8"/>
  <c r="AW170" i="8" a="1"/>
  <c r="AV170" i="8"/>
  <c r="AU170" i="8"/>
  <c r="AT170" i="8"/>
  <c r="AS170" i="8"/>
  <c r="AR170" i="8"/>
  <c r="AQ170" i="8"/>
  <c r="AP170" i="8"/>
  <c r="AO170" i="8"/>
  <c r="AN170" i="8"/>
  <c r="AW169" i="8"/>
  <c r="AW169" i="8" a="1"/>
  <c r="AV169" i="8"/>
  <c r="AU169" i="8"/>
  <c r="AT169" i="8"/>
  <c r="AS169" i="8"/>
  <c r="AR169" i="8"/>
  <c r="AQ169" i="8"/>
  <c r="AP169" i="8"/>
  <c r="AN169" i="8"/>
  <c r="AO169" i="8" s="1"/>
  <c r="AW168" i="8" a="1"/>
  <c r="AW168" i="8" s="1"/>
  <c r="AV168" i="8"/>
  <c r="AU168" i="8"/>
  <c r="AT168" i="8"/>
  <c r="AS168" i="8"/>
  <c r="AR168" i="8"/>
  <c r="AQ168" i="8"/>
  <c r="AP168" i="8"/>
  <c r="AN168" i="8"/>
  <c r="AO168" i="8" s="1"/>
  <c r="AW167" i="8"/>
  <c r="AW167" i="8" a="1"/>
  <c r="AV167" i="8"/>
  <c r="AU167" i="8"/>
  <c r="AT167" i="8"/>
  <c r="AS167" i="8"/>
  <c r="AR167" i="8"/>
  <c r="AQ167" i="8"/>
  <c r="AP167" i="8"/>
  <c r="AO167" i="8"/>
  <c r="AN167" i="8"/>
  <c r="AW166" i="8" a="1"/>
  <c r="AW166" i="8" s="1"/>
  <c r="AV166" i="8"/>
  <c r="AU166" i="8"/>
  <c r="AT166" i="8"/>
  <c r="AS166" i="8"/>
  <c r="AR166" i="8"/>
  <c r="AQ166" i="8"/>
  <c r="AP166" i="8"/>
  <c r="AO166" i="8"/>
  <c r="AN166" i="8"/>
  <c r="AW165" i="8" a="1"/>
  <c r="AW165" i="8" s="1"/>
  <c r="AV165" i="8"/>
  <c r="AU165" i="8"/>
  <c r="AT165" i="8"/>
  <c r="AS165" i="8"/>
  <c r="AR165" i="8"/>
  <c r="AQ165" i="8"/>
  <c r="AP165" i="8"/>
  <c r="AN165" i="8"/>
  <c r="AO165" i="8" s="1"/>
  <c r="AW164" i="8"/>
  <c r="AW164" i="8" a="1"/>
  <c r="AV164" i="8"/>
  <c r="AU164" i="8"/>
  <c r="AT164" i="8"/>
  <c r="AS164" i="8"/>
  <c r="AR164" i="8"/>
  <c r="AQ164" i="8"/>
  <c r="AP164" i="8"/>
  <c r="AN164" i="8"/>
  <c r="AO164" i="8" s="1"/>
  <c r="AW163" i="8"/>
  <c r="AW163" i="8" a="1"/>
  <c r="AV163" i="8"/>
  <c r="AU163" i="8"/>
  <c r="AT163" i="8"/>
  <c r="AS163" i="8"/>
  <c r="AR163" i="8"/>
  <c r="AQ163" i="8"/>
  <c r="AP163" i="8"/>
  <c r="AN163" i="8"/>
  <c r="AO163" i="8" s="1"/>
  <c r="AW162" i="8" a="1"/>
  <c r="AW162" i="8" s="1"/>
  <c r="AV162" i="8"/>
  <c r="AU162" i="8"/>
  <c r="AT162" i="8"/>
  <c r="AS162" i="8"/>
  <c r="AR162" i="8"/>
  <c r="AQ162" i="8"/>
  <c r="AP162" i="8"/>
  <c r="AO162" i="8"/>
  <c r="AN162" i="8"/>
  <c r="AW161" i="8" a="1"/>
  <c r="AW161" i="8" s="1"/>
  <c r="AV161" i="8"/>
  <c r="AU161" i="8"/>
  <c r="AT161" i="8"/>
  <c r="AS161" i="8"/>
  <c r="AR161" i="8"/>
  <c r="AQ161" i="8"/>
  <c r="AP161" i="8"/>
  <c r="AO161" i="8"/>
  <c r="AN161" i="8"/>
  <c r="AW160" i="8" a="1"/>
  <c r="AW160" i="8" s="1"/>
  <c r="AV160" i="8"/>
  <c r="AU160" i="8"/>
  <c r="AT160" i="8"/>
  <c r="AS160" i="8"/>
  <c r="AR160" i="8"/>
  <c r="AQ160" i="8"/>
  <c r="AP160" i="8"/>
  <c r="AO160" i="8"/>
  <c r="AN160" i="8"/>
  <c r="AW159" i="8"/>
  <c r="AW159" i="8" a="1"/>
  <c r="AV159" i="8"/>
  <c r="AU159" i="8"/>
  <c r="AT159" i="8"/>
  <c r="AS159" i="8"/>
  <c r="AR159" i="8"/>
  <c r="AQ159" i="8"/>
  <c r="AP159" i="8"/>
  <c r="AN159" i="8"/>
  <c r="AO159" i="8" s="1"/>
  <c r="AW158" i="8"/>
  <c r="AW158" i="8" a="1"/>
  <c r="AV158" i="8"/>
  <c r="AU158" i="8"/>
  <c r="AT158" i="8"/>
  <c r="AS158" i="8"/>
  <c r="AR158" i="8"/>
  <c r="AQ158" i="8"/>
  <c r="AP158" i="8"/>
  <c r="AO158" i="8"/>
  <c r="AN158" i="8"/>
  <c r="AW157" i="8"/>
  <c r="AW157" i="8" a="1"/>
  <c r="AV157" i="8"/>
  <c r="AU157" i="8"/>
  <c r="AT157" i="8"/>
  <c r="AS157" i="8"/>
  <c r="AR157" i="8"/>
  <c r="AQ157" i="8"/>
  <c r="AP157" i="8"/>
  <c r="AN157" i="8"/>
  <c r="AO157" i="8" s="1"/>
  <c r="AW156" i="8" a="1"/>
  <c r="AW156" i="8" s="1"/>
  <c r="AV156" i="8"/>
  <c r="AU156" i="8"/>
  <c r="AT156" i="8"/>
  <c r="AS156" i="8"/>
  <c r="AR156" i="8"/>
  <c r="AQ156" i="8"/>
  <c r="AP156" i="8"/>
  <c r="AN156" i="8"/>
  <c r="AO156" i="8" s="1"/>
  <c r="AW155" i="8" a="1"/>
  <c r="AW155" i="8" s="1"/>
  <c r="AV155" i="8"/>
  <c r="AU155" i="8"/>
  <c r="AT155" i="8"/>
  <c r="AS155" i="8"/>
  <c r="AR155" i="8"/>
  <c r="AQ155" i="8"/>
  <c r="AP155" i="8"/>
  <c r="AO155" i="8"/>
  <c r="AN155" i="8"/>
  <c r="AW154" i="8" a="1"/>
  <c r="AW154" i="8" s="1"/>
  <c r="AV154" i="8"/>
  <c r="AU154" i="8"/>
  <c r="AT154" i="8"/>
  <c r="AS154" i="8"/>
  <c r="AR154" i="8"/>
  <c r="AQ154" i="8"/>
  <c r="AP154" i="8"/>
  <c r="AO154" i="8"/>
  <c r="AN154" i="8"/>
  <c r="AW153" i="8" a="1"/>
  <c r="AW153" i="8" s="1"/>
  <c r="AV153" i="8"/>
  <c r="AU153" i="8"/>
  <c r="AT153" i="8"/>
  <c r="AS153" i="8"/>
  <c r="AR153" i="8"/>
  <c r="AQ153" i="8"/>
  <c r="AP153" i="8"/>
  <c r="AN153" i="8"/>
  <c r="AO153" i="8" s="1"/>
  <c r="AW152" i="8"/>
  <c r="AW152" i="8" a="1"/>
  <c r="AV152" i="8"/>
  <c r="AU152" i="8"/>
  <c r="AT152" i="8"/>
  <c r="AS152" i="8"/>
  <c r="AR152" i="8"/>
  <c r="AQ152" i="8"/>
  <c r="AP152" i="8"/>
  <c r="AN152" i="8"/>
  <c r="AO152" i="8" s="1"/>
  <c r="AW151" i="8"/>
  <c r="AW151" i="8" a="1"/>
  <c r="AV151" i="8"/>
  <c r="AU151" i="8"/>
  <c r="AT151" i="8"/>
  <c r="AS151" i="8"/>
  <c r="AR151" i="8"/>
  <c r="AQ151" i="8"/>
  <c r="AP151" i="8"/>
  <c r="AN151" i="8"/>
  <c r="AO151" i="8" s="1"/>
  <c r="AW150" i="8" a="1"/>
  <c r="AW150" i="8" s="1"/>
  <c r="AV150" i="8"/>
  <c r="AU150" i="8"/>
  <c r="AT150" i="8"/>
  <c r="AS150" i="8"/>
  <c r="AR150" i="8"/>
  <c r="AQ150" i="8"/>
  <c r="AP150" i="8"/>
  <c r="AO150" i="8"/>
  <c r="AN150" i="8"/>
  <c r="AW149" i="8" a="1"/>
  <c r="AW149" i="8" s="1"/>
  <c r="AV149" i="8"/>
  <c r="AU149" i="8"/>
  <c r="AT149" i="8"/>
  <c r="AS149" i="8"/>
  <c r="AR149" i="8"/>
  <c r="AQ149" i="8"/>
  <c r="AP149" i="8"/>
  <c r="AO149" i="8"/>
  <c r="AN149" i="8"/>
  <c r="AW148" i="8" a="1"/>
  <c r="AW148" i="8" s="1"/>
  <c r="AV148" i="8"/>
  <c r="AU148" i="8"/>
  <c r="AT148" i="8"/>
  <c r="AS148" i="8"/>
  <c r="AR148" i="8"/>
  <c r="AQ148" i="8"/>
  <c r="AP148" i="8"/>
  <c r="AO148" i="8"/>
  <c r="AN148" i="8"/>
  <c r="AW147" i="8"/>
  <c r="AW147" i="8" a="1"/>
  <c r="AV147" i="8"/>
  <c r="AU147" i="8"/>
  <c r="AT147" i="8"/>
  <c r="AS147" i="8"/>
  <c r="AR147" i="8"/>
  <c r="AQ147" i="8"/>
  <c r="AP147" i="8"/>
  <c r="AN147" i="8"/>
  <c r="AO147" i="8" s="1"/>
  <c r="AW146" i="8"/>
  <c r="AW146" i="8" a="1"/>
  <c r="AV146" i="8"/>
  <c r="AU146" i="8"/>
  <c r="AT146" i="8"/>
  <c r="AS146" i="8"/>
  <c r="AR146" i="8"/>
  <c r="AQ146" i="8"/>
  <c r="AP146" i="8"/>
  <c r="AO146" i="8"/>
  <c r="AN146" i="8"/>
  <c r="AW145" i="8"/>
  <c r="AW145" i="8" a="1"/>
  <c r="AV145" i="8"/>
  <c r="AU145" i="8"/>
  <c r="AT145" i="8"/>
  <c r="AS145" i="8"/>
  <c r="AR145" i="8"/>
  <c r="AQ145" i="8"/>
  <c r="AP145" i="8"/>
  <c r="AN145" i="8"/>
  <c r="AO145" i="8" s="1"/>
  <c r="AW144" i="8" a="1"/>
  <c r="AW144" i="8" s="1"/>
  <c r="AV144" i="8"/>
  <c r="AU144" i="8"/>
  <c r="AT144" i="8"/>
  <c r="AS144" i="8"/>
  <c r="AR144" i="8"/>
  <c r="AQ144" i="8"/>
  <c r="AP144" i="8"/>
  <c r="AN144" i="8"/>
  <c r="AO144" i="8" s="1"/>
  <c r="AW143" i="8"/>
  <c r="AW143" i="8" a="1"/>
  <c r="AV143" i="8"/>
  <c r="AU143" i="8"/>
  <c r="AT143" i="8"/>
  <c r="AS143" i="8"/>
  <c r="AR143" i="8"/>
  <c r="AQ143" i="8"/>
  <c r="AP143" i="8"/>
  <c r="AO143" i="8"/>
  <c r="AN143" i="8"/>
  <c r="AW142" i="8" a="1"/>
  <c r="AW142" i="8" s="1"/>
  <c r="AV142" i="8"/>
  <c r="AU142" i="8"/>
  <c r="AT142" i="8"/>
  <c r="AS142" i="8"/>
  <c r="AR142" i="8"/>
  <c r="AQ142" i="8"/>
  <c r="AP142" i="8"/>
  <c r="AO142" i="8"/>
  <c r="AN142" i="8"/>
  <c r="AW141" i="8" a="1"/>
  <c r="AW141" i="8" s="1"/>
  <c r="AV141" i="8"/>
  <c r="AU141" i="8"/>
  <c r="AT141" i="8"/>
  <c r="AS141" i="8"/>
  <c r="AR141" i="8"/>
  <c r="AQ141" i="8"/>
  <c r="AP141" i="8"/>
  <c r="AN141" i="8"/>
  <c r="AO141" i="8" s="1"/>
  <c r="AW140" i="8"/>
  <c r="AW140" i="8" a="1"/>
  <c r="AV140" i="8"/>
  <c r="AU140" i="8"/>
  <c r="AT140" i="8"/>
  <c r="AS140" i="8"/>
  <c r="AR140" i="8"/>
  <c r="AQ140" i="8"/>
  <c r="AP140" i="8"/>
  <c r="AN140" i="8"/>
  <c r="AO140" i="8" s="1"/>
  <c r="AW139" i="8"/>
  <c r="AW139" i="8" a="1"/>
  <c r="AV139" i="8"/>
  <c r="AU139" i="8"/>
  <c r="AT139" i="8"/>
  <c r="AS139" i="8"/>
  <c r="AR139" i="8"/>
  <c r="AQ139" i="8"/>
  <c r="AP139" i="8"/>
  <c r="AN139" i="8"/>
  <c r="AO139" i="8" s="1"/>
  <c r="AW138" i="8" a="1"/>
  <c r="AW138" i="8" s="1"/>
  <c r="AV138" i="8"/>
  <c r="AU138" i="8"/>
  <c r="AT138" i="8"/>
  <c r="AS138" i="8"/>
  <c r="AR138" i="8"/>
  <c r="AQ138" i="8"/>
  <c r="AP138" i="8"/>
  <c r="AO138" i="8"/>
  <c r="AN138" i="8"/>
  <c r="AW137" i="8" a="1"/>
  <c r="AW137" i="8" s="1"/>
  <c r="AV137" i="8"/>
  <c r="AU137" i="8"/>
  <c r="AT137" i="8"/>
  <c r="AS137" i="8"/>
  <c r="AR137" i="8"/>
  <c r="AQ137" i="8"/>
  <c r="AP137" i="8"/>
  <c r="AO137" i="8"/>
  <c r="AN137" i="8"/>
  <c r="AW136" i="8" a="1"/>
  <c r="AW136" i="8" s="1"/>
  <c r="AV136" i="8"/>
  <c r="AU136" i="8"/>
  <c r="AT136" i="8"/>
  <c r="AS136" i="8"/>
  <c r="AR136" i="8"/>
  <c r="AQ136" i="8"/>
  <c r="AP136" i="8"/>
  <c r="AO136" i="8"/>
  <c r="AN136" i="8"/>
  <c r="AW135" i="8"/>
  <c r="AW135" i="8" a="1"/>
  <c r="AV135" i="8"/>
  <c r="AU135" i="8"/>
  <c r="AT135" i="8"/>
  <c r="AS135" i="8"/>
  <c r="AR135" i="8"/>
  <c r="AQ135" i="8"/>
  <c r="AP135" i="8"/>
  <c r="AN135" i="8"/>
  <c r="AO135" i="8" s="1"/>
  <c r="AW134" i="8"/>
  <c r="AW134" i="8" a="1"/>
  <c r="AV134" i="8"/>
  <c r="AU134" i="8"/>
  <c r="AT134" i="8"/>
  <c r="AS134" i="8"/>
  <c r="AR134" i="8"/>
  <c r="AQ134" i="8"/>
  <c r="AP134" i="8"/>
  <c r="AO134" i="8"/>
  <c r="AN134" i="8"/>
  <c r="AW133" i="8"/>
  <c r="AW133" i="8" a="1"/>
  <c r="AV133" i="8"/>
  <c r="AU133" i="8"/>
  <c r="AT133" i="8"/>
  <c r="AS133" i="8"/>
  <c r="AR133" i="8"/>
  <c r="AQ133" i="8"/>
  <c r="AP133" i="8"/>
  <c r="AN133" i="8"/>
  <c r="AO133" i="8" s="1"/>
  <c r="AW132" i="8" a="1"/>
  <c r="AW132" i="8" s="1"/>
  <c r="AV132" i="8"/>
  <c r="AU132" i="8"/>
  <c r="AT132" i="8"/>
  <c r="AS132" i="8"/>
  <c r="AR132" i="8"/>
  <c r="AQ132" i="8"/>
  <c r="AP132" i="8"/>
  <c r="AN132" i="8"/>
  <c r="AO132" i="8" s="1"/>
  <c r="AW131" i="8"/>
  <c r="AW131" i="8" a="1"/>
  <c r="AV131" i="8"/>
  <c r="AU131" i="8"/>
  <c r="AT131" i="8"/>
  <c r="AS131" i="8"/>
  <c r="AR131" i="8"/>
  <c r="AQ131" i="8"/>
  <c r="AP131" i="8"/>
  <c r="AO131" i="8"/>
  <c r="AN131" i="8"/>
  <c r="AW130" i="8" a="1"/>
  <c r="AW130" i="8" s="1"/>
  <c r="AV130" i="8"/>
  <c r="AU130" i="8"/>
  <c r="AT130" i="8"/>
  <c r="AS130" i="8"/>
  <c r="AR130" i="8"/>
  <c r="AQ130" i="8"/>
  <c r="AP130" i="8"/>
  <c r="AO130" i="8"/>
  <c r="AN130" i="8"/>
  <c r="AW129" i="8" a="1"/>
  <c r="AW129" i="8" s="1"/>
  <c r="AV129" i="8"/>
  <c r="AU129" i="8"/>
  <c r="AT129" i="8"/>
  <c r="AS129" i="8"/>
  <c r="AR129" i="8"/>
  <c r="AQ129" i="8"/>
  <c r="AP129" i="8"/>
  <c r="AN129" i="8"/>
  <c r="AO129" i="8" s="1"/>
  <c r="AW128" i="8"/>
  <c r="AW128" i="8" a="1"/>
  <c r="AV128" i="8"/>
  <c r="AU128" i="8"/>
  <c r="AT128" i="8"/>
  <c r="AS128" i="8"/>
  <c r="AR128" i="8"/>
  <c r="AQ128" i="8"/>
  <c r="AP128" i="8"/>
  <c r="AN128" i="8"/>
  <c r="AO128" i="8" s="1"/>
  <c r="AW127" i="8"/>
  <c r="AW127" i="8" a="1"/>
  <c r="AV127" i="8"/>
  <c r="AU127" i="8"/>
  <c r="AT127" i="8"/>
  <c r="AS127" i="8"/>
  <c r="AR127" i="8"/>
  <c r="AQ127" i="8"/>
  <c r="AP127" i="8"/>
  <c r="AN127" i="8"/>
  <c r="AO127" i="8" s="1"/>
  <c r="AW126" i="8" a="1"/>
  <c r="AW126" i="8" s="1"/>
  <c r="AV126" i="8"/>
  <c r="AU126" i="8"/>
  <c r="AT126" i="8"/>
  <c r="AS126" i="8"/>
  <c r="AR126" i="8"/>
  <c r="AQ126" i="8"/>
  <c r="AP126" i="8"/>
  <c r="AO126" i="8"/>
  <c r="AN126" i="8"/>
  <c r="AW125" i="8" a="1"/>
  <c r="AW125" i="8" s="1"/>
  <c r="AV125" i="8"/>
  <c r="AU125" i="8"/>
  <c r="AT125" i="8"/>
  <c r="AS125" i="8"/>
  <c r="AR125" i="8"/>
  <c r="AQ125" i="8"/>
  <c r="AP125" i="8"/>
  <c r="AO125" i="8"/>
  <c r="AN125" i="8"/>
  <c r="AW124" i="8" a="1"/>
  <c r="AW124" i="8" s="1"/>
  <c r="AV124" i="8"/>
  <c r="AU124" i="8"/>
  <c r="AT124" i="8"/>
  <c r="AS124" i="8"/>
  <c r="AR124" i="8"/>
  <c r="AQ124" i="8"/>
  <c r="AP124" i="8"/>
  <c r="AO124" i="8"/>
  <c r="AN124" i="8"/>
  <c r="AW123" i="8"/>
  <c r="AW123" i="8" a="1"/>
  <c r="AV123" i="8"/>
  <c r="AU123" i="8"/>
  <c r="AT123" i="8"/>
  <c r="AS123" i="8"/>
  <c r="AR123" i="8"/>
  <c r="AQ123" i="8"/>
  <c r="AP123" i="8"/>
  <c r="AN123" i="8"/>
  <c r="AO123" i="8" s="1"/>
  <c r="AW122" i="8"/>
  <c r="AW122" i="8" a="1"/>
  <c r="AV122" i="8"/>
  <c r="AU122" i="8"/>
  <c r="AT122" i="8"/>
  <c r="AS122" i="8"/>
  <c r="AR122" i="8"/>
  <c r="AQ122" i="8"/>
  <c r="AP122" i="8"/>
  <c r="AO122" i="8"/>
  <c r="AN122" i="8"/>
  <c r="AW121" i="8"/>
  <c r="AW121" i="8" a="1"/>
  <c r="AV121" i="8"/>
  <c r="AU121" i="8"/>
  <c r="AT121" i="8"/>
  <c r="AS121" i="8"/>
  <c r="AR121" i="8"/>
  <c r="AQ121" i="8"/>
  <c r="AP121" i="8"/>
  <c r="AN121" i="8"/>
  <c r="AO121" i="8" s="1"/>
  <c r="AW120" i="8" a="1"/>
  <c r="AW120" i="8" s="1"/>
  <c r="AV120" i="8"/>
  <c r="AU120" i="8"/>
  <c r="AT120" i="8"/>
  <c r="AS120" i="8"/>
  <c r="AR120" i="8"/>
  <c r="AQ120" i="8"/>
  <c r="AP120" i="8"/>
  <c r="AN120" i="8"/>
  <c r="AO120" i="8" s="1"/>
  <c r="AW119" i="8"/>
  <c r="AW119" i="8" a="1"/>
  <c r="AV119" i="8"/>
  <c r="AU119" i="8"/>
  <c r="AT119" i="8"/>
  <c r="AS119" i="8"/>
  <c r="AR119" i="8"/>
  <c r="AQ119" i="8"/>
  <c r="AP119" i="8"/>
  <c r="AO119" i="8"/>
  <c r="AN119" i="8"/>
  <c r="AW118" i="8" a="1"/>
  <c r="AW118" i="8" s="1"/>
  <c r="AV118" i="8"/>
  <c r="AU118" i="8"/>
  <c r="AT118" i="8"/>
  <c r="AS118" i="8"/>
  <c r="AR118" i="8"/>
  <c r="AQ118" i="8"/>
  <c r="AP118" i="8"/>
  <c r="AO118" i="8"/>
  <c r="AN118" i="8"/>
  <c r="AW117" i="8" a="1"/>
  <c r="AW117" i="8" s="1"/>
  <c r="AV117" i="8"/>
  <c r="AU117" i="8"/>
  <c r="AT117" i="8"/>
  <c r="AS117" i="8"/>
  <c r="AR117" i="8"/>
  <c r="AQ117" i="8"/>
  <c r="AP117" i="8"/>
  <c r="AN117" i="8"/>
  <c r="AO117" i="8" s="1"/>
  <c r="AW116" i="8"/>
  <c r="AW116" i="8" a="1"/>
  <c r="AV116" i="8"/>
  <c r="AU116" i="8"/>
  <c r="AT116" i="8"/>
  <c r="AS116" i="8"/>
  <c r="AR116" i="8"/>
  <c r="AQ116" i="8"/>
  <c r="AP116" i="8"/>
  <c r="AN116" i="8"/>
  <c r="AO116" i="8" s="1"/>
  <c r="AW115" i="8"/>
  <c r="AW115" i="8" a="1"/>
  <c r="AV115" i="8"/>
  <c r="AU115" i="8"/>
  <c r="AT115" i="8"/>
  <c r="AS115" i="8"/>
  <c r="AR115" i="8"/>
  <c r="AQ115" i="8"/>
  <c r="AP115" i="8"/>
  <c r="AN115" i="8"/>
  <c r="AO115" i="8" s="1"/>
  <c r="AW114" i="8" a="1"/>
  <c r="AW114" i="8" s="1"/>
  <c r="AV114" i="8"/>
  <c r="AU114" i="8"/>
  <c r="AT114" i="8"/>
  <c r="AS114" i="8"/>
  <c r="AR114" i="8"/>
  <c r="AQ114" i="8"/>
  <c r="AP114" i="8"/>
  <c r="AO114" i="8"/>
  <c r="AN114" i="8"/>
  <c r="AW113" i="8" a="1"/>
  <c r="AW113" i="8" s="1"/>
  <c r="AV113" i="8"/>
  <c r="AU113" i="8"/>
  <c r="AT113" i="8"/>
  <c r="AS113" i="8"/>
  <c r="AR113" i="8"/>
  <c r="AQ113" i="8"/>
  <c r="AP113" i="8"/>
  <c r="AO113" i="8"/>
  <c r="AN113" i="8"/>
  <c r="AW112" i="8" a="1"/>
  <c r="AW112" i="8" s="1"/>
  <c r="AV112" i="8"/>
  <c r="AU112" i="8"/>
  <c r="AT112" i="8"/>
  <c r="AS112" i="8"/>
  <c r="AR112" i="8"/>
  <c r="AQ112" i="8"/>
  <c r="AP112" i="8"/>
  <c r="AO112" i="8"/>
  <c r="AN112" i="8"/>
  <c r="AW111" i="8"/>
  <c r="AW111" i="8" a="1"/>
  <c r="AV111" i="8"/>
  <c r="AU111" i="8"/>
  <c r="AT111" i="8"/>
  <c r="AS111" i="8"/>
  <c r="AR111" i="8"/>
  <c r="AQ111" i="8"/>
  <c r="AP111" i="8"/>
  <c r="AN111" i="8"/>
  <c r="AO111" i="8" s="1"/>
  <c r="AW110" i="8"/>
  <c r="AW110" i="8" a="1"/>
  <c r="AV110" i="8"/>
  <c r="AU110" i="8"/>
  <c r="AT110" i="8"/>
  <c r="AS110" i="8"/>
  <c r="AR110" i="8"/>
  <c r="AQ110" i="8"/>
  <c r="AP110" i="8"/>
  <c r="AO110" i="8"/>
  <c r="AN110" i="8"/>
  <c r="AW109" i="8"/>
  <c r="AW109" i="8" a="1"/>
  <c r="AV109" i="8"/>
  <c r="AU109" i="8"/>
  <c r="AT109" i="8"/>
  <c r="AS109" i="8"/>
  <c r="AR109" i="8"/>
  <c r="AQ109" i="8"/>
  <c r="AP109" i="8"/>
  <c r="AN109" i="8"/>
  <c r="AO109" i="8" s="1"/>
  <c r="AW108" i="8" a="1"/>
  <c r="AW108" i="8" s="1"/>
  <c r="AV108" i="8"/>
  <c r="AU108" i="8"/>
  <c r="AT108" i="8"/>
  <c r="AS108" i="8"/>
  <c r="AR108" i="8"/>
  <c r="AQ108" i="8"/>
  <c r="AP108" i="8"/>
  <c r="AN108" i="8"/>
  <c r="AO108" i="8" s="1"/>
  <c r="AW107" i="8" a="1"/>
  <c r="AW107" i="8" s="1"/>
  <c r="AV107" i="8"/>
  <c r="AU107" i="8"/>
  <c r="AT107" i="8"/>
  <c r="AS107" i="8"/>
  <c r="AR107" i="8"/>
  <c r="AQ107" i="8"/>
  <c r="AP107" i="8"/>
  <c r="AO107" i="8"/>
  <c r="AN107" i="8"/>
  <c r="AW106" i="8" a="1"/>
  <c r="AW106" i="8" s="1"/>
  <c r="AV106" i="8"/>
  <c r="AU106" i="8"/>
  <c r="AT106" i="8"/>
  <c r="AS106" i="8"/>
  <c r="AR106" i="8"/>
  <c r="AQ106" i="8"/>
  <c r="AP106" i="8"/>
  <c r="AO106" i="8"/>
  <c r="AN106" i="8"/>
  <c r="AW105" i="8" a="1"/>
  <c r="AW105" i="8" s="1"/>
  <c r="AV105" i="8"/>
  <c r="AU105" i="8"/>
  <c r="AT105" i="8"/>
  <c r="AS105" i="8"/>
  <c r="AR105" i="8"/>
  <c r="AQ105" i="8"/>
  <c r="AP105" i="8"/>
  <c r="AN105" i="8"/>
  <c r="AO105" i="8" s="1"/>
  <c r="AW104" i="8"/>
  <c r="AW104" i="8" a="1"/>
  <c r="AV104" i="8"/>
  <c r="AU104" i="8"/>
  <c r="AT104" i="8"/>
  <c r="AS104" i="8"/>
  <c r="AR104" i="8"/>
  <c r="AQ104" i="8"/>
  <c r="AP104" i="8"/>
  <c r="AN104" i="8"/>
  <c r="AO104" i="8" s="1"/>
  <c r="AW103" i="8"/>
  <c r="AW103" i="8" a="1"/>
  <c r="AV103" i="8"/>
  <c r="AU103" i="8"/>
  <c r="AT103" i="8"/>
  <c r="AS103" i="8"/>
  <c r="AR103" i="8"/>
  <c r="AQ103" i="8"/>
  <c r="AP103" i="8"/>
  <c r="AN103" i="8"/>
  <c r="AO103" i="8" s="1"/>
  <c r="AW102" i="8" a="1"/>
  <c r="AW102" i="8" s="1"/>
  <c r="AV102" i="8"/>
  <c r="AU102" i="8"/>
  <c r="AT102" i="8"/>
  <c r="AS102" i="8"/>
  <c r="AR102" i="8"/>
  <c r="AQ102" i="8"/>
  <c r="AP102" i="8"/>
  <c r="AO102" i="8"/>
  <c r="AN102" i="8"/>
  <c r="AW101" i="8" a="1"/>
  <c r="AW101" i="8" s="1"/>
  <c r="AV101" i="8"/>
  <c r="AU101" i="8"/>
  <c r="AT101" i="8"/>
  <c r="AS101" i="8"/>
  <c r="AR101" i="8"/>
  <c r="AQ101" i="8"/>
  <c r="AP101" i="8"/>
  <c r="AO101" i="8"/>
  <c r="AN101" i="8"/>
  <c r="AW100" i="8" a="1"/>
  <c r="AW100" i="8" s="1"/>
  <c r="AV100" i="8"/>
  <c r="AU100" i="8"/>
  <c r="AT100" i="8"/>
  <c r="AS100" i="8"/>
  <c r="AR100" i="8"/>
  <c r="AQ100" i="8"/>
  <c r="AP100" i="8"/>
  <c r="AO100" i="8"/>
  <c r="AN100" i="8"/>
  <c r="AW99" i="8"/>
  <c r="AW99" i="8" a="1"/>
  <c r="AV99" i="8"/>
  <c r="AU99" i="8"/>
  <c r="AT99" i="8"/>
  <c r="AS99" i="8"/>
  <c r="AR99" i="8"/>
  <c r="AQ99" i="8"/>
  <c r="AP99" i="8"/>
  <c r="AN99" i="8"/>
  <c r="AO99" i="8" s="1"/>
  <c r="AW98" i="8"/>
  <c r="AW98" i="8" a="1"/>
  <c r="AV98" i="8"/>
  <c r="AU98" i="8"/>
  <c r="AT98" i="8"/>
  <c r="AS98" i="8"/>
  <c r="AR98" i="8"/>
  <c r="AQ98" i="8"/>
  <c r="AP98" i="8"/>
  <c r="AO98" i="8"/>
  <c r="AN98" i="8"/>
  <c r="AW97" i="8"/>
  <c r="AW97" i="8" a="1"/>
  <c r="AV97" i="8"/>
  <c r="AU97" i="8"/>
  <c r="AT97" i="8"/>
  <c r="AS97" i="8"/>
  <c r="AR97" i="8"/>
  <c r="AQ97" i="8"/>
  <c r="AP97" i="8"/>
  <c r="AN97" i="8"/>
  <c r="AO97" i="8" s="1"/>
  <c r="AW96" i="8" a="1"/>
  <c r="AW96" i="8" s="1"/>
  <c r="AV96" i="8"/>
  <c r="AU96" i="8"/>
  <c r="AT96" i="8"/>
  <c r="AS96" i="8"/>
  <c r="AR96" i="8"/>
  <c r="AQ96" i="8"/>
  <c r="AP96" i="8"/>
  <c r="AN96" i="8"/>
  <c r="AO96" i="8" s="1"/>
  <c r="AW95" i="8"/>
  <c r="AW95" i="8" a="1"/>
  <c r="AV95" i="8"/>
  <c r="AU95" i="8"/>
  <c r="AT95" i="8"/>
  <c r="AS95" i="8"/>
  <c r="AR95" i="8"/>
  <c r="AQ95" i="8"/>
  <c r="AP95" i="8"/>
  <c r="AO95" i="8"/>
  <c r="AN95" i="8"/>
  <c r="AW94" i="8" a="1"/>
  <c r="AW94" i="8" s="1"/>
  <c r="AV94" i="8"/>
  <c r="AU94" i="8"/>
  <c r="AT94" i="8"/>
  <c r="AS94" i="8"/>
  <c r="AR94" i="8"/>
  <c r="AQ94" i="8"/>
  <c r="AP94" i="8"/>
  <c r="AO94" i="8"/>
  <c r="AN94" i="8"/>
  <c r="AW93" i="8" a="1"/>
  <c r="AW93" i="8" s="1"/>
  <c r="AV93" i="8"/>
  <c r="AU93" i="8"/>
  <c r="AT93" i="8"/>
  <c r="AS93" i="8"/>
  <c r="AR93" i="8"/>
  <c r="AQ93" i="8"/>
  <c r="AP93" i="8"/>
  <c r="AN93" i="8"/>
  <c r="AO93" i="8" s="1"/>
  <c r="AW92" i="8"/>
  <c r="AW92" i="8" a="1"/>
  <c r="AV92" i="8"/>
  <c r="AU92" i="8"/>
  <c r="AT92" i="8"/>
  <c r="AS92" i="8"/>
  <c r="AR92" i="8"/>
  <c r="AQ92" i="8"/>
  <c r="AP92" i="8"/>
  <c r="AN92" i="8"/>
  <c r="AO92" i="8" s="1"/>
  <c r="AW91" i="8"/>
  <c r="AW91" i="8" a="1"/>
  <c r="AV91" i="8"/>
  <c r="AU91" i="8"/>
  <c r="AT91" i="8"/>
  <c r="AS91" i="8"/>
  <c r="AR91" i="8"/>
  <c r="AQ91" i="8"/>
  <c r="AP91" i="8"/>
  <c r="AN91" i="8"/>
  <c r="AO91" i="8" s="1"/>
  <c r="AW90" i="8" a="1"/>
  <c r="AW90" i="8" s="1"/>
  <c r="AV90" i="8"/>
  <c r="AU90" i="8"/>
  <c r="AT90" i="8"/>
  <c r="AS90" i="8"/>
  <c r="AR90" i="8"/>
  <c r="AQ90" i="8"/>
  <c r="AP90" i="8"/>
  <c r="AO90" i="8"/>
  <c r="AN90" i="8"/>
  <c r="AW89" i="8" a="1"/>
  <c r="AW89" i="8" s="1"/>
  <c r="AV89" i="8"/>
  <c r="AU89" i="8"/>
  <c r="AT89" i="8"/>
  <c r="AS89" i="8"/>
  <c r="AR89" i="8"/>
  <c r="AQ89" i="8"/>
  <c r="AP89" i="8"/>
  <c r="AO89" i="8"/>
  <c r="AN89" i="8"/>
  <c r="AW88" i="8" a="1"/>
  <c r="AW88" i="8" s="1"/>
  <c r="AV88" i="8"/>
  <c r="AU88" i="8"/>
  <c r="AT88" i="8"/>
  <c r="AS88" i="8"/>
  <c r="AR88" i="8"/>
  <c r="AQ88" i="8"/>
  <c r="AP88" i="8"/>
  <c r="AN88" i="8"/>
  <c r="AO88" i="8" s="1"/>
  <c r="AW87" i="8"/>
  <c r="AW87" i="8" a="1"/>
  <c r="AV87" i="8"/>
  <c r="AU87" i="8"/>
  <c r="AT87" i="8"/>
  <c r="AS87" i="8"/>
  <c r="AR87" i="8"/>
  <c r="AQ87" i="8"/>
  <c r="AP87" i="8"/>
  <c r="AN87" i="8"/>
  <c r="AO87" i="8" s="1"/>
  <c r="AW86" i="8"/>
  <c r="AW86" i="8" a="1"/>
  <c r="AV86" i="8"/>
  <c r="AU86" i="8"/>
  <c r="AT86" i="8"/>
  <c r="AS86" i="8"/>
  <c r="AR86" i="8"/>
  <c r="AQ86" i="8"/>
  <c r="AP86" i="8"/>
  <c r="AO86" i="8"/>
  <c r="AN86" i="8"/>
  <c r="AW85" i="8"/>
  <c r="AW85" i="8" a="1"/>
  <c r="AV85" i="8"/>
  <c r="AU85" i="8"/>
  <c r="AT85" i="8"/>
  <c r="AS85" i="8"/>
  <c r="AR85" i="8"/>
  <c r="AQ85" i="8"/>
  <c r="AP85" i="8"/>
  <c r="AN85" i="8"/>
  <c r="AO85" i="8" s="1"/>
  <c r="AW84" i="8" a="1"/>
  <c r="AW84" i="8" s="1"/>
  <c r="AV84" i="8"/>
  <c r="AU84" i="8"/>
  <c r="AT84" i="8"/>
  <c r="AS84" i="8"/>
  <c r="AR84" i="8"/>
  <c r="AQ84" i="8"/>
  <c r="AP84" i="8"/>
  <c r="AN84" i="8"/>
  <c r="AO84" i="8" s="1"/>
  <c r="AW83" i="8"/>
  <c r="AW83" i="8" a="1"/>
  <c r="AV83" i="8"/>
  <c r="AU83" i="8"/>
  <c r="AT83" i="8"/>
  <c r="AS83" i="8"/>
  <c r="AR83" i="8"/>
  <c r="AQ83" i="8"/>
  <c r="AP83" i="8"/>
  <c r="AO83" i="8"/>
  <c r="AN83" i="8"/>
  <c r="AW82" i="8" a="1"/>
  <c r="AW82" i="8" s="1"/>
  <c r="AV82" i="8"/>
  <c r="AU82" i="8"/>
  <c r="AT82" i="8"/>
  <c r="AS82" i="8"/>
  <c r="AR82" i="8"/>
  <c r="AQ82" i="8"/>
  <c r="AP82" i="8"/>
  <c r="AO82" i="8"/>
  <c r="AN82" i="8"/>
  <c r="AW81" i="8" a="1"/>
  <c r="AW81" i="8" s="1"/>
  <c r="AV81" i="8"/>
  <c r="AU81" i="8"/>
  <c r="AT81" i="8"/>
  <c r="AS81" i="8"/>
  <c r="AR81" i="8"/>
  <c r="AQ81" i="8"/>
  <c r="AP81" i="8"/>
  <c r="AO81" i="8"/>
  <c r="AN81" i="8"/>
  <c r="AW80" i="8"/>
  <c r="AW80" i="8" a="1"/>
  <c r="AV80" i="8"/>
  <c r="AU80" i="8"/>
  <c r="AT80" i="8"/>
  <c r="AS80" i="8"/>
  <c r="AR80" i="8"/>
  <c r="AQ80" i="8"/>
  <c r="AP80" i="8"/>
  <c r="AN80" i="8"/>
  <c r="AO80" i="8" s="1"/>
  <c r="AW79" i="8"/>
  <c r="AW79" i="8" a="1"/>
  <c r="AV79" i="8"/>
  <c r="AU79" i="8"/>
  <c r="AT79" i="8"/>
  <c r="AS79" i="8"/>
  <c r="AR79" i="8"/>
  <c r="AQ79" i="8"/>
  <c r="AP79" i="8"/>
  <c r="AN79" i="8"/>
  <c r="AO79" i="8" s="1"/>
  <c r="AW78" i="8" a="1"/>
  <c r="AW78" i="8" s="1"/>
  <c r="AV78" i="8"/>
  <c r="AU78" i="8"/>
  <c r="AT78" i="8"/>
  <c r="AS78" i="8"/>
  <c r="AR78" i="8"/>
  <c r="AQ78" i="8"/>
  <c r="AP78" i="8"/>
  <c r="AO78" i="8"/>
  <c r="AN78" i="8"/>
  <c r="AW77" i="8" a="1"/>
  <c r="AW77" i="8" s="1"/>
  <c r="AV77" i="8"/>
  <c r="AU77" i="8"/>
  <c r="AT77" i="8"/>
  <c r="AS77" i="8"/>
  <c r="AR77" i="8"/>
  <c r="AQ77" i="8"/>
  <c r="AP77" i="8"/>
  <c r="AO77" i="8"/>
  <c r="AN77" i="8"/>
  <c r="AW76" i="8" a="1"/>
  <c r="AW76" i="8" s="1"/>
  <c r="AV76" i="8"/>
  <c r="AU76" i="8"/>
  <c r="AT76" i="8"/>
  <c r="AS76" i="8"/>
  <c r="AR76" i="8"/>
  <c r="AQ76" i="8"/>
  <c r="AP76" i="8"/>
  <c r="AN76" i="8"/>
  <c r="AO76" i="8" s="1"/>
  <c r="AW75" i="8"/>
  <c r="AW75" i="8" a="1"/>
  <c r="AV75" i="8"/>
  <c r="AU75" i="8"/>
  <c r="AT75" i="8"/>
  <c r="AS75" i="8"/>
  <c r="AR75" i="8"/>
  <c r="AQ75" i="8"/>
  <c r="AP75" i="8"/>
  <c r="AO75" i="8"/>
  <c r="AN75" i="8"/>
  <c r="AW74" i="8" a="1"/>
  <c r="AW74" i="8" s="1"/>
  <c r="AV74" i="8"/>
  <c r="AU74" i="8"/>
  <c r="AT74" i="8"/>
  <c r="AS74" i="8"/>
  <c r="AR74" i="8"/>
  <c r="AQ74" i="8"/>
  <c r="AP74" i="8"/>
  <c r="AN74" i="8"/>
  <c r="AO74" i="8" s="1"/>
  <c r="AW73" i="8" a="1"/>
  <c r="AW73" i="8" s="1"/>
  <c r="AV73" i="8"/>
  <c r="AU73" i="8"/>
  <c r="AT73" i="8"/>
  <c r="AS73" i="8"/>
  <c r="AR73" i="8"/>
  <c r="AQ73" i="8"/>
  <c r="AP73" i="8"/>
  <c r="AN73" i="8"/>
  <c r="AO73" i="8" s="1"/>
  <c r="AW72" i="8" a="1"/>
  <c r="AW72" i="8" s="1"/>
  <c r="AV72" i="8"/>
  <c r="AU72" i="8"/>
  <c r="AT72" i="8"/>
  <c r="AS72" i="8"/>
  <c r="AR72" i="8"/>
  <c r="AQ72" i="8"/>
  <c r="AP72" i="8"/>
  <c r="AN72" i="8"/>
  <c r="AO72" i="8" s="1"/>
  <c r="AW71" i="8"/>
  <c r="AW71" i="8" a="1"/>
  <c r="AV71" i="8"/>
  <c r="AU71" i="8"/>
  <c r="AT71" i="8"/>
  <c r="AS71" i="8"/>
  <c r="AR71" i="8"/>
  <c r="AQ71" i="8"/>
  <c r="AP71" i="8"/>
  <c r="AO71" i="8"/>
  <c r="AN71" i="8"/>
  <c r="AW70" i="8" a="1"/>
  <c r="AW70" i="8" s="1"/>
  <c r="AV70" i="8"/>
  <c r="AU70" i="8"/>
  <c r="AT70" i="8"/>
  <c r="AS70" i="8"/>
  <c r="AR70" i="8"/>
  <c r="AQ70" i="8"/>
  <c r="AP70" i="8"/>
  <c r="AN70" i="8"/>
  <c r="AO70" i="8" s="1"/>
  <c r="AW69" i="8" a="1"/>
  <c r="AW69" i="8" s="1"/>
  <c r="AV69" i="8"/>
  <c r="AU69" i="8"/>
  <c r="AT69" i="8"/>
  <c r="AS69" i="8"/>
  <c r="AR69" i="8"/>
  <c r="AQ69" i="8"/>
  <c r="AP69" i="8"/>
  <c r="AN69" i="8"/>
  <c r="AO69" i="8" s="1"/>
  <c r="AW68" i="8"/>
  <c r="AW68" i="8" a="1"/>
  <c r="AV68" i="8"/>
  <c r="AU68" i="8"/>
  <c r="AT68" i="8"/>
  <c r="AS68" i="8"/>
  <c r="AR68" i="8"/>
  <c r="AQ68" i="8"/>
  <c r="AP68" i="8"/>
  <c r="AN68" i="8"/>
  <c r="AO68" i="8" s="1"/>
  <c r="AW67" i="8" a="1"/>
  <c r="AW67" i="8" s="1"/>
  <c r="AV67" i="8"/>
  <c r="AU67" i="8"/>
  <c r="AT67" i="8"/>
  <c r="AS67" i="8"/>
  <c r="AR67" i="8"/>
  <c r="AQ67" i="8"/>
  <c r="AP67" i="8"/>
  <c r="AN67" i="8"/>
  <c r="AO67" i="8" s="1"/>
  <c r="AW66" i="8"/>
  <c r="AW66" i="8" a="1"/>
  <c r="AV66" i="8"/>
  <c r="AU66" i="8"/>
  <c r="AT66" i="8"/>
  <c r="AS66" i="8"/>
  <c r="AR66" i="8"/>
  <c r="AQ66" i="8"/>
  <c r="AP66" i="8"/>
  <c r="AO66" i="8"/>
  <c r="AN66" i="8"/>
  <c r="AW65" i="8" a="1"/>
  <c r="AW65" i="8" s="1"/>
  <c r="AV65" i="8"/>
  <c r="AU65" i="8"/>
  <c r="AT65" i="8"/>
  <c r="AS65" i="8"/>
  <c r="AR65" i="8"/>
  <c r="AQ65" i="8"/>
  <c r="AP65" i="8"/>
  <c r="AN65" i="8"/>
  <c r="AO65" i="8" s="1"/>
  <c r="AW64" i="8" a="1"/>
  <c r="AW64" i="8" s="1"/>
  <c r="AV64" i="8"/>
  <c r="AU64" i="8"/>
  <c r="AT64" i="8"/>
  <c r="AS64" i="8"/>
  <c r="AR64" i="8"/>
  <c r="AQ64" i="8"/>
  <c r="AP64" i="8"/>
  <c r="AN64" i="8"/>
  <c r="AO64" i="8" s="1"/>
  <c r="AW63" i="8"/>
  <c r="AW63" i="8" a="1"/>
  <c r="AV63" i="8"/>
  <c r="AU63" i="8"/>
  <c r="AT63" i="8"/>
  <c r="AS63" i="8"/>
  <c r="AR63" i="8"/>
  <c r="AQ63" i="8"/>
  <c r="AP63" i="8"/>
  <c r="AO63" i="8"/>
  <c r="AN63" i="8"/>
  <c r="AW62" i="8" a="1"/>
  <c r="AW62" i="8" s="1"/>
  <c r="AV62" i="8"/>
  <c r="AU62" i="8"/>
  <c r="AT62" i="8"/>
  <c r="AS62" i="8"/>
  <c r="AR62" i="8"/>
  <c r="AQ62" i="8"/>
  <c r="AP62" i="8"/>
  <c r="AO62" i="8"/>
  <c r="AN62" i="8"/>
  <c r="AW61" i="8" a="1"/>
  <c r="AW61" i="8" s="1"/>
  <c r="AV61" i="8"/>
  <c r="AU61" i="8"/>
  <c r="AT61" i="8"/>
  <c r="AS61" i="8"/>
  <c r="AR61" i="8"/>
  <c r="AQ61" i="8"/>
  <c r="AP61" i="8"/>
  <c r="AN61" i="8"/>
  <c r="AO61" i="8" s="1"/>
  <c r="AW60" i="8" a="1"/>
  <c r="AW60" i="8" s="1"/>
  <c r="AV60" i="8"/>
  <c r="AU60" i="8"/>
  <c r="AT60" i="8"/>
  <c r="AS60" i="8"/>
  <c r="AR60" i="8"/>
  <c r="AQ60" i="8"/>
  <c r="AP60" i="8"/>
  <c r="AN60" i="8"/>
  <c r="AO60" i="8" s="1"/>
  <c r="AW59" i="8" a="1"/>
  <c r="AW59" i="8" s="1"/>
  <c r="AV59" i="8"/>
  <c r="AU59" i="8"/>
  <c r="AT59" i="8"/>
  <c r="AS59" i="8"/>
  <c r="AR59" i="8"/>
  <c r="AQ59" i="8"/>
  <c r="AP59" i="8"/>
  <c r="AO59" i="8"/>
  <c r="AN59" i="8"/>
  <c r="AW58" i="8" a="1"/>
  <c r="AW58" i="8" s="1"/>
  <c r="AV58" i="8"/>
  <c r="AU58" i="8"/>
  <c r="AT58" i="8"/>
  <c r="AS58" i="8"/>
  <c r="AR58" i="8"/>
  <c r="AQ58" i="8"/>
  <c r="AP58" i="8"/>
  <c r="AN58" i="8"/>
  <c r="AO58" i="8" s="1"/>
  <c r="AW57" i="8" a="1"/>
  <c r="AW57" i="8" s="1"/>
  <c r="AV57" i="8"/>
  <c r="AU57" i="8"/>
  <c r="AT57" i="8"/>
  <c r="AS57" i="8"/>
  <c r="AR57" i="8"/>
  <c r="AQ57" i="8"/>
  <c r="AP57" i="8"/>
  <c r="AN57" i="8"/>
  <c r="AO57" i="8" s="1"/>
  <c r="AW56" i="8"/>
  <c r="AW56" i="8" a="1"/>
  <c r="AV56" i="8"/>
  <c r="AU56" i="8"/>
  <c r="AT56" i="8"/>
  <c r="AS56" i="8"/>
  <c r="AR56" i="8"/>
  <c r="AQ56" i="8"/>
  <c r="AP56" i="8"/>
  <c r="AN56" i="8"/>
  <c r="AO56" i="8" s="1"/>
  <c r="AW55" i="8"/>
  <c r="AW55" i="8" a="1"/>
  <c r="AV55" i="8"/>
  <c r="AU55" i="8"/>
  <c r="AT55" i="8"/>
  <c r="AS55" i="8"/>
  <c r="AR55" i="8"/>
  <c r="AQ55" i="8"/>
  <c r="AP55" i="8"/>
  <c r="AN55" i="8"/>
  <c r="AO55" i="8" s="1"/>
  <c r="AW54" i="8" a="1"/>
  <c r="AW54" i="8" s="1"/>
  <c r="AV54" i="8"/>
  <c r="AU54" i="8"/>
  <c r="AT54" i="8"/>
  <c r="AS54" i="8"/>
  <c r="AR54" i="8"/>
  <c r="AQ54" i="8"/>
  <c r="AP54" i="8"/>
  <c r="AN54" i="8"/>
  <c r="AO54" i="8" s="1"/>
  <c r="AW53" i="8" a="1"/>
  <c r="AW53" i="8" s="1"/>
  <c r="AV53" i="8"/>
  <c r="AU53" i="8"/>
  <c r="AT53" i="8"/>
  <c r="AS53" i="8"/>
  <c r="AR53" i="8"/>
  <c r="AQ53" i="8"/>
  <c r="AP53" i="8"/>
  <c r="AO53" i="8"/>
  <c r="AN53" i="8"/>
  <c r="AW52" i="8" a="1"/>
  <c r="AW52" i="8" s="1"/>
  <c r="AV52" i="8"/>
  <c r="AU52" i="8"/>
  <c r="AT52" i="8"/>
  <c r="AS52" i="8"/>
  <c r="AR52" i="8"/>
  <c r="AQ52" i="8"/>
  <c r="AP52" i="8"/>
  <c r="AN52" i="8"/>
  <c r="AO52" i="8" s="1"/>
  <c r="AW51" i="8" a="1"/>
  <c r="AW51" i="8" s="1"/>
  <c r="AV51" i="8"/>
  <c r="AU51" i="8"/>
  <c r="AT51" i="8"/>
  <c r="AS51" i="8"/>
  <c r="AR51" i="8"/>
  <c r="AQ51" i="8"/>
  <c r="AP51" i="8"/>
  <c r="AN51" i="8"/>
  <c r="AO51" i="8" s="1"/>
  <c r="AW50" i="8"/>
  <c r="AW50" i="8" a="1"/>
  <c r="AV50" i="8"/>
  <c r="AU50" i="8"/>
  <c r="AT50" i="8"/>
  <c r="AS50" i="8"/>
  <c r="AR50" i="8"/>
  <c r="AQ50" i="8"/>
  <c r="AP50" i="8"/>
  <c r="AO50" i="8"/>
  <c r="AN50" i="8"/>
  <c r="AW49" i="8" a="1"/>
  <c r="AW49" i="8" s="1"/>
  <c r="AV49" i="8"/>
  <c r="AU49" i="8"/>
  <c r="AT49" i="8"/>
  <c r="AS49" i="8"/>
  <c r="AR49" i="8"/>
  <c r="AQ49" i="8"/>
  <c r="AP49" i="8"/>
  <c r="AN49" i="8"/>
  <c r="AO49" i="8" s="1"/>
  <c r="AW48" i="8" a="1"/>
  <c r="AW48" i="8" s="1"/>
  <c r="AV48" i="8"/>
  <c r="AU48" i="8"/>
  <c r="AT48" i="8"/>
  <c r="AS48" i="8"/>
  <c r="AR48" i="8"/>
  <c r="AQ48" i="8"/>
  <c r="AP48" i="8"/>
  <c r="AO48" i="8"/>
  <c r="AN48" i="8"/>
  <c r="AW47" i="8"/>
  <c r="AW47" i="8" a="1"/>
  <c r="AV47" i="8"/>
  <c r="AU47" i="8"/>
  <c r="AT47" i="8"/>
  <c r="AS47" i="8"/>
  <c r="AR47" i="8"/>
  <c r="AQ47" i="8"/>
  <c r="AP47" i="8"/>
  <c r="AO47" i="8"/>
  <c r="AN47" i="8"/>
  <c r="AW46" i="8" a="1"/>
  <c r="AW46" i="8" s="1"/>
  <c r="AV46" i="8"/>
  <c r="AU46" i="8"/>
  <c r="AT46" i="8"/>
  <c r="AS46" i="8"/>
  <c r="AR46" i="8"/>
  <c r="AQ46" i="8"/>
  <c r="AP46" i="8"/>
  <c r="AN46" i="8"/>
  <c r="AO46" i="8" s="1"/>
  <c r="AW45" i="8"/>
  <c r="AW45" i="8" a="1"/>
  <c r="AV45" i="8"/>
  <c r="AU45" i="8"/>
  <c r="AT45" i="8"/>
  <c r="AS45" i="8"/>
  <c r="AR45" i="8"/>
  <c r="AQ45" i="8"/>
  <c r="AP45" i="8"/>
  <c r="AN45" i="8"/>
  <c r="AO45" i="8" s="1"/>
  <c r="AW44" i="8"/>
  <c r="AW44" i="8" a="1"/>
  <c r="AV44" i="8"/>
  <c r="AU44" i="8"/>
  <c r="AT44" i="8"/>
  <c r="AS44" i="8"/>
  <c r="AR44" i="8"/>
  <c r="AQ44" i="8"/>
  <c r="AP44" i="8"/>
  <c r="AN44" i="8"/>
  <c r="AO44" i="8" s="1"/>
  <c r="AW43" i="8" a="1"/>
  <c r="AW43" i="8" s="1"/>
  <c r="AV43" i="8"/>
  <c r="AU43" i="8"/>
  <c r="AT43" i="8"/>
  <c r="AS43" i="8"/>
  <c r="AR43" i="8"/>
  <c r="AQ43" i="8"/>
  <c r="AP43" i="8"/>
  <c r="AN43" i="8"/>
  <c r="AO43" i="8" s="1"/>
  <c r="AW42" i="8" a="1"/>
  <c r="AW42" i="8" s="1"/>
  <c r="AV42" i="8"/>
  <c r="AU42" i="8"/>
  <c r="AT42" i="8"/>
  <c r="AS42" i="8"/>
  <c r="AR42" i="8"/>
  <c r="AQ42" i="8"/>
  <c r="AP42" i="8"/>
  <c r="AN42" i="8"/>
  <c r="AO42" i="8" s="1"/>
  <c r="AW41" i="8" a="1"/>
  <c r="AW41" i="8" s="1"/>
  <c r="AV41" i="8"/>
  <c r="AU41" i="8"/>
  <c r="AT41" i="8"/>
  <c r="AS41" i="8"/>
  <c r="AR41" i="8"/>
  <c r="AQ41" i="8"/>
  <c r="AP41" i="8"/>
  <c r="AO41" i="8"/>
  <c r="AN41" i="8"/>
  <c r="AW40" i="8" a="1"/>
  <c r="AW40" i="8" s="1"/>
  <c r="AV40" i="8"/>
  <c r="AU40" i="8"/>
  <c r="AT40" i="8"/>
  <c r="AS40" i="8"/>
  <c r="AR40" i="8"/>
  <c r="AQ40" i="8"/>
  <c r="AP40" i="8"/>
  <c r="AN40" i="8"/>
  <c r="AO40" i="8" s="1"/>
  <c r="AW39" i="8" a="1"/>
  <c r="AW39" i="8" s="1"/>
  <c r="AV39" i="8"/>
  <c r="AU39" i="8"/>
  <c r="AT39" i="8"/>
  <c r="AS39" i="8"/>
  <c r="AR39" i="8"/>
  <c r="AQ39" i="8"/>
  <c r="AP39" i="8"/>
  <c r="AN39" i="8"/>
  <c r="AO39" i="8" s="1"/>
  <c r="AW38" i="8"/>
  <c r="AW38" i="8" a="1"/>
  <c r="AV38" i="8"/>
  <c r="AU38" i="8"/>
  <c r="AT38" i="8"/>
  <c r="AS38" i="8"/>
  <c r="AR38" i="8"/>
  <c r="AQ38" i="8"/>
  <c r="AP38" i="8"/>
  <c r="AO38" i="8"/>
  <c r="AN38" i="8"/>
  <c r="AW37" i="8" a="1"/>
  <c r="AW37" i="8" s="1"/>
  <c r="AV37" i="8"/>
  <c r="AU37" i="8"/>
  <c r="AT37" i="8"/>
  <c r="AS37" i="8"/>
  <c r="AR37" i="8"/>
  <c r="AQ37" i="8"/>
  <c r="AP37" i="8"/>
  <c r="AN37" i="8"/>
  <c r="AO37" i="8" s="1"/>
  <c r="AW36" i="8" a="1"/>
  <c r="AW36" i="8" s="1"/>
  <c r="AV36" i="8"/>
  <c r="AU36" i="8"/>
  <c r="AT36" i="8"/>
  <c r="AS36" i="8"/>
  <c r="AR36" i="8"/>
  <c r="AQ36" i="8"/>
  <c r="AP36" i="8"/>
  <c r="AO36" i="8"/>
  <c r="AN36" i="8"/>
  <c r="AW35" i="8"/>
  <c r="AW35" i="8" a="1"/>
  <c r="AV35" i="8"/>
  <c r="AU35" i="8"/>
  <c r="AT35" i="8"/>
  <c r="AS35" i="8"/>
  <c r="AR35" i="8"/>
  <c r="AQ35" i="8"/>
  <c r="AP35" i="8"/>
  <c r="AO35" i="8"/>
  <c r="AN35" i="8"/>
  <c r="AW34" i="8" a="1"/>
  <c r="AW34" i="8" s="1"/>
  <c r="AV34" i="8"/>
  <c r="AU34" i="8"/>
  <c r="AT34" i="8"/>
  <c r="AS34" i="8"/>
  <c r="AR34" i="8"/>
  <c r="AQ34" i="8"/>
  <c r="AP34" i="8"/>
  <c r="AN34" i="8"/>
  <c r="AO34" i="8" s="1"/>
  <c r="AW33" i="8" a="1"/>
  <c r="AW33" i="8" s="1"/>
  <c r="AV33" i="8"/>
  <c r="AU33" i="8"/>
  <c r="AT33" i="8"/>
  <c r="AS33" i="8"/>
  <c r="AR33" i="8"/>
  <c r="AQ33" i="8"/>
  <c r="AP33" i="8"/>
  <c r="AN33" i="8"/>
  <c r="AO33" i="8" s="1"/>
  <c r="AW32" i="8"/>
  <c r="AW32" i="8" a="1"/>
  <c r="AV32" i="8"/>
  <c r="AU32" i="8"/>
  <c r="AT32" i="8"/>
  <c r="AS32" i="8"/>
  <c r="AR32" i="8"/>
  <c r="AQ32" i="8"/>
  <c r="AP32" i="8"/>
  <c r="AN32" i="8"/>
  <c r="AO32" i="8" s="1"/>
  <c r="AW31" i="8" a="1"/>
  <c r="AW31" i="8" s="1"/>
  <c r="AV31" i="8"/>
  <c r="AU31" i="8"/>
  <c r="AT31" i="8"/>
  <c r="AS31" i="8"/>
  <c r="AR31" i="8"/>
  <c r="AQ31" i="8"/>
  <c r="AP31" i="8"/>
  <c r="AN31" i="8"/>
  <c r="AO31" i="8" s="1"/>
  <c r="AW30" i="8" a="1"/>
  <c r="AW30" i="8" s="1"/>
  <c r="AV30" i="8"/>
  <c r="AU30" i="8"/>
  <c r="AT30" i="8"/>
  <c r="AS30" i="8"/>
  <c r="AR30" i="8"/>
  <c r="AQ30" i="8"/>
  <c r="AP30" i="8"/>
  <c r="AN30" i="8"/>
  <c r="AO30" i="8" s="1"/>
  <c r="AW29" i="8" a="1"/>
  <c r="AW29" i="8" s="1"/>
  <c r="AV29" i="8"/>
  <c r="AU29" i="8"/>
  <c r="AT29" i="8"/>
  <c r="AS29" i="8"/>
  <c r="AR29" i="8"/>
  <c r="AQ29" i="8"/>
  <c r="AP29" i="8"/>
  <c r="AO29" i="8"/>
  <c r="AN29" i="8"/>
  <c r="AW28" i="8" a="1"/>
  <c r="AW28" i="8" s="1"/>
  <c r="AV28" i="8"/>
  <c r="AU28" i="8"/>
  <c r="AT28" i="8"/>
  <c r="AS28" i="8"/>
  <c r="AR28" i="8"/>
  <c r="AQ28" i="8"/>
  <c r="AP28" i="8"/>
  <c r="AN28" i="8"/>
  <c r="AO28" i="8" s="1"/>
  <c r="AW27" i="8" a="1"/>
  <c r="AW27" i="8" s="1"/>
  <c r="AV27" i="8"/>
  <c r="AU27" i="8"/>
  <c r="AT27" i="8"/>
  <c r="AS27" i="8"/>
  <c r="AR27" i="8"/>
  <c r="AQ27" i="8"/>
  <c r="AP27" i="8"/>
  <c r="AO27" i="8"/>
  <c r="AN27" i="8"/>
  <c r="AW26" i="8"/>
  <c r="AW26" i="8" a="1"/>
  <c r="AV26" i="8"/>
  <c r="AU26" i="8"/>
  <c r="AT26" i="8"/>
  <c r="AS26" i="8"/>
  <c r="AR26" i="8"/>
  <c r="AQ26" i="8"/>
  <c r="AP26" i="8"/>
  <c r="AO26" i="8"/>
  <c r="AN26" i="8"/>
  <c r="AW25" i="8" a="1"/>
  <c r="AW25" i="8" s="1"/>
  <c r="AV25" i="8"/>
  <c r="AU25" i="8"/>
  <c r="AT25" i="8"/>
  <c r="AS25" i="8"/>
  <c r="AR25" i="8"/>
  <c r="AQ25" i="8"/>
  <c r="AP25" i="8"/>
  <c r="AO25" i="8"/>
  <c r="AN25" i="8"/>
  <c r="AW24" i="8" a="1"/>
  <c r="AW24" i="8" s="1"/>
  <c r="AV24" i="8"/>
  <c r="AU24" i="8"/>
  <c r="AT24" i="8"/>
  <c r="AS24" i="8"/>
  <c r="AR24" i="8"/>
  <c r="AQ24" i="8"/>
  <c r="AP24" i="8"/>
  <c r="AN24" i="8"/>
  <c r="AO24" i="8" s="1"/>
  <c r="AW23" i="8"/>
  <c r="AW23" i="8" a="1"/>
  <c r="AV23" i="8"/>
  <c r="AU23" i="8"/>
  <c r="AT23" i="8"/>
  <c r="AS23" i="8"/>
  <c r="AR23" i="8"/>
  <c r="AQ23" i="8"/>
  <c r="AP23" i="8"/>
  <c r="AO23" i="8"/>
  <c r="AN23" i="8"/>
  <c r="AW22" i="8" a="1"/>
  <c r="AW22" i="8" s="1"/>
  <c r="AV22" i="8"/>
  <c r="AU22" i="8"/>
  <c r="AT22" i="8"/>
  <c r="AS22" i="8"/>
  <c r="AR22" i="8"/>
  <c r="AQ22" i="8"/>
  <c r="AP22" i="8"/>
  <c r="AN22" i="8"/>
  <c r="AO22" i="8" s="1"/>
  <c r="AW21" i="8" a="1"/>
  <c r="AW21" i="8" s="1"/>
  <c r="AV21" i="8"/>
  <c r="AU21" i="8"/>
  <c r="AT21" i="8"/>
  <c r="AS21" i="8"/>
  <c r="AR21" i="8"/>
  <c r="AQ21" i="8"/>
  <c r="AP21" i="8"/>
  <c r="AN21" i="8"/>
  <c r="AO21" i="8" s="1"/>
  <c r="AW20" i="8"/>
  <c r="AW20" i="8" a="1"/>
  <c r="AV20" i="8"/>
  <c r="AU20" i="8"/>
  <c r="AT20" i="8"/>
  <c r="AS20" i="8"/>
  <c r="AR20" i="8"/>
  <c r="AQ20" i="8"/>
  <c r="AP20" i="8"/>
  <c r="AO20" i="8"/>
  <c r="AN20" i="8"/>
  <c r="AW19" i="8" a="1"/>
  <c r="AW19" i="8" s="1"/>
  <c r="AV19" i="8"/>
  <c r="AU19" i="8"/>
  <c r="AT19" i="8"/>
  <c r="AS19" i="8"/>
  <c r="AR19" i="8"/>
  <c r="AQ19" i="8"/>
  <c r="AP19" i="8"/>
  <c r="AN19" i="8"/>
  <c r="AO19" i="8" s="1"/>
  <c r="AW18" i="8" a="1"/>
  <c r="AW18" i="8" s="1"/>
  <c r="AV18" i="8"/>
  <c r="AU18" i="8"/>
  <c r="AT18" i="8"/>
  <c r="AS18" i="8"/>
  <c r="AR18" i="8"/>
  <c r="AQ18" i="8"/>
  <c r="AP18" i="8"/>
  <c r="AN18" i="8"/>
  <c r="AO18" i="8" s="1"/>
  <c r="AW17" i="8" a="1"/>
  <c r="AW17" i="8" s="1"/>
  <c r="AV17" i="8"/>
  <c r="AU17" i="8"/>
  <c r="AT17" i="8"/>
  <c r="AS17" i="8"/>
  <c r="AR17" i="8"/>
  <c r="AQ17" i="8"/>
  <c r="AP17" i="8"/>
  <c r="AO17" i="8"/>
  <c r="AN17" i="8"/>
  <c r="AW16" i="8" a="1"/>
  <c r="AW16" i="8" s="1"/>
  <c r="AV16" i="8"/>
  <c r="AU16" i="8"/>
  <c r="AT16" i="8"/>
  <c r="AS16" i="8"/>
  <c r="AR16" i="8"/>
  <c r="AQ16" i="8"/>
  <c r="AP16" i="8"/>
  <c r="AN16" i="8"/>
  <c r="AO16" i="8" s="1"/>
  <c r="AW15" i="8" a="1"/>
  <c r="AW15" i="8" s="1"/>
  <c r="AV15" i="8"/>
  <c r="AU15" i="8"/>
  <c r="AT15" i="8"/>
  <c r="AS15" i="8"/>
  <c r="AR15" i="8"/>
  <c r="AQ15" i="8"/>
  <c r="AP15" i="8"/>
  <c r="AO15" i="8"/>
  <c r="AN15" i="8"/>
  <c r="AW14" i="8"/>
  <c r="AW14" i="8" a="1"/>
  <c r="AV14" i="8"/>
  <c r="AU14" i="8"/>
  <c r="AT14" i="8"/>
  <c r="AS14" i="8"/>
  <c r="AR14" i="8"/>
  <c r="AQ14" i="8"/>
  <c r="AP14" i="8"/>
  <c r="AO14" i="8"/>
  <c r="AN14" i="8"/>
  <c r="AW13" i="8" a="1"/>
  <c r="AW13" i="8" s="1"/>
  <c r="AV13" i="8"/>
  <c r="AU13" i="8"/>
  <c r="AT13" i="8"/>
  <c r="AS13" i="8"/>
  <c r="AR13" i="8"/>
  <c r="AQ13" i="8"/>
  <c r="AP13" i="8"/>
  <c r="AO13" i="8"/>
  <c r="AN13" i="8"/>
  <c r="AW12" i="8"/>
  <c r="AW12" i="8" a="1"/>
  <c r="AV12" i="8"/>
  <c r="AU12" i="8"/>
  <c r="AT12" i="8"/>
  <c r="AS12" i="8"/>
  <c r="AR12" i="8"/>
  <c r="AQ12" i="8"/>
  <c r="AP12" i="8"/>
  <c r="AN12" i="8"/>
  <c r="AO12" i="8" s="1"/>
  <c r="AW11" i="8"/>
  <c r="AW11" i="8" a="1"/>
  <c r="AV11" i="8"/>
  <c r="AU11" i="8"/>
  <c r="AT11" i="8"/>
  <c r="AS11" i="8"/>
  <c r="AR11" i="8"/>
  <c r="AQ11" i="8"/>
  <c r="AP11" i="8"/>
  <c r="AO11" i="8"/>
  <c r="AN11" i="8"/>
  <c r="AW10" i="8"/>
  <c r="AW10" i="8" a="1"/>
  <c r="AV10" i="8"/>
  <c r="AU10" i="8"/>
  <c r="AT10" i="8"/>
  <c r="AS10" i="8"/>
  <c r="AR10" i="8"/>
  <c r="AQ10" i="8"/>
  <c r="AP10" i="8"/>
  <c r="AN10" i="8"/>
  <c r="AO10" i="8" s="1"/>
  <c r="AW9" i="8" a="1"/>
  <c r="AW9" i="8" s="1"/>
  <c r="AV9" i="8"/>
  <c r="AU9" i="8"/>
  <c r="AT9" i="8"/>
  <c r="AS9" i="8"/>
  <c r="AR9" i="8"/>
  <c r="AQ9" i="8"/>
  <c r="AP9" i="8"/>
  <c r="AN9" i="8"/>
  <c r="AO9" i="8" s="1"/>
  <c r="AW8" i="8"/>
  <c r="AW8" i="8" a="1"/>
  <c r="AV8" i="8"/>
  <c r="AU8" i="8"/>
  <c r="AT8" i="8"/>
  <c r="AS8" i="8"/>
  <c r="AR8" i="8"/>
  <c r="AQ8" i="8"/>
  <c r="AP8" i="8"/>
  <c r="AN8" i="8"/>
  <c r="AO8" i="8" s="1"/>
  <c r="AT1316" i="7"/>
  <c r="AS1316" i="7"/>
  <c r="AR1316" i="7"/>
  <c r="AQ1316" i="7"/>
  <c r="AP1316" i="7"/>
  <c r="AO1316" i="7"/>
  <c r="AN1316" i="7"/>
  <c r="AT1315" i="7"/>
  <c r="AS1315" i="7"/>
  <c r="AR1315" i="7"/>
  <c r="AQ1315" i="7"/>
  <c r="AP1315" i="7"/>
  <c r="AO1315" i="7"/>
  <c r="AN1315" i="7"/>
  <c r="AT1314" i="7"/>
  <c r="AS1314" i="7"/>
  <c r="AR1314" i="7"/>
  <c r="AQ1314" i="7"/>
  <c r="AP1314" i="7"/>
  <c r="AO1314" i="7"/>
  <c r="AN1314" i="7"/>
  <c r="AT1313" i="7"/>
  <c r="AS1313" i="7"/>
  <c r="AR1313" i="7"/>
  <c r="AQ1313" i="7"/>
  <c r="AP1313" i="7"/>
  <c r="AO1313" i="7"/>
  <c r="AN1313" i="7"/>
  <c r="AT1312" i="7"/>
  <c r="AS1312" i="7"/>
  <c r="AR1312" i="7"/>
  <c r="AQ1312" i="7"/>
  <c r="AP1312" i="7"/>
  <c r="AO1312" i="7"/>
  <c r="AN1312" i="7"/>
  <c r="AT1311" i="7"/>
  <c r="AS1311" i="7"/>
  <c r="AR1311" i="7"/>
  <c r="AQ1311" i="7"/>
  <c r="AP1311" i="7"/>
  <c r="AO1311" i="7"/>
  <c r="AN1311" i="7"/>
  <c r="AT1310" i="7"/>
  <c r="AS1310" i="7"/>
  <c r="AR1310" i="7"/>
  <c r="AQ1310" i="7"/>
  <c r="AP1310" i="7"/>
  <c r="AO1310" i="7"/>
  <c r="AN1310" i="7"/>
  <c r="AT1309" i="7"/>
  <c r="AS1309" i="7"/>
  <c r="AR1309" i="7"/>
  <c r="AQ1309" i="7"/>
  <c r="AP1309" i="7"/>
  <c r="AO1309" i="7"/>
  <c r="AN1309" i="7"/>
  <c r="AT1308" i="7"/>
  <c r="AS1308" i="7"/>
  <c r="AR1308" i="7"/>
  <c r="AQ1308" i="7"/>
  <c r="AP1308" i="7"/>
  <c r="AO1308" i="7"/>
  <c r="AN1308" i="7"/>
  <c r="AT1307" i="7"/>
  <c r="AS1307" i="7"/>
  <c r="AR1307" i="7"/>
  <c r="AQ1307" i="7"/>
  <c r="AP1307" i="7"/>
  <c r="AO1307" i="7"/>
  <c r="AN1307" i="7"/>
  <c r="AT1306" i="7"/>
  <c r="AS1306" i="7"/>
  <c r="AR1306" i="7"/>
  <c r="AQ1306" i="7"/>
  <c r="AP1306" i="7"/>
  <c r="AO1306" i="7"/>
  <c r="AN1306" i="7"/>
  <c r="AT1305" i="7"/>
  <c r="AS1305" i="7"/>
  <c r="AR1305" i="7"/>
  <c r="AQ1305" i="7"/>
  <c r="AP1305" i="7"/>
  <c r="AO1305" i="7"/>
  <c r="AN1305" i="7"/>
  <c r="AT1304" i="7"/>
  <c r="AS1304" i="7"/>
  <c r="AR1304" i="7"/>
  <c r="AQ1304" i="7"/>
  <c r="AP1304" i="7"/>
  <c r="AO1304" i="7"/>
  <c r="AN1304" i="7"/>
  <c r="AT1303" i="7"/>
  <c r="AS1303" i="7"/>
  <c r="AR1303" i="7"/>
  <c r="AQ1303" i="7"/>
  <c r="AP1303" i="7"/>
  <c r="AO1303" i="7"/>
  <c r="AN1303" i="7"/>
  <c r="AT1302" i="7"/>
  <c r="AS1302" i="7"/>
  <c r="AR1302" i="7"/>
  <c r="AQ1302" i="7"/>
  <c r="AP1302" i="7"/>
  <c r="AO1302" i="7"/>
  <c r="AN1302" i="7"/>
  <c r="AT1301" i="7"/>
  <c r="AS1301" i="7"/>
  <c r="AR1301" i="7"/>
  <c r="AQ1301" i="7"/>
  <c r="AP1301" i="7"/>
  <c r="AO1301" i="7"/>
  <c r="AN1301" i="7"/>
  <c r="AT1300" i="7"/>
  <c r="AS1300" i="7"/>
  <c r="AR1300" i="7"/>
  <c r="AQ1300" i="7"/>
  <c r="AP1300" i="7"/>
  <c r="AO1300" i="7"/>
  <c r="AN1300" i="7"/>
  <c r="AT1299" i="7"/>
  <c r="AS1299" i="7"/>
  <c r="AR1299" i="7"/>
  <c r="AQ1299" i="7"/>
  <c r="AP1299" i="7"/>
  <c r="AO1299" i="7"/>
  <c r="AN1299" i="7"/>
  <c r="AT1298" i="7"/>
  <c r="AS1298" i="7"/>
  <c r="AR1298" i="7"/>
  <c r="AQ1298" i="7"/>
  <c r="AP1298" i="7"/>
  <c r="AO1298" i="7"/>
  <c r="AN1298" i="7"/>
  <c r="AT1297" i="7"/>
  <c r="AS1297" i="7"/>
  <c r="AR1297" i="7"/>
  <c r="AQ1297" i="7"/>
  <c r="AP1297" i="7"/>
  <c r="AO1297" i="7"/>
  <c r="AN1297" i="7"/>
  <c r="AT1296" i="7"/>
  <c r="AS1296" i="7"/>
  <c r="AR1296" i="7"/>
  <c r="AQ1296" i="7"/>
  <c r="AP1296" i="7"/>
  <c r="AO1296" i="7"/>
  <c r="AN1296" i="7"/>
  <c r="AT1295" i="7"/>
  <c r="AS1295" i="7"/>
  <c r="AR1295" i="7"/>
  <c r="AQ1295" i="7"/>
  <c r="AP1295" i="7"/>
  <c r="AO1295" i="7"/>
  <c r="AN1295" i="7"/>
  <c r="AT1294" i="7"/>
  <c r="AS1294" i="7"/>
  <c r="AR1294" i="7"/>
  <c r="AQ1294" i="7"/>
  <c r="AP1294" i="7"/>
  <c r="AO1294" i="7"/>
  <c r="AN1294" i="7"/>
  <c r="AT1293" i="7"/>
  <c r="AS1293" i="7"/>
  <c r="AR1293" i="7"/>
  <c r="AQ1293" i="7"/>
  <c r="AP1293" i="7"/>
  <c r="AO1293" i="7"/>
  <c r="AN1293" i="7"/>
  <c r="AT1292" i="7"/>
  <c r="AS1292" i="7"/>
  <c r="AR1292" i="7"/>
  <c r="AQ1292" i="7"/>
  <c r="AP1292" i="7"/>
  <c r="AO1292" i="7"/>
  <c r="AN1292" i="7"/>
  <c r="AT1291" i="7"/>
  <c r="AS1291" i="7"/>
  <c r="AR1291" i="7"/>
  <c r="AQ1291" i="7"/>
  <c r="AP1291" i="7"/>
  <c r="AO1291" i="7"/>
  <c r="AN1291" i="7"/>
  <c r="AT1290" i="7"/>
  <c r="AS1290" i="7"/>
  <c r="AR1290" i="7"/>
  <c r="AQ1290" i="7"/>
  <c r="AP1290" i="7"/>
  <c r="AO1290" i="7"/>
  <c r="AN1290" i="7"/>
  <c r="AT1289" i="7"/>
  <c r="AS1289" i="7"/>
  <c r="AR1289" i="7"/>
  <c r="AQ1289" i="7"/>
  <c r="AP1289" i="7"/>
  <c r="AO1289" i="7"/>
  <c r="AN1289" i="7"/>
  <c r="AT1288" i="7"/>
  <c r="AS1288" i="7"/>
  <c r="AR1288" i="7"/>
  <c r="AQ1288" i="7"/>
  <c r="AP1288" i="7"/>
  <c r="AO1288" i="7"/>
  <c r="AN1288" i="7"/>
  <c r="AT1287" i="7"/>
  <c r="AS1287" i="7"/>
  <c r="AR1287" i="7"/>
  <c r="AQ1287" i="7"/>
  <c r="AP1287" i="7"/>
  <c r="AO1287" i="7"/>
  <c r="AN1287" i="7"/>
  <c r="AT1286" i="7"/>
  <c r="AS1286" i="7"/>
  <c r="AR1286" i="7"/>
  <c r="AQ1286" i="7"/>
  <c r="AP1286" i="7"/>
  <c r="AO1286" i="7"/>
  <c r="AN1286" i="7"/>
  <c r="AT1285" i="7"/>
  <c r="AS1285" i="7"/>
  <c r="AR1285" i="7"/>
  <c r="AQ1285" i="7"/>
  <c r="AP1285" i="7"/>
  <c r="AO1285" i="7"/>
  <c r="AN1285" i="7"/>
  <c r="AT1284" i="7"/>
  <c r="AS1284" i="7"/>
  <c r="AR1284" i="7"/>
  <c r="AQ1284" i="7"/>
  <c r="AP1284" i="7"/>
  <c r="AO1284" i="7"/>
  <c r="AN1284" i="7"/>
  <c r="AT1283" i="7"/>
  <c r="AS1283" i="7"/>
  <c r="AR1283" i="7"/>
  <c r="AQ1283" i="7"/>
  <c r="AP1283" i="7"/>
  <c r="AO1283" i="7"/>
  <c r="AN1283" i="7"/>
  <c r="AT1282" i="7"/>
  <c r="AS1282" i="7"/>
  <c r="AR1282" i="7"/>
  <c r="AQ1282" i="7"/>
  <c r="AP1282" i="7"/>
  <c r="AO1282" i="7"/>
  <c r="AN1282" i="7"/>
  <c r="AT1281" i="7"/>
  <c r="AS1281" i="7"/>
  <c r="AR1281" i="7"/>
  <c r="AQ1281" i="7"/>
  <c r="AP1281" i="7"/>
  <c r="AO1281" i="7"/>
  <c r="AN1281" i="7"/>
  <c r="AT1280" i="7"/>
  <c r="AS1280" i="7"/>
  <c r="AR1280" i="7"/>
  <c r="AQ1280" i="7"/>
  <c r="AP1280" i="7"/>
  <c r="AO1280" i="7"/>
  <c r="AN1280" i="7"/>
  <c r="AT1279" i="7"/>
  <c r="AS1279" i="7"/>
  <c r="AR1279" i="7"/>
  <c r="AQ1279" i="7"/>
  <c r="AP1279" i="7"/>
  <c r="AO1279" i="7"/>
  <c r="AN1279" i="7"/>
  <c r="AT1278" i="7"/>
  <c r="AS1278" i="7"/>
  <c r="AR1278" i="7"/>
  <c r="AQ1278" i="7"/>
  <c r="AP1278" i="7"/>
  <c r="AO1278" i="7"/>
  <c r="AN1278" i="7"/>
  <c r="AT1277" i="7"/>
  <c r="AS1277" i="7"/>
  <c r="AR1277" i="7"/>
  <c r="AQ1277" i="7"/>
  <c r="AP1277" i="7"/>
  <c r="AO1277" i="7"/>
  <c r="AN1277" i="7"/>
  <c r="AT1276" i="7"/>
  <c r="AS1276" i="7"/>
  <c r="AR1276" i="7"/>
  <c r="AQ1276" i="7"/>
  <c r="AP1276" i="7"/>
  <c r="AO1276" i="7"/>
  <c r="AN1276" i="7"/>
  <c r="AT1275" i="7"/>
  <c r="AS1275" i="7"/>
  <c r="AR1275" i="7"/>
  <c r="AQ1275" i="7"/>
  <c r="AP1275" i="7"/>
  <c r="AO1275" i="7"/>
  <c r="AN1275" i="7"/>
  <c r="AT1274" i="7"/>
  <c r="AS1274" i="7"/>
  <c r="AR1274" i="7"/>
  <c r="AQ1274" i="7"/>
  <c r="AP1274" i="7"/>
  <c r="AO1274" i="7"/>
  <c r="AN1274" i="7"/>
  <c r="AT1273" i="7"/>
  <c r="AS1273" i="7"/>
  <c r="AR1273" i="7"/>
  <c r="AQ1273" i="7"/>
  <c r="AP1273" i="7"/>
  <c r="AO1273" i="7"/>
  <c r="AN1273" i="7"/>
  <c r="AT1272" i="7"/>
  <c r="AS1272" i="7"/>
  <c r="AR1272" i="7"/>
  <c r="AQ1272" i="7"/>
  <c r="AP1272" i="7"/>
  <c r="AO1272" i="7"/>
  <c r="AN1272" i="7"/>
  <c r="AT1271" i="7"/>
  <c r="AS1271" i="7"/>
  <c r="AR1271" i="7"/>
  <c r="AQ1271" i="7"/>
  <c r="AP1271" i="7"/>
  <c r="AO1271" i="7"/>
  <c r="AN1271" i="7"/>
  <c r="AT1270" i="7"/>
  <c r="AS1270" i="7"/>
  <c r="AR1270" i="7"/>
  <c r="AQ1270" i="7"/>
  <c r="AP1270" i="7"/>
  <c r="AO1270" i="7"/>
  <c r="AN1270" i="7"/>
  <c r="AT1269" i="7"/>
  <c r="AS1269" i="7"/>
  <c r="AR1269" i="7"/>
  <c r="AQ1269" i="7"/>
  <c r="AP1269" i="7"/>
  <c r="AO1269" i="7"/>
  <c r="AN1269" i="7"/>
  <c r="AT1268" i="7"/>
  <c r="AS1268" i="7"/>
  <c r="AR1268" i="7"/>
  <c r="AQ1268" i="7"/>
  <c r="AP1268" i="7"/>
  <c r="AO1268" i="7"/>
  <c r="AN1268" i="7"/>
  <c r="AT1267" i="7"/>
  <c r="AS1267" i="7"/>
  <c r="AR1267" i="7"/>
  <c r="AQ1267" i="7"/>
  <c r="AP1267" i="7"/>
  <c r="AO1267" i="7"/>
  <c r="AN1267" i="7"/>
  <c r="AT1266" i="7"/>
  <c r="AS1266" i="7"/>
  <c r="AR1266" i="7"/>
  <c r="AQ1266" i="7"/>
  <c r="AP1266" i="7"/>
  <c r="AO1266" i="7"/>
  <c r="AN1266" i="7"/>
  <c r="AT1265" i="7"/>
  <c r="AS1265" i="7"/>
  <c r="AR1265" i="7"/>
  <c r="AQ1265" i="7"/>
  <c r="AP1265" i="7"/>
  <c r="AO1265" i="7"/>
  <c r="AN1265" i="7"/>
  <c r="AT1264" i="7"/>
  <c r="AS1264" i="7"/>
  <c r="AR1264" i="7"/>
  <c r="AQ1264" i="7"/>
  <c r="AP1264" i="7"/>
  <c r="AO1264" i="7"/>
  <c r="AN1264" i="7"/>
  <c r="AT1263" i="7"/>
  <c r="AS1263" i="7"/>
  <c r="AR1263" i="7"/>
  <c r="AQ1263" i="7"/>
  <c r="AP1263" i="7"/>
  <c r="AO1263" i="7"/>
  <c r="AN1263" i="7"/>
  <c r="AT1262" i="7"/>
  <c r="AS1262" i="7"/>
  <c r="AR1262" i="7"/>
  <c r="AQ1262" i="7"/>
  <c r="AP1262" i="7"/>
  <c r="AO1262" i="7"/>
  <c r="AN1262" i="7"/>
  <c r="AT1261" i="7"/>
  <c r="AS1261" i="7"/>
  <c r="AR1261" i="7"/>
  <c r="AQ1261" i="7"/>
  <c r="AP1261" i="7"/>
  <c r="AO1261" i="7"/>
  <c r="AN1261" i="7"/>
  <c r="AT1260" i="7"/>
  <c r="AS1260" i="7"/>
  <c r="AR1260" i="7"/>
  <c r="AQ1260" i="7"/>
  <c r="AP1260" i="7"/>
  <c r="AO1260" i="7"/>
  <c r="AN1260" i="7"/>
  <c r="AT1259" i="7"/>
  <c r="AS1259" i="7"/>
  <c r="AR1259" i="7"/>
  <c r="AQ1259" i="7"/>
  <c r="AP1259" i="7"/>
  <c r="AO1259" i="7"/>
  <c r="AN1259" i="7"/>
  <c r="AT1258" i="7"/>
  <c r="AS1258" i="7"/>
  <c r="AR1258" i="7"/>
  <c r="AQ1258" i="7"/>
  <c r="AP1258" i="7"/>
  <c r="AO1258" i="7"/>
  <c r="AN1258" i="7"/>
  <c r="AT1257" i="7"/>
  <c r="AS1257" i="7"/>
  <c r="AR1257" i="7"/>
  <c r="AQ1257" i="7"/>
  <c r="AP1257" i="7"/>
  <c r="AO1257" i="7"/>
  <c r="AN1257" i="7"/>
  <c r="AT1256" i="7"/>
  <c r="AS1256" i="7"/>
  <c r="AR1256" i="7"/>
  <c r="AQ1256" i="7"/>
  <c r="AP1256" i="7"/>
  <c r="AO1256" i="7"/>
  <c r="AN1256" i="7"/>
  <c r="AT1255" i="7"/>
  <c r="AS1255" i="7"/>
  <c r="AR1255" i="7"/>
  <c r="AQ1255" i="7"/>
  <c r="AP1255" i="7"/>
  <c r="AO1255" i="7"/>
  <c r="AN1255" i="7"/>
  <c r="AT1254" i="7"/>
  <c r="AS1254" i="7"/>
  <c r="AR1254" i="7"/>
  <c r="AQ1254" i="7"/>
  <c r="AP1254" i="7"/>
  <c r="AO1254" i="7"/>
  <c r="AN1254" i="7"/>
  <c r="AT1253" i="7"/>
  <c r="AS1253" i="7"/>
  <c r="AR1253" i="7"/>
  <c r="AQ1253" i="7"/>
  <c r="AP1253" i="7"/>
  <c r="AO1253" i="7"/>
  <c r="AN1253" i="7"/>
  <c r="AT1252" i="7"/>
  <c r="AS1252" i="7"/>
  <c r="AR1252" i="7"/>
  <c r="AQ1252" i="7"/>
  <c r="AP1252" i="7"/>
  <c r="AO1252" i="7"/>
  <c r="AN1252" i="7"/>
  <c r="AT1251" i="7"/>
  <c r="AS1251" i="7"/>
  <c r="AR1251" i="7"/>
  <c r="AQ1251" i="7"/>
  <c r="AP1251" i="7"/>
  <c r="AO1251" i="7"/>
  <c r="AN1251" i="7"/>
  <c r="AT1250" i="7"/>
  <c r="AS1250" i="7"/>
  <c r="AR1250" i="7"/>
  <c r="AQ1250" i="7"/>
  <c r="AP1250" i="7"/>
  <c r="AO1250" i="7"/>
  <c r="AN1250" i="7"/>
  <c r="AT1249" i="7"/>
  <c r="AS1249" i="7"/>
  <c r="AR1249" i="7"/>
  <c r="AQ1249" i="7"/>
  <c r="AP1249" i="7"/>
  <c r="AO1249" i="7"/>
  <c r="AN1249" i="7"/>
  <c r="AT1248" i="7"/>
  <c r="AS1248" i="7"/>
  <c r="AR1248" i="7"/>
  <c r="AQ1248" i="7"/>
  <c r="AP1248" i="7"/>
  <c r="AO1248" i="7"/>
  <c r="AN1248" i="7"/>
  <c r="AT1247" i="7"/>
  <c r="AS1247" i="7"/>
  <c r="AR1247" i="7"/>
  <c r="AQ1247" i="7"/>
  <c r="AP1247" i="7"/>
  <c r="AO1247" i="7"/>
  <c r="AN1247" i="7"/>
  <c r="AT1246" i="7"/>
  <c r="AS1246" i="7"/>
  <c r="AR1246" i="7"/>
  <c r="AQ1246" i="7"/>
  <c r="AP1246" i="7"/>
  <c r="AO1246" i="7"/>
  <c r="AN1246" i="7"/>
  <c r="AT1245" i="7"/>
  <c r="AS1245" i="7"/>
  <c r="AR1245" i="7"/>
  <c r="AQ1245" i="7"/>
  <c r="AP1245" i="7"/>
  <c r="AO1245" i="7"/>
  <c r="AN1245" i="7"/>
  <c r="AT1244" i="7"/>
  <c r="AS1244" i="7"/>
  <c r="AR1244" i="7"/>
  <c r="AQ1244" i="7"/>
  <c r="AP1244" i="7"/>
  <c r="AO1244" i="7"/>
  <c r="AN1244" i="7"/>
  <c r="AT1243" i="7"/>
  <c r="AS1243" i="7"/>
  <c r="AR1243" i="7"/>
  <c r="AQ1243" i="7"/>
  <c r="AP1243" i="7"/>
  <c r="AO1243" i="7"/>
  <c r="AN1243" i="7"/>
  <c r="AT1242" i="7"/>
  <c r="AS1242" i="7"/>
  <c r="AR1242" i="7"/>
  <c r="AQ1242" i="7"/>
  <c r="AP1242" i="7"/>
  <c r="AO1242" i="7"/>
  <c r="AN1242" i="7"/>
  <c r="AT1241" i="7"/>
  <c r="AS1241" i="7"/>
  <c r="AR1241" i="7"/>
  <c r="AQ1241" i="7"/>
  <c r="AP1241" i="7"/>
  <c r="AO1241" i="7"/>
  <c r="AN1241" i="7"/>
  <c r="AT1240" i="7"/>
  <c r="AS1240" i="7"/>
  <c r="AR1240" i="7"/>
  <c r="AQ1240" i="7"/>
  <c r="AP1240" i="7"/>
  <c r="AO1240" i="7"/>
  <c r="AN1240" i="7"/>
  <c r="AT1239" i="7"/>
  <c r="AS1239" i="7"/>
  <c r="AR1239" i="7"/>
  <c r="AQ1239" i="7"/>
  <c r="AP1239" i="7"/>
  <c r="AO1239" i="7"/>
  <c r="AN1239" i="7"/>
  <c r="AT1238" i="7"/>
  <c r="AS1238" i="7"/>
  <c r="AR1238" i="7"/>
  <c r="AQ1238" i="7"/>
  <c r="AP1238" i="7"/>
  <c r="AO1238" i="7"/>
  <c r="AN1238" i="7"/>
  <c r="AT1237" i="7"/>
  <c r="AS1237" i="7"/>
  <c r="AR1237" i="7"/>
  <c r="AQ1237" i="7"/>
  <c r="AP1237" i="7"/>
  <c r="AO1237" i="7"/>
  <c r="AN1237" i="7"/>
  <c r="AT1236" i="7"/>
  <c r="AS1236" i="7"/>
  <c r="AR1236" i="7"/>
  <c r="AQ1236" i="7"/>
  <c r="AP1236" i="7"/>
  <c r="AO1236" i="7"/>
  <c r="AN1236" i="7"/>
  <c r="AT1235" i="7"/>
  <c r="AS1235" i="7"/>
  <c r="AR1235" i="7"/>
  <c r="AQ1235" i="7"/>
  <c r="AP1235" i="7"/>
  <c r="AO1235" i="7"/>
  <c r="AN1235" i="7"/>
  <c r="AT1234" i="7"/>
  <c r="AS1234" i="7"/>
  <c r="AR1234" i="7"/>
  <c r="AQ1234" i="7"/>
  <c r="AP1234" i="7"/>
  <c r="AO1234" i="7"/>
  <c r="AN1234" i="7"/>
  <c r="AT1233" i="7"/>
  <c r="AS1233" i="7"/>
  <c r="AR1233" i="7"/>
  <c r="AQ1233" i="7"/>
  <c r="AP1233" i="7"/>
  <c r="AO1233" i="7"/>
  <c r="AN1233" i="7"/>
  <c r="AT1232" i="7"/>
  <c r="AS1232" i="7"/>
  <c r="AR1232" i="7"/>
  <c r="AQ1232" i="7"/>
  <c r="AP1232" i="7"/>
  <c r="AO1232" i="7"/>
  <c r="AN1232" i="7"/>
  <c r="AT1231" i="7"/>
  <c r="AS1231" i="7"/>
  <c r="AR1231" i="7"/>
  <c r="AQ1231" i="7"/>
  <c r="AP1231" i="7"/>
  <c r="AO1231" i="7"/>
  <c r="AN1231" i="7"/>
  <c r="AT1230" i="7"/>
  <c r="AS1230" i="7"/>
  <c r="AR1230" i="7"/>
  <c r="AQ1230" i="7"/>
  <c r="AP1230" i="7"/>
  <c r="AO1230" i="7"/>
  <c r="AN1230" i="7"/>
  <c r="AT1229" i="7"/>
  <c r="AS1229" i="7"/>
  <c r="AR1229" i="7"/>
  <c r="AQ1229" i="7"/>
  <c r="AP1229" i="7"/>
  <c r="AO1229" i="7"/>
  <c r="AN1229" i="7"/>
  <c r="AT1228" i="7"/>
  <c r="AS1228" i="7"/>
  <c r="AR1228" i="7"/>
  <c r="AQ1228" i="7"/>
  <c r="AP1228" i="7"/>
  <c r="AO1228" i="7"/>
  <c r="AN1228" i="7"/>
  <c r="AT1227" i="7"/>
  <c r="AS1227" i="7"/>
  <c r="AR1227" i="7"/>
  <c r="AQ1227" i="7"/>
  <c r="AP1227" i="7"/>
  <c r="AO1227" i="7"/>
  <c r="AN1227" i="7"/>
  <c r="AT1226" i="7"/>
  <c r="AS1226" i="7"/>
  <c r="AR1226" i="7"/>
  <c r="AQ1226" i="7"/>
  <c r="AP1226" i="7"/>
  <c r="AO1226" i="7"/>
  <c r="AN1226" i="7"/>
  <c r="AT1225" i="7"/>
  <c r="AS1225" i="7"/>
  <c r="AR1225" i="7"/>
  <c r="AQ1225" i="7"/>
  <c r="AP1225" i="7"/>
  <c r="AO1225" i="7"/>
  <c r="AN1225" i="7"/>
  <c r="AT1224" i="7"/>
  <c r="AS1224" i="7"/>
  <c r="AR1224" i="7"/>
  <c r="AQ1224" i="7"/>
  <c r="AP1224" i="7"/>
  <c r="AO1224" i="7"/>
  <c r="AN1224" i="7"/>
  <c r="AT1223" i="7"/>
  <c r="AS1223" i="7"/>
  <c r="AR1223" i="7"/>
  <c r="AQ1223" i="7"/>
  <c r="AP1223" i="7"/>
  <c r="AO1223" i="7"/>
  <c r="AN1223" i="7"/>
  <c r="AT1222" i="7"/>
  <c r="AS1222" i="7"/>
  <c r="AR1222" i="7"/>
  <c r="AQ1222" i="7"/>
  <c r="AP1222" i="7"/>
  <c r="AO1222" i="7"/>
  <c r="AN1222" i="7"/>
  <c r="AT1221" i="7"/>
  <c r="AS1221" i="7"/>
  <c r="AR1221" i="7"/>
  <c r="AQ1221" i="7"/>
  <c r="AP1221" i="7"/>
  <c r="AO1221" i="7"/>
  <c r="AN1221" i="7"/>
  <c r="AT1220" i="7"/>
  <c r="AS1220" i="7"/>
  <c r="AR1220" i="7"/>
  <c r="AQ1220" i="7"/>
  <c r="AP1220" i="7"/>
  <c r="AO1220" i="7"/>
  <c r="AN1220" i="7"/>
  <c r="AT1219" i="7"/>
  <c r="AS1219" i="7"/>
  <c r="AR1219" i="7"/>
  <c r="AQ1219" i="7"/>
  <c r="AP1219" i="7"/>
  <c r="AO1219" i="7"/>
  <c r="AN1219" i="7"/>
  <c r="AT1218" i="7"/>
  <c r="AS1218" i="7"/>
  <c r="AR1218" i="7"/>
  <c r="AQ1218" i="7"/>
  <c r="AP1218" i="7"/>
  <c r="AO1218" i="7"/>
  <c r="AN1218" i="7"/>
  <c r="AT1217" i="7"/>
  <c r="AS1217" i="7"/>
  <c r="AR1217" i="7"/>
  <c r="AQ1217" i="7"/>
  <c r="AP1217" i="7"/>
  <c r="AO1217" i="7"/>
  <c r="AN1217" i="7"/>
  <c r="AT1216" i="7"/>
  <c r="AS1216" i="7"/>
  <c r="AR1216" i="7"/>
  <c r="AQ1216" i="7"/>
  <c r="AP1216" i="7"/>
  <c r="AO1216" i="7"/>
  <c r="AN1216" i="7"/>
  <c r="AT1215" i="7"/>
  <c r="AS1215" i="7"/>
  <c r="AR1215" i="7"/>
  <c r="AQ1215" i="7"/>
  <c r="AP1215" i="7"/>
  <c r="AO1215" i="7"/>
  <c r="AN1215" i="7"/>
  <c r="AT1214" i="7"/>
  <c r="AS1214" i="7"/>
  <c r="AR1214" i="7"/>
  <c r="AQ1214" i="7"/>
  <c r="AP1214" i="7"/>
  <c r="AO1214" i="7"/>
  <c r="AN1214" i="7"/>
  <c r="AT1213" i="7"/>
  <c r="AS1213" i="7"/>
  <c r="AR1213" i="7"/>
  <c r="AQ1213" i="7"/>
  <c r="AP1213" i="7"/>
  <c r="AO1213" i="7"/>
  <c r="AN1213" i="7"/>
  <c r="AT1212" i="7"/>
  <c r="AS1212" i="7"/>
  <c r="AR1212" i="7"/>
  <c r="AQ1212" i="7"/>
  <c r="AP1212" i="7"/>
  <c r="AO1212" i="7"/>
  <c r="AN1212" i="7"/>
  <c r="AT1211" i="7"/>
  <c r="AS1211" i="7"/>
  <c r="AR1211" i="7"/>
  <c r="AQ1211" i="7"/>
  <c r="AP1211" i="7"/>
  <c r="AO1211" i="7"/>
  <c r="AN1211" i="7"/>
  <c r="AT1210" i="7"/>
  <c r="AS1210" i="7"/>
  <c r="AR1210" i="7"/>
  <c r="AQ1210" i="7"/>
  <c r="AP1210" i="7"/>
  <c r="AO1210" i="7"/>
  <c r="AN1210" i="7"/>
  <c r="AT1209" i="7"/>
  <c r="AS1209" i="7"/>
  <c r="AR1209" i="7"/>
  <c r="AQ1209" i="7"/>
  <c r="AP1209" i="7"/>
  <c r="AO1209" i="7"/>
  <c r="AN1209" i="7"/>
  <c r="AT1208" i="7"/>
  <c r="AS1208" i="7"/>
  <c r="AR1208" i="7"/>
  <c r="AQ1208" i="7"/>
  <c r="AP1208" i="7"/>
  <c r="AO1208" i="7"/>
  <c r="AN1208" i="7"/>
  <c r="AT1207" i="7"/>
  <c r="AS1207" i="7"/>
  <c r="AR1207" i="7"/>
  <c r="AQ1207" i="7"/>
  <c r="AP1207" i="7"/>
  <c r="AO1207" i="7"/>
  <c r="AN1207" i="7"/>
  <c r="AT1206" i="7"/>
  <c r="AS1206" i="7"/>
  <c r="AR1206" i="7"/>
  <c r="AQ1206" i="7"/>
  <c r="AP1206" i="7"/>
  <c r="AO1206" i="7"/>
  <c r="AN1206" i="7"/>
  <c r="AT1205" i="7"/>
  <c r="AS1205" i="7"/>
  <c r="AR1205" i="7"/>
  <c r="AQ1205" i="7"/>
  <c r="AP1205" i="7"/>
  <c r="AO1205" i="7"/>
  <c r="AN1205" i="7"/>
  <c r="AT1204" i="7"/>
  <c r="AS1204" i="7"/>
  <c r="AR1204" i="7"/>
  <c r="AQ1204" i="7"/>
  <c r="AP1204" i="7"/>
  <c r="AO1204" i="7"/>
  <c r="AN1204" i="7"/>
  <c r="AT1203" i="7"/>
  <c r="AS1203" i="7"/>
  <c r="AR1203" i="7"/>
  <c r="AQ1203" i="7"/>
  <c r="AP1203" i="7"/>
  <c r="AO1203" i="7"/>
  <c r="AN1203" i="7"/>
  <c r="AT1202" i="7"/>
  <c r="AS1202" i="7"/>
  <c r="AR1202" i="7"/>
  <c r="AQ1202" i="7"/>
  <c r="AP1202" i="7"/>
  <c r="AO1202" i="7"/>
  <c r="AN1202" i="7"/>
  <c r="AT1201" i="7"/>
  <c r="AS1201" i="7"/>
  <c r="AR1201" i="7"/>
  <c r="AQ1201" i="7"/>
  <c r="AP1201" i="7"/>
  <c r="AO1201" i="7"/>
  <c r="AN1201" i="7"/>
  <c r="AT1200" i="7"/>
  <c r="AS1200" i="7"/>
  <c r="AR1200" i="7"/>
  <c r="AQ1200" i="7"/>
  <c r="AP1200" i="7"/>
  <c r="AO1200" i="7"/>
  <c r="AN1200" i="7"/>
  <c r="AT1199" i="7"/>
  <c r="AS1199" i="7"/>
  <c r="AR1199" i="7"/>
  <c r="AQ1199" i="7"/>
  <c r="AP1199" i="7"/>
  <c r="AO1199" i="7"/>
  <c r="AN1199" i="7"/>
  <c r="AT1198" i="7"/>
  <c r="AS1198" i="7"/>
  <c r="AR1198" i="7"/>
  <c r="AQ1198" i="7"/>
  <c r="AP1198" i="7"/>
  <c r="AO1198" i="7"/>
  <c r="AN1198" i="7"/>
  <c r="AT1197" i="7"/>
  <c r="AS1197" i="7"/>
  <c r="AR1197" i="7"/>
  <c r="AQ1197" i="7"/>
  <c r="AP1197" i="7"/>
  <c r="AO1197" i="7"/>
  <c r="AN1197" i="7"/>
  <c r="AT1196" i="7"/>
  <c r="AS1196" i="7"/>
  <c r="AR1196" i="7"/>
  <c r="AQ1196" i="7"/>
  <c r="AP1196" i="7"/>
  <c r="AO1196" i="7"/>
  <c r="AN1196" i="7"/>
  <c r="AT1195" i="7"/>
  <c r="AS1195" i="7"/>
  <c r="AR1195" i="7"/>
  <c r="AQ1195" i="7"/>
  <c r="AP1195" i="7"/>
  <c r="AO1195" i="7"/>
  <c r="AN1195" i="7"/>
  <c r="AT1194" i="7"/>
  <c r="AS1194" i="7"/>
  <c r="AR1194" i="7"/>
  <c r="AQ1194" i="7"/>
  <c r="AP1194" i="7"/>
  <c r="AO1194" i="7"/>
  <c r="AN1194" i="7"/>
  <c r="AT1193" i="7"/>
  <c r="AS1193" i="7"/>
  <c r="AR1193" i="7"/>
  <c r="AQ1193" i="7"/>
  <c r="AP1193" i="7"/>
  <c r="AO1193" i="7"/>
  <c r="AN1193" i="7"/>
  <c r="AT1192" i="7"/>
  <c r="AS1192" i="7"/>
  <c r="AR1192" i="7"/>
  <c r="AQ1192" i="7"/>
  <c r="AP1192" i="7"/>
  <c r="AO1192" i="7"/>
  <c r="AN1192" i="7"/>
  <c r="AT1191" i="7"/>
  <c r="AS1191" i="7"/>
  <c r="AR1191" i="7"/>
  <c r="AQ1191" i="7"/>
  <c r="AP1191" i="7"/>
  <c r="AO1191" i="7"/>
  <c r="AN1191" i="7"/>
  <c r="AT1190" i="7"/>
  <c r="AS1190" i="7"/>
  <c r="AR1190" i="7"/>
  <c r="AQ1190" i="7"/>
  <c r="AP1190" i="7"/>
  <c r="AO1190" i="7"/>
  <c r="AN1190" i="7"/>
  <c r="AT1189" i="7"/>
  <c r="AS1189" i="7"/>
  <c r="AR1189" i="7"/>
  <c r="AQ1189" i="7"/>
  <c r="AP1189" i="7"/>
  <c r="AO1189" i="7"/>
  <c r="AN1189" i="7"/>
  <c r="AT1188" i="7"/>
  <c r="AS1188" i="7"/>
  <c r="AR1188" i="7"/>
  <c r="AQ1188" i="7"/>
  <c r="AP1188" i="7"/>
  <c r="AO1188" i="7"/>
  <c r="AN1188" i="7"/>
  <c r="AT1187" i="7"/>
  <c r="AS1187" i="7"/>
  <c r="AR1187" i="7"/>
  <c r="AQ1187" i="7"/>
  <c r="AP1187" i="7"/>
  <c r="AO1187" i="7"/>
  <c r="AN1187" i="7"/>
  <c r="AT1186" i="7"/>
  <c r="AS1186" i="7"/>
  <c r="AR1186" i="7"/>
  <c r="AQ1186" i="7"/>
  <c r="AP1186" i="7"/>
  <c r="AO1186" i="7"/>
  <c r="AN1186" i="7"/>
  <c r="AT1185" i="7"/>
  <c r="AS1185" i="7"/>
  <c r="AR1185" i="7"/>
  <c r="AQ1185" i="7"/>
  <c r="AP1185" i="7"/>
  <c r="AO1185" i="7"/>
  <c r="AN1185" i="7"/>
  <c r="AT1184" i="7"/>
  <c r="AS1184" i="7"/>
  <c r="AR1184" i="7"/>
  <c r="AQ1184" i="7"/>
  <c r="AP1184" i="7"/>
  <c r="AO1184" i="7"/>
  <c r="AN1184" i="7"/>
  <c r="AT1183" i="7"/>
  <c r="AS1183" i="7"/>
  <c r="AR1183" i="7"/>
  <c r="AQ1183" i="7"/>
  <c r="AP1183" i="7"/>
  <c r="AO1183" i="7"/>
  <c r="AN1183" i="7"/>
  <c r="AT1182" i="7"/>
  <c r="AS1182" i="7"/>
  <c r="AR1182" i="7"/>
  <c r="AQ1182" i="7"/>
  <c r="AP1182" i="7"/>
  <c r="AO1182" i="7"/>
  <c r="AN1182" i="7"/>
  <c r="AT1181" i="7"/>
  <c r="AS1181" i="7"/>
  <c r="AR1181" i="7"/>
  <c r="AQ1181" i="7"/>
  <c r="AP1181" i="7"/>
  <c r="AO1181" i="7"/>
  <c r="AN1181" i="7"/>
  <c r="AT1180" i="7"/>
  <c r="AS1180" i="7"/>
  <c r="AR1180" i="7"/>
  <c r="AQ1180" i="7"/>
  <c r="AP1180" i="7"/>
  <c r="AO1180" i="7"/>
  <c r="AN1180" i="7"/>
  <c r="AT1179" i="7"/>
  <c r="AS1179" i="7"/>
  <c r="AR1179" i="7"/>
  <c r="AQ1179" i="7"/>
  <c r="AP1179" i="7"/>
  <c r="AO1179" i="7"/>
  <c r="AN1179" i="7"/>
  <c r="AT1178" i="7"/>
  <c r="AS1178" i="7"/>
  <c r="AR1178" i="7"/>
  <c r="AQ1178" i="7"/>
  <c r="AP1178" i="7"/>
  <c r="AO1178" i="7"/>
  <c r="AN1178" i="7"/>
  <c r="AT1177" i="7"/>
  <c r="AS1177" i="7"/>
  <c r="AR1177" i="7"/>
  <c r="AQ1177" i="7"/>
  <c r="AP1177" i="7"/>
  <c r="AO1177" i="7"/>
  <c r="AN1177" i="7"/>
  <c r="AT1176" i="7"/>
  <c r="AS1176" i="7"/>
  <c r="AR1176" i="7"/>
  <c r="AQ1176" i="7"/>
  <c r="AP1176" i="7"/>
  <c r="AO1176" i="7"/>
  <c r="AN1176" i="7"/>
  <c r="AT1175" i="7"/>
  <c r="AS1175" i="7"/>
  <c r="AR1175" i="7"/>
  <c r="AQ1175" i="7"/>
  <c r="AP1175" i="7"/>
  <c r="AO1175" i="7"/>
  <c r="AN1175" i="7"/>
  <c r="AT1174" i="7"/>
  <c r="AS1174" i="7"/>
  <c r="AR1174" i="7"/>
  <c r="AQ1174" i="7"/>
  <c r="AP1174" i="7"/>
  <c r="AO1174" i="7"/>
  <c r="AN1174" i="7"/>
  <c r="AT1173" i="7"/>
  <c r="AS1173" i="7"/>
  <c r="AR1173" i="7"/>
  <c r="AQ1173" i="7"/>
  <c r="AP1173" i="7"/>
  <c r="AO1173" i="7"/>
  <c r="AN1173" i="7"/>
  <c r="AT1172" i="7"/>
  <c r="AS1172" i="7"/>
  <c r="AR1172" i="7"/>
  <c r="AQ1172" i="7"/>
  <c r="AP1172" i="7"/>
  <c r="AO1172" i="7"/>
  <c r="AN1172" i="7"/>
  <c r="AT1171" i="7"/>
  <c r="AS1171" i="7"/>
  <c r="AR1171" i="7"/>
  <c r="AQ1171" i="7"/>
  <c r="AP1171" i="7"/>
  <c r="AO1171" i="7"/>
  <c r="AN1171" i="7"/>
  <c r="AT1170" i="7"/>
  <c r="AS1170" i="7"/>
  <c r="AR1170" i="7"/>
  <c r="AQ1170" i="7"/>
  <c r="AP1170" i="7"/>
  <c r="AO1170" i="7"/>
  <c r="AN1170" i="7"/>
  <c r="AT1169" i="7"/>
  <c r="AS1169" i="7"/>
  <c r="AR1169" i="7"/>
  <c r="AQ1169" i="7"/>
  <c r="AP1169" i="7"/>
  <c r="AO1169" i="7"/>
  <c r="AN1169" i="7"/>
  <c r="AT1168" i="7"/>
  <c r="AS1168" i="7"/>
  <c r="AR1168" i="7"/>
  <c r="AQ1168" i="7"/>
  <c r="AP1168" i="7"/>
  <c r="AO1168" i="7"/>
  <c r="AN1168" i="7"/>
  <c r="AT1167" i="7"/>
  <c r="AS1167" i="7"/>
  <c r="AR1167" i="7"/>
  <c r="AQ1167" i="7"/>
  <c r="AP1167" i="7"/>
  <c r="AO1167" i="7"/>
  <c r="AN1167" i="7"/>
  <c r="AT1166" i="7"/>
  <c r="AS1166" i="7"/>
  <c r="AR1166" i="7"/>
  <c r="AQ1166" i="7"/>
  <c r="AP1166" i="7"/>
  <c r="AO1166" i="7"/>
  <c r="AN1166" i="7"/>
  <c r="AT1165" i="7"/>
  <c r="AS1165" i="7"/>
  <c r="AR1165" i="7"/>
  <c r="AQ1165" i="7"/>
  <c r="AP1165" i="7"/>
  <c r="AO1165" i="7"/>
  <c r="AN1165" i="7"/>
  <c r="AT1164" i="7"/>
  <c r="AS1164" i="7"/>
  <c r="AR1164" i="7"/>
  <c r="AQ1164" i="7"/>
  <c r="AP1164" i="7"/>
  <c r="AO1164" i="7"/>
  <c r="AN1164" i="7"/>
  <c r="AT1163" i="7"/>
  <c r="AS1163" i="7"/>
  <c r="AR1163" i="7"/>
  <c r="AQ1163" i="7"/>
  <c r="AP1163" i="7"/>
  <c r="AO1163" i="7"/>
  <c r="AN1163" i="7"/>
  <c r="AT1162" i="7"/>
  <c r="AS1162" i="7"/>
  <c r="AR1162" i="7"/>
  <c r="AQ1162" i="7"/>
  <c r="AP1162" i="7"/>
  <c r="AO1162" i="7"/>
  <c r="AN1162" i="7"/>
  <c r="AT1161" i="7"/>
  <c r="AS1161" i="7"/>
  <c r="AR1161" i="7"/>
  <c r="AQ1161" i="7"/>
  <c r="AP1161" i="7"/>
  <c r="AO1161" i="7"/>
  <c r="AN1161" i="7"/>
  <c r="AT1160" i="7"/>
  <c r="AS1160" i="7"/>
  <c r="AR1160" i="7"/>
  <c r="AQ1160" i="7"/>
  <c r="AP1160" i="7"/>
  <c r="AO1160" i="7"/>
  <c r="AN1160" i="7"/>
  <c r="AT1159" i="7"/>
  <c r="AS1159" i="7"/>
  <c r="AR1159" i="7"/>
  <c r="AQ1159" i="7"/>
  <c r="AP1159" i="7"/>
  <c r="AO1159" i="7"/>
  <c r="AN1159" i="7"/>
  <c r="AT1158" i="7"/>
  <c r="AS1158" i="7"/>
  <c r="AR1158" i="7"/>
  <c r="AQ1158" i="7"/>
  <c r="AP1158" i="7"/>
  <c r="AO1158" i="7"/>
  <c r="AN1158" i="7"/>
  <c r="AT1157" i="7"/>
  <c r="AS1157" i="7"/>
  <c r="AR1157" i="7"/>
  <c r="AQ1157" i="7"/>
  <c r="AP1157" i="7"/>
  <c r="AO1157" i="7"/>
  <c r="AN1157" i="7"/>
  <c r="AT1156" i="7"/>
  <c r="AS1156" i="7"/>
  <c r="AR1156" i="7"/>
  <c r="AQ1156" i="7"/>
  <c r="AP1156" i="7"/>
  <c r="AO1156" i="7"/>
  <c r="AN1156" i="7"/>
  <c r="AT1155" i="7"/>
  <c r="AS1155" i="7"/>
  <c r="AR1155" i="7"/>
  <c r="AQ1155" i="7"/>
  <c r="AP1155" i="7"/>
  <c r="AO1155" i="7"/>
  <c r="AN1155" i="7"/>
  <c r="AT1154" i="7"/>
  <c r="AS1154" i="7"/>
  <c r="AR1154" i="7"/>
  <c r="AQ1154" i="7"/>
  <c r="AP1154" i="7"/>
  <c r="AO1154" i="7"/>
  <c r="AN1154" i="7"/>
  <c r="AT1153" i="7"/>
  <c r="AS1153" i="7"/>
  <c r="AR1153" i="7"/>
  <c r="AQ1153" i="7"/>
  <c r="AP1153" i="7"/>
  <c r="AO1153" i="7"/>
  <c r="AN1153" i="7"/>
  <c r="AT1152" i="7"/>
  <c r="AS1152" i="7"/>
  <c r="AR1152" i="7"/>
  <c r="AQ1152" i="7"/>
  <c r="AP1152" i="7"/>
  <c r="AO1152" i="7"/>
  <c r="AN1152" i="7"/>
  <c r="AT1151" i="7"/>
  <c r="AS1151" i="7"/>
  <c r="AR1151" i="7"/>
  <c r="AQ1151" i="7"/>
  <c r="AP1151" i="7"/>
  <c r="AO1151" i="7"/>
  <c r="AN1151" i="7"/>
  <c r="AT1150" i="7"/>
  <c r="AS1150" i="7"/>
  <c r="AR1150" i="7"/>
  <c r="AQ1150" i="7"/>
  <c r="AP1150" i="7"/>
  <c r="AO1150" i="7"/>
  <c r="AN1150" i="7"/>
  <c r="AT1149" i="7"/>
  <c r="AS1149" i="7"/>
  <c r="AR1149" i="7"/>
  <c r="AQ1149" i="7"/>
  <c r="AP1149" i="7"/>
  <c r="AO1149" i="7"/>
  <c r="AN1149" i="7"/>
  <c r="AT1148" i="7"/>
  <c r="AS1148" i="7"/>
  <c r="AR1148" i="7"/>
  <c r="AQ1148" i="7"/>
  <c r="AP1148" i="7"/>
  <c r="AO1148" i="7"/>
  <c r="AN1148" i="7"/>
  <c r="AT1147" i="7"/>
  <c r="AS1147" i="7"/>
  <c r="AR1147" i="7"/>
  <c r="AQ1147" i="7"/>
  <c r="AP1147" i="7"/>
  <c r="AO1147" i="7"/>
  <c r="AN1147" i="7"/>
  <c r="AT1146" i="7"/>
  <c r="AS1146" i="7"/>
  <c r="AR1146" i="7"/>
  <c r="AQ1146" i="7"/>
  <c r="AP1146" i="7"/>
  <c r="AO1146" i="7"/>
  <c r="AN1146" i="7"/>
  <c r="AT1145" i="7"/>
  <c r="AS1145" i="7"/>
  <c r="AR1145" i="7"/>
  <c r="AQ1145" i="7"/>
  <c r="AP1145" i="7"/>
  <c r="AO1145" i="7"/>
  <c r="AN1145" i="7"/>
  <c r="AT1144" i="7"/>
  <c r="AS1144" i="7"/>
  <c r="AR1144" i="7"/>
  <c r="AQ1144" i="7"/>
  <c r="AP1144" i="7"/>
  <c r="AO1144" i="7"/>
  <c r="AN1144" i="7"/>
  <c r="AT1143" i="7"/>
  <c r="AS1143" i="7"/>
  <c r="AR1143" i="7"/>
  <c r="AQ1143" i="7"/>
  <c r="AP1143" i="7"/>
  <c r="AO1143" i="7"/>
  <c r="AN1143" i="7"/>
  <c r="AT1142" i="7"/>
  <c r="AS1142" i="7"/>
  <c r="AR1142" i="7"/>
  <c r="AQ1142" i="7"/>
  <c r="AP1142" i="7"/>
  <c r="AO1142" i="7"/>
  <c r="AN1142" i="7"/>
  <c r="AT1141" i="7"/>
  <c r="AS1141" i="7"/>
  <c r="AR1141" i="7"/>
  <c r="AQ1141" i="7"/>
  <c r="AP1141" i="7"/>
  <c r="AO1141" i="7"/>
  <c r="AN1141" i="7"/>
  <c r="AT1140" i="7"/>
  <c r="AS1140" i="7"/>
  <c r="AR1140" i="7"/>
  <c r="AQ1140" i="7"/>
  <c r="AP1140" i="7"/>
  <c r="AO1140" i="7"/>
  <c r="AN1140" i="7"/>
  <c r="AT1139" i="7"/>
  <c r="AS1139" i="7"/>
  <c r="AR1139" i="7"/>
  <c r="AQ1139" i="7"/>
  <c r="AP1139" i="7"/>
  <c r="AO1139" i="7"/>
  <c r="AN1139" i="7"/>
  <c r="AT1138" i="7"/>
  <c r="AS1138" i="7"/>
  <c r="AR1138" i="7"/>
  <c r="AQ1138" i="7"/>
  <c r="AP1138" i="7"/>
  <c r="AO1138" i="7"/>
  <c r="AN1138" i="7"/>
  <c r="AT1137" i="7"/>
  <c r="AS1137" i="7"/>
  <c r="AR1137" i="7"/>
  <c r="AQ1137" i="7"/>
  <c r="AP1137" i="7"/>
  <c r="AO1137" i="7"/>
  <c r="AN1137" i="7"/>
  <c r="AT1136" i="7"/>
  <c r="AS1136" i="7"/>
  <c r="AR1136" i="7"/>
  <c r="AQ1136" i="7"/>
  <c r="AP1136" i="7"/>
  <c r="AO1136" i="7"/>
  <c r="AN1136" i="7"/>
  <c r="AT1135" i="7"/>
  <c r="AS1135" i="7"/>
  <c r="AR1135" i="7"/>
  <c r="AQ1135" i="7"/>
  <c r="AP1135" i="7"/>
  <c r="AO1135" i="7"/>
  <c r="AN1135" i="7"/>
  <c r="AT1134" i="7"/>
  <c r="AS1134" i="7"/>
  <c r="AR1134" i="7"/>
  <c r="AQ1134" i="7"/>
  <c r="AP1134" i="7"/>
  <c r="AO1134" i="7"/>
  <c r="AN1134" i="7"/>
  <c r="AT1133" i="7"/>
  <c r="AS1133" i="7"/>
  <c r="AR1133" i="7"/>
  <c r="AQ1133" i="7"/>
  <c r="AP1133" i="7"/>
  <c r="AO1133" i="7"/>
  <c r="AN1133" i="7"/>
  <c r="AT1132" i="7"/>
  <c r="AS1132" i="7"/>
  <c r="AR1132" i="7"/>
  <c r="AQ1132" i="7"/>
  <c r="AP1132" i="7"/>
  <c r="AO1132" i="7"/>
  <c r="AN1132" i="7"/>
  <c r="AT1131" i="7"/>
  <c r="AS1131" i="7"/>
  <c r="AR1131" i="7"/>
  <c r="AQ1131" i="7"/>
  <c r="AP1131" i="7"/>
  <c r="AO1131" i="7"/>
  <c r="AN1131" i="7"/>
  <c r="AT1130" i="7"/>
  <c r="AS1130" i="7"/>
  <c r="AR1130" i="7"/>
  <c r="AQ1130" i="7"/>
  <c r="AP1130" i="7"/>
  <c r="AO1130" i="7"/>
  <c r="AN1130" i="7"/>
  <c r="AT1129" i="7"/>
  <c r="AS1129" i="7"/>
  <c r="AR1129" i="7"/>
  <c r="AQ1129" i="7"/>
  <c r="AP1129" i="7"/>
  <c r="AO1129" i="7"/>
  <c r="AN1129" i="7"/>
  <c r="AT1128" i="7"/>
  <c r="AS1128" i="7"/>
  <c r="AR1128" i="7"/>
  <c r="AQ1128" i="7"/>
  <c r="AP1128" i="7"/>
  <c r="AO1128" i="7"/>
  <c r="AN1128" i="7"/>
  <c r="AT1127" i="7"/>
  <c r="AS1127" i="7"/>
  <c r="AR1127" i="7"/>
  <c r="AQ1127" i="7"/>
  <c r="AP1127" i="7"/>
  <c r="AO1127" i="7"/>
  <c r="AN1127" i="7"/>
  <c r="AT1126" i="7"/>
  <c r="AS1126" i="7"/>
  <c r="AR1126" i="7"/>
  <c r="AQ1126" i="7"/>
  <c r="AP1126" i="7"/>
  <c r="AO1126" i="7"/>
  <c r="AN1126" i="7"/>
  <c r="AT1125" i="7"/>
  <c r="AS1125" i="7"/>
  <c r="AR1125" i="7"/>
  <c r="AQ1125" i="7"/>
  <c r="AP1125" i="7"/>
  <c r="AO1125" i="7"/>
  <c r="AN1125" i="7"/>
  <c r="AT1124" i="7"/>
  <c r="AS1124" i="7"/>
  <c r="AR1124" i="7"/>
  <c r="AQ1124" i="7"/>
  <c r="AP1124" i="7"/>
  <c r="AO1124" i="7"/>
  <c r="AN1124" i="7"/>
  <c r="AT1123" i="7"/>
  <c r="AS1123" i="7"/>
  <c r="AR1123" i="7"/>
  <c r="AQ1123" i="7"/>
  <c r="AP1123" i="7"/>
  <c r="AO1123" i="7"/>
  <c r="AN1123" i="7"/>
  <c r="AT1122" i="7"/>
  <c r="AS1122" i="7"/>
  <c r="AR1122" i="7"/>
  <c r="AQ1122" i="7"/>
  <c r="AP1122" i="7"/>
  <c r="AO1122" i="7"/>
  <c r="AN1122" i="7"/>
  <c r="AT1121" i="7"/>
  <c r="AS1121" i="7"/>
  <c r="AR1121" i="7"/>
  <c r="AQ1121" i="7"/>
  <c r="AP1121" i="7"/>
  <c r="AO1121" i="7"/>
  <c r="AN1121" i="7"/>
  <c r="AT1120" i="7"/>
  <c r="AS1120" i="7"/>
  <c r="AR1120" i="7"/>
  <c r="AQ1120" i="7"/>
  <c r="AP1120" i="7"/>
  <c r="AO1120" i="7"/>
  <c r="AN1120" i="7"/>
  <c r="AT1119" i="7"/>
  <c r="AS1119" i="7"/>
  <c r="AR1119" i="7"/>
  <c r="AQ1119" i="7"/>
  <c r="AP1119" i="7"/>
  <c r="AO1119" i="7"/>
  <c r="AN1119" i="7"/>
  <c r="AT1118" i="7"/>
  <c r="AS1118" i="7"/>
  <c r="AR1118" i="7"/>
  <c r="AQ1118" i="7"/>
  <c r="AP1118" i="7"/>
  <c r="AO1118" i="7"/>
  <c r="AN1118" i="7"/>
  <c r="AT1117" i="7"/>
  <c r="AS1117" i="7"/>
  <c r="AR1117" i="7"/>
  <c r="AQ1117" i="7"/>
  <c r="AP1117" i="7"/>
  <c r="AO1117" i="7"/>
  <c r="AN1117" i="7"/>
  <c r="AT1116" i="7"/>
  <c r="AS1116" i="7"/>
  <c r="AR1116" i="7"/>
  <c r="AQ1116" i="7"/>
  <c r="AP1116" i="7"/>
  <c r="AO1116" i="7"/>
  <c r="AN1116" i="7"/>
  <c r="AT1115" i="7"/>
  <c r="AS1115" i="7"/>
  <c r="AR1115" i="7"/>
  <c r="AQ1115" i="7"/>
  <c r="AP1115" i="7"/>
  <c r="AO1115" i="7"/>
  <c r="AN1115" i="7"/>
  <c r="AT1114" i="7"/>
  <c r="AS1114" i="7"/>
  <c r="AR1114" i="7"/>
  <c r="AQ1114" i="7"/>
  <c r="AP1114" i="7"/>
  <c r="AO1114" i="7"/>
  <c r="AN1114" i="7"/>
  <c r="AT1113" i="7"/>
  <c r="AS1113" i="7"/>
  <c r="AR1113" i="7"/>
  <c r="AQ1113" i="7"/>
  <c r="AP1113" i="7"/>
  <c r="AO1113" i="7"/>
  <c r="AN1113" i="7"/>
  <c r="AT1112" i="7"/>
  <c r="AS1112" i="7"/>
  <c r="AR1112" i="7"/>
  <c r="AQ1112" i="7"/>
  <c r="AP1112" i="7"/>
  <c r="AO1112" i="7"/>
  <c r="AN1112" i="7"/>
  <c r="AT1111" i="7"/>
  <c r="AS1111" i="7"/>
  <c r="AR1111" i="7"/>
  <c r="AQ1111" i="7"/>
  <c r="AP1111" i="7"/>
  <c r="AO1111" i="7"/>
  <c r="AN1111" i="7"/>
  <c r="AT1110" i="7"/>
  <c r="AS1110" i="7"/>
  <c r="AR1110" i="7"/>
  <c r="AQ1110" i="7"/>
  <c r="AP1110" i="7"/>
  <c r="AO1110" i="7"/>
  <c r="AN1110" i="7"/>
  <c r="AT1109" i="7"/>
  <c r="AS1109" i="7"/>
  <c r="AR1109" i="7"/>
  <c r="AQ1109" i="7"/>
  <c r="AP1109" i="7"/>
  <c r="AO1109" i="7"/>
  <c r="AN1109" i="7"/>
  <c r="AT1108" i="7"/>
  <c r="AS1108" i="7"/>
  <c r="AR1108" i="7"/>
  <c r="AQ1108" i="7"/>
  <c r="AP1108" i="7"/>
  <c r="AO1108" i="7"/>
  <c r="AN1108" i="7"/>
  <c r="AT1107" i="7"/>
  <c r="AS1107" i="7"/>
  <c r="AR1107" i="7"/>
  <c r="AQ1107" i="7"/>
  <c r="AP1107" i="7"/>
  <c r="AO1107" i="7"/>
  <c r="AN1107" i="7"/>
  <c r="AT1106" i="7"/>
  <c r="AS1106" i="7"/>
  <c r="AR1106" i="7"/>
  <c r="AQ1106" i="7"/>
  <c r="AP1106" i="7"/>
  <c r="AO1106" i="7"/>
  <c r="AN1106" i="7"/>
  <c r="AT1105" i="7"/>
  <c r="AS1105" i="7"/>
  <c r="AR1105" i="7"/>
  <c r="AQ1105" i="7"/>
  <c r="AP1105" i="7"/>
  <c r="AO1105" i="7"/>
  <c r="AN1105" i="7"/>
  <c r="AT1104" i="7"/>
  <c r="AS1104" i="7"/>
  <c r="AR1104" i="7"/>
  <c r="AQ1104" i="7"/>
  <c r="AP1104" i="7"/>
  <c r="AO1104" i="7"/>
  <c r="AN1104" i="7"/>
  <c r="AT1103" i="7"/>
  <c r="AS1103" i="7"/>
  <c r="AR1103" i="7"/>
  <c r="AQ1103" i="7"/>
  <c r="AP1103" i="7"/>
  <c r="AO1103" i="7"/>
  <c r="AN1103" i="7"/>
  <c r="AT1102" i="7"/>
  <c r="AS1102" i="7"/>
  <c r="AR1102" i="7"/>
  <c r="AQ1102" i="7"/>
  <c r="AP1102" i="7"/>
  <c r="AO1102" i="7"/>
  <c r="AN1102" i="7"/>
  <c r="AT1101" i="7"/>
  <c r="AS1101" i="7"/>
  <c r="AR1101" i="7"/>
  <c r="AQ1101" i="7"/>
  <c r="AP1101" i="7"/>
  <c r="AO1101" i="7"/>
  <c r="AN1101" i="7"/>
  <c r="AT1100" i="7"/>
  <c r="AS1100" i="7"/>
  <c r="AR1100" i="7"/>
  <c r="AQ1100" i="7"/>
  <c r="AP1100" i="7"/>
  <c r="AO1100" i="7"/>
  <c r="AN1100" i="7"/>
  <c r="AT1099" i="7"/>
  <c r="AS1099" i="7"/>
  <c r="AR1099" i="7"/>
  <c r="AQ1099" i="7"/>
  <c r="AP1099" i="7"/>
  <c r="AO1099" i="7"/>
  <c r="AN1099" i="7"/>
  <c r="AT1098" i="7"/>
  <c r="AS1098" i="7"/>
  <c r="AR1098" i="7"/>
  <c r="AQ1098" i="7"/>
  <c r="AP1098" i="7"/>
  <c r="AO1098" i="7"/>
  <c r="AN1098" i="7"/>
  <c r="AT1097" i="7"/>
  <c r="AS1097" i="7"/>
  <c r="AR1097" i="7"/>
  <c r="AQ1097" i="7"/>
  <c r="AP1097" i="7"/>
  <c r="AO1097" i="7"/>
  <c r="AN1097" i="7"/>
  <c r="AT1096" i="7"/>
  <c r="AS1096" i="7"/>
  <c r="AR1096" i="7"/>
  <c r="AQ1096" i="7"/>
  <c r="AP1096" i="7"/>
  <c r="AO1096" i="7"/>
  <c r="AN1096" i="7"/>
  <c r="AT1095" i="7"/>
  <c r="AS1095" i="7"/>
  <c r="AR1095" i="7"/>
  <c r="AQ1095" i="7"/>
  <c r="AP1095" i="7"/>
  <c r="AO1095" i="7"/>
  <c r="AN1095" i="7"/>
  <c r="AT1094" i="7"/>
  <c r="AS1094" i="7"/>
  <c r="AR1094" i="7"/>
  <c r="AQ1094" i="7"/>
  <c r="AP1094" i="7"/>
  <c r="AO1094" i="7"/>
  <c r="AN1094" i="7"/>
  <c r="AT1093" i="7"/>
  <c r="AS1093" i="7"/>
  <c r="AR1093" i="7"/>
  <c r="AQ1093" i="7"/>
  <c r="AP1093" i="7"/>
  <c r="AO1093" i="7"/>
  <c r="AN1093" i="7"/>
  <c r="AT1092" i="7"/>
  <c r="AS1092" i="7"/>
  <c r="AR1092" i="7"/>
  <c r="AQ1092" i="7"/>
  <c r="AP1092" i="7"/>
  <c r="AO1092" i="7"/>
  <c r="AN1092" i="7"/>
  <c r="AT1091" i="7"/>
  <c r="AS1091" i="7"/>
  <c r="AR1091" i="7"/>
  <c r="AQ1091" i="7"/>
  <c r="AP1091" i="7"/>
  <c r="AO1091" i="7"/>
  <c r="AN1091" i="7"/>
  <c r="AT1090" i="7"/>
  <c r="AS1090" i="7"/>
  <c r="AR1090" i="7"/>
  <c r="AQ1090" i="7"/>
  <c r="AP1090" i="7"/>
  <c r="AO1090" i="7"/>
  <c r="AN1090" i="7"/>
  <c r="AT1089" i="7"/>
  <c r="AS1089" i="7"/>
  <c r="AR1089" i="7"/>
  <c r="AQ1089" i="7"/>
  <c r="AP1089" i="7"/>
  <c r="AO1089" i="7"/>
  <c r="AN1089" i="7"/>
  <c r="AT1088" i="7"/>
  <c r="AS1088" i="7"/>
  <c r="AR1088" i="7"/>
  <c r="AQ1088" i="7"/>
  <c r="AP1088" i="7"/>
  <c r="AO1088" i="7"/>
  <c r="AN1088" i="7"/>
  <c r="AT1087" i="7"/>
  <c r="AS1087" i="7"/>
  <c r="AR1087" i="7"/>
  <c r="AQ1087" i="7"/>
  <c r="AP1087" i="7"/>
  <c r="AO1087" i="7"/>
  <c r="AN1087" i="7"/>
  <c r="AT1086" i="7"/>
  <c r="AS1086" i="7"/>
  <c r="AR1086" i="7"/>
  <c r="AQ1086" i="7"/>
  <c r="AP1086" i="7"/>
  <c r="AO1086" i="7"/>
  <c r="AN1086" i="7"/>
  <c r="AT1085" i="7"/>
  <c r="AS1085" i="7"/>
  <c r="AR1085" i="7"/>
  <c r="AQ1085" i="7"/>
  <c r="AP1085" i="7"/>
  <c r="AO1085" i="7"/>
  <c r="AN1085" i="7"/>
  <c r="AT1084" i="7"/>
  <c r="AS1084" i="7"/>
  <c r="AR1084" i="7"/>
  <c r="AQ1084" i="7"/>
  <c r="AP1084" i="7"/>
  <c r="AO1084" i="7"/>
  <c r="AN1084" i="7"/>
  <c r="AT1083" i="7"/>
  <c r="AS1083" i="7"/>
  <c r="AR1083" i="7"/>
  <c r="AQ1083" i="7"/>
  <c r="AP1083" i="7"/>
  <c r="AO1083" i="7"/>
  <c r="AN1083" i="7"/>
  <c r="AT1082" i="7"/>
  <c r="AS1082" i="7"/>
  <c r="AR1082" i="7"/>
  <c r="AQ1082" i="7"/>
  <c r="AP1082" i="7"/>
  <c r="AO1082" i="7"/>
  <c r="AN1082" i="7"/>
  <c r="AT1081" i="7"/>
  <c r="AS1081" i="7"/>
  <c r="AR1081" i="7"/>
  <c r="AQ1081" i="7"/>
  <c r="AP1081" i="7"/>
  <c r="AO1081" i="7"/>
  <c r="AN1081" i="7"/>
  <c r="AT1080" i="7"/>
  <c r="AS1080" i="7"/>
  <c r="AR1080" i="7"/>
  <c r="AQ1080" i="7"/>
  <c r="AP1080" i="7"/>
  <c r="AO1080" i="7"/>
  <c r="AN1080" i="7"/>
  <c r="AT1079" i="7"/>
  <c r="AS1079" i="7"/>
  <c r="AR1079" i="7"/>
  <c r="AQ1079" i="7"/>
  <c r="AP1079" i="7"/>
  <c r="AO1079" i="7"/>
  <c r="AN1079" i="7"/>
  <c r="AT1078" i="7"/>
  <c r="AS1078" i="7"/>
  <c r="AR1078" i="7"/>
  <c r="AQ1078" i="7"/>
  <c r="AP1078" i="7"/>
  <c r="AO1078" i="7"/>
  <c r="AN1078" i="7"/>
  <c r="AT1077" i="7"/>
  <c r="AS1077" i="7"/>
  <c r="AR1077" i="7"/>
  <c r="AQ1077" i="7"/>
  <c r="AP1077" i="7"/>
  <c r="AO1077" i="7"/>
  <c r="AN1077" i="7"/>
  <c r="AT1076" i="7"/>
  <c r="AS1076" i="7"/>
  <c r="AR1076" i="7"/>
  <c r="AQ1076" i="7"/>
  <c r="AP1076" i="7"/>
  <c r="AO1076" i="7"/>
  <c r="AN1076" i="7"/>
  <c r="AT1075" i="7"/>
  <c r="AS1075" i="7"/>
  <c r="AR1075" i="7"/>
  <c r="AQ1075" i="7"/>
  <c r="AP1075" i="7"/>
  <c r="AO1075" i="7"/>
  <c r="AN1075" i="7"/>
  <c r="AT1074" i="7"/>
  <c r="AS1074" i="7"/>
  <c r="AR1074" i="7"/>
  <c r="AQ1074" i="7"/>
  <c r="AP1074" i="7"/>
  <c r="AO1074" i="7"/>
  <c r="AN1074" i="7"/>
  <c r="AT1073" i="7"/>
  <c r="AS1073" i="7"/>
  <c r="AR1073" i="7"/>
  <c r="AQ1073" i="7"/>
  <c r="AP1073" i="7"/>
  <c r="AO1073" i="7"/>
  <c r="AN1073" i="7"/>
  <c r="AT1072" i="7"/>
  <c r="AS1072" i="7"/>
  <c r="AR1072" i="7"/>
  <c r="AQ1072" i="7"/>
  <c r="AP1072" i="7"/>
  <c r="AO1072" i="7"/>
  <c r="AN1072" i="7"/>
  <c r="AT1071" i="7"/>
  <c r="AS1071" i="7"/>
  <c r="AR1071" i="7"/>
  <c r="AQ1071" i="7"/>
  <c r="AP1071" i="7"/>
  <c r="AO1071" i="7"/>
  <c r="AN1071" i="7"/>
  <c r="AT1070" i="7"/>
  <c r="AS1070" i="7"/>
  <c r="AR1070" i="7"/>
  <c r="AQ1070" i="7"/>
  <c r="AP1070" i="7"/>
  <c r="AO1070" i="7"/>
  <c r="AN1070" i="7"/>
  <c r="AT1069" i="7"/>
  <c r="AS1069" i="7"/>
  <c r="AR1069" i="7"/>
  <c r="AQ1069" i="7"/>
  <c r="AP1069" i="7"/>
  <c r="AO1069" i="7"/>
  <c r="AN1069" i="7"/>
  <c r="AT1068" i="7"/>
  <c r="AS1068" i="7"/>
  <c r="AR1068" i="7"/>
  <c r="AQ1068" i="7"/>
  <c r="AP1068" i="7"/>
  <c r="AO1068" i="7"/>
  <c r="AN1068" i="7"/>
  <c r="AT1067" i="7"/>
  <c r="AS1067" i="7"/>
  <c r="AR1067" i="7"/>
  <c r="AQ1067" i="7"/>
  <c r="AP1067" i="7"/>
  <c r="AO1067" i="7"/>
  <c r="AN1067" i="7"/>
  <c r="AT1066" i="7"/>
  <c r="AS1066" i="7"/>
  <c r="AR1066" i="7"/>
  <c r="AQ1066" i="7"/>
  <c r="AP1066" i="7"/>
  <c r="AO1066" i="7"/>
  <c r="AN1066" i="7"/>
  <c r="AT1065" i="7"/>
  <c r="AS1065" i="7"/>
  <c r="AR1065" i="7"/>
  <c r="AQ1065" i="7"/>
  <c r="AP1065" i="7"/>
  <c r="AO1065" i="7"/>
  <c r="AN1065" i="7"/>
  <c r="AT1064" i="7"/>
  <c r="AS1064" i="7"/>
  <c r="AR1064" i="7"/>
  <c r="AQ1064" i="7"/>
  <c r="AP1064" i="7"/>
  <c r="AO1064" i="7"/>
  <c r="AN1064" i="7"/>
  <c r="AT1063" i="7"/>
  <c r="AS1063" i="7"/>
  <c r="AR1063" i="7"/>
  <c r="AQ1063" i="7"/>
  <c r="AP1063" i="7"/>
  <c r="AO1063" i="7"/>
  <c r="AN1063" i="7"/>
  <c r="AT1062" i="7"/>
  <c r="AS1062" i="7"/>
  <c r="AR1062" i="7"/>
  <c r="AQ1062" i="7"/>
  <c r="AP1062" i="7"/>
  <c r="AO1062" i="7"/>
  <c r="AN1062" i="7"/>
  <c r="AT1061" i="7"/>
  <c r="AS1061" i="7"/>
  <c r="AR1061" i="7"/>
  <c r="AQ1061" i="7"/>
  <c r="AP1061" i="7"/>
  <c r="AO1061" i="7"/>
  <c r="AN1061" i="7"/>
  <c r="AT1060" i="7"/>
  <c r="AS1060" i="7"/>
  <c r="AR1060" i="7"/>
  <c r="AQ1060" i="7"/>
  <c r="AP1060" i="7"/>
  <c r="AO1060" i="7"/>
  <c r="AN1060" i="7"/>
  <c r="AT1059" i="7"/>
  <c r="AS1059" i="7"/>
  <c r="AR1059" i="7"/>
  <c r="AQ1059" i="7"/>
  <c r="AP1059" i="7"/>
  <c r="AO1059" i="7"/>
  <c r="AN1059" i="7"/>
  <c r="AT1058" i="7"/>
  <c r="AS1058" i="7"/>
  <c r="AR1058" i="7"/>
  <c r="AQ1058" i="7"/>
  <c r="AP1058" i="7"/>
  <c r="AO1058" i="7"/>
  <c r="AN1058" i="7"/>
  <c r="AT1057" i="7"/>
  <c r="AS1057" i="7"/>
  <c r="AR1057" i="7"/>
  <c r="AQ1057" i="7"/>
  <c r="AP1057" i="7"/>
  <c r="AO1057" i="7"/>
  <c r="AN1057" i="7"/>
  <c r="AT1056" i="7"/>
  <c r="AS1056" i="7"/>
  <c r="AR1056" i="7"/>
  <c r="AQ1056" i="7"/>
  <c r="AP1056" i="7"/>
  <c r="AO1056" i="7"/>
  <c r="AN1056" i="7"/>
  <c r="AT1055" i="7"/>
  <c r="AS1055" i="7"/>
  <c r="AR1055" i="7"/>
  <c r="AQ1055" i="7"/>
  <c r="AP1055" i="7"/>
  <c r="AO1055" i="7"/>
  <c r="AN1055" i="7"/>
  <c r="AT1054" i="7"/>
  <c r="AS1054" i="7"/>
  <c r="AR1054" i="7"/>
  <c r="AQ1054" i="7"/>
  <c r="AP1054" i="7"/>
  <c r="AO1054" i="7"/>
  <c r="AN1054" i="7"/>
  <c r="AT1053" i="7"/>
  <c r="AS1053" i="7"/>
  <c r="AR1053" i="7"/>
  <c r="AQ1053" i="7"/>
  <c r="AP1053" i="7"/>
  <c r="AO1053" i="7"/>
  <c r="AN1053" i="7"/>
  <c r="AT1052" i="7"/>
  <c r="AS1052" i="7"/>
  <c r="AR1052" i="7"/>
  <c r="AQ1052" i="7"/>
  <c r="AP1052" i="7"/>
  <c r="AO1052" i="7"/>
  <c r="AN1052" i="7"/>
  <c r="AT1051" i="7"/>
  <c r="AS1051" i="7"/>
  <c r="AR1051" i="7"/>
  <c r="AQ1051" i="7"/>
  <c r="AP1051" i="7"/>
  <c r="AO1051" i="7"/>
  <c r="AN1051" i="7"/>
  <c r="AT1050" i="7"/>
  <c r="AS1050" i="7"/>
  <c r="AR1050" i="7"/>
  <c r="AQ1050" i="7"/>
  <c r="AP1050" i="7"/>
  <c r="AO1050" i="7"/>
  <c r="AN1050" i="7"/>
  <c r="AT1049" i="7"/>
  <c r="AS1049" i="7"/>
  <c r="AR1049" i="7"/>
  <c r="AQ1049" i="7"/>
  <c r="AP1049" i="7"/>
  <c r="AO1049" i="7"/>
  <c r="AN1049" i="7"/>
  <c r="AT1048" i="7"/>
  <c r="AS1048" i="7"/>
  <c r="AR1048" i="7"/>
  <c r="AQ1048" i="7"/>
  <c r="AP1048" i="7"/>
  <c r="AO1048" i="7"/>
  <c r="AN1048" i="7"/>
  <c r="AT1047" i="7"/>
  <c r="AS1047" i="7"/>
  <c r="AR1047" i="7"/>
  <c r="AQ1047" i="7"/>
  <c r="AP1047" i="7"/>
  <c r="AO1047" i="7"/>
  <c r="AN1047" i="7"/>
  <c r="AT1046" i="7"/>
  <c r="AS1046" i="7"/>
  <c r="AR1046" i="7"/>
  <c r="AQ1046" i="7"/>
  <c r="AP1046" i="7"/>
  <c r="AO1046" i="7"/>
  <c r="AN1046" i="7"/>
  <c r="AT1045" i="7"/>
  <c r="AS1045" i="7"/>
  <c r="AR1045" i="7"/>
  <c r="AQ1045" i="7"/>
  <c r="AP1045" i="7"/>
  <c r="AO1045" i="7"/>
  <c r="AN1045" i="7"/>
  <c r="AT1044" i="7"/>
  <c r="AS1044" i="7"/>
  <c r="AR1044" i="7"/>
  <c r="AQ1044" i="7"/>
  <c r="AP1044" i="7"/>
  <c r="AO1044" i="7"/>
  <c r="AN1044" i="7"/>
  <c r="AT1043" i="7"/>
  <c r="AS1043" i="7"/>
  <c r="AR1043" i="7"/>
  <c r="AQ1043" i="7"/>
  <c r="AP1043" i="7"/>
  <c r="AO1043" i="7"/>
  <c r="AN1043" i="7"/>
  <c r="AT1042" i="7"/>
  <c r="AS1042" i="7"/>
  <c r="AR1042" i="7"/>
  <c r="AQ1042" i="7"/>
  <c r="AP1042" i="7"/>
  <c r="AO1042" i="7"/>
  <c r="AN1042" i="7"/>
  <c r="AT1041" i="7"/>
  <c r="AS1041" i="7"/>
  <c r="AR1041" i="7"/>
  <c r="AQ1041" i="7"/>
  <c r="AP1041" i="7"/>
  <c r="AO1041" i="7"/>
  <c r="AN1041" i="7"/>
  <c r="AT1040" i="7"/>
  <c r="AS1040" i="7"/>
  <c r="AR1040" i="7"/>
  <c r="AQ1040" i="7"/>
  <c r="AP1040" i="7"/>
  <c r="AO1040" i="7"/>
  <c r="AN1040" i="7"/>
  <c r="AT1039" i="7"/>
  <c r="AS1039" i="7"/>
  <c r="AR1039" i="7"/>
  <c r="AQ1039" i="7"/>
  <c r="AP1039" i="7"/>
  <c r="AO1039" i="7"/>
  <c r="AN1039" i="7"/>
  <c r="AT1038" i="7"/>
  <c r="AS1038" i="7"/>
  <c r="AR1038" i="7"/>
  <c r="AQ1038" i="7"/>
  <c r="AP1038" i="7"/>
  <c r="AO1038" i="7"/>
  <c r="AN1038" i="7"/>
  <c r="AT1037" i="7"/>
  <c r="AS1037" i="7"/>
  <c r="AR1037" i="7"/>
  <c r="AQ1037" i="7"/>
  <c r="AP1037" i="7"/>
  <c r="AO1037" i="7"/>
  <c r="AN1037" i="7"/>
  <c r="AT1036" i="7"/>
  <c r="AS1036" i="7"/>
  <c r="AR1036" i="7"/>
  <c r="AQ1036" i="7"/>
  <c r="AP1036" i="7"/>
  <c r="AO1036" i="7"/>
  <c r="AN1036" i="7"/>
  <c r="AT1035" i="7"/>
  <c r="AS1035" i="7"/>
  <c r="AR1035" i="7"/>
  <c r="AQ1035" i="7"/>
  <c r="AP1035" i="7"/>
  <c r="AO1035" i="7"/>
  <c r="AN1035" i="7"/>
  <c r="AT1034" i="7"/>
  <c r="AS1034" i="7"/>
  <c r="AR1034" i="7"/>
  <c r="AQ1034" i="7"/>
  <c r="AP1034" i="7"/>
  <c r="AO1034" i="7"/>
  <c r="AN1034" i="7"/>
  <c r="AT1033" i="7"/>
  <c r="AS1033" i="7"/>
  <c r="AR1033" i="7"/>
  <c r="AQ1033" i="7"/>
  <c r="AP1033" i="7"/>
  <c r="AO1033" i="7"/>
  <c r="AN1033" i="7"/>
  <c r="AT1032" i="7"/>
  <c r="AS1032" i="7"/>
  <c r="AR1032" i="7"/>
  <c r="AQ1032" i="7"/>
  <c r="AP1032" i="7"/>
  <c r="AO1032" i="7"/>
  <c r="AN1032" i="7"/>
  <c r="AT1031" i="7"/>
  <c r="AS1031" i="7"/>
  <c r="AR1031" i="7"/>
  <c r="AQ1031" i="7"/>
  <c r="AP1031" i="7"/>
  <c r="AO1031" i="7"/>
  <c r="AN1031" i="7"/>
  <c r="AT1030" i="7"/>
  <c r="AS1030" i="7"/>
  <c r="AR1030" i="7"/>
  <c r="AQ1030" i="7"/>
  <c r="AP1030" i="7"/>
  <c r="AO1030" i="7"/>
  <c r="AN1030" i="7"/>
  <c r="AT1029" i="7"/>
  <c r="AS1029" i="7"/>
  <c r="AR1029" i="7"/>
  <c r="AQ1029" i="7"/>
  <c r="AP1029" i="7"/>
  <c r="AO1029" i="7"/>
  <c r="AN1029" i="7"/>
  <c r="AT1028" i="7"/>
  <c r="AS1028" i="7"/>
  <c r="AR1028" i="7"/>
  <c r="AQ1028" i="7"/>
  <c r="AP1028" i="7"/>
  <c r="AO1028" i="7"/>
  <c r="AN1028" i="7"/>
  <c r="AT1027" i="7"/>
  <c r="AS1027" i="7"/>
  <c r="AR1027" i="7"/>
  <c r="AQ1027" i="7"/>
  <c r="AP1027" i="7"/>
  <c r="AO1027" i="7"/>
  <c r="AN1027" i="7"/>
  <c r="AT1026" i="7"/>
  <c r="AS1026" i="7"/>
  <c r="AR1026" i="7"/>
  <c r="AQ1026" i="7"/>
  <c r="AP1026" i="7"/>
  <c r="AO1026" i="7"/>
  <c r="AN1026" i="7"/>
  <c r="AT1025" i="7"/>
  <c r="AS1025" i="7"/>
  <c r="AR1025" i="7"/>
  <c r="AQ1025" i="7"/>
  <c r="AP1025" i="7"/>
  <c r="AO1025" i="7"/>
  <c r="AN1025" i="7"/>
  <c r="AT1024" i="7"/>
  <c r="AS1024" i="7"/>
  <c r="AR1024" i="7"/>
  <c r="AQ1024" i="7"/>
  <c r="AP1024" i="7"/>
  <c r="AO1024" i="7"/>
  <c r="AN1024" i="7"/>
  <c r="AT1023" i="7"/>
  <c r="AS1023" i="7"/>
  <c r="AR1023" i="7"/>
  <c r="AQ1023" i="7"/>
  <c r="AP1023" i="7"/>
  <c r="AO1023" i="7"/>
  <c r="AN1023" i="7"/>
  <c r="AT1022" i="7"/>
  <c r="AS1022" i="7"/>
  <c r="AR1022" i="7"/>
  <c r="AQ1022" i="7"/>
  <c r="AP1022" i="7"/>
  <c r="AO1022" i="7"/>
  <c r="AN1022" i="7"/>
  <c r="AT1021" i="7"/>
  <c r="AS1021" i="7"/>
  <c r="AR1021" i="7"/>
  <c r="AQ1021" i="7"/>
  <c r="AP1021" i="7"/>
  <c r="AO1021" i="7"/>
  <c r="AN1021" i="7"/>
  <c r="AT1020" i="7"/>
  <c r="AS1020" i="7"/>
  <c r="AR1020" i="7"/>
  <c r="AQ1020" i="7"/>
  <c r="AP1020" i="7"/>
  <c r="AO1020" i="7"/>
  <c r="AN1020" i="7"/>
  <c r="AT1019" i="7"/>
  <c r="AS1019" i="7"/>
  <c r="AR1019" i="7"/>
  <c r="AQ1019" i="7"/>
  <c r="AP1019" i="7"/>
  <c r="AO1019" i="7"/>
  <c r="AN1019" i="7"/>
  <c r="AT1018" i="7"/>
  <c r="AS1018" i="7"/>
  <c r="AR1018" i="7"/>
  <c r="AQ1018" i="7"/>
  <c r="AP1018" i="7"/>
  <c r="AO1018" i="7"/>
  <c r="AN1018" i="7"/>
  <c r="AT1017" i="7"/>
  <c r="AS1017" i="7"/>
  <c r="AR1017" i="7"/>
  <c r="AQ1017" i="7"/>
  <c r="AP1017" i="7"/>
  <c r="AO1017" i="7"/>
  <c r="AN1017" i="7"/>
  <c r="AT1016" i="7"/>
  <c r="AS1016" i="7"/>
  <c r="AR1016" i="7"/>
  <c r="AQ1016" i="7"/>
  <c r="AP1016" i="7"/>
  <c r="AO1016" i="7"/>
  <c r="AN1016" i="7"/>
  <c r="AT1015" i="7"/>
  <c r="AS1015" i="7"/>
  <c r="AR1015" i="7"/>
  <c r="AQ1015" i="7"/>
  <c r="AP1015" i="7"/>
  <c r="AO1015" i="7"/>
  <c r="AN1015" i="7"/>
  <c r="AT1014" i="7"/>
  <c r="AS1014" i="7"/>
  <c r="AR1014" i="7"/>
  <c r="AQ1014" i="7"/>
  <c r="AP1014" i="7"/>
  <c r="AO1014" i="7"/>
  <c r="AN1014" i="7"/>
  <c r="AT1013" i="7"/>
  <c r="AS1013" i="7"/>
  <c r="AR1013" i="7"/>
  <c r="AQ1013" i="7"/>
  <c r="AP1013" i="7"/>
  <c r="AO1013" i="7"/>
  <c r="AN1013" i="7"/>
  <c r="AT1012" i="7"/>
  <c r="AS1012" i="7"/>
  <c r="AR1012" i="7"/>
  <c r="AQ1012" i="7"/>
  <c r="AP1012" i="7"/>
  <c r="AO1012" i="7"/>
  <c r="AN1012" i="7"/>
  <c r="AT1011" i="7"/>
  <c r="AS1011" i="7"/>
  <c r="AR1011" i="7"/>
  <c r="AQ1011" i="7"/>
  <c r="AP1011" i="7"/>
  <c r="AO1011" i="7"/>
  <c r="AN1011" i="7"/>
  <c r="AT1010" i="7"/>
  <c r="AS1010" i="7"/>
  <c r="AR1010" i="7"/>
  <c r="AQ1010" i="7"/>
  <c r="AP1010" i="7"/>
  <c r="AO1010" i="7"/>
  <c r="AN1010" i="7"/>
  <c r="AT1009" i="7"/>
  <c r="AS1009" i="7"/>
  <c r="AR1009" i="7"/>
  <c r="AQ1009" i="7"/>
  <c r="AP1009" i="7"/>
  <c r="AO1009" i="7"/>
  <c r="AN1009" i="7"/>
  <c r="AT1008" i="7"/>
  <c r="AS1008" i="7"/>
  <c r="AR1008" i="7"/>
  <c r="AQ1008" i="7"/>
  <c r="AP1008" i="7"/>
  <c r="AO1008" i="7"/>
  <c r="AN1008" i="7"/>
  <c r="AT1007" i="7"/>
  <c r="AS1007" i="7"/>
  <c r="AR1007" i="7"/>
  <c r="AQ1007" i="7"/>
  <c r="AP1007" i="7"/>
  <c r="AO1007" i="7"/>
  <c r="AN1007" i="7"/>
  <c r="AT1006" i="7"/>
  <c r="AS1006" i="7"/>
  <c r="AR1006" i="7"/>
  <c r="AQ1006" i="7"/>
  <c r="AP1006" i="7"/>
  <c r="AO1006" i="7"/>
  <c r="AN1006" i="7"/>
  <c r="AT1005" i="7"/>
  <c r="AS1005" i="7"/>
  <c r="AR1005" i="7"/>
  <c r="AQ1005" i="7"/>
  <c r="AP1005" i="7"/>
  <c r="AO1005" i="7"/>
  <c r="AN1005" i="7"/>
  <c r="AT1004" i="7"/>
  <c r="AS1004" i="7"/>
  <c r="AR1004" i="7"/>
  <c r="AQ1004" i="7"/>
  <c r="AP1004" i="7"/>
  <c r="AO1004" i="7"/>
  <c r="AN1004" i="7"/>
  <c r="AT1003" i="7"/>
  <c r="AS1003" i="7"/>
  <c r="AR1003" i="7"/>
  <c r="AQ1003" i="7"/>
  <c r="AP1003" i="7"/>
  <c r="AO1003" i="7"/>
  <c r="AN1003" i="7"/>
  <c r="AT1002" i="7"/>
  <c r="AS1002" i="7"/>
  <c r="AR1002" i="7"/>
  <c r="AQ1002" i="7"/>
  <c r="AP1002" i="7"/>
  <c r="AO1002" i="7"/>
  <c r="AN1002" i="7"/>
  <c r="AT1001" i="7"/>
  <c r="AS1001" i="7"/>
  <c r="AR1001" i="7"/>
  <c r="AQ1001" i="7"/>
  <c r="AP1001" i="7"/>
  <c r="AO1001" i="7"/>
  <c r="AN1001" i="7"/>
  <c r="AT1000" i="7"/>
  <c r="AS1000" i="7"/>
  <c r="AR1000" i="7"/>
  <c r="AQ1000" i="7"/>
  <c r="AP1000" i="7"/>
  <c r="AO1000" i="7"/>
  <c r="AN1000" i="7"/>
  <c r="AT999" i="7"/>
  <c r="AS999" i="7"/>
  <c r="AR999" i="7"/>
  <c r="AQ999" i="7"/>
  <c r="AP999" i="7"/>
  <c r="AO999" i="7"/>
  <c r="AN999" i="7"/>
  <c r="AT998" i="7"/>
  <c r="AS998" i="7"/>
  <c r="AR998" i="7"/>
  <c r="AQ998" i="7"/>
  <c r="AP998" i="7"/>
  <c r="AO998" i="7"/>
  <c r="AN998" i="7"/>
  <c r="AT997" i="7"/>
  <c r="AS997" i="7"/>
  <c r="AR997" i="7"/>
  <c r="AQ997" i="7"/>
  <c r="AP997" i="7"/>
  <c r="AO997" i="7"/>
  <c r="AN997" i="7"/>
  <c r="AT996" i="7"/>
  <c r="AS996" i="7"/>
  <c r="AR996" i="7"/>
  <c r="AQ996" i="7"/>
  <c r="AP996" i="7"/>
  <c r="AO996" i="7"/>
  <c r="AN996" i="7"/>
  <c r="AT995" i="7"/>
  <c r="AS995" i="7"/>
  <c r="AR995" i="7"/>
  <c r="AQ995" i="7"/>
  <c r="AP995" i="7"/>
  <c r="AO995" i="7"/>
  <c r="AN995" i="7"/>
  <c r="AT994" i="7"/>
  <c r="AS994" i="7"/>
  <c r="AR994" i="7"/>
  <c r="AQ994" i="7"/>
  <c r="AP994" i="7"/>
  <c r="AO994" i="7"/>
  <c r="AN994" i="7"/>
  <c r="AT993" i="7"/>
  <c r="AS993" i="7"/>
  <c r="AR993" i="7"/>
  <c r="AQ993" i="7"/>
  <c r="AP993" i="7"/>
  <c r="AO993" i="7"/>
  <c r="AN993" i="7"/>
  <c r="AT992" i="7"/>
  <c r="AS992" i="7"/>
  <c r="AR992" i="7"/>
  <c r="AQ992" i="7"/>
  <c r="AP992" i="7"/>
  <c r="AO992" i="7"/>
  <c r="AN992" i="7"/>
  <c r="AT991" i="7"/>
  <c r="AS991" i="7"/>
  <c r="AR991" i="7"/>
  <c r="AQ991" i="7"/>
  <c r="AP991" i="7"/>
  <c r="AO991" i="7"/>
  <c r="AN991" i="7"/>
  <c r="AT990" i="7"/>
  <c r="AS990" i="7"/>
  <c r="AR990" i="7"/>
  <c r="AQ990" i="7"/>
  <c r="AP990" i="7"/>
  <c r="AO990" i="7"/>
  <c r="AN990" i="7"/>
  <c r="AT989" i="7"/>
  <c r="AS989" i="7"/>
  <c r="AR989" i="7"/>
  <c r="AQ989" i="7"/>
  <c r="AP989" i="7"/>
  <c r="AO989" i="7"/>
  <c r="AN989" i="7"/>
  <c r="AT988" i="7"/>
  <c r="AS988" i="7"/>
  <c r="AR988" i="7"/>
  <c r="AQ988" i="7"/>
  <c r="AP988" i="7"/>
  <c r="AO988" i="7"/>
  <c r="AN988" i="7"/>
  <c r="AT987" i="7"/>
  <c r="AS987" i="7"/>
  <c r="AR987" i="7"/>
  <c r="AQ987" i="7"/>
  <c r="AP987" i="7"/>
  <c r="AO987" i="7"/>
  <c r="AN987" i="7"/>
  <c r="AT986" i="7"/>
  <c r="AS986" i="7"/>
  <c r="AR986" i="7"/>
  <c r="AQ986" i="7"/>
  <c r="AP986" i="7"/>
  <c r="AO986" i="7"/>
  <c r="AN986" i="7"/>
  <c r="AT985" i="7"/>
  <c r="AS985" i="7"/>
  <c r="AR985" i="7"/>
  <c r="AQ985" i="7"/>
  <c r="AP985" i="7"/>
  <c r="AO985" i="7"/>
  <c r="AN985" i="7"/>
  <c r="AT984" i="7"/>
  <c r="AS984" i="7"/>
  <c r="AR984" i="7"/>
  <c r="AQ984" i="7"/>
  <c r="AP984" i="7"/>
  <c r="AO984" i="7"/>
  <c r="AN984" i="7"/>
  <c r="AT983" i="7"/>
  <c r="AS983" i="7"/>
  <c r="AR983" i="7"/>
  <c r="AQ983" i="7"/>
  <c r="AP983" i="7"/>
  <c r="AO983" i="7"/>
  <c r="AN983" i="7"/>
  <c r="AT982" i="7"/>
  <c r="AS982" i="7"/>
  <c r="AR982" i="7"/>
  <c r="AQ982" i="7"/>
  <c r="AP982" i="7"/>
  <c r="AO982" i="7"/>
  <c r="AN982" i="7"/>
  <c r="AT981" i="7"/>
  <c r="AS981" i="7"/>
  <c r="AR981" i="7"/>
  <c r="AQ981" i="7"/>
  <c r="AP981" i="7"/>
  <c r="AO981" i="7"/>
  <c r="AN981" i="7"/>
  <c r="AT980" i="7"/>
  <c r="AS980" i="7"/>
  <c r="AR980" i="7"/>
  <c r="AQ980" i="7"/>
  <c r="AP980" i="7"/>
  <c r="AO980" i="7"/>
  <c r="AN980" i="7"/>
  <c r="AT979" i="7"/>
  <c r="AS979" i="7"/>
  <c r="AR979" i="7"/>
  <c r="AQ979" i="7"/>
  <c r="AP979" i="7"/>
  <c r="AO979" i="7"/>
  <c r="AN979" i="7"/>
  <c r="AT978" i="7"/>
  <c r="AS978" i="7"/>
  <c r="AR978" i="7"/>
  <c r="AQ978" i="7"/>
  <c r="AP978" i="7"/>
  <c r="AO978" i="7"/>
  <c r="AN978" i="7"/>
  <c r="AT977" i="7"/>
  <c r="AS977" i="7"/>
  <c r="AR977" i="7"/>
  <c r="AQ977" i="7"/>
  <c r="AP977" i="7"/>
  <c r="AO977" i="7"/>
  <c r="AN977" i="7"/>
  <c r="AT976" i="7"/>
  <c r="AS976" i="7"/>
  <c r="AR976" i="7"/>
  <c r="AQ976" i="7"/>
  <c r="AP976" i="7"/>
  <c r="AO976" i="7"/>
  <c r="AN976" i="7"/>
  <c r="AT975" i="7"/>
  <c r="AS975" i="7"/>
  <c r="AR975" i="7"/>
  <c r="AQ975" i="7"/>
  <c r="AP975" i="7"/>
  <c r="AO975" i="7"/>
  <c r="AN975" i="7"/>
  <c r="AT974" i="7"/>
  <c r="AS974" i="7"/>
  <c r="AR974" i="7"/>
  <c r="AQ974" i="7"/>
  <c r="AP974" i="7"/>
  <c r="AO974" i="7"/>
  <c r="AN974" i="7"/>
  <c r="AT973" i="7"/>
  <c r="AS973" i="7"/>
  <c r="AR973" i="7"/>
  <c r="AQ973" i="7"/>
  <c r="AP973" i="7"/>
  <c r="AO973" i="7"/>
  <c r="AN973" i="7"/>
  <c r="AT972" i="7"/>
  <c r="AS972" i="7"/>
  <c r="AR972" i="7"/>
  <c r="AQ972" i="7"/>
  <c r="AP972" i="7"/>
  <c r="AO972" i="7"/>
  <c r="AN972" i="7"/>
  <c r="AT971" i="7"/>
  <c r="AS971" i="7"/>
  <c r="AR971" i="7"/>
  <c r="AQ971" i="7"/>
  <c r="AP971" i="7"/>
  <c r="AO971" i="7"/>
  <c r="AN971" i="7"/>
  <c r="AT970" i="7"/>
  <c r="AS970" i="7"/>
  <c r="AR970" i="7"/>
  <c r="AQ970" i="7"/>
  <c r="AP970" i="7"/>
  <c r="AO970" i="7"/>
  <c r="AN970" i="7"/>
  <c r="AT969" i="7"/>
  <c r="AS969" i="7"/>
  <c r="AR969" i="7"/>
  <c r="AQ969" i="7"/>
  <c r="AP969" i="7"/>
  <c r="AO969" i="7"/>
  <c r="AN969" i="7"/>
  <c r="AT968" i="7"/>
  <c r="AS968" i="7"/>
  <c r="AR968" i="7"/>
  <c r="AQ968" i="7"/>
  <c r="AP968" i="7"/>
  <c r="AO968" i="7"/>
  <c r="AN968" i="7"/>
  <c r="AT967" i="7"/>
  <c r="AS967" i="7"/>
  <c r="AR967" i="7"/>
  <c r="AQ967" i="7"/>
  <c r="AP967" i="7"/>
  <c r="AO967" i="7"/>
  <c r="AN967" i="7"/>
  <c r="AT966" i="7"/>
  <c r="AS966" i="7"/>
  <c r="AR966" i="7"/>
  <c r="AQ966" i="7"/>
  <c r="AP966" i="7"/>
  <c r="AO966" i="7"/>
  <c r="AN966" i="7"/>
  <c r="AT965" i="7"/>
  <c r="AS965" i="7"/>
  <c r="AR965" i="7"/>
  <c r="AQ965" i="7"/>
  <c r="AP965" i="7"/>
  <c r="AO965" i="7"/>
  <c r="AN965" i="7"/>
  <c r="AT964" i="7"/>
  <c r="AS964" i="7"/>
  <c r="AR964" i="7"/>
  <c r="AQ964" i="7"/>
  <c r="AP964" i="7"/>
  <c r="AO964" i="7"/>
  <c r="AN964" i="7"/>
  <c r="AT963" i="7"/>
  <c r="AS963" i="7"/>
  <c r="AR963" i="7"/>
  <c r="AQ963" i="7"/>
  <c r="AP963" i="7"/>
  <c r="AO963" i="7"/>
  <c r="AN963" i="7"/>
  <c r="AT962" i="7"/>
  <c r="AS962" i="7"/>
  <c r="AR962" i="7"/>
  <c r="AQ962" i="7"/>
  <c r="AP962" i="7"/>
  <c r="AO962" i="7"/>
  <c r="AN962" i="7"/>
  <c r="AT961" i="7"/>
  <c r="AS961" i="7"/>
  <c r="AR961" i="7"/>
  <c r="AQ961" i="7"/>
  <c r="AP961" i="7"/>
  <c r="AO961" i="7"/>
  <c r="AN961" i="7"/>
  <c r="AT960" i="7"/>
  <c r="AS960" i="7"/>
  <c r="AR960" i="7"/>
  <c r="AQ960" i="7"/>
  <c r="AP960" i="7"/>
  <c r="AO960" i="7"/>
  <c r="AN960" i="7"/>
  <c r="AT959" i="7"/>
  <c r="AS959" i="7"/>
  <c r="AR959" i="7"/>
  <c r="AQ959" i="7"/>
  <c r="AP959" i="7"/>
  <c r="AO959" i="7"/>
  <c r="AN959" i="7"/>
  <c r="AT958" i="7"/>
  <c r="AS958" i="7"/>
  <c r="AR958" i="7"/>
  <c r="AQ958" i="7"/>
  <c r="AP958" i="7"/>
  <c r="AO958" i="7"/>
  <c r="AN958" i="7"/>
  <c r="AT957" i="7"/>
  <c r="AS957" i="7"/>
  <c r="AR957" i="7"/>
  <c r="AQ957" i="7"/>
  <c r="AP957" i="7"/>
  <c r="AO957" i="7"/>
  <c r="AN957" i="7"/>
  <c r="AT956" i="7"/>
  <c r="AS956" i="7"/>
  <c r="AR956" i="7"/>
  <c r="AQ956" i="7"/>
  <c r="AP956" i="7"/>
  <c r="AO956" i="7"/>
  <c r="AN956" i="7"/>
  <c r="AT955" i="7"/>
  <c r="AS955" i="7"/>
  <c r="AR955" i="7"/>
  <c r="AQ955" i="7"/>
  <c r="AP955" i="7"/>
  <c r="AO955" i="7"/>
  <c r="AN955" i="7"/>
  <c r="AT954" i="7"/>
  <c r="AS954" i="7"/>
  <c r="AR954" i="7"/>
  <c r="AQ954" i="7"/>
  <c r="AP954" i="7"/>
  <c r="AO954" i="7"/>
  <c r="AN954" i="7"/>
  <c r="AT953" i="7"/>
  <c r="AS953" i="7"/>
  <c r="AR953" i="7"/>
  <c r="AQ953" i="7"/>
  <c r="AP953" i="7"/>
  <c r="AO953" i="7"/>
  <c r="AN953" i="7"/>
  <c r="AT952" i="7"/>
  <c r="AS952" i="7"/>
  <c r="AR952" i="7"/>
  <c r="AQ952" i="7"/>
  <c r="AP952" i="7"/>
  <c r="AO952" i="7"/>
  <c r="AN952" i="7"/>
  <c r="AT951" i="7"/>
  <c r="AS951" i="7"/>
  <c r="AR951" i="7"/>
  <c r="AQ951" i="7"/>
  <c r="AP951" i="7"/>
  <c r="AO951" i="7"/>
  <c r="AN951" i="7"/>
  <c r="AT950" i="7"/>
  <c r="AS950" i="7"/>
  <c r="AR950" i="7"/>
  <c r="AQ950" i="7"/>
  <c r="AP950" i="7"/>
  <c r="AO950" i="7"/>
  <c r="AN950" i="7"/>
  <c r="AT949" i="7"/>
  <c r="AS949" i="7"/>
  <c r="AR949" i="7"/>
  <c r="AQ949" i="7"/>
  <c r="AP949" i="7"/>
  <c r="AO949" i="7"/>
  <c r="AN949" i="7"/>
  <c r="AT948" i="7"/>
  <c r="AS948" i="7"/>
  <c r="AR948" i="7"/>
  <c r="AQ948" i="7"/>
  <c r="AP948" i="7"/>
  <c r="AO948" i="7"/>
  <c r="AN948" i="7"/>
  <c r="AT947" i="7"/>
  <c r="AS947" i="7"/>
  <c r="AR947" i="7"/>
  <c r="AQ947" i="7"/>
  <c r="AP947" i="7"/>
  <c r="AO947" i="7"/>
  <c r="AN947" i="7"/>
  <c r="AT946" i="7"/>
  <c r="AS946" i="7"/>
  <c r="AR946" i="7"/>
  <c r="AQ946" i="7"/>
  <c r="AP946" i="7"/>
  <c r="AO946" i="7"/>
  <c r="AN946" i="7"/>
  <c r="AT945" i="7"/>
  <c r="AS945" i="7"/>
  <c r="AR945" i="7"/>
  <c r="AQ945" i="7"/>
  <c r="AP945" i="7"/>
  <c r="AO945" i="7"/>
  <c r="AN945" i="7"/>
  <c r="AT944" i="7"/>
  <c r="AS944" i="7"/>
  <c r="AR944" i="7"/>
  <c r="AQ944" i="7"/>
  <c r="AP944" i="7"/>
  <c r="AO944" i="7"/>
  <c r="AN944" i="7"/>
  <c r="AT943" i="7"/>
  <c r="AS943" i="7"/>
  <c r="AR943" i="7"/>
  <c r="AQ943" i="7"/>
  <c r="AP943" i="7"/>
  <c r="AO943" i="7"/>
  <c r="AN943" i="7"/>
  <c r="AT942" i="7"/>
  <c r="AS942" i="7"/>
  <c r="AR942" i="7"/>
  <c r="AQ942" i="7"/>
  <c r="AP942" i="7"/>
  <c r="AO942" i="7"/>
  <c r="AN942" i="7"/>
  <c r="AT941" i="7"/>
  <c r="AS941" i="7"/>
  <c r="AR941" i="7"/>
  <c r="AQ941" i="7"/>
  <c r="AP941" i="7"/>
  <c r="AO941" i="7"/>
  <c r="AN941" i="7"/>
  <c r="AT940" i="7"/>
  <c r="AS940" i="7"/>
  <c r="AR940" i="7"/>
  <c r="AQ940" i="7"/>
  <c r="AP940" i="7"/>
  <c r="AO940" i="7"/>
  <c r="AN940" i="7"/>
  <c r="AT939" i="7"/>
  <c r="AS939" i="7"/>
  <c r="AR939" i="7"/>
  <c r="AQ939" i="7"/>
  <c r="AP939" i="7"/>
  <c r="AO939" i="7"/>
  <c r="AN939" i="7"/>
  <c r="AT938" i="7"/>
  <c r="AS938" i="7"/>
  <c r="AR938" i="7"/>
  <c r="AQ938" i="7"/>
  <c r="AP938" i="7"/>
  <c r="AO938" i="7"/>
  <c r="AN938" i="7"/>
  <c r="AT937" i="7"/>
  <c r="AS937" i="7"/>
  <c r="AR937" i="7"/>
  <c r="AQ937" i="7"/>
  <c r="AP937" i="7"/>
  <c r="AO937" i="7"/>
  <c r="AN937" i="7"/>
  <c r="AT936" i="7"/>
  <c r="AS936" i="7"/>
  <c r="AR936" i="7"/>
  <c r="AQ936" i="7"/>
  <c r="AP936" i="7"/>
  <c r="AO936" i="7"/>
  <c r="AN936" i="7"/>
  <c r="AT935" i="7"/>
  <c r="AS935" i="7"/>
  <c r="AR935" i="7"/>
  <c r="AQ935" i="7"/>
  <c r="AP935" i="7"/>
  <c r="AO935" i="7"/>
  <c r="AN935" i="7"/>
  <c r="AT934" i="7"/>
  <c r="AS934" i="7"/>
  <c r="AR934" i="7"/>
  <c r="AQ934" i="7"/>
  <c r="AP934" i="7"/>
  <c r="AO934" i="7"/>
  <c r="AN934" i="7"/>
  <c r="AT933" i="7"/>
  <c r="AS933" i="7"/>
  <c r="AR933" i="7"/>
  <c r="AQ933" i="7"/>
  <c r="AP933" i="7"/>
  <c r="AO933" i="7"/>
  <c r="AN933" i="7"/>
  <c r="AT932" i="7"/>
  <c r="AS932" i="7"/>
  <c r="AR932" i="7"/>
  <c r="AQ932" i="7"/>
  <c r="AP932" i="7"/>
  <c r="AO932" i="7"/>
  <c r="AN932" i="7"/>
  <c r="AT931" i="7"/>
  <c r="AS931" i="7"/>
  <c r="AR931" i="7"/>
  <c r="AQ931" i="7"/>
  <c r="AP931" i="7"/>
  <c r="AO931" i="7"/>
  <c r="AN931" i="7"/>
  <c r="AT930" i="7"/>
  <c r="AS930" i="7"/>
  <c r="AR930" i="7"/>
  <c r="AQ930" i="7"/>
  <c r="AP930" i="7"/>
  <c r="AO930" i="7"/>
  <c r="AN930" i="7"/>
  <c r="AT929" i="7"/>
  <c r="AS929" i="7"/>
  <c r="AR929" i="7"/>
  <c r="AQ929" i="7"/>
  <c r="AP929" i="7"/>
  <c r="AO929" i="7"/>
  <c r="AN929" i="7"/>
  <c r="AT928" i="7"/>
  <c r="AS928" i="7"/>
  <c r="AR928" i="7"/>
  <c r="AQ928" i="7"/>
  <c r="AP928" i="7"/>
  <c r="AO928" i="7"/>
  <c r="AN928" i="7"/>
  <c r="AT927" i="7"/>
  <c r="AS927" i="7"/>
  <c r="AR927" i="7"/>
  <c r="AQ927" i="7"/>
  <c r="AP927" i="7"/>
  <c r="AO927" i="7"/>
  <c r="AN927" i="7"/>
  <c r="AT926" i="7"/>
  <c r="AS926" i="7"/>
  <c r="AR926" i="7"/>
  <c r="AQ926" i="7"/>
  <c r="AP926" i="7"/>
  <c r="AO926" i="7"/>
  <c r="AN926" i="7"/>
  <c r="AT925" i="7"/>
  <c r="AS925" i="7"/>
  <c r="AR925" i="7"/>
  <c r="AQ925" i="7"/>
  <c r="AP925" i="7"/>
  <c r="AO925" i="7"/>
  <c r="AN925" i="7"/>
  <c r="AT924" i="7"/>
  <c r="AS924" i="7"/>
  <c r="AR924" i="7"/>
  <c r="AQ924" i="7"/>
  <c r="AP924" i="7"/>
  <c r="AO924" i="7"/>
  <c r="AN924" i="7"/>
  <c r="AT923" i="7"/>
  <c r="AS923" i="7"/>
  <c r="AR923" i="7"/>
  <c r="AQ923" i="7"/>
  <c r="AP923" i="7"/>
  <c r="AO923" i="7"/>
  <c r="AN923" i="7"/>
  <c r="AT922" i="7"/>
  <c r="AS922" i="7"/>
  <c r="AR922" i="7"/>
  <c r="AQ922" i="7"/>
  <c r="AP922" i="7"/>
  <c r="AO922" i="7"/>
  <c r="AN922" i="7"/>
  <c r="AT921" i="7"/>
  <c r="AS921" i="7"/>
  <c r="AR921" i="7"/>
  <c r="AQ921" i="7"/>
  <c r="AP921" i="7"/>
  <c r="AO921" i="7"/>
  <c r="AN921" i="7"/>
  <c r="AT920" i="7"/>
  <c r="AS920" i="7"/>
  <c r="AR920" i="7"/>
  <c r="AQ920" i="7"/>
  <c r="AP920" i="7"/>
  <c r="AO920" i="7"/>
  <c r="AN920" i="7"/>
  <c r="AT919" i="7"/>
  <c r="AS919" i="7"/>
  <c r="AR919" i="7"/>
  <c r="AQ919" i="7"/>
  <c r="AP919" i="7"/>
  <c r="AO919" i="7"/>
  <c r="AN919" i="7"/>
  <c r="AT918" i="7"/>
  <c r="AS918" i="7"/>
  <c r="AR918" i="7"/>
  <c r="AQ918" i="7"/>
  <c r="AP918" i="7"/>
  <c r="AO918" i="7"/>
  <c r="AN918" i="7"/>
  <c r="AT917" i="7"/>
  <c r="AS917" i="7"/>
  <c r="AR917" i="7"/>
  <c r="AQ917" i="7"/>
  <c r="AP917" i="7"/>
  <c r="AO917" i="7"/>
  <c r="AN917" i="7"/>
  <c r="AT916" i="7"/>
  <c r="AS916" i="7"/>
  <c r="AR916" i="7"/>
  <c r="AQ916" i="7"/>
  <c r="AP916" i="7"/>
  <c r="AO916" i="7"/>
  <c r="AN916" i="7"/>
  <c r="AT915" i="7"/>
  <c r="AS915" i="7"/>
  <c r="AR915" i="7"/>
  <c r="AQ915" i="7"/>
  <c r="AP915" i="7"/>
  <c r="AO915" i="7"/>
  <c r="AN915" i="7"/>
  <c r="AT914" i="7"/>
  <c r="AS914" i="7"/>
  <c r="AR914" i="7"/>
  <c r="AQ914" i="7"/>
  <c r="AP914" i="7"/>
  <c r="AO914" i="7"/>
  <c r="AN914" i="7"/>
  <c r="AT913" i="7"/>
  <c r="AS913" i="7"/>
  <c r="AR913" i="7"/>
  <c r="AQ913" i="7"/>
  <c r="AP913" i="7"/>
  <c r="AO913" i="7"/>
  <c r="AN913" i="7"/>
  <c r="AT912" i="7"/>
  <c r="AS912" i="7"/>
  <c r="AR912" i="7"/>
  <c r="AQ912" i="7"/>
  <c r="AP912" i="7"/>
  <c r="AO912" i="7"/>
  <c r="AN912" i="7"/>
  <c r="AT911" i="7"/>
  <c r="AS911" i="7"/>
  <c r="AR911" i="7"/>
  <c r="AQ911" i="7"/>
  <c r="AP911" i="7"/>
  <c r="AO911" i="7"/>
  <c r="AN911" i="7"/>
  <c r="AT910" i="7"/>
  <c r="AS910" i="7"/>
  <c r="AR910" i="7"/>
  <c r="AQ910" i="7"/>
  <c r="AP910" i="7"/>
  <c r="AO910" i="7"/>
  <c r="AN910" i="7"/>
  <c r="AT909" i="7"/>
  <c r="AS909" i="7"/>
  <c r="AR909" i="7"/>
  <c r="AQ909" i="7"/>
  <c r="AP909" i="7"/>
  <c r="AO909" i="7"/>
  <c r="AN909" i="7"/>
  <c r="AT908" i="7"/>
  <c r="AS908" i="7"/>
  <c r="AR908" i="7"/>
  <c r="AQ908" i="7"/>
  <c r="AP908" i="7"/>
  <c r="AO908" i="7"/>
  <c r="AN908" i="7"/>
  <c r="AT907" i="7"/>
  <c r="AS907" i="7"/>
  <c r="AR907" i="7"/>
  <c r="AQ907" i="7"/>
  <c r="AP907" i="7"/>
  <c r="AO907" i="7"/>
  <c r="AN907" i="7"/>
  <c r="AT906" i="7"/>
  <c r="AS906" i="7"/>
  <c r="AR906" i="7"/>
  <c r="AQ906" i="7"/>
  <c r="AP906" i="7"/>
  <c r="AO906" i="7"/>
  <c r="AN906" i="7"/>
  <c r="AT905" i="7"/>
  <c r="AS905" i="7"/>
  <c r="AR905" i="7"/>
  <c r="AQ905" i="7"/>
  <c r="AP905" i="7"/>
  <c r="AO905" i="7"/>
  <c r="AN905" i="7"/>
  <c r="AT904" i="7"/>
  <c r="AS904" i="7"/>
  <c r="AR904" i="7"/>
  <c r="AQ904" i="7"/>
  <c r="AP904" i="7"/>
  <c r="AO904" i="7"/>
  <c r="AN904" i="7"/>
  <c r="AT903" i="7"/>
  <c r="AS903" i="7"/>
  <c r="AR903" i="7"/>
  <c r="AQ903" i="7"/>
  <c r="AP903" i="7"/>
  <c r="AO903" i="7"/>
  <c r="AN903" i="7"/>
  <c r="AT902" i="7"/>
  <c r="AS902" i="7"/>
  <c r="AR902" i="7"/>
  <c r="AQ902" i="7"/>
  <c r="AP902" i="7"/>
  <c r="AO902" i="7"/>
  <c r="AN902" i="7"/>
  <c r="AT901" i="7"/>
  <c r="AS901" i="7"/>
  <c r="AR901" i="7"/>
  <c r="AQ901" i="7"/>
  <c r="AP901" i="7"/>
  <c r="AO901" i="7"/>
  <c r="AN901" i="7"/>
  <c r="AT900" i="7"/>
  <c r="AS900" i="7"/>
  <c r="AR900" i="7"/>
  <c r="AQ900" i="7"/>
  <c r="AP900" i="7"/>
  <c r="AO900" i="7"/>
  <c r="AN900" i="7"/>
  <c r="AT899" i="7"/>
  <c r="AS899" i="7"/>
  <c r="AR899" i="7"/>
  <c r="AQ899" i="7"/>
  <c r="AP899" i="7"/>
  <c r="AO899" i="7"/>
  <c r="AN899" i="7"/>
  <c r="AT898" i="7"/>
  <c r="AS898" i="7"/>
  <c r="AR898" i="7"/>
  <c r="AQ898" i="7"/>
  <c r="AP898" i="7"/>
  <c r="AO898" i="7"/>
  <c r="AN898" i="7"/>
  <c r="AT897" i="7"/>
  <c r="AS897" i="7"/>
  <c r="AR897" i="7"/>
  <c r="AQ897" i="7"/>
  <c r="AP897" i="7"/>
  <c r="AO897" i="7"/>
  <c r="AN897" i="7"/>
  <c r="AT896" i="7"/>
  <c r="AS896" i="7"/>
  <c r="AR896" i="7"/>
  <c r="AQ896" i="7"/>
  <c r="AP896" i="7"/>
  <c r="AO896" i="7"/>
  <c r="AN896" i="7"/>
  <c r="AT895" i="7"/>
  <c r="AS895" i="7"/>
  <c r="AR895" i="7"/>
  <c r="AQ895" i="7"/>
  <c r="AP895" i="7"/>
  <c r="AO895" i="7"/>
  <c r="AN895" i="7"/>
  <c r="AT894" i="7"/>
  <c r="AS894" i="7"/>
  <c r="AR894" i="7"/>
  <c r="AQ894" i="7"/>
  <c r="AP894" i="7"/>
  <c r="AO894" i="7"/>
  <c r="AN894" i="7"/>
  <c r="AT893" i="7"/>
  <c r="AS893" i="7"/>
  <c r="AR893" i="7"/>
  <c r="AQ893" i="7"/>
  <c r="AP893" i="7"/>
  <c r="AO893" i="7"/>
  <c r="AN893" i="7"/>
  <c r="AT892" i="7"/>
  <c r="AS892" i="7"/>
  <c r="AR892" i="7"/>
  <c r="AQ892" i="7"/>
  <c r="AP892" i="7"/>
  <c r="AO892" i="7"/>
  <c r="AN892" i="7"/>
  <c r="AT891" i="7"/>
  <c r="AS891" i="7"/>
  <c r="AR891" i="7"/>
  <c r="AQ891" i="7"/>
  <c r="AP891" i="7"/>
  <c r="AO891" i="7"/>
  <c r="AN891" i="7"/>
  <c r="AT890" i="7"/>
  <c r="AS890" i="7"/>
  <c r="AR890" i="7"/>
  <c r="AQ890" i="7"/>
  <c r="AP890" i="7"/>
  <c r="AO890" i="7"/>
  <c r="AN890" i="7"/>
  <c r="AT889" i="7"/>
  <c r="AS889" i="7"/>
  <c r="AR889" i="7"/>
  <c r="AQ889" i="7"/>
  <c r="AP889" i="7"/>
  <c r="AO889" i="7"/>
  <c r="AN889" i="7"/>
  <c r="AT888" i="7"/>
  <c r="AS888" i="7"/>
  <c r="AR888" i="7"/>
  <c r="AQ888" i="7"/>
  <c r="AP888" i="7"/>
  <c r="AO888" i="7"/>
  <c r="AN888" i="7"/>
  <c r="AT887" i="7"/>
  <c r="AS887" i="7"/>
  <c r="AR887" i="7"/>
  <c r="AQ887" i="7"/>
  <c r="AP887" i="7"/>
  <c r="AO887" i="7"/>
  <c r="AN887" i="7"/>
  <c r="AT886" i="7"/>
  <c r="AS886" i="7"/>
  <c r="AR886" i="7"/>
  <c r="AQ886" i="7"/>
  <c r="AP886" i="7"/>
  <c r="AO886" i="7"/>
  <c r="AN886" i="7"/>
  <c r="AT885" i="7"/>
  <c r="AS885" i="7"/>
  <c r="AR885" i="7"/>
  <c r="AQ885" i="7"/>
  <c r="AP885" i="7"/>
  <c r="AO885" i="7"/>
  <c r="AN885" i="7"/>
  <c r="AT884" i="7"/>
  <c r="AS884" i="7"/>
  <c r="AR884" i="7"/>
  <c r="AQ884" i="7"/>
  <c r="AP884" i="7"/>
  <c r="AO884" i="7"/>
  <c r="AN884" i="7"/>
  <c r="AT883" i="7"/>
  <c r="AS883" i="7"/>
  <c r="AR883" i="7"/>
  <c r="AQ883" i="7"/>
  <c r="AP883" i="7"/>
  <c r="AO883" i="7"/>
  <c r="AN883" i="7"/>
  <c r="AT882" i="7"/>
  <c r="AS882" i="7"/>
  <c r="AR882" i="7"/>
  <c r="AQ882" i="7"/>
  <c r="AP882" i="7"/>
  <c r="AO882" i="7"/>
  <c r="AN882" i="7"/>
  <c r="AT881" i="7"/>
  <c r="AS881" i="7"/>
  <c r="AR881" i="7"/>
  <c r="AQ881" i="7"/>
  <c r="AP881" i="7"/>
  <c r="AO881" i="7"/>
  <c r="AN881" i="7"/>
  <c r="AT880" i="7"/>
  <c r="AS880" i="7"/>
  <c r="AR880" i="7"/>
  <c r="AQ880" i="7"/>
  <c r="AP880" i="7"/>
  <c r="AO880" i="7"/>
  <c r="AN880" i="7"/>
  <c r="AT879" i="7"/>
  <c r="AS879" i="7"/>
  <c r="AR879" i="7"/>
  <c r="AQ879" i="7"/>
  <c r="AP879" i="7"/>
  <c r="AO879" i="7"/>
  <c r="AN879" i="7"/>
  <c r="AT878" i="7"/>
  <c r="AS878" i="7"/>
  <c r="AR878" i="7"/>
  <c r="AQ878" i="7"/>
  <c r="AP878" i="7"/>
  <c r="AO878" i="7"/>
  <c r="AN878" i="7"/>
  <c r="AT877" i="7"/>
  <c r="AS877" i="7"/>
  <c r="AR877" i="7"/>
  <c r="AQ877" i="7"/>
  <c r="AP877" i="7"/>
  <c r="AO877" i="7"/>
  <c r="AN877" i="7"/>
  <c r="AT876" i="7"/>
  <c r="AS876" i="7"/>
  <c r="AR876" i="7"/>
  <c r="AQ876" i="7"/>
  <c r="AP876" i="7"/>
  <c r="AO876" i="7"/>
  <c r="AN876" i="7"/>
  <c r="AT875" i="7"/>
  <c r="AS875" i="7"/>
  <c r="AR875" i="7"/>
  <c r="AQ875" i="7"/>
  <c r="AP875" i="7"/>
  <c r="AO875" i="7"/>
  <c r="AN875" i="7"/>
  <c r="AT874" i="7"/>
  <c r="AS874" i="7"/>
  <c r="AR874" i="7"/>
  <c r="AQ874" i="7"/>
  <c r="AP874" i="7"/>
  <c r="AO874" i="7"/>
  <c r="AN874" i="7"/>
  <c r="AT873" i="7"/>
  <c r="AS873" i="7"/>
  <c r="AR873" i="7"/>
  <c r="AQ873" i="7"/>
  <c r="AP873" i="7"/>
  <c r="AO873" i="7"/>
  <c r="AN873" i="7"/>
  <c r="AT872" i="7"/>
  <c r="AS872" i="7"/>
  <c r="AR872" i="7"/>
  <c r="AQ872" i="7"/>
  <c r="AP872" i="7"/>
  <c r="AO872" i="7"/>
  <c r="AN872" i="7"/>
  <c r="AT871" i="7"/>
  <c r="AS871" i="7"/>
  <c r="AR871" i="7"/>
  <c r="AQ871" i="7"/>
  <c r="AP871" i="7"/>
  <c r="AO871" i="7"/>
  <c r="AN871" i="7"/>
  <c r="AT870" i="7"/>
  <c r="AS870" i="7"/>
  <c r="AR870" i="7"/>
  <c r="AQ870" i="7"/>
  <c r="AP870" i="7"/>
  <c r="AO870" i="7"/>
  <c r="AN870" i="7"/>
  <c r="AT869" i="7"/>
  <c r="AS869" i="7"/>
  <c r="AR869" i="7"/>
  <c r="AQ869" i="7"/>
  <c r="AP869" i="7"/>
  <c r="AO869" i="7"/>
  <c r="AN869" i="7"/>
  <c r="AT868" i="7"/>
  <c r="AS868" i="7"/>
  <c r="AR868" i="7"/>
  <c r="AQ868" i="7"/>
  <c r="AP868" i="7"/>
  <c r="AO868" i="7"/>
  <c r="AN868" i="7"/>
  <c r="AT867" i="7"/>
  <c r="AS867" i="7"/>
  <c r="AR867" i="7"/>
  <c r="AQ867" i="7"/>
  <c r="AP867" i="7"/>
  <c r="AO867" i="7"/>
  <c r="AN867" i="7"/>
  <c r="AT866" i="7"/>
  <c r="AS866" i="7"/>
  <c r="AR866" i="7"/>
  <c r="AQ866" i="7"/>
  <c r="AP866" i="7"/>
  <c r="AO866" i="7"/>
  <c r="AN866" i="7"/>
  <c r="AT865" i="7"/>
  <c r="AS865" i="7"/>
  <c r="AR865" i="7"/>
  <c r="AQ865" i="7"/>
  <c r="AP865" i="7"/>
  <c r="AO865" i="7"/>
  <c r="AN865" i="7"/>
  <c r="AT864" i="7"/>
  <c r="AS864" i="7"/>
  <c r="AR864" i="7"/>
  <c r="AQ864" i="7"/>
  <c r="AP864" i="7"/>
  <c r="AO864" i="7"/>
  <c r="AN864" i="7"/>
  <c r="AT863" i="7"/>
  <c r="AS863" i="7"/>
  <c r="AR863" i="7"/>
  <c r="AQ863" i="7"/>
  <c r="AP863" i="7"/>
  <c r="AO863" i="7"/>
  <c r="AN863" i="7"/>
  <c r="AT862" i="7"/>
  <c r="AS862" i="7"/>
  <c r="AR862" i="7"/>
  <c r="AQ862" i="7"/>
  <c r="AP862" i="7"/>
  <c r="AO862" i="7"/>
  <c r="AN862" i="7"/>
  <c r="AT861" i="7"/>
  <c r="AS861" i="7"/>
  <c r="AR861" i="7"/>
  <c r="AQ861" i="7"/>
  <c r="AP861" i="7"/>
  <c r="AO861" i="7"/>
  <c r="AN861" i="7"/>
  <c r="AT860" i="7"/>
  <c r="AS860" i="7"/>
  <c r="AR860" i="7"/>
  <c r="AQ860" i="7"/>
  <c r="AP860" i="7"/>
  <c r="AO860" i="7"/>
  <c r="AN860" i="7"/>
  <c r="AT859" i="7"/>
  <c r="AS859" i="7"/>
  <c r="AR859" i="7"/>
  <c r="AQ859" i="7"/>
  <c r="AP859" i="7"/>
  <c r="AO859" i="7"/>
  <c r="AN859" i="7"/>
  <c r="AT858" i="7"/>
  <c r="AS858" i="7"/>
  <c r="AR858" i="7"/>
  <c r="AQ858" i="7"/>
  <c r="AP858" i="7"/>
  <c r="AO858" i="7"/>
  <c r="AN858" i="7"/>
  <c r="AT857" i="7"/>
  <c r="AS857" i="7"/>
  <c r="AR857" i="7"/>
  <c r="AQ857" i="7"/>
  <c r="AP857" i="7"/>
  <c r="AO857" i="7"/>
  <c r="AN857" i="7"/>
  <c r="AT856" i="7"/>
  <c r="AS856" i="7"/>
  <c r="AR856" i="7"/>
  <c r="AQ856" i="7"/>
  <c r="AP856" i="7"/>
  <c r="AO856" i="7"/>
  <c r="AN856" i="7"/>
  <c r="AT855" i="7"/>
  <c r="AS855" i="7"/>
  <c r="AR855" i="7"/>
  <c r="AQ855" i="7"/>
  <c r="AP855" i="7"/>
  <c r="AO855" i="7"/>
  <c r="AN855" i="7"/>
  <c r="AT854" i="7"/>
  <c r="AS854" i="7"/>
  <c r="AR854" i="7"/>
  <c r="AQ854" i="7"/>
  <c r="AP854" i="7"/>
  <c r="AO854" i="7"/>
  <c r="AN854" i="7"/>
  <c r="AT853" i="7"/>
  <c r="AS853" i="7"/>
  <c r="AR853" i="7"/>
  <c r="AQ853" i="7"/>
  <c r="AP853" i="7"/>
  <c r="AO853" i="7"/>
  <c r="AN853" i="7"/>
  <c r="AT852" i="7"/>
  <c r="AS852" i="7"/>
  <c r="AR852" i="7"/>
  <c r="AQ852" i="7"/>
  <c r="AP852" i="7"/>
  <c r="AO852" i="7"/>
  <c r="AN852" i="7"/>
  <c r="AT851" i="7"/>
  <c r="AS851" i="7"/>
  <c r="AR851" i="7"/>
  <c r="AQ851" i="7"/>
  <c r="AP851" i="7"/>
  <c r="AO851" i="7"/>
  <c r="AN851" i="7"/>
  <c r="AT850" i="7"/>
  <c r="AS850" i="7"/>
  <c r="AR850" i="7"/>
  <c r="AQ850" i="7"/>
  <c r="AP850" i="7"/>
  <c r="AO850" i="7"/>
  <c r="AN850" i="7"/>
  <c r="AT849" i="7"/>
  <c r="AS849" i="7"/>
  <c r="AR849" i="7"/>
  <c r="AQ849" i="7"/>
  <c r="AP849" i="7"/>
  <c r="AO849" i="7"/>
  <c r="AN849" i="7"/>
  <c r="AT848" i="7"/>
  <c r="AS848" i="7"/>
  <c r="AR848" i="7"/>
  <c r="AQ848" i="7"/>
  <c r="AP848" i="7"/>
  <c r="AO848" i="7"/>
  <c r="AN848" i="7"/>
  <c r="AT847" i="7"/>
  <c r="AS847" i="7"/>
  <c r="AR847" i="7"/>
  <c r="AQ847" i="7"/>
  <c r="AP847" i="7"/>
  <c r="AO847" i="7"/>
  <c r="AN847" i="7"/>
  <c r="AT846" i="7"/>
  <c r="AS846" i="7"/>
  <c r="AR846" i="7"/>
  <c r="AQ846" i="7"/>
  <c r="AP846" i="7"/>
  <c r="AO846" i="7"/>
  <c r="AN846" i="7"/>
  <c r="AT845" i="7"/>
  <c r="AS845" i="7"/>
  <c r="AR845" i="7"/>
  <c r="AQ845" i="7"/>
  <c r="AP845" i="7"/>
  <c r="AO845" i="7"/>
  <c r="AN845" i="7"/>
  <c r="AT844" i="7"/>
  <c r="AS844" i="7"/>
  <c r="AR844" i="7"/>
  <c r="AQ844" i="7"/>
  <c r="AP844" i="7"/>
  <c r="AO844" i="7"/>
  <c r="AN844" i="7"/>
  <c r="AT843" i="7"/>
  <c r="AS843" i="7"/>
  <c r="AR843" i="7"/>
  <c r="AQ843" i="7"/>
  <c r="AP843" i="7"/>
  <c r="AO843" i="7"/>
  <c r="AN843" i="7"/>
  <c r="AT842" i="7"/>
  <c r="AS842" i="7"/>
  <c r="AR842" i="7"/>
  <c r="AQ842" i="7"/>
  <c r="AP842" i="7"/>
  <c r="AO842" i="7"/>
  <c r="AN842" i="7"/>
  <c r="AT841" i="7"/>
  <c r="AS841" i="7"/>
  <c r="AR841" i="7"/>
  <c r="AQ841" i="7"/>
  <c r="AP841" i="7"/>
  <c r="AO841" i="7"/>
  <c r="AN841" i="7"/>
  <c r="AT840" i="7"/>
  <c r="AS840" i="7"/>
  <c r="AR840" i="7"/>
  <c r="AQ840" i="7"/>
  <c r="AP840" i="7"/>
  <c r="AO840" i="7"/>
  <c r="AN840" i="7"/>
  <c r="AT839" i="7"/>
  <c r="AS839" i="7"/>
  <c r="AR839" i="7"/>
  <c r="AQ839" i="7"/>
  <c r="AP839" i="7"/>
  <c r="AO839" i="7"/>
  <c r="AN839" i="7"/>
  <c r="AT838" i="7"/>
  <c r="AS838" i="7"/>
  <c r="AR838" i="7"/>
  <c r="AQ838" i="7"/>
  <c r="AP838" i="7"/>
  <c r="AO838" i="7"/>
  <c r="AN838" i="7"/>
  <c r="AT837" i="7"/>
  <c r="AS837" i="7"/>
  <c r="AR837" i="7"/>
  <c r="AQ837" i="7"/>
  <c r="AP837" i="7"/>
  <c r="AO837" i="7"/>
  <c r="AN837" i="7"/>
  <c r="AT836" i="7"/>
  <c r="AS836" i="7"/>
  <c r="AR836" i="7"/>
  <c r="AQ836" i="7"/>
  <c r="AP836" i="7"/>
  <c r="AO836" i="7"/>
  <c r="AN836" i="7"/>
  <c r="AT835" i="7"/>
  <c r="AS835" i="7"/>
  <c r="AR835" i="7"/>
  <c r="AQ835" i="7"/>
  <c r="AP835" i="7"/>
  <c r="AO835" i="7"/>
  <c r="AN835" i="7"/>
  <c r="AT834" i="7"/>
  <c r="AS834" i="7"/>
  <c r="AR834" i="7"/>
  <c r="AQ834" i="7"/>
  <c r="AP834" i="7"/>
  <c r="AO834" i="7"/>
  <c r="AN834" i="7"/>
  <c r="AT833" i="7"/>
  <c r="AS833" i="7"/>
  <c r="AR833" i="7"/>
  <c r="AQ833" i="7"/>
  <c r="AP833" i="7"/>
  <c r="AO833" i="7"/>
  <c r="AN833" i="7"/>
  <c r="AT832" i="7"/>
  <c r="AS832" i="7"/>
  <c r="AR832" i="7"/>
  <c r="AQ832" i="7"/>
  <c r="AP832" i="7"/>
  <c r="AO832" i="7"/>
  <c r="AN832" i="7"/>
  <c r="AT831" i="7"/>
  <c r="AS831" i="7"/>
  <c r="AR831" i="7"/>
  <c r="AQ831" i="7"/>
  <c r="AP831" i="7"/>
  <c r="AO831" i="7"/>
  <c r="AN831" i="7"/>
  <c r="AT830" i="7"/>
  <c r="AS830" i="7"/>
  <c r="AR830" i="7"/>
  <c r="AQ830" i="7"/>
  <c r="AP830" i="7"/>
  <c r="AO830" i="7"/>
  <c r="AN830" i="7"/>
  <c r="AT829" i="7"/>
  <c r="AS829" i="7"/>
  <c r="AR829" i="7"/>
  <c r="AQ829" i="7"/>
  <c r="AP829" i="7"/>
  <c r="AO829" i="7"/>
  <c r="AN829" i="7"/>
  <c r="AT828" i="7"/>
  <c r="AS828" i="7"/>
  <c r="AR828" i="7"/>
  <c r="AQ828" i="7"/>
  <c r="AP828" i="7"/>
  <c r="AO828" i="7"/>
  <c r="AN828" i="7"/>
  <c r="AT827" i="7"/>
  <c r="AS827" i="7"/>
  <c r="AR827" i="7"/>
  <c r="AQ827" i="7"/>
  <c r="AP827" i="7"/>
  <c r="AO827" i="7"/>
  <c r="AN827" i="7"/>
  <c r="AT826" i="7"/>
  <c r="AS826" i="7"/>
  <c r="AR826" i="7"/>
  <c r="AQ826" i="7"/>
  <c r="AP826" i="7"/>
  <c r="AO826" i="7"/>
  <c r="AN826" i="7"/>
  <c r="AT825" i="7"/>
  <c r="AS825" i="7"/>
  <c r="AR825" i="7"/>
  <c r="AQ825" i="7"/>
  <c r="AP825" i="7"/>
  <c r="AO825" i="7"/>
  <c r="AN825" i="7"/>
  <c r="AT824" i="7"/>
  <c r="AS824" i="7"/>
  <c r="AR824" i="7"/>
  <c r="AQ824" i="7"/>
  <c r="AP824" i="7"/>
  <c r="AO824" i="7"/>
  <c r="AN824" i="7"/>
  <c r="AT823" i="7"/>
  <c r="AS823" i="7"/>
  <c r="AR823" i="7"/>
  <c r="AQ823" i="7"/>
  <c r="AP823" i="7"/>
  <c r="AO823" i="7"/>
  <c r="AN823" i="7"/>
  <c r="AT822" i="7"/>
  <c r="AS822" i="7"/>
  <c r="AR822" i="7"/>
  <c r="AQ822" i="7"/>
  <c r="AP822" i="7"/>
  <c r="AO822" i="7"/>
  <c r="AN822" i="7"/>
  <c r="AT821" i="7"/>
  <c r="AS821" i="7"/>
  <c r="AR821" i="7"/>
  <c r="AQ821" i="7"/>
  <c r="AP821" i="7"/>
  <c r="AO821" i="7"/>
  <c r="AN821" i="7"/>
  <c r="AT820" i="7"/>
  <c r="AS820" i="7"/>
  <c r="AR820" i="7"/>
  <c r="AQ820" i="7"/>
  <c r="AP820" i="7"/>
  <c r="AO820" i="7"/>
  <c r="AN820" i="7"/>
  <c r="AT819" i="7"/>
  <c r="AS819" i="7"/>
  <c r="AR819" i="7"/>
  <c r="AQ819" i="7"/>
  <c r="AP819" i="7"/>
  <c r="AO819" i="7"/>
  <c r="AN819" i="7"/>
  <c r="AT818" i="7"/>
  <c r="AS818" i="7"/>
  <c r="AR818" i="7"/>
  <c r="AQ818" i="7"/>
  <c r="AP818" i="7"/>
  <c r="AO818" i="7"/>
  <c r="AN818" i="7"/>
  <c r="AT817" i="7"/>
  <c r="AS817" i="7"/>
  <c r="AR817" i="7"/>
  <c r="AQ817" i="7"/>
  <c r="AP817" i="7"/>
  <c r="AO817" i="7"/>
  <c r="AN817" i="7"/>
  <c r="AT816" i="7"/>
  <c r="AS816" i="7"/>
  <c r="AR816" i="7"/>
  <c r="AQ816" i="7"/>
  <c r="AP816" i="7"/>
  <c r="AO816" i="7"/>
  <c r="AN816" i="7"/>
  <c r="AT815" i="7"/>
  <c r="AS815" i="7"/>
  <c r="AR815" i="7"/>
  <c r="AQ815" i="7"/>
  <c r="AP815" i="7"/>
  <c r="AO815" i="7"/>
  <c r="AN815" i="7"/>
  <c r="AT814" i="7"/>
  <c r="AS814" i="7"/>
  <c r="AR814" i="7"/>
  <c r="AQ814" i="7"/>
  <c r="AP814" i="7"/>
  <c r="AO814" i="7"/>
  <c r="AN814" i="7"/>
  <c r="AT813" i="7"/>
  <c r="AS813" i="7"/>
  <c r="AR813" i="7"/>
  <c r="AQ813" i="7"/>
  <c r="AP813" i="7"/>
  <c r="AO813" i="7"/>
  <c r="AN813" i="7"/>
  <c r="AT812" i="7"/>
  <c r="AS812" i="7"/>
  <c r="AR812" i="7"/>
  <c r="AQ812" i="7"/>
  <c r="AP812" i="7"/>
  <c r="AO812" i="7"/>
  <c r="AN812" i="7"/>
  <c r="AT811" i="7"/>
  <c r="AS811" i="7"/>
  <c r="AR811" i="7"/>
  <c r="AQ811" i="7"/>
  <c r="AP811" i="7"/>
  <c r="AO811" i="7"/>
  <c r="AN811" i="7"/>
  <c r="AT810" i="7"/>
  <c r="AS810" i="7"/>
  <c r="AR810" i="7"/>
  <c r="AQ810" i="7"/>
  <c r="AP810" i="7"/>
  <c r="AO810" i="7"/>
  <c r="AN810" i="7"/>
  <c r="AT809" i="7"/>
  <c r="AS809" i="7"/>
  <c r="AR809" i="7"/>
  <c r="AQ809" i="7"/>
  <c r="AP809" i="7"/>
  <c r="AO809" i="7"/>
  <c r="AN809" i="7"/>
  <c r="AT808" i="7"/>
  <c r="AS808" i="7"/>
  <c r="AR808" i="7"/>
  <c r="AQ808" i="7"/>
  <c r="AP808" i="7"/>
  <c r="AO808" i="7"/>
  <c r="AN808" i="7"/>
  <c r="AT807" i="7"/>
  <c r="AS807" i="7"/>
  <c r="AR807" i="7"/>
  <c r="AQ807" i="7"/>
  <c r="AP807" i="7"/>
  <c r="AO807" i="7"/>
  <c r="AN807" i="7"/>
  <c r="AT806" i="7"/>
  <c r="AS806" i="7"/>
  <c r="AR806" i="7"/>
  <c r="AQ806" i="7"/>
  <c r="AP806" i="7"/>
  <c r="AO806" i="7"/>
  <c r="AN806" i="7"/>
  <c r="AT805" i="7"/>
  <c r="AS805" i="7"/>
  <c r="AR805" i="7"/>
  <c r="AQ805" i="7"/>
  <c r="AP805" i="7"/>
  <c r="AO805" i="7"/>
  <c r="AN805" i="7"/>
  <c r="AT804" i="7"/>
  <c r="AS804" i="7"/>
  <c r="AR804" i="7"/>
  <c r="AQ804" i="7"/>
  <c r="AP804" i="7"/>
  <c r="AO804" i="7"/>
  <c r="AN804" i="7"/>
  <c r="AT803" i="7"/>
  <c r="AS803" i="7"/>
  <c r="AR803" i="7"/>
  <c r="AQ803" i="7"/>
  <c r="AP803" i="7"/>
  <c r="AO803" i="7"/>
  <c r="AN803" i="7"/>
  <c r="AT802" i="7"/>
  <c r="AS802" i="7"/>
  <c r="AR802" i="7"/>
  <c r="AQ802" i="7"/>
  <c r="AP802" i="7"/>
  <c r="AO802" i="7"/>
  <c r="AN802" i="7"/>
  <c r="AT801" i="7"/>
  <c r="AS801" i="7"/>
  <c r="AR801" i="7"/>
  <c r="AQ801" i="7"/>
  <c r="AP801" i="7"/>
  <c r="AO801" i="7"/>
  <c r="AN801" i="7"/>
  <c r="AT800" i="7"/>
  <c r="AS800" i="7"/>
  <c r="AR800" i="7"/>
  <c r="AQ800" i="7"/>
  <c r="AP800" i="7"/>
  <c r="AO800" i="7"/>
  <c r="AN800" i="7"/>
  <c r="AT799" i="7"/>
  <c r="AS799" i="7"/>
  <c r="AR799" i="7"/>
  <c r="AQ799" i="7"/>
  <c r="AP799" i="7"/>
  <c r="AO799" i="7"/>
  <c r="AN799" i="7"/>
  <c r="AT798" i="7"/>
  <c r="AS798" i="7"/>
  <c r="AR798" i="7"/>
  <c r="AQ798" i="7"/>
  <c r="AP798" i="7"/>
  <c r="AO798" i="7"/>
  <c r="AN798" i="7"/>
  <c r="AT797" i="7"/>
  <c r="AS797" i="7"/>
  <c r="AR797" i="7"/>
  <c r="AQ797" i="7"/>
  <c r="AP797" i="7"/>
  <c r="AO797" i="7"/>
  <c r="AN797" i="7"/>
  <c r="AT796" i="7"/>
  <c r="AS796" i="7"/>
  <c r="AR796" i="7"/>
  <c r="AQ796" i="7"/>
  <c r="AP796" i="7"/>
  <c r="AO796" i="7"/>
  <c r="AN796" i="7"/>
  <c r="AT795" i="7"/>
  <c r="AS795" i="7"/>
  <c r="AR795" i="7"/>
  <c r="AQ795" i="7"/>
  <c r="AP795" i="7"/>
  <c r="AO795" i="7"/>
  <c r="AN795" i="7"/>
  <c r="AT794" i="7"/>
  <c r="AS794" i="7"/>
  <c r="AR794" i="7"/>
  <c r="AQ794" i="7"/>
  <c r="AP794" i="7"/>
  <c r="AO794" i="7"/>
  <c r="AN794" i="7"/>
  <c r="AT793" i="7"/>
  <c r="AS793" i="7"/>
  <c r="AR793" i="7"/>
  <c r="AQ793" i="7"/>
  <c r="AP793" i="7"/>
  <c r="AO793" i="7"/>
  <c r="AN793" i="7"/>
  <c r="AT792" i="7"/>
  <c r="AS792" i="7"/>
  <c r="AR792" i="7"/>
  <c r="AQ792" i="7"/>
  <c r="AP792" i="7"/>
  <c r="AO792" i="7"/>
  <c r="AN792" i="7"/>
  <c r="AT791" i="7"/>
  <c r="AS791" i="7"/>
  <c r="AR791" i="7"/>
  <c r="AQ791" i="7"/>
  <c r="AP791" i="7"/>
  <c r="AO791" i="7"/>
  <c r="AN791" i="7"/>
  <c r="AT790" i="7"/>
  <c r="AS790" i="7"/>
  <c r="AR790" i="7"/>
  <c r="AQ790" i="7"/>
  <c r="AP790" i="7"/>
  <c r="AO790" i="7"/>
  <c r="AN790" i="7"/>
  <c r="AT789" i="7"/>
  <c r="AS789" i="7"/>
  <c r="AR789" i="7"/>
  <c r="AQ789" i="7"/>
  <c r="AP789" i="7"/>
  <c r="AO789" i="7"/>
  <c r="AN789" i="7"/>
  <c r="AT788" i="7"/>
  <c r="AS788" i="7"/>
  <c r="AR788" i="7"/>
  <c r="AQ788" i="7"/>
  <c r="AP788" i="7"/>
  <c r="AO788" i="7"/>
  <c r="AN788" i="7"/>
  <c r="AT787" i="7"/>
  <c r="AS787" i="7"/>
  <c r="AR787" i="7"/>
  <c r="AQ787" i="7"/>
  <c r="AP787" i="7"/>
  <c r="AO787" i="7"/>
  <c r="AN787" i="7"/>
  <c r="AT786" i="7"/>
  <c r="AS786" i="7"/>
  <c r="AR786" i="7"/>
  <c r="AQ786" i="7"/>
  <c r="AP786" i="7"/>
  <c r="AO786" i="7"/>
  <c r="AN786" i="7"/>
  <c r="AT785" i="7"/>
  <c r="AS785" i="7"/>
  <c r="AR785" i="7"/>
  <c r="AQ785" i="7"/>
  <c r="AP785" i="7"/>
  <c r="AO785" i="7"/>
  <c r="AN785" i="7"/>
  <c r="AT784" i="7"/>
  <c r="AS784" i="7"/>
  <c r="AR784" i="7"/>
  <c r="AQ784" i="7"/>
  <c r="AP784" i="7"/>
  <c r="AO784" i="7"/>
  <c r="AN784" i="7"/>
  <c r="AT783" i="7"/>
  <c r="AS783" i="7"/>
  <c r="AR783" i="7"/>
  <c r="AQ783" i="7"/>
  <c r="AP783" i="7"/>
  <c r="AO783" i="7"/>
  <c r="AN783" i="7"/>
  <c r="AT782" i="7"/>
  <c r="AS782" i="7"/>
  <c r="AR782" i="7"/>
  <c r="AQ782" i="7"/>
  <c r="AP782" i="7"/>
  <c r="AO782" i="7"/>
  <c r="AN782" i="7"/>
  <c r="AT781" i="7"/>
  <c r="AS781" i="7"/>
  <c r="AR781" i="7"/>
  <c r="AQ781" i="7"/>
  <c r="AP781" i="7"/>
  <c r="AO781" i="7"/>
  <c r="AN781" i="7"/>
  <c r="AT780" i="7"/>
  <c r="AS780" i="7"/>
  <c r="AR780" i="7"/>
  <c r="AQ780" i="7"/>
  <c r="AP780" i="7"/>
  <c r="AO780" i="7"/>
  <c r="AN780" i="7"/>
  <c r="AT779" i="7"/>
  <c r="AS779" i="7"/>
  <c r="AR779" i="7"/>
  <c r="AQ779" i="7"/>
  <c r="AP779" i="7"/>
  <c r="AO779" i="7"/>
  <c r="AN779" i="7"/>
  <c r="AT778" i="7"/>
  <c r="AS778" i="7"/>
  <c r="AR778" i="7"/>
  <c r="AQ778" i="7"/>
  <c r="AP778" i="7"/>
  <c r="AO778" i="7"/>
  <c r="AN778" i="7"/>
  <c r="AT777" i="7"/>
  <c r="AS777" i="7"/>
  <c r="AR777" i="7"/>
  <c r="AQ777" i="7"/>
  <c r="AP777" i="7"/>
  <c r="AO777" i="7"/>
  <c r="AN777" i="7"/>
  <c r="AT776" i="7"/>
  <c r="AS776" i="7"/>
  <c r="AR776" i="7"/>
  <c r="AQ776" i="7"/>
  <c r="AP776" i="7"/>
  <c r="AO776" i="7"/>
  <c r="AN776" i="7"/>
  <c r="AT775" i="7"/>
  <c r="AS775" i="7"/>
  <c r="AR775" i="7"/>
  <c r="AQ775" i="7"/>
  <c r="AP775" i="7"/>
  <c r="AO775" i="7"/>
  <c r="AN775" i="7"/>
  <c r="AT774" i="7"/>
  <c r="AS774" i="7"/>
  <c r="AR774" i="7"/>
  <c r="AQ774" i="7"/>
  <c r="AP774" i="7"/>
  <c r="AO774" i="7"/>
  <c r="AN774" i="7"/>
  <c r="AT773" i="7"/>
  <c r="AS773" i="7"/>
  <c r="AR773" i="7"/>
  <c r="AQ773" i="7"/>
  <c r="AP773" i="7"/>
  <c r="AO773" i="7"/>
  <c r="AN773" i="7"/>
  <c r="AT772" i="7"/>
  <c r="AS772" i="7"/>
  <c r="AR772" i="7"/>
  <c r="AQ772" i="7"/>
  <c r="AP772" i="7"/>
  <c r="AO772" i="7"/>
  <c r="AN772" i="7"/>
  <c r="AT771" i="7"/>
  <c r="AS771" i="7"/>
  <c r="AR771" i="7"/>
  <c r="AQ771" i="7"/>
  <c r="AP771" i="7"/>
  <c r="AO771" i="7"/>
  <c r="AN771" i="7"/>
  <c r="AT770" i="7"/>
  <c r="AS770" i="7"/>
  <c r="AR770" i="7"/>
  <c r="AQ770" i="7"/>
  <c r="AP770" i="7"/>
  <c r="AO770" i="7"/>
  <c r="AN770" i="7"/>
  <c r="AT769" i="7"/>
  <c r="AS769" i="7"/>
  <c r="AR769" i="7"/>
  <c r="AQ769" i="7"/>
  <c r="AP769" i="7"/>
  <c r="AO769" i="7"/>
  <c r="AN769" i="7"/>
  <c r="AT768" i="7"/>
  <c r="AS768" i="7"/>
  <c r="AR768" i="7"/>
  <c r="AQ768" i="7"/>
  <c r="AP768" i="7"/>
  <c r="AO768" i="7"/>
  <c r="AN768" i="7"/>
  <c r="AT767" i="7"/>
  <c r="AS767" i="7"/>
  <c r="AR767" i="7"/>
  <c r="AQ767" i="7"/>
  <c r="AP767" i="7"/>
  <c r="AO767" i="7"/>
  <c r="AN767" i="7"/>
  <c r="AT766" i="7"/>
  <c r="AS766" i="7"/>
  <c r="AR766" i="7"/>
  <c r="AQ766" i="7"/>
  <c r="AP766" i="7"/>
  <c r="AO766" i="7"/>
  <c r="AN766" i="7"/>
  <c r="AT765" i="7"/>
  <c r="AS765" i="7"/>
  <c r="AR765" i="7"/>
  <c r="AQ765" i="7"/>
  <c r="AP765" i="7"/>
  <c r="AO765" i="7"/>
  <c r="AN765" i="7"/>
  <c r="AT764" i="7"/>
  <c r="AS764" i="7"/>
  <c r="AR764" i="7"/>
  <c r="AQ764" i="7"/>
  <c r="AP764" i="7"/>
  <c r="AO764" i="7"/>
  <c r="AN764" i="7"/>
  <c r="AT763" i="7"/>
  <c r="AS763" i="7"/>
  <c r="AR763" i="7"/>
  <c r="AQ763" i="7"/>
  <c r="AP763" i="7"/>
  <c r="AO763" i="7"/>
  <c r="AN763" i="7"/>
  <c r="AT762" i="7"/>
  <c r="AS762" i="7"/>
  <c r="AR762" i="7"/>
  <c r="AQ762" i="7"/>
  <c r="AP762" i="7"/>
  <c r="AO762" i="7"/>
  <c r="AN762" i="7"/>
  <c r="AT761" i="7"/>
  <c r="AS761" i="7"/>
  <c r="AR761" i="7"/>
  <c r="AQ761" i="7"/>
  <c r="AP761" i="7"/>
  <c r="AO761" i="7"/>
  <c r="AN761" i="7"/>
  <c r="AT760" i="7"/>
  <c r="AS760" i="7"/>
  <c r="AR760" i="7"/>
  <c r="AQ760" i="7"/>
  <c r="AP760" i="7"/>
  <c r="AO760" i="7"/>
  <c r="AN760" i="7"/>
  <c r="AT759" i="7"/>
  <c r="AS759" i="7"/>
  <c r="AR759" i="7"/>
  <c r="AQ759" i="7"/>
  <c r="AP759" i="7"/>
  <c r="AO759" i="7"/>
  <c r="AN759" i="7"/>
  <c r="AT758" i="7"/>
  <c r="AS758" i="7"/>
  <c r="AR758" i="7"/>
  <c r="AQ758" i="7"/>
  <c r="AP758" i="7"/>
  <c r="AO758" i="7"/>
  <c r="AN758" i="7"/>
  <c r="AT757" i="7"/>
  <c r="AS757" i="7"/>
  <c r="AR757" i="7"/>
  <c r="AQ757" i="7"/>
  <c r="AP757" i="7"/>
  <c r="AO757" i="7"/>
  <c r="AN757" i="7"/>
  <c r="AT756" i="7"/>
  <c r="AS756" i="7"/>
  <c r="AR756" i="7"/>
  <c r="AQ756" i="7"/>
  <c r="AP756" i="7"/>
  <c r="AO756" i="7"/>
  <c r="AN756" i="7"/>
  <c r="AT755" i="7"/>
  <c r="AS755" i="7"/>
  <c r="AR755" i="7"/>
  <c r="AQ755" i="7"/>
  <c r="AP755" i="7"/>
  <c r="AO755" i="7"/>
  <c r="AN755" i="7"/>
  <c r="AT754" i="7"/>
  <c r="AS754" i="7"/>
  <c r="AR754" i="7"/>
  <c r="AQ754" i="7"/>
  <c r="AP754" i="7"/>
  <c r="AO754" i="7"/>
  <c r="AN754" i="7"/>
  <c r="AT753" i="7"/>
  <c r="AS753" i="7"/>
  <c r="AR753" i="7"/>
  <c r="AQ753" i="7"/>
  <c r="AP753" i="7"/>
  <c r="AO753" i="7"/>
  <c r="AN753" i="7"/>
  <c r="AT752" i="7"/>
  <c r="AS752" i="7"/>
  <c r="AR752" i="7"/>
  <c r="AQ752" i="7"/>
  <c r="AP752" i="7"/>
  <c r="AO752" i="7"/>
  <c r="AN752" i="7"/>
  <c r="AT751" i="7"/>
  <c r="AS751" i="7"/>
  <c r="AR751" i="7"/>
  <c r="AQ751" i="7"/>
  <c r="AP751" i="7"/>
  <c r="AO751" i="7"/>
  <c r="AN751" i="7"/>
  <c r="AT750" i="7"/>
  <c r="AS750" i="7"/>
  <c r="AR750" i="7"/>
  <c r="AQ750" i="7"/>
  <c r="AP750" i="7"/>
  <c r="AO750" i="7"/>
  <c r="AN750" i="7"/>
  <c r="AT749" i="7"/>
  <c r="AS749" i="7"/>
  <c r="AR749" i="7"/>
  <c r="AQ749" i="7"/>
  <c r="AP749" i="7"/>
  <c r="AO749" i="7"/>
  <c r="AN749" i="7"/>
  <c r="AT748" i="7"/>
  <c r="AS748" i="7"/>
  <c r="AR748" i="7"/>
  <c r="AQ748" i="7"/>
  <c r="AP748" i="7"/>
  <c r="AO748" i="7"/>
  <c r="AN748" i="7"/>
  <c r="AT747" i="7"/>
  <c r="AS747" i="7"/>
  <c r="AR747" i="7"/>
  <c r="AQ747" i="7"/>
  <c r="AP747" i="7"/>
  <c r="AO747" i="7"/>
  <c r="AN747" i="7"/>
  <c r="AT746" i="7"/>
  <c r="AS746" i="7"/>
  <c r="AR746" i="7"/>
  <c r="AQ746" i="7"/>
  <c r="AP746" i="7"/>
  <c r="AO746" i="7"/>
  <c r="AN746" i="7"/>
  <c r="AT745" i="7"/>
  <c r="AS745" i="7"/>
  <c r="AR745" i="7"/>
  <c r="AQ745" i="7"/>
  <c r="AP745" i="7"/>
  <c r="AO745" i="7"/>
  <c r="AN745" i="7"/>
  <c r="AT744" i="7"/>
  <c r="AS744" i="7"/>
  <c r="AR744" i="7"/>
  <c r="AQ744" i="7"/>
  <c r="AP744" i="7"/>
  <c r="AO744" i="7"/>
  <c r="AN744" i="7"/>
  <c r="AT743" i="7"/>
  <c r="AS743" i="7"/>
  <c r="AR743" i="7"/>
  <c r="AQ743" i="7"/>
  <c r="AP743" i="7"/>
  <c r="AO743" i="7"/>
  <c r="AN743" i="7"/>
  <c r="AT742" i="7"/>
  <c r="AS742" i="7"/>
  <c r="AR742" i="7"/>
  <c r="AQ742" i="7"/>
  <c r="AP742" i="7"/>
  <c r="AO742" i="7"/>
  <c r="AN742" i="7"/>
  <c r="AT741" i="7"/>
  <c r="AS741" i="7"/>
  <c r="AR741" i="7"/>
  <c r="AQ741" i="7"/>
  <c r="AP741" i="7"/>
  <c r="AO741" i="7"/>
  <c r="AN741" i="7"/>
  <c r="AT740" i="7"/>
  <c r="AS740" i="7"/>
  <c r="AR740" i="7"/>
  <c r="AQ740" i="7"/>
  <c r="AP740" i="7"/>
  <c r="AO740" i="7"/>
  <c r="AN740" i="7"/>
  <c r="AT739" i="7"/>
  <c r="AS739" i="7"/>
  <c r="AR739" i="7"/>
  <c r="AQ739" i="7"/>
  <c r="AP739" i="7"/>
  <c r="AO739" i="7"/>
  <c r="AN739" i="7"/>
  <c r="AT738" i="7"/>
  <c r="AS738" i="7"/>
  <c r="AR738" i="7"/>
  <c r="AQ738" i="7"/>
  <c r="AP738" i="7"/>
  <c r="AO738" i="7"/>
  <c r="AN738" i="7"/>
  <c r="AT737" i="7"/>
  <c r="AS737" i="7"/>
  <c r="AR737" i="7"/>
  <c r="AQ737" i="7"/>
  <c r="AP737" i="7"/>
  <c r="AO737" i="7"/>
  <c r="AN737" i="7"/>
  <c r="AT736" i="7"/>
  <c r="AS736" i="7"/>
  <c r="AR736" i="7"/>
  <c r="AQ736" i="7"/>
  <c r="AP736" i="7"/>
  <c r="AO736" i="7"/>
  <c r="AN736" i="7"/>
  <c r="AT735" i="7"/>
  <c r="AS735" i="7"/>
  <c r="AR735" i="7"/>
  <c r="AQ735" i="7"/>
  <c r="AP735" i="7"/>
  <c r="AO735" i="7"/>
  <c r="AN735" i="7"/>
  <c r="AT734" i="7"/>
  <c r="AS734" i="7"/>
  <c r="AR734" i="7"/>
  <c r="AQ734" i="7"/>
  <c r="AP734" i="7"/>
  <c r="AO734" i="7"/>
  <c r="AN734" i="7"/>
  <c r="AT733" i="7"/>
  <c r="AS733" i="7"/>
  <c r="AR733" i="7"/>
  <c r="AQ733" i="7"/>
  <c r="AP733" i="7"/>
  <c r="AO733" i="7"/>
  <c r="AN733" i="7"/>
  <c r="AT732" i="7"/>
  <c r="AS732" i="7"/>
  <c r="AR732" i="7"/>
  <c r="AQ732" i="7"/>
  <c r="AP732" i="7"/>
  <c r="AO732" i="7"/>
  <c r="AN732" i="7"/>
  <c r="AT731" i="7"/>
  <c r="AS731" i="7"/>
  <c r="AR731" i="7"/>
  <c r="AQ731" i="7"/>
  <c r="AP731" i="7"/>
  <c r="AO731" i="7"/>
  <c r="AN731" i="7"/>
  <c r="AT730" i="7"/>
  <c r="AS730" i="7"/>
  <c r="AR730" i="7"/>
  <c r="AQ730" i="7"/>
  <c r="AP730" i="7"/>
  <c r="AO730" i="7"/>
  <c r="AN730" i="7"/>
  <c r="AT729" i="7"/>
  <c r="AS729" i="7"/>
  <c r="AR729" i="7"/>
  <c r="AQ729" i="7"/>
  <c r="AP729" i="7"/>
  <c r="AO729" i="7"/>
  <c r="AN729" i="7"/>
  <c r="AT728" i="7"/>
  <c r="AS728" i="7"/>
  <c r="AR728" i="7"/>
  <c r="AQ728" i="7"/>
  <c r="AP728" i="7"/>
  <c r="AO728" i="7"/>
  <c r="AN728" i="7"/>
  <c r="AT727" i="7"/>
  <c r="AS727" i="7"/>
  <c r="AR727" i="7"/>
  <c r="AQ727" i="7"/>
  <c r="AP727" i="7"/>
  <c r="AO727" i="7"/>
  <c r="AN727" i="7"/>
  <c r="AT726" i="7"/>
  <c r="AS726" i="7"/>
  <c r="AR726" i="7"/>
  <c r="AQ726" i="7"/>
  <c r="AP726" i="7"/>
  <c r="AO726" i="7"/>
  <c r="AN726" i="7"/>
  <c r="AT725" i="7"/>
  <c r="AS725" i="7"/>
  <c r="AR725" i="7"/>
  <c r="AQ725" i="7"/>
  <c r="AP725" i="7"/>
  <c r="AO725" i="7"/>
  <c r="AN725" i="7"/>
  <c r="AT724" i="7"/>
  <c r="AS724" i="7"/>
  <c r="AR724" i="7"/>
  <c r="AQ724" i="7"/>
  <c r="AP724" i="7"/>
  <c r="AO724" i="7"/>
  <c r="AN724" i="7"/>
  <c r="AT723" i="7"/>
  <c r="AS723" i="7"/>
  <c r="AR723" i="7"/>
  <c r="AQ723" i="7"/>
  <c r="AP723" i="7"/>
  <c r="AO723" i="7"/>
  <c r="AN723" i="7"/>
  <c r="AT722" i="7"/>
  <c r="AS722" i="7"/>
  <c r="AR722" i="7"/>
  <c r="AQ722" i="7"/>
  <c r="AP722" i="7"/>
  <c r="AO722" i="7"/>
  <c r="AN722" i="7"/>
  <c r="AT721" i="7"/>
  <c r="AS721" i="7"/>
  <c r="AR721" i="7"/>
  <c r="AQ721" i="7"/>
  <c r="AP721" i="7"/>
  <c r="AO721" i="7"/>
  <c r="AN721" i="7"/>
  <c r="AT720" i="7"/>
  <c r="AS720" i="7"/>
  <c r="AR720" i="7"/>
  <c r="AQ720" i="7"/>
  <c r="AP720" i="7"/>
  <c r="AO720" i="7"/>
  <c r="AN720" i="7"/>
  <c r="AT719" i="7"/>
  <c r="AS719" i="7"/>
  <c r="AR719" i="7"/>
  <c r="AQ719" i="7"/>
  <c r="AP719" i="7"/>
  <c r="AO719" i="7"/>
  <c r="AN719" i="7"/>
  <c r="AT718" i="7"/>
  <c r="AS718" i="7"/>
  <c r="AR718" i="7"/>
  <c r="AQ718" i="7"/>
  <c r="AP718" i="7"/>
  <c r="AO718" i="7"/>
  <c r="AN718" i="7"/>
  <c r="AT717" i="7"/>
  <c r="AS717" i="7"/>
  <c r="AR717" i="7"/>
  <c r="AQ717" i="7"/>
  <c r="AP717" i="7"/>
  <c r="AO717" i="7"/>
  <c r="AN717" i="7"/>
  <c r="AT716" i="7"/>
  <c r="AS716" i="7"/>
  <c r="AR716" i="7"/>
  <c r="AQ716" i="7"/>
  <c r="AP716" i="7"/>
  <c r="AO716" i="7"/>
  <c r="AN716" i="7"/>
  <c r="AT715" i="7"/>
  <c r="AS715" i="7"/>
  <c r="AR715" i="7"/>
  <c r="AQ715" i="7"/>
  <c r="AP715" i="7"/>
  <c r="AO715" i="7"/>
  <c r="AN715" i="7"/>
  <c r="AT714" i="7"/>
  <c r="AS714" i="7"/>
  <c r="AR714" i="7"/>
  <c r="AQ714" i="7"/>
  <c r="AP714" i="7"/>
  <c r="AO714" i="7"/>
  <c r="AN714" i="7"/>
  <c r="AT713" i="7"/>
  <c r="AS713" i="7"/>
  <c r="AR713" i="7"/>
  <c r="AQ713" i="7"/>
  <c r="AP713" i="7"/>
  <c r="AO713" i="7"/>
  <c r="AN713" i="7"/>
  <c r="AT712" i="7"/>
  <c r="AS712" i="7"/>
  <c r="AR712" i="7"/>
  <c r="AQ712" i="7"/>
  <c r="AP712" i="7"/>
  <c r="AO712" i="7"/>
  <c r="AN712" i="7"/>
  <c r="AT711" i="7"/>
  <c r="AS711" i="7"/>
  <c r="AR711" i="7"/>
  <c r="AQ711" i="7"/>
  <c r="AP711" i="7"/>
  <c r="AO711" i="7"/>
  <c r="AN711" i="7"/>
  <c r="AT710" i="7"/>
  <c r="AS710" i="7"/>
  <c r="AR710" i="7"/>
  <c r="AQ710" i="7"/>
  <c r="AP710" i="7"/>
  <c r="AO710" i="7"/>
  <c r="AN710" i="7"/>
  <c r="AT709" i="7"/>
  <c r="AS709" i="7"/>
  <c r="AR709" i="7"/>
  <c r="AQ709" i="7"/>
  <c r="AP709" i="7"/>
  <c r="AO709" i="7"/>
  <c r="AN709" i="7"/>
  <c r="AT708" i="7"/>
  <c r="AS708" i="7"/>
  <c r="AR708" i="7"/>
  <c r="AQ708" i="7"/>
  <c r="AP708" i="7"/>
  <c r="AO708" i="7"/>
  <c r="AN708" i="7"/>
  <c r="AT707" i="7"/>
  <c r="AS707" i="7"/>
  <c r="AR707" i="7"/>
  <c r="AQ707" i="7"/>
  <c r="AP707" i="7"/>
  <c r="AO707" i="7"/>
  <c r="AN707" i="7"/>
  <c r="AT706" i="7"/>
  <c r="AS706" i="7"/>
  <c r="AR706" i="7"/>
  <c r="AQ706" i="7"/>
  <c r="AP706" i="7"/>
  <c r="AO706" i="7"/>
  <c r="AN706" i="7"/>
  <c r="AT705" i="7"/>
  <c r="AS705" i="7"/>
  <c r="AR705" i="7"/>
  <c r="AQ705" i="7"/>
  <c r="AP705" i="7"/>
  <c r="AO705" i="7"/>
  <c r="AN705" i="7"/>
  <c r="AT704" i="7"/>
  <c r="AS704" i="7"/>
  <c r="AR704" i="7"/>
  <c r="AQ704" i="7"/>
  <c r="AP704" i="7"/>
  <c r="AO704" i="7"/>
  <c r="AN704" i="7"/>
  <c r="AT703" i="7"/>
  <c r="AS703" i="7"/>
  <c r="AR703" i="7"/>
  <c r="AQ703" i="7"/>
  <c r="AP703" i="7"/>
  <c r="AO703" i="7"/>
  <c r="AN703" i="7"/>
  <c r="AT702" i="7"/>
  <c r="AS702" i="7"/>
  <c r="AR702" i="7"/>
  <c r="AQ702" i="7"/>
  <c r="AP702" i="7"/>
  <c r="AO702" i="7"/>
  <c r="AN702" i="7"/>
  <c r="AT701" i="7"/>
  <c r="AS701" i="7"/>
  <c r="AR701" i="7"/>
  <c r="AQ701" i="7"/>
  <c r="AP701" i="7"/>
  <c r="AO701" i="7"/>
  <c r="AN701" i="7"/>
  <c r="AT700" i="7"/>
  <c r="AS700" i="7"/>
  <c r="AR700" i="7"/>
  <c r="AQ700" i="7"/>
  <c r="AP700" i="7"/>
  <c r="AO700" i="7"/>
  <c r="AN700" i="7"/>
  <c r="AT699" i="7"/>
  <c r="AS699" i="7"/>
  <c r="AR699" i="7"/>
  <c r="AQ699" i="7"/>
  <c r="AP699" i="7"/>
  <c r="AO699" i="7"/>
  <c r="AN699" i="7"/>
  <c r="AT698" i="7"/>
  <c r="AS698" i="7"/>
  <c r="AR698" i="7"/>
  <c r="AQ698" i="7"/>
  <c r="AP698" i="7"/>
  <c r="AO698" i="7"/>
  <c r="AN698" i="7"/>
  <c r="AT697" i="7"/>
  <c r="AS697" i="7"/>
  <c r="AR697" i="7"/>
  <c r="AQ697" i="7"/>
  <c r="AP697" i="7"/>
  <c r="AO697" i="7"/>
  <c r="AN697" i="7"/>
  <c r="AT696" i="7"/>
  <c r="AS696" i="7"/>
  <c r="AR696" i="7"/>
  <c r="AQ696" i="7"/>
  <c r="AP696" i="7"/>
  <c r="AO696" i="7"/>
  <c r="AN696" i="7"/>
  <c r="AT695" i="7"/>
  <c r="AS695" i="7"/>
  <c r="AR695" i="7"/>
  <c r="AQ695" i="7"/>
  <c r="AP695" i="7"/>
  <c r="AO695" i="7"/>
  <c r="AN695" i="7"/>
  <c r="AT694" i="7"/>
  <c r="AS694" i="7"/>
  <c r="AR694" i="7"/>
  <c r="AQ694" i="7"/>
  <c r="AP694" i="7"/>
  <c r="AO694" i="7"/>
  <c r="AN694" i="7"/>
  <c r="AT693" i="7"/>
  <c r="AS693" i="7"/>
  <c r="AR693" i="7"/>
  <c r="AQ693" i="7"/>
  <c r="AP693" i="7"/>
  <c r="AO693" i="7"/>
  <c r="AN693" i="7"/>
  <c r="AT692" i="7"/>
  <c r="AS692" i="7"/>
  <c r="AR692" i="7"/>
  <c r="AQ692" i="7"/>
  <c r="AP692" i="7"/>
  <c r="AO692" i="7"/>
  <c r="AN692" i="7"/>
  <c r="AT691" i="7"/>
  <c r="AS691" i="7"/>
  <c r="AR691" i="7"/>
  <c r="AQ691" i="7"/>
  <c r="AP691" i="7"/>
  <c r="AO691" i="7"/>
  <c r="AN691" i="7"/>
  <c r="AT690" i="7"/>
  <c r="AS690" i="7"/>
  <c r="AR690" i="7"/>
  <c r="AQ690" i="7"/>
  <c r="AP690" i="7"/>
  <c r="AO690" i="7"/>
  <c r="AN690" i="7"/>
  <c r="AT689" i="7"/>
  <c r="AS689" i="7"/>
  <c r="AR689" i="7"/>
  <c r="AQ689" i="7"/>
  <c r="AP689" i="7"/>
  <c r="AO689" i="7"/>
  <c r="AN689" i="7"/>
  <c r="AT688" i="7"/>
  <c r="AS688" i="7"/>
  <c r="AR688" i="7"/>
  <c r="AQ688" i="7"/>
  <c r="AP688" i="7"/>
  <c r="AO688" i="7"/>
  <c r="AN688" i="7"/>
  <c r="AT687" i="7"/>
  <c r="AS687" i="7"/>
  <c r="AR687" i="7"/>
  <c r="AQ687" i="7"/>
  <c r="AP687" i="7"/>
  <c r="AO687" i="7"/>
  <c r="AN687" i="7"/>
  <c r="AT686" i="7"/>
  <c r="AS686" i="7"/>
  <c r="AR686" i="7"/>
  <c r="AQ686" i="7"/>
  <c r="AP686" i="7"/>
  <c r="AO686" i="7"/>
  <c r="AN686" i="7"/>
  <c r="AT685" i="7"/>
  <c r="AS685" i="7"/>
  <c r="AR685" i="7"/>
  <c r="AQ685" i="7"/>
  <c r="AP685" i="7"/>
  <c r="AO685" i="7"/>
  <c r="AN685" i="7"/>
  <c r="AT684" i="7"/>
  <c r="AS684" i="7"/>
  <c r="AR684" i="7"/>
  <c r="AQ684" i="7"/>
  <c r="AP684" i="7"/>
  <c r="AO684" i="7"/>
  <c r="AN684" i="7"/>
  <c r="AT683" i="7"/>
  <c r="AS683" i="7"/>
  <c r="AR683" i="7"/>
  <c r="AQ683" i="7"/>
  <c r="AP683" i="7"/>
  <c r="AO683" i="7"/>
  <c r="AN683" i="7"/>
  <c r="AT682" i="7"/>
  <c r="AS682" i="7"/>
  <c r="AR682" i="7"/>
  <c r="AQ682" i="7"/>
  <c r="AP682" i="7"/>
  <c r="AO682" i="7"/>
  <c r="AN682" i="7"/>
  <c r="AT681" i="7"/>
  <c r="AS681" i="7"/>
  <c r="AR681" i="7"/>
  <c r="AQ681" i="7"/>
  <c r="AP681" i="7"/>
  <c r="AO681" i="7"/>
  <c r="AN681" i="7"/>
  <c r="AT680" i="7"/>
  <c r="AS680" i="7"/>
  <c r="AR680" i="7"/>
  <c r="AQ680" i="7"/>
  <c r="AP680" i="7"/>
  <c r="AO680" i="7"/>
  <c r="AN680" i="7"/>
  <c r="AT679" i="7"/>
  <c r="AS679" i="7"/>
  <c r="AR679" i="7"/>
  <c r="AQ679" i="7"/>
  <c r="AP679" i="7"/>
  <c r="AO679" i="7"/>
  <c r="AN679" i="7"/>
  <c r="AT678" i="7"/>
  <c r="AS678" i="7"/>
  <c r="AR678" i="7"/>
  <c r="AQ678" i="7"/>
  <c r="AP678" i="7"/>
  <c r="AO678" i="7"/>
  <c r="AN678" i="7"/>
  <c r="AT677" i="7"/>
  <c r="AS677" i="7"/>
  <c r="AR677" i="7"/>
  <c r="AQ677" i="7"/>
  <c r="AP677" i="7"/>
  <c r="AO677" i="7"/>
  <c r="AN677" i="7"/>
  <c r="AT676" i="7"/>
  <c r="AS676" i="7"/>
  <c r="AR676" i="7"/>
  <c r="AQ676" i="7"/>
  <c r="AP676" i="7"/>
  <c r="AO676" i="7"/>
  <c r="AN676" i="7"/>
  <c r="AT675" i="7"/>
  <c r="AS675" i="7"/>
  <c r="AR675" i="7"/>
  <c r="AQ675" i="7"/>
  <c r="AP675" i="7"/>
  <c r="AO675" i="7"/>
  <c r="AN675" i="7"/>
  <c r="AT674" i="7"/>
  <c r="AS674" i="7"/>
  <c r="AR674" i="7"/>
  <c r="AQ674" i="7"/>
  <c r="AP674" i="7"/>
  <c r="AO674" i="7"/>
  <c r="AN674" i="7"/>
  <c r="AT673" i="7"/>
  <c r="AS673" i="7"/>
  <c r="AR673" i="7"/>
  <c r="AQ673" i="7"/>
  <c r="AP673" i="7"/>
  <c r="AO673" i="7"/>
  <c r="AN673" i="7"/>
  <c r="AT672" i="7"/>
  <c r="AS672" i="7"/>
  <c r="AR672" i="7"/>
  <c r="AQ672" i="7"/>
  <c r="AP672" i="7"/>
  <c r="AO672" i="7"/>
  <c r="AN672" i="7"/>
  <c r="AT671" i="7"/>
  <c r="AS671" i="7"/>
  <c r="AR671" i="7"/>
  <c r="AQ671" i="7"/>
  <c r="AP671" i="7"/>
  <c r="AO671" i="7"/>
  <c r="AN671" i="7"/>
  <c r="AT670" i="7"/>
  <c r="AS670" i="7"/>
  <c r="AR670" i="7"/>
  <c r="AQ670" i="7"/>
  <c r="AP670" i="7"/>
  <c r="AO670" i="7"/>
  <c r="AN670" i="7"/>
  <c r="AT669" i="7"/>
  <c r="AS669" i="7"/>
  <c r="AR669" i="7"/>
  <c r="AQ669" i="7"/>
  <c r="AP669" i="7"/>
  <c r="AO669" i="7"/>
  <c r="AN669" i="7"/>
  <c r="AT668" i="7"/>
  <c r="AS668" i="7"/>
  <c r="AR668" i="7"/>
  <c r="AQ668" i="7"/>
  <c r="AP668" i="7"/>
  <c r="AO668" i="7"/>
  <c r="AN668" i="7"/>
  <c r="AT667" i="7"/>
  <c r="AS667" i="7"/>
  <c r="AR667" i="7"/>
  <c r="AQ667" i="7"/>
  <c r="AP667" i="7"/>
  <c r="AO667" i="7"/>
  <c r="AN667" i="7"/>
  <c r="AT666" i="7"/>
  <c r="AS666" i="7"/>
  <c r="AR666" i="7"/>
  <c r="AQ666" i="7"/>
  <c r="AP666" i="7"/>
  <c r="AO666" i="7"/>
  <c r="AN666" i="7"/>
  <c r="AT665" i="7"/>
  <c r="AS665" i="7"/>
  <c r="AR665" i="7"/>
  <c r="AQ665" i="7"/>
  <c r="AP665" i="7"/>
  <c r="AO665" i="7"/>
  <c r="AN665" i="7"/>
  <c r="AT664" i="7"/>
  <c r="AS664" i="7"/>
  <c r="AR664" i="7"/>
  <c r="AQ664" i="7"/>
  <c r="AP664" i="7"/>
  <c r="AO664" i="7"/>
  <c r="AN664" i="7"/>
  <c r="AT663" i="7"/>
  <c r="AS663" i="7"/>
  <c r="AR663" i="7"/>
  <c r="AQ663" i="7"/>
  <c r="AP663" i="7"/>
  <c r="AO663" i="7"/>
  <c r="AN663" i="7"/>
  <c r="AT662" i="7"/>
  <c r="AS662" i="7"/>
  <c r="AR662" i="7"/>
  <c r="AQ662" i="7"/>
  <c r="AP662" i="7"/>
  <c r="AO662" i="7"/>
  <c r="AN662" i="7"/>
  <c r="AT661" i="7"/>
  <c r="AS661" i="7"/>
  <c r="AR661" i="7"/>
  <c r="AQ661" i="7"/>
  <c r="AP661" i="7"/>
  <c r="AO661" i="7"/>
  <c r="AN661" i="7"/>
  <c r="AT660" i="7"/>
  <c r="AS660" i="7"/>
  <c r="AR660" i="7"/>
  <c r="AQ660" i="7"/>
  <c r="AP660" i="7"/>
  <c r="AO660" i="7"/>
  <c r="AN660" i="7"/>
  <c r="AT659" i="7"/>
  <c r="AS659" i="7"/>
  <c r="AR659" i="7"/>
  <c r="AQ659" i="7"/>
  <c r="AP659" i="7"/>
  <c r="AO659" i="7"/>
  <c r="AN659" i="7"/>
  <c r="AT658" i="7"/>
  <c r="AS658" i="7"/>
  <c r="AR658" i="7"/>
  <c r="AQ658" i="7"/>
  <c r="AP658" i="7"/>
  <c r="AO658" i="7"/>
  <c r="AN658" i="7"/>
  <c r="AT657" i="7"/>
  <c r="AS657" i="7"/>
  <c r="AR657" i="7"/>
  <c r="AQ657" i="7"/>
  <c r="AP657" i="7"/>
  <c r="AO657" i="7"/>
  <c r="AN657" i="7"/>
  <c r="AT656" i="7"/>
  <c r="AS656" i="7"/>
  <c r="AR656" i="7"/>
  <c r="AQ656" i="7"/>
  <c r="AP656" i="7"/>
  <c r="AO656" i="7"/>
  <c r="AN656" i="7"/>
  <c r="AT655" i="7"/>
  <c r="AS655" i="7"/>
  <c r="AR655" i="7"/>
  <c r="AQ655" i="7"/>
  <c r="AP655" i="7"/>
  <c r="AO655" i="7"/>
  <c r="AN655" i="7"/>
  <c r="AT654" i="7"/>
  <c r="AS654" i="7"/>
  <c r="AR654" i="7"/>
  <c r="AQ654" i="7"/>
  <c r="AP654" i="7"/>
  <c r="AO654" i="7"/>
  <c r="AN654" i="7"/>
  <c r="AT653" i="7"/>
  <c r="AS653" i="7"/>
  <c r="AR653" i="7"/>
  <c r="AQ653" i="7"/>
  <c r="AP653" i="7"/>
  <c r="AO653" i="7"/>
  <c r="AN653" i="7"/>
  <c r="AT652" i="7"/>
  <c r="AS652" i="7"/>
  <c r="AR652" i="7"/>
  <c r="AQ652" i="7"/>
  <c r="AP652" i="7"/>
  <c r="AO652" i="7"/>
  <c r="AN652" i="7"/>
  <c r="AT651" i="7"/>
  <c r="AS651" i="7"/>
  <c r="AR651" i="7"/>
  <c r="AQ651" i="7"/>
  <c r="AP651" i="7"/>
  <c r="AO651" i="7"/>
  <c r="AN651" i="7"/>
  <c r="AT650" i="7"/>
  <c r="AS650" i="7"/>
  <c r="AR650" i="7"/>
  <c r="AQ650" i="7"/>
  <c r="AP650" i="7"/>
  <c r="AO650" i="7"/>
  <c r="AN650" i="7"/>
  <c r="AT649" i="7"/>
  <c r="AS649" i="7"/>
  <c r="AR649" i="7"/>
  <c r="AQ649" i="7"/>
  <c r="AP649" i="7"/>
  <c r="AO649" i="7"/>
  <c r="AN649" i="7"/>
  <c r="AT648" i="7"/>
  <c r="AS648" i="7"/>
  <c r="AR648" i="7"/>
  <c r="AQ648" i="7"/>
  <c r="AP648" i="7"/>
  <c r="AO648" i="7"/>
  <c r="AN648" i="7"/>
  <c r="AT647" i="7"/>
  <c r="AS647" i="7"/>
  <c r="AR647" i="7"/>
  <c r="AQ647" i="7"/>
  <c r="AP647" i="7"/>
  <c r="AO647" i="7"/>
  <c r="AN647" i="7"/>
  <c r="AT646" i="7"/>
  <c r="AS646" i="7"/>
  <c r="AR646" i="7"/>
  <c r="AQ646" i="7"/>
  <c r="AP646" i="7"/>
  <c r="AO646" i="7"/>
  <c r="AN646" i="7"/>
  <c r="AT645" i="7"/>
  <c r="AS645" i="7"/>
  <c r="AR645" i="7"/>
  <c r="AQ645" i="7"/>
  <c r="AP645" i="7"/>
  <c r="AO645" i="7"/>
  <c r="AN645" i="7"/>
  <c r="AT644" i="7"/>
  <c r="AS644" i="7"/>
  <c r="AR644" i="7"/>
  <c r="AQ644" i="7"/>
  <c r="AP644" i="7"/>
  <c r="AO644" i="7"/>
  <c r="AN644" i="7"/>
  <c r="AT643" i="7"/>
  <c r="AS643" i="7"/>
  <c r="AR643" i="7"/>
  <c r="AQ643" i="7"/>
  <c r="AP643" i="7"/>
  <c r="AO643" i="7"/>
  <c r="AN643" i="7"/>
  <c r="AT642" i="7"/>
  <c r="AS642" i="7"/>
  <c r="AR642" i="7"/>
  <c r="AQ642" i="7"/>
  <c r="AP642" i="7"/>
  <c r="AO642" i="7"/>
  <c r="AN642" i="7"/>
  <c r="AT641" i="7"/>
  <c r="AS641" i="7"/>
  <c r="AR641" i="7"/>
  <c r="AQ641" i="7"/>
  <c r="AP641" i="7"/>
  <c r="AO641" i="7"/>
  <c r="AN641" i="7"/>
  <c r="AT640" i="7"/>
  <c r="AS640" i="7"/>
  <c r="AR640" i="7"/>
  <c r="AQ640" i="7"/>
  <c r="AP640" i="7"/>
  <c r="AO640" i="7"/>
  <c r="AN640" i="7"/>
  <c r="AT639" i="7"/>
  <c r="AS639" i="7"/>
  <c r="AR639" i="7"/>
  <c r="AQ639" i="7"/>
  <c r="AP639" i="7"/>
  <c r="AO639" i="7"/>
  <c r="AN639" i="7"/>
  <c r="AT638" i="7"/>
  <c r="AS638" i="7"/>
  <c r="AR638" i="7"/>
  <c r="AQ638" i="7"/>
  <c r="AP638" i="7"/>
  <c r="AO638" i="7"/>
  <c r="AN638" i="7"/>
  <c r="AT637" i="7"/>
  <c r="AS637" i="7"/>
  <c r="AR637" i="7"/>
  <c r="AQ637" i="7"/>
  <c r="AP637" i="7"/>
  <c r="AO637" i="7"/>
  <c r="AN637" i="7"/>
  <c r="AT636" i="7"/>
  <c r="AS636" i="7"/>
  <c r="AR636" i="7"/>
  <c r="AQ636" i="7"/>
  <c r="AP636" i="7"/>
  <c r="AO636" i="7"/>
  <c r="AN636" i="7"/>
  <c r="AT635" i="7"/>
  <c r="AS635" i="7"/>
  <c r="AR635" i="7"/>
  <c r="AQ635" i="7"/>
  <c r="AP635" i="7"/>
  <c r="AO635" i="7"/>
  <c r="AN635" i="7"/>
  <c r="AT634" i="7"/>
  <c r="AS634" i="7"/>
  <c r="AR634" i="7"/>
  <c r="AQ634" i="7"/>
  <c r="AP634" i="7"/>
  <c r="AO634" i="7"/>
  <c r="AN634" i="7"/>
  <c r="AT633" i="7"/>
  <c r="AS633" i="7"/>
  <c r="AR633" i="7"/>
  <c r="AQ633" i="7"/>
  <c r="AP633" i="7"/>
  <c r="AO633" i="7"/>
  <c r="AN633" i="7"/>
  <c r="AT632" i="7"/>
  <c r="AS632" i="7"/>
  <c r="AR632" i="7"/>
  <c r="AQ632" i="7"/>
  <c r="AP632" i="7"/>
  <c r="AO632" i="7"/>
  <c r="AN632" i="7"/>
  <c r="AT631" i="7"/>
  <c r="AS631" i="7"/>
  <c r="AR631" i="7"/>
  <c r="AQ631" i="7"/>
  <c r="AP631" i="7"/>
  <c r="AO631" i="7"/>
  <c r="AN631" i="7"/>
  <c r="AT630" i="7"/>
  <c r="AS630" i="7"/>
  <c r="AR630" i="7"/>
  <c r="AQ630" i="7"/>
  <c r="AP630" i="7"/>
  <c r="AO630" i="7"/>
  <c r="AN630" i="7"/>
  <c r="AT629" i="7"/>
  <c r="AS629" i="7"/>
  <c r="AR629" i="7"/>
  <c r="AQ629" i="7"/>
  <c r="AP629" i="7"/>
  <c r="AO629" i="7"/>
  <c r="AN629" i="7"/>
  <c r="AT628" i="7"/>
  <c r="AS628" i="7"/>
  <c r="AR628" i="7"/>
  <c r="AQ628" i="7"/>
  <c r="AP628" i="7"/>
  <c r="AO628" i="7"/>
  <c r="AN628" i="7"/>
  <c r="AT627" i="7"/>
  <c r="AS627" i="7"/>
  <c r="AR627" i="7"/>
  <c r="AQ627" i="7"/>
  <c r="AP627" i="7"/>
  <c r="AO627" i="7"/>
  <c r="AN627" i="7"/>
  <c r="AT626" i="7"/>
  <c r="AS626" i="7"/>
  <c r="AR626" i="7"/>
  <c r="AQ626" i="7"/>
  <c r="AP626" i="7"/>
  <c r="AO626" i="7"/>
  <c r="AN626" i="7"/>
  <c r="AT625" i="7"/>
  <c r="AS625" i="7"/>
  <c r="AR625" i="7"/>
  <c r="AQ625" i="7"/>
  <c r="AP625" i="7"/>
  <c r="AO625" i="7"/>
  <c r="AN625" i="7"/>
  <c r="AT624" i="7"/>
  <c r="AS624" i="7"/>
  <c r="AR624" i="7"/>
  <c r="AQ624" i="7"/>
  <c r="AP624" i="7"/>
  <c r="AO624" i="7"/>
  <c r="AN624" i="7"/>
  <c r="AT623" i="7"/>
  <c r="AS623" i="7"/>
  <c r="AR623" i="7"/>
  <c r="AQ623" i="7"/>
  <c r="AP623" i="7"/>
  <c r="AO623" i="7"/>
  <c r="AN623" i="7"/>
  <c r="AT622" i="7"/>
  <c r="AS622" i="7"/>
  <c r="AR622" i="7"/>
  <c r="AQ622" i="7"/>
  <c r="AP622" i="7"/>
  <c r="AO622" i="7"/>
  <c r="AN622" i="7"/>
  <c r="AT621" i="7"/>
  <c r="AS621" i="7"/>
  <c r="AR621" i="7"/>
  <c r="AQ621" i="7"/>
  <c r="AP621" i="7"/>
  <c r="AO621" i="7"/>
  <c r="AN621" i="7"/>
  <c r="AT620" i="7"/>
  <c r="AS620" i="7"/>
  <c r="AR620" i="7"/>
  <c r="AQ620" i="7"/>
  <c r="AP620" i="7"/>
  <c r="AO620" i="7"/>
  <c r="AN620" i="7"/>
  <c r="AT619" i="7"/>
  <c r="AS619" i="7"/>
  <c r="AR619" i="7"/>
  <c r="AQ619" i="7"/>
  <c r="AP619" i="7"/>
  <c r="AO619" i="7"/>
  <c r="AN619" i="7"/>
  <c r="AT618" i="7"/>
  <c r="AS618" i="7"/>
  <c r="AR618" i="7"/>
  <c r="AQ618" i="7"/>
  <c r="AP618" i="7"/>
  <c r="AO618" i="7"/>
  <c r="AN618" i="7"/>
  <c r="AT617" i="7"/>
  <c r="AS617" i="7"/>
  <c r="AR617" i="7"/>
  <c r="AQ617" i="7"/>
  <c r="AP617" i="7"/>
  <c r="AO617" i="7"/>
  <c r="AN617" i="7"/>
  <c r="AT616" i="7"/>
  <c r="AS616" i="7"/>
  <c r="AR616" i="7"/>
  <c r="AQ616" i="7"/>
  <c r="AP616" i="7"/>
  <c r="AO616" i="7"/>
  <c r="AN616" i="7"/>
  <c r="AT615" i="7"/>
  <c r="AS615" i="7"/>
  <c r="AR615" i="7"/>
  <c r="AQ615" i="7"/>
  <c r="AP615" i="7"/>
  <c r="AO615" i="7"/>
  <c r="AN615" i="7"/>
  <c r="AT614" i="7"/>
  <c r="AS614" i="7"/>
  <c r="AR614" i="7"/>
  <c r="AQ614" i="7"/>
  <c r="AP614" i="7"/>
  <c r="AO614" i="7"/>
  <c r="AN614" i="7"/>
  <c r="AT613" i="7"/>
  <c r="AS613" i="7"/>
  <c r="AR613" i="7"/>
  <c r="AQ613" i="7"/>
  <c r="AP613" i="7"/>
  <c r="AO613" i="7"/>
  <c r="AN613" i="7"/>
  <c r="AT612" i="7"/>
  <c r="AS612" i="7"/>
  <c r="AR612" i="7"/>
  <c r="AQ612" i="7"/>
  <c r="AP612" i="7"/>
  <c r="AO612" i="7"/>
  <c r="AN612" i="7"/>
  <c r="AT611" i="7"/>
  <c r="AS611" i="7"/>
  <c r="AR611" i="7"/>
  <c r="AQ611" i="7"/>
  <c r="AP611" i="7"/>
  <c r="AO611" i="7"/>
  <c r="AN611" i="7"/>
  <c r="AT610" i="7"/>
  <c r="AS610" i="7"/>
  <c r="AR610" i="7"/>
  <c r="AQ610" i="7"/>
  <c r="AP610" i="7"/>
  <c r="AO610" i="7"/>
  <c r="AN610" i="7"/>
  <c r="AT609" i="7"/>
  <c r="AS609" i="7"/>
  <c r="AR609" i="7"/>
  <c r="AQ609" i="7"/>
  <c r="AP609" i="7"/>
  <c r="AO609" i="7"/>
  <c r="AN609" i="7"/>
  <c r="AT608" i="7"/>
  <c r="AS608" i="7"/>
  <c r="AR608" i="7"/>
  <c r="AQ608" i="7"/>
  <c r="AP608" i="7"/>
  <c r="AO608" i="7"/>
  <c r="AN608" i="7"/>
  <c r="AT607" i="7"/>
  <c r="AS607" i="7"/>
  <c r="AR607" i="7"/>
  <c r="AQ607" i="7"/>
  <c r="AP607" i="7"/>
  <c r="AO607" i="7"/>
  <c r="AN607" i="7"/>
  <c r="AT606" i="7"/>
  <c r="AS606" i="7"/>
  <c r="AR606" i="7"/>
  <c r="AQ606" i="7"/>
  <c r="AP606" i="7"/>
  <c r="AO606" i="7"/>
  <c r="AN606" i="7"/>
  <c r="AT605" i="7"/>
  <c r="AS605" i="7"/>
  <c r="AR605" i="7"/>
  <c r="AQ605" i="7"/>
  <c r="AP605" i="7"/>
  <c r="AO605" i="7"/>
  <c r="AN605" i="7"/>
  <c r="AT604" i="7"/>
  <c r="AS604" i="7"/>
  <c r="AR604" i="7"/>
  <c r="AQ604" i="7"/>
  <c r="AP604" i="7"/>
  <c r="AO604" i="7"/>
  <c r="AN604" i="7"/>
  <c r="AT603" i="7"/>
  <c r="AS603" i="7"/>
  <c r="AR603" i="7"/>
  <c r="AQ603" i="7"/>
  <c r="AP603" i="7"/>
  <c r="AO603" i="7"/>
  <c r="AN603" i="7"/>
  <c r="AT602" i="7"/>
  <c r="AS602" i="7"/>
  <c r="AR602" i="7"/>
  <c r="AQ602" i="7"/>
  <c r="AP602" i="7"/>
  <c r="AO602" i="7"/>
  <c r="AN602" i="7"/>
  <c r="AT601" i="7"/>
  <c r="AS601" i="7"/>
  <c r="AR601" i="7"/>
  <c r="AQ601" i="7"/>
  <c r="AP601" i="7"/>
  <c r="AO601" i="7"/>
  <c r="AN601" i="7"/>
  <c r="AT600" i="7"/>
  <c r="AS600" i="7"/>
  <c r="AR600" i="7"/>
  <c r="AQ600" i="7"/>
  <c r="AP600" i="7"/>
  <c r="AO600" i="7"/>
  <c r="AN600" i="7"/>
  <c r="AT599" i="7"/>
  <c r="AS599" i="7"/>
  <c r="AR599" i="7"/>
  <c r="AQ599" i="7"/>
  <c r="AP599" i="7"/>
  <c r="AO599" i="7"/>
  <c r="AN599" i="7"/>
  <c r="AT598" i="7"/>
  <c r="AS598" i="7"/>
  <c r="AR598" i="7"/>
  <c r="AQ598" i="7"/>
  <c r="AP598" i="7"/>
  <c r="AO598" i="7"/>
  <c r="AN598" i="7"/>
  <c r="AT597" i="7"/>
  <c r="AS597" i="7"/>
  <c r="AR597" i="7"/>
  <c r="AQ597" i="7"/>
  <c r="AP597" i="7"/>
  <c r="AO597" i="7"/>
  <c r="AN597" i="7"/>
  <c r="AT596" i="7"/>
  <c r="AS596" i="7"/>
  <c r="AR596" i="7"/>
  <c r="AQ596" i="7"/>
  <c r="AP596" i="7"/>
  <c r="AO596" i="7"/>
  <c r="AN596" i="7"/>
  <c r="AT595" i="7"/>
  <c r="AS595" i="7"/>
  <c r="AR595" i="7"/>
  <c r="AQ595" i="7"/>
  <c r="AP595" i="7"/>
  <c r="AO595" i="7"/>
  <c r="AN595" i="7"/>
  <c r="AT594" i="7"/>
  <c r="AS594" i="7"/>
  <c r="AR594" i="7"/>
  <c r="AQ594" i="7"/>
  <c r="AP594" i="7"/>
  <c r="AO594" i="7"/>
  <c r="AN594" i="7"/>
  <c r="AT593" i="7"/>
  <c r="AS593" i="7"/>
  <c r="AR593" i="7"/>
  <c r="AQ593" i="7"/>
  <c r="AP593" i="7"/>
  <c r="AO593" i="7"/>
  <c r="AN593" i="7"/>
  <c r="AT592" i="7"/>
  <c r="AS592" i="7"/>
  <c r="AR592" i="7"/>
  <c r="AQ592" i="7"/>
  <c r="AP592" i="7"/>
  <c r="AO592" i="7"/>
  <c r="AN592" i="7"/>
  <c r="AT591" i="7"/>
  <c r="AS591" i="7"/>
  <c r="AR591" i="7"/>
  <c r="AQ591" i="7"/>
  <c r="AP591" i="7"/>
  <c r="AO591" i="7"/>
  <c r="AN591" i="7"/>
  <c r="AT590" i="7"/>
  <c r="AS590" i="7"/>
  <c r="AR590" i="7"/>
  <c r="AQ590" i="7"/>
  <c r="AP590" i="7"/>
  <c r="AO590" i="7"/>
  <c r="AN590" i="7"/>
  <c r="AT589" i="7"/>
  <c r="AS589" i="7"/>
  <c r="AR589" i="7"/>
  <c r="AQ589" i="7"/>
  <c r="AP589" i="7"/>
  <c r="AO589" i="7"/>
  <c r="AN589" i="7"/>
  <c r="AT588" i="7"/>
  <c r="AS588" i="7"/>
  <c r="AR588" i="7"/>
  <c r="AQ588" i="7"/>
  <c r="AP588" i="7"/>
  <c r="AO588" i="7"/>
  <c r="AN588" i="7"/>
  <c r="AT587" i="7"/>
  <c r="AS587" i="7"/>
  <c r="AR587" i="7"/>
  <c r="AQ587" i="7"/>
  <c r="AP587" i="7"/>
  <c r="AO587" i="7"/>
  <c r="AN587" i="7"/>
  <c r="AT586" i="7"/>
  <c r="AS586" i="7"/>
  <c r="AR586" i="7"/>
  <c r="AQ586" i="7"/>
  <c r="AP586" i="7"/>
  <c r="AO586" i="7"/>
  <c r="AN586" i="7"/>
  <c r="AT585" i="7"/>
  <c r="AS585" i="7"/>
  <c r="AR585" i="7"/>
  <c r="AQ585" i="7"/>
  <c r="AP585" i="7"/>
  <c r="AO585" i="7"/>
  <c r="AN585" i="7"/>
  <c r="AT584" i="7"/>
  <c r="AS584" i="7"/>
  <c r="AR584" i="7"/>
  <c r="AQ584" i="7"/>
  <c r="AP584" i="7"/>
  <c r="AO584" i="7"/>
  <c r="AN584" i="7"/>
  <c r="AT583" i="7"/>
  <c r="AS583" i="7"/>
  <c r="AR583" i="7"/>
  <c r="AQ583" i="7"/>
  <c r="AP583" i="7"/>
  <c r="AO583" i="7"/>
  <c r="AN583" i="7"/>
  <c r="AT582" i="7"/>
  <c r="AS582" i="7"/>
  <c r="AR582" i="7"/>
  <c r="AQ582" i="7"/>
  <c r="AP582" i="7"/>
  <c r="AO582" i="7"/>
  <c r="AN582" i="7"/>
  <c r="AT581" i="7"/>
  <c r="AS581" i="7"/>
  <c r="AR581" i="7"/>
  <c r="AQ581" i="7"/>
  <c r="AP581" i="7"/>
  <c r="AO581" i="7"/>
  <c r="AN581" i="7"/>
  <c r="AT580" i="7"/>
  <c r="AS580" i="7"/>
  <c r="AR580" i="7"/>
  <c r="AQ580" i="7"/>
  <c r="AP580" i="7"/>
  <c r="AO580" i="7"/>
  <c r="AN580" i="7"/>
  <c r="AT579" i="7"/>
  <c r="AS579" i="7"/>
  <c r="AR579" i="7"/>
  <c r="AQ579" i="7"/>
  <c r="AP579" i="7"/>
  <c r="AO579" i="7"/>
  <c r="AN579" i="7"/>
  <c r="AT578" i="7"/>
  <c r="AS578" i="7"/>
  <c r="AR578" i="7"/>
  <c r="AQ578" i="7"/>
  <c r="AP578" i="7"/>
  <c r="AO578" i="7"/>
  <c r="AN578" i="7"/>
  <c r="AT577" i="7"/>
  <c r="AS577" i="7"/>
  <c r="AR577" i="7"/>
  <c r="AQ577" i="7"/>
  <c r="AP577" i="7"/>
  <c r="AO577" i="7"/>
  <c r="AN577" i="7"/>
  <c r="AT576" i="7"/>
  <c r="AS576" i="7"/>
  <c r="AR576" i="7"/>
  <c r="AQ576" i="7"/>
  <c r="AP576" i="7"/>
  <c r="AO576" i="7"/>
  <c r="AN576" i="7"/>
  <c r="AT575" i="7"/>
  <c r="AS575" i="7"/>
  <c r="AR575" i="7"/>
  <c r="AQ575" i="7"/>
  <c r="AP575" i="7"/>
  <c r="AO575" i="7"/>
  <c r="AN575" i="7"/>
  <c r="AT574" i="7"/>
  <c r="AS574" i="7"/>
  <c r="AR574" i="7"/>
  <c r="AQ574" i="7"/>
  <c r="AP574" i="7"/>
  <c r="AO574" i="7"/>
  <c r="AN574" i="7"/>
  <c r="AT573" i="7"/>
  <c r="AS573" i="7"/>
  <c r="AR573" i="7"/>
  <c r="AQ573" i="7"/>
  <c r="AP573" i="7"/>
  <c r="AO573" i="7"/>
  <c r="AN573" i="7"/>
  <c r="AT572" i="7"/>
  <c r="AS572" i="7"/>
  <c r="AR572" i="7"/>
  <c r="AQ572" i="7"/>
  <c r="AP572" i="7"/>
  <c r="AO572" i="7"/>
  <c r="AN572" i="7"/>
  <c r="AT571" i="7"/>
  <c r="AS571" i="7"/>
  <c r="AR571" i="7"/>
  <c r="AQ571" i="7"/>
  <c r="AP571" i="7"/>
  <c r="AO571" i="7"/>
  <c r="AN571" i="7"/>
  <c r="AT570" i="7"/>
  <c r="AS570" i="7"/>
  <c r="AR570" i="7"/>
  <c r="AQ570" i="7"/>
  <c r="AP570" i="7"/>
  <c r="AO570" i="7"/>
  <c r="AN570" i="7"/>
  <c r="AT569" i="7"/>
  <c r="AS569" i="7"/>
  <c r="AR569" i="7"/>
  <c r="AQ569" i="7"/>
  <c r="AP569" i="7"/>
  <c r="AO569" i="7"/>
  <c r="AN569" i="7"/>
  <c r="AT568" i="7"/>
  <c r="AS568" i="7"/>
  <c r="AR568" i="7"/>
  <c r="AQ568" i="7"/>
  <c r="AP568" i="7"/>
  <c r="AO568" i="7"/>
  <c r="AN568" i="7"/>
  <c r="AT567" i="7"/>
  <c r="AS567" i="7"/>
  <c r="AR567" i="7"/>
  <c r="AQ567" i="7"/>
  <c r="AP567" i="7"/>
  <c r="AO567" i="7"/>
  <c r="AN567" i="7"/>
  <c r="AT566" i="7"/>
  <c r="AS566" i="7"/>
  <c r="AR566" i="7"/>
  <c r="AQ566" i="7"/>
  <c r="AP566" i="7"/>
  <c r="AO566" i="7"/>
  <c r="AN566" i="7"/>
  <c r="AT565" i="7"/>
  <c r="AS565" i="7"/>
  <c r="AR565" i="7"/>
  <c r="AQ565" i="7"/>
  <c r="AP565" i="7"/>
  <c r="AO565" i="7"/>
  <c r="AN565" i="7"/>
  <c r="AT564" i="7"/>
  <c r="AS564" i="7"/>
  <c r="AR564" i="7"/>
  <c r="AQ564" i="7"/>
  <c r="AP564" i="7"/>
  <c r="AO564" i="7"/>
  <c r="AN564" i="7"/>
  <c r="AT563" i="7"/>
  <c r="AS563" i="7"/>
  <c r="AR563" i="7"/>
  <c r="AQ563" i="7"/>
  <c r="AP563" i="7"/>
  <c r="AO563" i="7"/>
  <c r="AN563" i="7"/>
  <c r="AT562" i="7"/>
  <c r="AS562" i="7"/>
  <c r="AR562" i="7"/>
  <c r="AQ562" i="7"/>
  <c r="AP562" i="7"/>
  <c r="AO562" i="7"/>
  <c r="AN562" i="7"/>
  <c r="AT561" i="7"/>
  <c r="AS561" i="7"/>
  <c r="AR561" i="7"/>
  <c r="AQ561" i="7"/>
  <c r="AP561" i="7"/>
  <c r="AO561" i="7"/>
  <c r="AN561" i="7"/>
  <c r="AT560" i="7"/>
  <c r="AS560" i="7"/>
  <c r="AR560" i="7"/>
  <c r="AQ560" i="7"/>
  <c r="AP560" i="7"/>
  <c r="AO560" i="7"/>
  <c r="AN560" i="7"/>
  <c r="AT559" i="7"/>
  <c r="AS559" i="7"/>
  <c r="AR559" i="7"/>
  <c r="AQ559" i="7"/>
  <c r="AP559" i="7"/>
  <c r="AO559" i="7"/>
  <c r="AN559" i="7"/>
  <c r="AT558" i="7"/>
  <c r="AS558" i="7"/>
  <c r="AR558" i="7"/>
  <c r="AQ558" i="7"/>
  <c r="AP558" i="7"/>
  <c r="AO558" i="7"/>
  <c r="AN558" i="7"/>
  <c r="AT557" i="7"/>
  <c r="AS557" i="7"/>
  <c r="AR557" i="7"/>
  <c r="AQ557" i="7"/>
  <c r="AP557" i="7"/>
  <c r="AO557" i="7"/>
  <c r="AN557" i="7"/>
  <c r="AT556" i="7"/>
  <c r="AS556" i="7"/>
  <c r="AR556" i="7"/>
  <c r="AQ556" i="7"/>
  <c r="AP556" i="7"/>
  <c r="AO556" i="7"/>
  <c r="AN556" i="7"/>
  <c r="AT555" i="7"/>
  <c r="AS555" i="7"/>
  <c r="AR555" i="7"/>
  <c r="AQ555" i="7"/>
  <c r="AP555" i="7"/>
  <c r="AO555" i="7"/>
  <c r="AN555" i="7"/>
  <c r="AT554" i="7"/>
  <c r="AS554" i="7"/>
  <c r="AR554" i="7"/>
  <c r="AQ554" i="7"/>
  <c r="AP554" i="7"/>
  <c r="AO554" i="7"/>
  <c r="AN554" i="7"/>
  <c r="AT553" i="7"/>
  <c r="AS553" i="7"/>
  <c r="AR553" i="7"/>
  <c r="AQ553" i="7"/>
  <c r="AP553" i="7"/>
  <c r="AO553" i="7"/>
  <c r="AN553" i="7"/>
  <c r="AT552" i="7"/>
  <c r="AS552" i="7"/>
  <c r="AR552" i="7"/>
  <c r="AQ552" i="7"/>
  <c r="AP552" i="7"/>
  <c r="AO552" i="7"/>
  <c r="AN552" i="7"/>
  <c r="AT551" i="7"/>
  <c r="AS551" i="7"/>
  <c r="AR551" i="7"/>
  <c r="AQ551" i="7"/>
  <c r="AP551" i="7"/>
  <c r="AO551" i="7"/>
  <c r="AN551" i="7"/>
  <c r="AT550" i="7"/>
  <c r="AS550" i="7"/>
  <c r="AR550" i="7"/>
  <c r="AQ550" i="7"/>
  <c r="AP550" i="7"/>
  <c r="AO550" i="7"/>
  <c r="AN550" i="7"/>
  <c r="AT549" i="7"/>
  <c r="AS549" i="7"/>
  <c r="AR549" i="7"/>
  <c r="AQ549" i="7"/>
  <c r="AP549" i="7"/>
  <c r="AO549" i="7"/>
  <c r="AN549" i="7"/>
  <c r="AT548" i="7"/>
  <c r="AS548" i="7"/>
  <c r="AR548" i="7"/>
  <c r="AQ548" i="7"/>
  <c r="AP548" i="7"/>
  <c r="AO548" i="7"/>
  <c r="AN548" i="7"/>
  <c r="AT547" i="7"/>
  <c r="AS547" i="7"/>
  <c r="AR547" i="7"/>
  <c r="AQ547" i="7"/>
  <c r="AP547" i="7"/>
  <c r="AO547" i="7"/>
  <c r="AN547" i="7"/>
  <c r="AT546" i="7"/>
  <c r="AS546" i="7"/>
  <c r="AR546" i="7"/>
  <c r="AQ546" i="7"/>
  <c r="AP546" i="7"/>
  <c r="AO546" i="7"/>
  <c r="AN546" i="7"/>
  <c r="AT545" i="7"/>
  <c r="AS545" i="7"/>
  <c r="AR545" i="7"/>
  <c r="AQ545" i="7"/>
  <c r="AP545" i="7"/>
  <c r="AO545" i="7"/>
  <c r="AN545" i="7"/>
  <c r="AT544" i="7"/>
  <c r="AS544" i="7"/>
  <c r="AR544" i="7"/>
  <c r="AQ544" i="7"/>
  <c r="AP544" i="7"/>
  <c r="AO544" i="7"/>
  <c r="AN544" i="7"/>
  <c r="AT543" i="7"/>
  <c r="AS543" i="7"/>
  <c r="AR543" i="7"/>
  <c r="AQ543" i="7"/>
  <c r="AP543" i="7"/>
  <c r="AO543" i="7"/>
  <c r="AN543" i="7"/>
  <c r="AT542" i="7"/>
  <c r="AS542" i="7"/>
  <c r="AR542" i="7"/>
  <c r="AQ542" i="7"/>
  <c r="AP542" i="7"/>
  <c r="AO542" i="7"/>
  <c r="AN542" i="7"/>
  <c r="AT541" i="7"/>
  <c r="AS541" i="7"/>
  <c r="AR541" i="7"/>
  <c r="AQ541" i="7"/>
  <c r="AP541" i="7"/>
  <c r="AO541" i="7"/>
  <c r="AN541" i="7"/>
  <c r="AT540" i="7"/>
  <c r="AS540" i="7"/>
  <c r="AR540" i="7"/>
  <c r="AQ540" i="7"/>
  <c r="AP540" i="7"/>
  <c r="AO540" i="7"/>
  <c r="AN540" i="7"/>
  <c r="AT539" i="7"/>
  <c r="AS539" i="7"/>
  <c r="AR539" i="7"/>
  <c r="AQ539" i="7"/>
  <c r="AP539" i="7"/>
  <c r="AO539" i="7"/>
  <c r="AN539" i="7"/>
  <c r="AT538" i="7"/>
  <c r="AS538" i="7"/>
  <c r="AR538" i="7"/>
  <c r="AQ538" i="7"/>
  <c r="AP538" i="7"/>
  <c r="AO538" i="7"/>
  <c r="AN538" i="7"/>
  <c r="AT537" i="7"/>
  <c r="AS537" i="7"/>
  <c r="AR537" i="7"/>
  <c r="AQ537" i="7"/>
  <c r="AP537" i="7"/>
  <c r="AO537" i="7"/>
  <c r="AN537" i="7"/>
  <c r="AT536" i="7"/>
  <c r="AS536" i="7"/>
  <c r="AR536" i="7"/>
  <c r="AQ536" i="7"/>
  <c r="AP536" i="7"/>
  <c r="AO536" i="7"/>
  <c r="AN536" i="7"/>
  <c r="AT535" i="7"/>
  <c r="AS535" i="7"/>
  <c r="AR535" i="7"/>
  <c r="AQ535" i="7"/>
  <c r="AP535" i="7"/>
  <c r="AO535" i="7"/>
  <c r="AN535" i="7"/>
  <c r="AT534" i="7"/>
  <c r="AS534" i="7"/>
  <c r="AR534" i="7"/>
  <c r="AQ534" i="7"/>
  <c r="AP534" i="7"/>
  <c r="AO534" i="7"/>
  <c r="AN534" i="7"/>
  <c r="AT533" i="7"/>
  <c r="AS533" i="7"/>
  <c r="AR533" i="7"/>
  <c r="AQ533" i="7"/>
  <c r="AP533" i="7"/>
  <c r="AO533" i="7"/>
  <c r="AN533" i="7"/>
  <c r="AT532" i="7"/>
  <c r="AS532" i="7"/>
  <c r="AR532" i="7"/>
  <c r="AQ532" i="7"/>
  <c r="AP532" i="7"/>
  <c r="AO532" i="7"/>
  <c r="AN532" i="7"/>
  <c r="AT531" i="7"/>
  <c r="AS531" i="7"/>
  <c r="AR531" i="7"/>
  <c r="AQ531" i="7"/>
  <c r="AP531" i="7"/>
  <c r="AO531" i="7"/>
  <c r="AN531" i="7"/>
  <c r="AT530" i="7"/>
  <c r="AS530" i="7"/>
  <c r="AR530" i="7"/>
  <c r="AQ530" i="7"/>
  <c r="AP530" i="7"/>
  <c r="AO530" i="7"/>
  <c r="AN530" i="7"/>
  <c r="AT529" i="7"/>
  <c r="AS529" i="7"/>
  <c r="AR529" i="7"/>
  <c r="AQ529" i="7"/>
  <c r="AP529" i="7"/>
  <c r="AO529" i="7"/>
  <c r="AN529" i="7"/>
  <c r="AT528" i="7"/>
  <c r="AS528" i="7"/>
  <c r="AR528" i="7"/>
  <c r="AQ528" i="7"/>
  <c r="AP528" i="7"/>
  <c r="AO528" i="7"/>
  <c r="AN528" i="7"/>
  <c r="AT527" i="7"/>
  <c r="AS527" i="7"/>
  <c r="AR527" i="7"/>
  <c r="AQ527" i="7"/>
  <c r="AP527" i="7"/>
  <c r="AO527" i="7"/>
  <c r="AN527" i="7"/>
  <c r="AT526" i="7"/>
  <c r="AS526" i="7"/>
  <c r="AR526" i="7"/>
  <c r="AQ526" i="7"/>
  <c r="AP526" i="7"/>
  <c r="AO526" i="7"/>
  <c r="AN526" i="7"/>
  <c r="AT525" i="7"/>
  <c r="AS525" i="7"/>
  <c r="AR525" i="7"/>
  <c r="AQ525" i="7"/>
  <c r="AP525" i="7"/>
  <c r="AO525" i="7"/>
  <c r="AN525" i="7"/>
  <c r="AT524" i="7"/>
  <c r="AS524" i="7"/>
  <c r="AR524" i="7"/>
  <c r="AQ524" i="7"/>
  <c r="AP524" i="7"/>
  <c r="AO524" i="7"/>
  <c r="AN524" i="7"/>
  <c r="AT523" i="7"/>
  <c r="AS523" i="7"/>
  <c r="AR523" i="7"/>
  <c r="AQ523" i="7"/>
  <c r="AP523" i="7"/>
  <c r="AO523" i="7"/>
  <c r="AN523" i="7"/>
  <c r="AT522" i="7"/>
  <c r="AS522" i="7"/>
  <c r="AR522" i="7"/>
  <c r="AQ522" i="7"/>
  <c r="AP522" i="7"/>
  <c r="AO522" i="7"/>
  <c r="AN522" i="7"/>
  <c r="AT521" i="7"/>
  <c r="AS521" i="7"/>
  <c r="AR521" i="7"/>
  <c r="AQ521" i="7"/>
  <c r="AP521" i="7"/>
  <c r="AO521" i="7"/>
  <c r="AN521" i="7"/>
  <c r="AT520" i="7"/>
  <c r="AS520" i="7"/>
  <c r="AR520" i="7"/>
  <c r="AQ520" i="7"/>
  <c r="AP520" i="7"/>
  <c r="AO520" i="7"/>
  <c r="AN520" i="7"/>
  <c r="AT519" i="7"/>
  <c r="AS519" i="7"/>
  <c r="AR519" i="7"/>
  <c r="AQ519" i="7"/>
  <c r="AP519" i="7"/>
  <c r="AO519" i="7"/>
  <c r="AN519" i="7"/>
  <c r="AT518" i="7"/>
  <c r="AS518" i="7"/>
  <c r="AR518" i="7"/>
  <c r="AQ518" i="7"/>
  <c r="AP518" i="7"/>
  <c r="AO518" i="7"/>
  <c r="AN518" i="7"/>
  <c r="AT517" i="7"/>
  <c r="AS517" i="7"/>
  <c r="AR517" i="7"/>
  <c r="AQ517" i="7"/>
  <c r="AP517" i="7"/>
  <c r="AO517" i="7"/>
  <c r="AN517" i="7"/>
  <c r="AT516" i="7"/>
  <c r="AS516" i="7"/>
  <c r="AR516" i="7"/>
  <c r="AQ516" i="7"/>
  <c r="AP516" i="7"/>
  <c r="AO516" i="7"/>
  <c r="AN516" i="7"/>
  <c r="AT515" i="7"/>
  <c r="AS515" i="7"/>
  <c r="AR515" i="7"/>
  <c r="AQ515" i="7"/>
  <c r="AP515" i="7"/>
  <c r="AO515" i="7"/>
  <c r="AN515" i="7"/>
  <c r="AT514" i="7"/>
  <c r="AS514" i="7"/>
  <c r="AR514" i="7"/>
  <c r="AQ514" i="7"/>
  <c r="AP514" i="7"/>
  <c r="AO514" i="7"/>
  <c r="AN514" i="7"/>
  <c r="AT513" i="7"/>
  <c r="AS513" i="7"/>
  <c r="AR513" i="7"/>
  <c r="AQ513" i="7"/>
  <c r="AP513" i="7"/>
  <c r="AO513" i="7"/>
  <c r="AN513" i="7"/>
  <c r="AT512" i="7"/>
  <c r="AS512" i="7"/>
  <c r="AR512" i="7"/>
  <c r="AQ512" i="7"/>
  <c r="AP512" i="7"/>
  <c r="AO512" i="7"/>
  <c r="AN512" i="7"/>
  <c r="AT511" i="7"/>
  <c r="AS511" i="7"/>
  <c r="AR511" i="7"/>
  <c r="AQ511" i="7"/>
  <c r="AP511" i="7"/>
  <c r="AO511" i="7"/>
  <c r="AN511" i="7"/>
  <c r="AT510" i="7"/>
  <c r="AS510" i="7"/>
  <c r="AR510" i="7"/>
  <c r="AQ510" i="7"/>
  <c r="AP510" i="7"/>
  <c r="AO510" i="7"/>
  <c r="AN510" i="7"/>
  <c r="AT509" i="7"/>
  <c r="AS509" i="7"/>
  <c r="AR509" i="7"/>
  <c r="AQ509" i="7"/>
  <c r="AP509" i="7"/>
  <c r="AO509" i="7"/>
  <c r="AN509" i="7"/>
  <c r="AT508" i="7"/>
  <c r="AS508" i="7"/>
  <c r="AR508" i="7"/>
  <c r="AQ508" i="7"/>
  <c r="AP508" i="7"/>
  <c r="AO508" i="7"/>
  <c r="AN508" i="7"/>
  <c r="AT507" i="7"/>
  <c r="AS507" i="7"/>
  <c r="AR507" i="7"/>
  <c r="AQ507" i="7"/>
  <c r="AP507" i="7"/>
  <c r="AO507" i="7"/>
  <c r="AN507" i="7"/>
  <c r="AT506" i="7"/>
  <c r="AS506" i="7"/>
  <c r="AR506" i="7"/>
  <c r="AQ506" i="7"/>
  <c r="AP506" i="7"/>
  <c r="AO506" i="7"/>
  <c r="AN506" i="7"/>
  <c r="AT505" i="7"/>
  <c r="AS505" i="7"/>
  <c r="AR505" i="7"/>
  <c r="AQ505" i="7"/>
  <c r="AP505" i="7"/>
  <c r="AO505" i="7"/>
  <c r="AN505" i="7"/>
  <c r="AT504" i="7"/>
  <c r="AS504" i="7"/>
  <c r="AR504" i="7"/>
  <c r="AQ504" i="7"/>
  <c r="AP504" i="7"/>
  <c r="AO504" i="7"/>
  <c r="AN504" i="7"/>
  <c r="AT503" i="7"/>
  <c r="AS503" i="7"/>
  <c r="AR503" i="7"/>
  <c r="AQ503" i="7"/>
  <c r="AP503" i="7"/>
  <c r="AO503" i="7"/>
  <c r="AN503" i="7"/>
  <c r="AT502" i="7"/>
  <c r="AS502" i="7"/>
  <c r="AR502" i="7"/>
  <c r="AQ502" i="7"/>
  <c r="AP502" i="7"/>
  <c r="AO502" i="7"/>
  <c r="AN502" i="7"/>
  <c r="AT501" i="7"/>
  <c r="AS501" i="7"/>
  <c r="AR501" i="7"/>
  <c r="AQ501" i="7"/>
  <c r="AP501" i="7"/>
  <c r="AO501" i="7"/>
  <c r="AN501" i="7"/>
  <c r="AT500" i="7"/>
  <c r="AS500" i="7"/>
  <c r="AR500" i="7"/>
  <c r="AQ500" i="7"/>
  <c r="AP500" i="7"/>
  <c r="AO500" i="7"/>
  <c r="AN500" i="7"/>
  <c r="AT499" i="7"/>
  <c r="AS499" i="7"/>
  <c r="AR499" i="7"/>
  <c r="AQ499" i="7"/>
  <c r="AP499" i="7"/>
  <c r="AO499" i="7"/>
  <c r="AN499" i="7"/>
  <c r="AT498" i="7"/>
  <c r="AS498" i="7"/>
  <c r="AR498" i="7"/>
  <c r="AQ498" i="7"/>
  <c r="AP498" i="7"/>
  <c r="AO498" i="7"/>
  <c r="AN498" i="7"/>
  <c r="AT497" i="7"/>
  <c r="AS497" i="7"/>
  <c r="AR497" i="7"/>
  <c r="AQ497" i="7"/>
  <c r="AP497" i="7"/>
  <c r="AO497" i="7"/>
  <c r="AN497" i="7"/>
  <c r="AT496" i="7"/>
  <c r="AS496" i="7"/>
  <c r="AR496" i="7"/>
  <c r="AQ496" i="7"/>
  <c r="AP496" i="7"/>
  <c r="AO496" i="7"/>
  <c r="AN496" i="7"/>
  <c r="AT495" i="7"/>
  <c r="AS495" i="7"/>
  <c r="AR495" i="7"/>
  <c r="AQ495" i="7"/>
  <c r="AP495" i="7"/>
  <c r="AO495" i="7"/>
  <c r="AN495" i="7"/>
  <c r="AT494" i="7"/>
  <c r="AS494" i="7"/>
  <c r="AR494" i="7"/>
  <c r="AQ494" i="7"/>
  <c r="AP494" i="7"/>
  <c r="AO494" i="7"/>
  <c r="AN494" i="7"/>
  <c r="AT493" i="7"/>
  <c r="AS493" i="7"/>
  <c r="AR493" i="7"/>
  <c r="AQ493" i="7"/>
  <c r="AP493" i="7"/>
  <c r="AO493" i="7"/>
  <c r="AN493" i="7"/>
  <c r="AT492" i="7"/>
  <c r="AS492" i="7"/>
  <c r="AR492" i="7"/>
  <c r="AQ492" i="7"/>
  <c r="AP492" i="7"/>
  <c r="AO492" i="7"/>
  <c r="AN492" i="7"/>
  <c r="AT491" i="7"/>
  <c r="AS491" i="7"/>
  <c r="AR491" i="7"/>
  <c r="AQ491" i="7"/>
  <c r="AP491" i="7"/>
  <c r="AO491" i="7"/>
  <c r="AN491" i="7"/>
  <c r="AT490" i="7"/>
  <c r="AS490" i="7"/>
  <c r="AR490" i="7"/>
  <c r="AQ490" i="7"/>
  <c r="AP490" i="7"/>
  <c r="AO490" i="7"/>
  <c r="AN490" i="7"/>
  <c r="AT489" i="7"/>
  <c r="AS489" i="7"/>
  <c r="AR489" i="7"/>
  <c r="AQ489" i="7"/>
  <c r="AP489" i="7"/>
  <c r="AO489" i="7"/>
  <c r="AN489" i="7"/>
  <c r="AT488" i="7"/>
  <c r="AS488" i="7"/>
  <c r="AR488" i="7"/>
  <c r="AQ488" i="7"/>
  <c r="AP488" i="7"/>
  <c r="AO488" i="7"/>
  <c r="AN488" i="7"/>
  <c r="AT487" i="7"/>
  <c r="AS487" i="7"/>
  <c r="AR487" i="7"/>
  <c r="AQ487" i="7"/>
  <c r="AP487" i="7"/>
  <c r="AO487" i="7"/>
  <c r="AN487" i="7"/>
  <c r="AT486" i="7"/>
  <c r="AS486" i="7"/>
  <c r="AR486" i="7"/>
  <c r="AQ486" i="7"/>
  <c r="AP486" i="7"/>
  <c r="AO486" i="7"/>
  <c r="AN486" i="7"/>
  <c r="AT485" i="7"/>
  <c r="AS485" i="7"/>
  <c r="AR485" i="7"/>
  <c r="AQ485" i="7"/>
  <c r="AP485" i="7"/>
  <c r="AO485" i="7"/>
  <c r="AN485" i="7"/>
  <c r="AT484" i="7"/>
  <c r="AS484" i="7"/>
  <c r="AR484" i="7"/>
  <c r="AQ484" i="7"/>
  <c r="AP484" i="7"/>
  <c r="AO484" i="7"/>
  <c r="AN484" i="7"/>
  <c r="AT483" i="7"/>
  <c r="AS483" i="7"/>
  <c r="AR483" i="7"/>
  <c r="AQ483" i="7"/>
  <c r="AP483" i="7"/>
  <c r="AO483" i="7"/>
  <c r="AN483" i="7"/>
  <c r="AT482" i="7"/>
  <c r="AS482" i="7"/>
  <c r="AR482" i="7"/>
  <c r="AQ482" i="7"/>
  <c r="AP482" i="7"/>
  <c r="AO482" i="7"/>
  <c r="AN482" i="7"/>
  <c r="AT481" i="7"/>
  <c r="AS481" i="7"/>
  <c r="AR481" i="7"/>
  <c r="AQ481" i="7"/>
  <c r="AP481" i="7"/>
  <c r="AO481" i="7"/>
  <c r="AN481" i="7"/>
  <c r="AT480" i="7"/>
  <c r="AS480" i="7"/>
  <c r="AR480" i="7"/>
  <c r="AQ480" i="7"/>
  <c r="AP480" i="7"/>
  <c r="AO480" i="7"/>
  <c r="AN480" i="7"/>
  <c r="AT479" i="7"/>
  <c r="AS479" i="7"/>
  <c r="AR479" i="7"/>
  <c r="AQ479" i="7"/>
  <c r="AP479" i="7"/>
  <c r="AO479" i="7"/>
  <c r="AN479" i="7"/>
  <c r="AT478" i="7"/>
  <c r="AS478" i="7"/>
  <c r="AR478" i="7"/>
  <c r="AQ478" i="7"/>
  <c r="AP478" i="7"/>
  <c r="AO478" i="7"/>
  <c r="AN478" i="7"/>
  <c r="AT477" i="7"/>
  <c r="AS477" i="7"/>
  <c r="AR477" i="7"/>
  <c r="AQ477" i="7"/>
  <c r="AP477" i="7"/>
  <c r="AO477" i="7"/>
  <c r="AN477" i="7"/>
  <c r="AT476" i="7"/>
  <c r="AS476" i="7"/>
  <c r="AR476" i="7"/>
  <c r="AQ476" i="7"/>
  <c r="AP476" i="7"/>
  <c r="AO476" i="7"/>
  <c r="AN476" i="7"/>
  <c r="AT475" i="7"/>
  <c r="AS475" i="7"/>
  <c r="AR475" i="7"/>
  <c r="AQ475" i="7"/>
  <c r="AP475" i="7"/>
  <c r="AO475" i="7"/>
  <c r="AN475" i="7"/>
  <c r="AT474" i="7"/>
  <c r="AS474" i="7"/>
  <c r="AR474" i="7"/>
  <c r="AQ474" i="7"/>
  <c r="AP474" i="7"/>
  <c r="AO474" i="7"/>
  <c r="AN474" i="7"/>
  <c r="AT473" i="7"/>
  <c r="AS473" i="7"/>
  <c r="AR473" i="7"/>
  <c r="AQ473" i="7"/>
  <c r="AP473" i="7"/>
  <c r="AO473" i="7"/>
  <c r="AN473" i="7"/>
  <c r="AT472" i="7"/>
  <c r="AS472" i="7"/>
  <c r="AR472" i="7"/>
  <c r="AQ472" i="7"/>
  <c r="AP472" i="7"/>
  <c r="AO472" i="7"/>
  <c r="AN472" i="7"/>
  <c r="AT471" i="7"/>
  <c r="AS471" i="7"/>
  <c r="AR471" i="7"/>
  <c r="AQ471" i="7"/>
  <c r="AP471" i="7"/>
  <c r="AO471" i="7"/>
  <c r="AN471" i="7"/>
  <c r="AT470" i="7"/>
  <c r="AS470" i="7"/>
  <c r="AR470" i="7"/>
  <c r="AQ470" i="7"/>
  <c r="AP470" i="7"/>
  <c r="AO470" i="7"/>
  <c r="AN470" i="7"/>
  <c r="AT469" i="7"/>
  <c r="AS469" i="7"/>
  <c r="AR469" i="7"/>
  <c r="AQ469" i="7"/>
  <c r="AP469" i="7"/>
  <c r="AO469" i="7"/>
  <c r="AN469" i="7"/>
  <c r="AT468" i="7"/>
  <c r="AS468" i="7"/>
  <c r="AR468" i="7"/>
  <c r="AQ468" i="7"/>
  <c r="AP468" i="7"/>
  <c r="AO468" i="7"/>
  <c r="AN468" i="7"/>
  <c r="AT467" i="7"/>
  <c r="AS467" i="7"/>
  <c r="AR467" i="7"/>
  <c r="AQ467" i="7"/>
  <c r="AP467" i="7"/>
  <c r="AO467" i="7"/>
  <c r="AN467" i="7"/>
  <c r="AT466" i="7"/>
  <c r="AS466" i="7"/>
  <c r="AR466" i="7"/>
  <c r="AQ466" i="7"/>
  <c r="AP466" i="7"/>
  <c r="AO466" i="7"/>
  <c r="AN466" i="7"/>
  <c r="AT465" i="7"/>
  <c r="AS465" i="7"/>
  <c r="AR465" i="7"/>
  <c r="AQ465" i="7"/>
  <c r="AP465" i="7"/>
  <c r="AO465" i="7"/>
  <c r="AN465" i="7"/>
  <c r="AT464" i="7"/>
  <c r="AS464" i="7"/>
  <c r="AR464" i="7"/>
  <c r="AQ464" i="7"/>
  <c r="AP464" i="7"/>
  <c r="AO464" i="7"/>
  <c r="AN464" i="7"/>
  <c r="AT463" i="7"/>
  <c r="AS463" i="7"/>
  <c r="AR463" i="7"/>
  <c r="AQ463" i="7"/>
  <c r="AP463" i="7"/>
  <c r="AO463" i="7"/>
  <c r="AN463" i="7"/>
  <c r="AT462" i="7"/>
  <c r="AS462" i="7"/>
  <c r="AR462" i="7"/>
  <c r="AQ462" i="7"/>
  <c r="AP462" i="7"/>
  <c r="AO462" i="7"/>
  <c r="AN462" i="7"/>
  <c r="AT461" i="7"/>
  <c r="AS461" i="7"/>
  <c r="AR461" i="7"/>
  <c r="AQ461" i="7"/>
  <c r="AP461" i="7"/>
  <c r="AO461" i="7"/>
  <c r="AN461" i="7"/>
  <c r="AT460" i="7"/>
  <c r="AS460" i="7"/>
  <c r="AR460" i="7"/>
  <c r="AQ460" i="7"/>
  <c r="AP460" i="7"/>
  <c r="AO460" i="7"/>
  <c r="AN460" i="7"/>
  <c r="AT459" i="7"/>
  <c r="AS459" i="7"/>
  <c r="AR459" i="7"/>
  <c r="AQ459" i="7"/>
  <c r="AP459" i="7"/>
  <c r="AO459" i="7"/>
  <c r="AN459" i="7"/>
  <c r="AT458" i="7"/>
  <c r="AS458" i="7"/>
  <c r="AR458" i="7"/>
  <c r="AQ458" i="7"/>
  <c r="AP458" i="7"/>
  <c r="AO458" i="7"/>
  <c r="AN458" i="7"/>
  <c r="AT457" i="7"/>
  <c r="AS457" i="7"/>
  <c r="AR457" i="7"/>
  <c r="AQ457" i="7"/>
  <c r="AP457" i="7"/>
  <c r="AO457" i="7"/>
  <c r="AN457" i="7"/>
  <c r="AT456" i="7"/>
  <c r="AS456" i="7"/>
  <c r="AR456" i="7"/>
  <c r="AQ456" i="7"/>
  <c r="AP456" i="7"/>
  <c r="AO456" i="7"/>
  <c r="AN456" i="7"/>
  <c r="AT455" i="7"/>
  <c r="AS455" i="7"/>
  <c r="AR455" i="7"/>
  <c r="AQ455" i="7"/>
  <c r="AP455" i="7"/>
  <c r="AO455" i="7"/>
  <c r="AN455" i="7"/>
  <c r="AT454" i="7"/>
  <c r="AS454" i="7"/>
  <c r="AR454" i="7"/>
  <c r="AQ454" i="7"/>
  <c r="AP454" i="7"/>
  <c r="AO454" i="7"/>
  <c r="AN454" i="7"/>
  <c r="AT453" i="7"/>
  <c r="AS453" i="7"/>
  <c r="AR453" i="7"/>
  <c r="AQ453" i="7"/>
  <c r="AP453" i="7"/>
  <c r="AO453" i="7"/>
  <c r="AN453" i="7"/>
  <c r="AT452" i="7"/>
  <c r="AS452" i="7"/>
  <c r="AR452" i="7"/>
  <c r="AQ452" i="7"/>
  <c r="AP452" i="7"/>
  <c r="AO452" i="7"/>
  <c r="AN452" i="7"/>
  <c r="AT451" i="7"/>
  <c r="AS451" i="7"/>
  <c r="AR451" i="7"/>
  <c r="AQ451" i="7"/>
  <c r="AP451" i="7"/>
  <c r="AO451" i="7"/>
  <c r="AN451" i="7"/>
  <c r="AT450" i="7"/>
  <c r="AS450" i="7"/>
  <c r="AR450" i="7"/>
  <c r="AQ450" i="7"/>
  <c r="AP450" i="7"/>
  <c r="AO450" i="7"/>
  <c r="AN450" i="7"/>
  <c r="AT449" i="7"/>
  <c r="AS449" i="7"/>
  <c r="AR449" i="7"/>
  <c r="AQ449" i="7"/>
  <c r="AP449" i="7"/>
  <c r="AO449" i="7"/>
  <c r="AN449" i="7"/>
  <c r="AT448" i="7"/>
  <c r="AS448" i="7"/>
  <c r="AR448" i="7"/>
  <c r="AQ448" i="7"/>
  <c r="AP448" i="7"/>
  <c r="AO448" i="7"/>
  <c r="AN448" i="7"/>
  <c r="AT447" i="7"/>
  <c r="AS447" i="7"/>
  <c r="AR447" i="7"/>
  <c r="AQ447" i="7"/>
  <c r="AP447" i="7"/>
  <c r="AO447" i="7"/>
  <c r="AN447" i="7"/>
  <c r="AT446" i="7"/>
  <c r="AS446" i="7"/>
  <c r="AR446" i="7"/>
  <c r="AQ446" i="7"/>
  <c r="AP446" i="7"/>
  <c r="AO446" i="7"/>
  <c r="AN446" i="7"/>
  <c r="AT445" i="7"/>
  <c r="AS445" i="7"/>
  <c r="AR445" i="7"/>
  <c r="AQ445" i="7"/>
  <c r="AP445" i="7"/>
  <c r="AO445" i="7"/>
  <c r="AN445" i="7"/>
  <c r="AT444" i="7"/>
  <c r="AS444" i="7"/>
  <c r="AR444" i="7"/>
  <c r="AQ444" i="7"/>
  <c r="AP444" i="7"/>
  <c r="AO444" i="7"/>
  <c r="AN444" i="7"/>
  <c r="AT443" i="7"/>
  <c r="AS443" i="7"/>
  <c r="AR443" i="7"/>
  <c r="AQ443" i="7"/>
  <c r="AP443" i="7"/>
  <c r="AO443" i="7"/>
  <c r="AN443" i="7"/>
  <c r="AT442" i="7"/>
  <c r="AS442" i="7"/>
  <c r="AR442" i="7"/>
  <c r="AQ442" i="7"/>
  <c r="AP442" i="7"/>
  <c r="AO442" i="7"/>
  <c r="AN442" i="7"/>
  <c r="AT441" i="7"/>
  <c r="AS441" i="7"/>
  <c r="AR441" i="7"/>
  <c r="AQ441" i="7"/>
  <c r="AP441" i="7"/>
  <c r="AO441" i="7"/>
  <c r="AN441" i="7"/>
  <c r="AT440" i="7"/>
  <c r="AS440" i="7"/>
  <c r="AR440" i="7"/>
  <c r="AQ440" i="7"/>
  <c r="AP440" i="7"/>
  <c r="AO440" i="7"/>
  <c r="AN440" i="7"/>
  <c r="AT439" i="7"/>
  <c r="AS439" i="7"/>
  <c r="AR439" i="7"/>
  <c r="AQ439" i="7"/>
  <c r="AP439" i="7"/>
  <c r="AO439" i="7"/>
  <c r="AN439" i="7"/>
  <c r="AT438" i="7"/>
  <c r="AS438" i="7"/>
  <c r="AR438" i="7"/>
  <c r="AQ438" i="7"/>
  <c r="AP438" i="7"/>
  <c r="AO438" i="7"/>
  <c r="AN438" i="7"/>
  <c r="AT437" i="7"/>
  <c r="AS437" i="7"/>
  <c r="AR437" i="7"/>
  <c r="AQ437" i="7"/>
  <c r="AP437" i="7"/>
  <c r="AO437" i="7"/>
  <c r="AN437" i="7"/>
  <c r="AT436" i="7"/>
  <c r="AS436" i="7"/>
  <c r="AR436" i="7"/>
  <c r="AQ436" i="7"/>
  <c r="AP436" i="7"/>
  <c r="AO436" i="7"/>
  <c r="AN436" i="7"/>
  <c r="AT435" i="7"/>
  <c r="AS435" i="7"/>
  <c r="AR435" i="7"/>
  <c r="AQ435" i="7"/>
  <c r="AP435" i="7"/>
  <c r="AO435" i="7"/>
  <c r="AN435" i="7"/>
  <c r="AT434" i="7"/>
  <c r="AS434" i="7"/>
  <c r="AR434" i="7"/>
  <c r="AQ434" i="7"/>
  <c r="AP434" i="7"/>
  <c r="AO434" i="7"/>
  <c r="AN434" i="7"/>
  <c r="AT433" i="7"/>
  <c r="AS433" i="7"/>
  <c r="AR433" i="7"/>
  <c r="AQ433" i="7"/>
  <c r="AP433" i="7"/>
  <c r="AO433" i="7"/>
  <c r="AN433" i="7"/>
  <c r="AT432" i="7"/>
  <c r="AS432" i="7"/>
  <c r="AR432" i="7"/>
  <c r="AQ432" i="7"/>
  <c r="AP432" i="7"/>
  <c r="AO432" i="7"/>
  <c r="AN432" i="7"/>
  <c r="AT431" i="7"/>
  <c r="AS431" i="7"/>
  <c r="AR431" i="7"/>
  <c r="AQ431" i="7"/>
  <c r="AP431" i="7"/>
  <c r="AO431" i="7"/>
  <c r="AN431" i="7"/>
  <c r="AT430" i="7"/>
  <c r="AS430" i="7"/>
  <c r="AR430" i="7"/>
  <c r="AQ430" i="7"/>
  <c r="AP430" i="7"/>
  <c r="AO430" i="7"/>
  <c r="AN430" i="7"/>
  <c r="AT429" i="7"/>
  <c r="AS429" i="7"/>
  <c r="AR429" i="7"/>
  <c r="AQ429" i="7"/>
  <c r="AP429" i="7"/>
  <c r="AO429" i="7"/>
  <c r="AN429" i="7"/>
  <c r="AT428" i="7"/>
  <c r="AS428" i="7"/>
  <c r="AR428" i="7"/>
  <c r="AQ428" i="7"/>
  <c r="AP428" i="7"/>
  <c r="AO428" i="7"/>
  <c r="AN428" i="7"/>
  <c r="AT427" i="7"/>
  <c r="AS427" i="7"/>
  <c r="AR427" i="7"/>
  <c r="AQ427" i="7"/>
  <c r="AP427" i="7"/>
  <c r="AO427" i="7"/>
  <c r="AN427" i="7"/>
  <c r="AT426" i="7"/>
  <c r="AS426" i="7"/>
  <c r="AR426" i="7"/>
  <c r="AQ426" i="7"/>
  <c r="AP426" i="7"/>
  <c r="AO426" i="7"/>
  <c r="AN426" i="7"/>
  <c r="AT425" i="7"/>
  <c r="AS425" i="7"/>
  <c r="AR425" i="7"/>
  <c r="AQ425" i="7"/>
  <c r="AP425" i="7"/>
  <c r="AO425" i="7"/>
  <c r="AN425" i="7"/>
  <c r="AT424" i="7"/>
  <c r="AS424" i="7"/>
  <c r="AR424" i="7"/>
  <c r="AQ424" i="7"/>
  <c r="AP424" i="7"/>
  <c r="AO424" i="7"/>
  <c r="AN424" i="7"/>
  <c r="AT423" i="7"/>
  <c r="AS423" i="7"/>
  <c r="AR423" i="7"/>
  <c r="AQ423" i="7"/>
  <c r="AP423" i="7"/>
  <c r="AO423" i="7"/>
  <c r="AN423" i="7"/>
  <c r="AT422" i="7"/>
  <c r="AS422" i="7"/>
  <c r="AR422" i="7"/>
  <c r="AQ422" i="7"/>
  <c r="AP422" i="7"/>
  <c r="AO422" i="7"/>
  <c r="AN422" i="7"/>
  <c r="AT421" i="7"/>
  <c r="AS421" i="7"/>
  <c r="AR421" i="7"/>
  <c r="AQ421" i="7"/>
  <c r="AP421" i="7"/>
  <c r="AO421" i="7"/>
  <c r="AN421" i="7"/>
  <c r="AT420" i="7"/>
  <c r="AS420" i="7"/>
  <c r="AR420" i="7"/>
  <c r="AQ420" i="7"/>
  <c r="AP420" i="7"/>
  <c r="AO420" i="7"/>
  <c r="AN420" i="7"/>
  <c r="AT419" i="7"/>
  <c r="AS419" i="7"/>
  <c r="AR419" i="7"/>
  <c r="AQ419" i="7"/>
  <c r="AP419" i="7"/>
  <c r="AO419" i="7"/>
  <c r="AN419" i="7"/>
  <c r="AT418" i="7"/>
  <c r="AS418" i="7"/>
  <c r="AR418" i="7"/>
  <c r="AQ418" i="7"/>
  <c r="AP418" i="7"/>
  <c r="AO418" i="7"/>
  <c r="AN418" i="7"/>
  <c r="AT417" i="7"/>
  <c r="AS417" i="7"/>
  <c r="AR417" i="7"/>
  <c r="AQ417" i="7"/>
  <c r="AP417" i="7"/>
  <c r="AO417" i="7"/>
  <c r="AN417" i="7"/>
  <c r="AT416" i="7"/>
  <c r="AS416" i="7"/>
  <c r="AR416" i="7"/>
  <c r="AQ416" i="7"/>
  <c r="AP416" i="7"/>
  <c r="AO416" i="7"/>
  <c r="AN416" i="7"/>
  <c r="AT415" i="7"/>
  <c r="AS415" i="7"/>
  <c r="AR415" i="7"/>
  <c r="AQ415" i="7"/>
  <c r="AP415" i="7"/>
  <c r="AO415" i="7"/>
  <c r="AN415" i="7"/>
  <c r="AT414" i="7"/>
  <c r="AS414" i="7"/>
  <c r="AR414" i="7"/>
  <c r="AQ414" i="7"/>
  <c r="AP414" i="7"/>
  <c r="AO414" i="7"/>
  <c r="AN414" i="7"/>
  <c r="AT413" i="7"/>
  <c r="AS413" i="7"/>
  <c r="AR413" i="7"/>
  <c r="AQ413" i="7"/>
  <c r="AP413" i="7"/>
  <c r="AO413" i="7"/>
  <c r="AN413" i="7"/>
  <c r="AT412" i="7"/>
  <c r="AS412" i="7"/>
  <c r="AR412" i="7"/>
  <c r="AQ412" i="7"/>
  <c r="AP412" i="7"/>
  <c r="AO412" i="7"/>
  <c r="AN412" i="7"/>
  <c r="AT411" i="7"/>
  <c r="AS411" i="7"/>
  <c r="AR411" i="7"/>
  <c r="AQ411" i="7"/>
  <c r="AP411" i="7"/>
  <c r="AO411" i="7"/>
  <c r="AN411" i="7"/>
  <c r="AT410" i="7"/>
  <c r="AS410" i="7"/>
  <c r="AR410" i="7"/>
  <c r="AQ410" i="7"/>
  <c r="AP410" i="7"/>
  <c r="AO410" i="7"/>
  <c r="AN410" i="7"/>
  <c r="AT409" i="7"/>
  <c r="AS409" i="7"/>
  <c r="AR409" i="7"/>
  <c r="AQ409" i="7"/>
  <c r="AP409" i="7"/>
  <c r="AO409" i="7"/>
  <c r="AN409" i="7"/>
  <c r="AT408" i="7"/>
  <c r="AS408" i="7"/>
  <c r="AR408" i="7"/>
  <c r="AQ408" i="7"/>
  <c r="AP408" i="7"/>
  <c r="AO408" i="7"/>
  <c r="AN408" i="7"/>
  <c r="AT407" i="7"/>
  <c r="AS407" i="7"/>
  <c r="AR407" i="7"/>
  <c r="AQ407" i="7"/>
  <c r="AP407" i="7"/>
  <c r="AO407" i="7"/>
  <c r="AN407" i="7"/>
  <c r="AT406" i="7"/>
  <c r="AS406" i="7"/>
  <c r="AR406" i="7"/>
  <c r="AQ406" i="7"/>
  <c r="AP406" i="7"/>
  <c r="AO406" i="7"/>
  <c r="AN406" i="7"/>
  <c r="AT405" i="7"/>
  <c r="AS405" i="7"/>
  <c r="AR405" i="7"/>
  <c r="AQ405" i="7"/>
  <c r="AP405" i="7"/>
  <c r="AO405" i="7"/>
  <c r="AN405" i="7"/>
  <c r="AT404" i="7"/>
  <c r="AS404" i="7"/>
  <c r="AR404" i="7"/>
  <c r="AQ404" i="7"/>
  <c r="AP404" i="7"/>
  <c r="AO404" i="7"/>
  <c r="AN404" i="7"/>
  <c r="AT403" i="7"/>
  <c r="AS403" i="7"/>
  <c r="AR403" i="7"/>
  <c r="AQ403" i="7"/>
  <c r="AP403" i="7"/>
  <c r="AO403" i="7"/>
  <c r="AN403" i="7"/>
  <c r="AT402" i="7"/>
  <c r="AS402" i="7"/>
  <c r="AR402" i="7"/>
  <c r="AQ402" i="7"/>
  <c r="AP402" i="7"/>
  <c r="AO402" i="7"/>
  <c r="AN402" i="7"/>
  <c r="AT401" i="7"/>
  <c r="AS401" i="7"/>
  <c r="AR401" i="7"/>
  <c r="AQ401" i="7"/>
  <c r="AP401" i="7"/>
  <c r="AO401" i="7"/>
  <c r="AN401" i="7"/>
  <c r="AT400" i="7"/>
  <c r="AS400" i="7"/>
  <c r="AR400" i="7"/>
  <c r="AQ400" i="7"/>
  <c r="AP400" i="7"/>
  <c r="AO400" i="7"/>
  <c r="AN400" i="7"/>
  <c r="AT399" i="7"/>
  <c r="AS399" i="7"/>
  <c r="AR399" i="7"/>
  <c r="AQ399" i="7"/>
  <c r="AP399" i="7"/>
  <c r="AO399" i="7"/>
  <c r="AN399" i="7"/>
  <c r="AT398" i="7"/>
  <c r="AS398" i="7"/>
  <c r="AR398" i="7"/>
  <c r="AQ398" i="7"/>
  <c r="AP398" i="7"/>
  <c r="AO398" i="7"/>
  <c r="AN398" i="7"/>
  <c r="AT397" i="7"/>
  <c r="AS397" i="7"/>
  <c r="AR397" i="7"/>
  <c r="AQ397" i="7"/>
  <c r="AP397" i="7"/>
  <c r="AO397" i="7"/>
  <c r="AN397" i="7"/>
  <c r="AT396" i="7"/>
  <c r="AS396" i="7"/>
  <c r="AR396" i="7"/>
  <c r="AQ396" i="7"/>
  <c r="AP396" i="7"/>
  <c r="AO396" i="7"/>
  <c r="AN396" i="7"/>
  <c r="AT395" i="7"/>
  <c r="AS395" i="7"/>
  <c r="AR395" i="7"/>
  <c r="AQ395" i="7"/>
  <c r="AP395" i="7"/>
  <c r="AO395" i="7"/>
  <c r="AN395" i="7"/>
  <c r="AT394" i="7"/>
  <c r="AS394" i="7"/>
  <c r="AR394" i="7"/>
  <c r="AQ394" i="7"/>
  <c r="AP394" i="7"/>
  <c r="AO394" i="7"/>
  <c r="AN394" i="7"/>
  <c r="AT393" i="7"/>
  <c r="AS393" i="7"/>
  <c r="AR393" i="7"/>
  <c r="AQ393" i="7"/>
  <c r="AP393" i="7"/>
  <c r="AO393" i="7"/>
  <c r="AN393" i="7"/>
  <c r="AT392" i="7"/>
  <c r="AS392" i="7"/>
  <c r="AR392" i="7"/>
  <c r="AQ392" i="7"/>
  <c r="AP392" i="7"/>
  <c r="AO392" i="7"/>
  <c r="AN392" i="7"/>
  <c r="AT391" i="7"/>
  <c r="AS391" i="7"/>
  <c r="AR391" i="7"/>
  <c r="AQ391" i="7"/>
  <c r="AP391" i="7"/>
  <c r="AO391" i="7"/>
  <c r="AN391" i="7"/>
  <c r="AT390" i="7"/>
  <c r="AS390" i="7"/>
  <c r="AR390" i="7"/>
  <c r="AQ390" i="7"/>
  <c r="AP390" i="7"/>
  <c r="AO390" i="7"/>
  <c r="AN390" i="7"/>
  <c r="AT389" i="7"/>
  <c r="AS389" i="7"/>
  <c r="AR389" i="7"/>
  <c r="AQ389" i="7"/>
  <c r="AP389" i="7"/>
  <c r="AO389" i="7"/>
  <c r="AN389" i="7"/>
  <c r="AT388" i="7"/>
  <c r="AS388" i="7"/>
  <c r="AR388" i="7"/>
  <c r="AQ388" i="7"/>
  <c r="AP388" i="7"/>
  <c r="AO388" i="7"/>
  <c r="AN388" i="7"/>
  <c r="AT387" i="7"/>
  <c r="AS387" i="7"/>
  <c r="AR387" i="7"/>
  <c r="AQ387" i="7"/>
  <c r="AP387" i="7"/>
  <c r="AO387" i="7"/>
  <c r="AN387" i="7"/>
  <c r="AT386" i="7"/>
  <c r="AS386" i="7"/>
  <c r="AR386" i="7"/>
  <c r="AQ386" i="7"/>
  <c r="AP386" i="7"/>
  <c r="AO386" i="7"/>
  <c r="AN386" i="7"/>
  <c r="AT385" i="7"/>
  <c r="AS385" i="7"/>
  <c r="AR385" i="7"/>
  <c r="AQ385" i="7"/>
  <c r="AP385" i="7"/>
  <c r="AO385" i="7"/>
  <c r="AN385" i="7"/>
  <c r="AT384" i="7"/>
  <c r="AS384" i="7"/>
  <c r="AR384" i="7"/>
  <c r="AQ384" i="7"/>
  <c r="AP384" i="7"/>
  <c r="AO384" i="7"/>
  <c r="AN384" i="7"/>
  <c r="AT383" i="7"/>
  <c r="AS383" i="7"/>
  <c r="AR383" i="7"/>
  <c r="AQ383" i="7"/>
  <c r="AP383" i="7"/>
  <c r="AO383" i="7"/>
  <c r="AN383" i="7"/>
  <c r="AT382" i="7"/>
  <c r="AS382" i="7"/>
  <c r="AR382" i="7"/>
  <c r="AQ382" i="7"/>
  <c r="AP382" i="7"/>
  <c r="AO382" i="7"/>
  <c r="AN382" i="7"/>
  <c r="AT381" i="7"/>
  <c r="AS381" i="7"/>
  <c r="AR381" i="7"/>
  <c r="AQ381" i="7"/>
  <c r="AP381" i="7"/>
  <c r="AO381" i="7"/>
  <c r="AN381" i="7"/>
  <c r="AT380" i="7"/>
  <c r="AS380" i="7"/>
  <c r="AR380" i="7"/>
  <c r="AQ380" i="7"/>
  <c r="AP380" i="7"/>
  <c r="AO380" i="7"/>
  <c r="AN380" i="7"/>
  <c r="AT379" i="7"/>
  <c r="AS379" i="7"/>
  <c r="AR379" i="7"/>
  <c r="AQ379" i="7"/>
  <c r="AP379" i="7"/>
  <c r="AO379" i="7"/>
  <c r="AN379" i="7"/>
  <c r="AT378" i="7"/>
  <c r="AS378" i="7"/>
  <c r="AR378" i="7"/>
  <c r="AQ378" i="7"/>
  <c r="AP378" i="7"/>
  <c r="AO378" i="7"/>
  <c r="AN378" i="7"/>
  <c r="AT377" i="7"/>
  <c r="AS377" i="7"/>
  <c r="AR377" i="7"/>
  <c r="AQ377" i="7"/>
  <c r="AP377" i="7"/>
  <c r="AO377" i="7"/>
  <c r="AN377" i="7"/>
  <c r="AT376" i="7"/>
  <c r="AS376" i="7"/>
  <c r="AR376" i="7"/>
  <c r="AQ376" i="7"/>
  <c r="AP376" i="7"/>
  <c r="AO376" i="7"/>
  <c r="AN376" i="7"/>
  <c r="AT375" i="7"/>
  <c r="AS375" i="7"/>
  <c r="AR375" i="7"/>
  <c r="AQ375" i="7"/>
  <c r="AP375" i="7"/>
  <c r="AO375" i="7"/>
  <c r="AN375" i="7"/>
  <c r="AT374" i="7"/>
  <c r="AS374" i="7"/>
  <c r="AR374" i="7"/>
  <c r="AQ374" i="7"/>
  <c r="AP374" i="7"/>
  <c r="AO374" i="7"/>
  <c r="AN374" i="7"/>
  <c r="AT373" i="7"/>
  <c r="AS373" i="7"/>
  <c r="AR373" i="7"/>
  <c r="AQ373" i="7"/>
  <c r="AP373" i="7"/>
  <c r="AO373" i="7"/>
  <c r="AN373" i="7"/>
  <c r="AT372" i="7"/>
  <c r="AS372" i="7"/>
  <c r="AR372" i="7"/>
  <c r="AQ372" i="7"/>
  <c r="AP372" i="7"/>
  <c r="AO372" i="7"/>
  <c r="AN372" i="7"/>
  <c r="AT371" i="7"/>
  <c r="AS371" i="7"/>
  <c r="AR371" i="7"/>
  <c r="AQ371" i="7"/>
  <c r="AP371" i="7"/>
  <c r="AO371" i="7"/>
  <c r="AN371" i="7"/>
  <c r="AT370" i="7"/>
  <c r="AS370" i="7"/>
  <c r="AR370" i="7"/>
  <c r="AQ370" i="7"/>
  <c r="AP370" i="7"/>
  <c r="AO370" i="7"/>
  <c r="AN370" i="7"/>
  <c r="AT369" i="7"/>
  <c r="AS369" i="7"/>
  <c r="AR369" i="7"/>
  <c r="AQ369" i="7"/>
  <c r="AP369" i="7"/>
  <c r="AO369" i="7"/>
  <c r="AN369" i="7"/>
  <c r="AT368" i="7"/>
  <c r="AS368" i="7"/>
  <c r="AR368" i="7"/>
  <c r="AQ368" i="7"/>
  <c r="AP368" i="7"/>
  <c r="AO368" i="7"/>
  <c r="AN368" i="7"/>
  <c r="AT367" i="7"/>
  <c r="AS367" i="7"/>
  <c r="AR367" i="7"/>
  <c r="AQ367" i="7"/>
  <c r="AP367" i="7"/>
  <c r="AO367" i="7"/>
  <c r="AN367" i="7"/>
  <c r="AT366" i="7"/>
  <c r="AS366" i="7"/>
  <c r="AR366" i="7"/>
  <c r="AQ366" i="7"/>
  <c r="AP366" i="7"/>
  <c r="AO366" i="7"/>
  <c r="AN366" i="7"/>
  <c r="AT365" i="7"/>
  <c r="AS365" i="7"/>
  <c r="AR365" i="7"/>
  <c r="AQ365" i="7"/>
  <c r="AP365" i="7"/>
  <c r="AO365" i="7"/>
  <c r="AN365" i="7"/>
  <c r="AT364" i="7"/>
  <c r="AS364" i="7"/>
  <c r="AR364" i="7"/>
  <c r="AQ364" i="7"/>
  <c r="AP364" i="7"/>
  <c r="AO364" i="7"/>
  <c r="AN364" i="7"/>
  <c r="AT363" i="7"/>
  <c r="AS363" i="7"/>
  <c r="AR363" i="7"/>
  <c r="AQ363" i="7"/>
  <c r="AP363" i="7"/>
  <c r="AO363" i="7"/>
  <c r="AN363" i="7"/>
  <c r="AT362" i="7"/>
  <c r="AS362" i="7"/>
  <c r="AR362" i="7"/>
  <c r="AQ362" i="7"/>
  <c r="AP362" i="7"/>
  <c r="AO362" i="7"/>
  <c r="AN362" i="7"/>
  <c r="AT361" i="7"/>
  <c r="AS361" i="7"/>
  <c r="AR361" i="7"/>
  <c r="AQ361" i="7"/>
  <c r="AP361" i="7"/>
  <c r="AO361" i="7"/>
  <c r="AN361" i="7"/>
  <c r="AT360" i="7"/>
  <c r="AS360" i="7"/>
  <c r="AR360" i="7"/>
  <c r="AQ360" i="7"/>
  <c r="AP360" i="7"/>
  <c r="AO360" i="7"/>
  <c r="AN360" i="7"/>
  <c r="AT359" i="7"/>
  <c r="AS359" i="7"/>
  <c r="AR359" i="7"/>
  <c r="AQ359" i="7"/>
  <c r="AP359" i="7"/>
  <c r="AO359" i="7"/>
  <c r="AN359" i="7"/>
  <c r="AT358" i="7"/>
  <c r="AS358" i="7"/>
  <c r="AR358" i="7"/>
  <c r="AQ358" i="7"/>
  <c r="AP358" i="7"/>
  <c r="AO358" i="7"/>
  <c r="AN358" i="7"/>
  <c r="AT357" i="7"/>
  <c r="AS357" i="7"/>
  <c r="AR357" i="7"/>
  <c r="AQ357" i="7"/>
  <c r="AP357" i="7"/>
  <c r="AO357" i="7"/>
  <c r="AN357" i="7"/>
  <c r="AT356" i="7"/>
  <c r="AS356" i="7"/>
  <c r="AR356" i="7"/>
  <c r="AQ356" i="7"/>
  <c r="AP356" i="7"/>
  <c r="AO356" i="7"/>
  <c r="AN356" i="7"/>
  <c r="AT355" i="7"/>
  <c r="AS355" i="7"/>
  <c r="AR355" i="7"/>
  <c r="AQ355" i="7"/>
  <c r="AP355" i="7"/>
  <c r="AO355" i="7"/>
  <c r="AN355" i="7"/>
  <c r="AT354" i="7"/>
  <c r="AS354" i="7"/>
  <c r="AR354" i="7"/>
  <c r="AQ354" i="7"/>
  <c r="AP354" i="7"/>
  <c r="AO354" i="7"/>
  <c r="AN354" i="7"/>
  <c r="AT353" i="7"/>
  <c r="AS353" i="7"/>
  <c r="AR353" i="7"/>
  <c r="AQ353" i="7"/>
  <c r="AP353" i="7"/>
  <c r="AO353" i="7"/>
  <c r="AN353" i="7"/>
  <c r="AT352" i="7"/>
  <c r="AS352" i="7"/>
  <c r="AR352" i="7"/>
  <c r="AQ352" i="7"/>
  <c r="AP352" i="7"/>
  <c r="AO352" i="7"/>
  <c r="AN352" i="7"/>
  <c r="AT351" i="7"/>
  <c r="AS351" i="7"/>
  <c r="AR351" i="7"/>
  <c r="AQ351" i="7"/>
  <c r="AP351" i="7"/>
  <c r="AO351" i="7"/>
  <c r="AN351" i="7"/>
  <c r="AT350" i="7"/>
  <c r="AS350" i="7"/>
  <c r="AR350" i="7"/>
  <c r="AQ350" i="7"/>
  <c r="AP350" i="7"/>
  <c r="AO350" i="7"/>
  <c r="AN350" i="7"/>
  <c r="AT349" i="7"/>
  <c r="AS349" i="7"/>
  <c r="AR349" i="7"/>
  <c r="AQ349" i="7"/>
  <c r="AP349" i="7"/>
  <c r="AO349" i="7"/>
  <c r="AN349" i="7"/>
  <c r="AT348" i="7"/>
  <c r="AS348" i="7"/>
  <c r="AR348" i="7"/>
  <c r="AQ348" i="7"/>
  <c r="AP348" i="7"/>
  <c r="AO348" i="7"/>
  <c r="AN348" i="7"/>
  <c r="AT347" i="7"/>
  <c r="AS347" i="7"/>
  <c r="AR347" i="7"/>
  <c r="AQ347" i="7"/>
  <c r="AP347" i="7"/>
  <c r="AO347" i="7"/>
  <c r="AN347" i="7"/>
  <c r="AT346" i="7"/>
  <c r="AS346" i="7"/>
  <c r="AR346" i="7"/>
  <c r="AQ346" i="7"/>
  <c r="AP346" i="7"/>
  <c r="AO346" i="7"/>
  <c r="AN346" i="7"/>
  <c r="AT345" i="7"/>
  <c r="AS345" i="7"/>
  <c r="AR345" i="7"/>
  <c r="AQ345" i="7"/>
  <c r="AP345" i="7"/>
  <c r="AO345" i="7"/>
  <c r="AN345" i="7"/>
  <c r="AT344" i="7"/>
  <c r="AS344" i="7"/>
  <c r="AR344" i="7"/>
  <c r="AQ344" i="7"/>
  <c r="AP344" i="7"/>
  <c r="AO344" i="7"/>
  <c r="AN344" i="7"/>
  <c r="AT343" i="7"/>
  <c r="AS343" i="7"/>
  <c r="AR343" i="7"/>
  <c r="AQ343" i="7"/>
  <c r="AP343" i="7"/>
  <c r="AO343" i="7"/>
  <c r="AN343" i="7"/>
  <c r="AT342" i="7"/>
  <c r="AS342" i="7"/>
  <c r="AR342" i="7"/>
  <c r="AQ342" i="7"/>
  <c r="AP342" i="7"/>
  <c r="AO342" i="7"/>
  <c r="AN342" i="7"/>
  <c r="AT341" i="7"/>
  <c r="AS341" i="7"/>
  <c r="AR341" i="7"/>
  <c r="AQ341" i="7"/>
  <c r="AP341" i="7"/>
  <c r="AO341" i="7"/>
  <c r="AN341" i="7"/>
  <c r="AT340" i="7"/>
  <c r="AS340" i="7"/>
  <c r="AR340" i="7"/>
  <c r="AQ340" i="7"/>
  <c r="AP340" i="7"/>
  <c r="AO340" i="7"/>
  <c r="AN340" i="7"/>
  <c r="AT339" i="7"/>
  <c r="AS339" i="7"/>
  <c r="AR339" i="7"/>
  <c r="AQ339" i="7"/>
  <c r="AP339" i="7"/>
  <c r="AO339" i="7"/>
  <c r="AN339" i="7"/>
  <c r="AT338" i="7"/>
  <c r="AS338" i="7"/>
  <c r="AR338" i="7"/>
  <c r="AQ338" i="7"/>
  <c r="AP338" i="7"/>
  <c r="AO338" i="7"/>
  <c r="AN338" i="7"/>
  <c r="AT337" i="7"/>
  <c r="AS337" i="7"/>
  <c r="AR337" i="7"/>
  <c r="AQ337" i="7"/>
  <c r="AP337" i="7"/>
  <c r="AO337" i="7"/>
  <c r="AN337" i="7"/>
  <c r="AT336" i="7"/>
  <c r="AS336" i="7"/>
  <c r="AR336" i="7"/>
  <c r="AQ336" i="7"/>
  <c r="AP336" i="7"/>
  <c r="AO336" i="7"/>
  <c r="AN336" i="7"/>
  <c r="AT335" i="7"/>
  <c r="AS335" i="7"/>
  <c r="AR335" i="7"/>
  <c r="AQ335" i="7"/>
  <c r="AP335" i="7"/>
  <c r="AO335" i="7"/>
  <c r="AN335" i="7"/>
  <c r="AT334" i="7"/>
  <c r="AS334" i="7"/>
  <c r="AR334" i="7"/>
  <c r="AQ334" i="7"/>
  <c r="AP334" i="7"/>
  <c r="AO334" i="7"/>
  <c r="AN334" i="7"/>
  <c r="AT333" i="7"/>
  <c r="AS333" i="7"/>
  <c r="AR333" i="7"/>
  <c r="AQ333" i="7"/>
  <c r="AP333" i="7"/>
  <c r="AO333" i="7"/>
  <c r="AN333" i="7"/>
  <c r="AT332" i="7"/>
  <c r="AS332" i="7"/>
  <c r="AR332" i="7"/>
  <c r="AQ332" i="7"/>
  <c r="AP332" i="7"/>
  <c r="AO332" i="7"/>
  <c r="AN332" i="7"/>
  <c r="AT331" i="7"/>
  <c r="AS331" i="7"/>
  <c r="AR331" i="7"/>
  <c r="AQ331" i="7"/>
  <c r="AP331" i="7"/>
  <c r="AO331" i="7"/>
  <c r="AN331" i="7"/>
  <c r="AT330" i="7"/>
  <c r="AS330" i="7"/>
  <c r="AR330" i="7"/>
  <c r="AQ330" i="7"/>
  <c r="AP330" i="7"/>
  <c r="AO330" i="7"/>
  <c r="AN330" i="7"/>
  <c r="AT329" i="7"/>
  <c r="AS329" i="7"/>
  <c r="AR329" i="7"/>
  <c r="AQ329" i="7"/>
  <c r="AP329" i="7"/>
  <c r="AO329" i="7"/>
  <c r="AN329" i="7"/>
  <c r="AT328" i="7"/>
  <c r="AS328" i="7"/>
  <c r="AR328" i="7"/>
  <c r="AQ328" i="7"/>
  <c r="AP328" i="7"/>
  <c r="AO328" i="7"/>
  <c r="AN328" i="7"/>
  <c r="AT327" i="7"/>
  <c r="AS327" i="7"/>
  <c r="AR327" i="7"/>
  <c r="AQ327" i="7"/>
  <c r="AP327" i="7"/>
  <c r="AO327" i="7"/>
  <c r="AN327" i="7"/>
  <c r="AT326" i="7"/>
  <c r="AS326" i="7"/>
  <c r="AR326" i="7"/>
  <c r="AQ326" i="7"/>
  <c r="AP326" i="7"/>
  <c r="AO326" i="7"/>
  <c r="AN326" i="7"/>
  <c r="AT325" i="7"/>
  <c r="AS325" i="7"/>
  <c r="AR325" i="7"/>
  <c r="AQ325" i="7"/>
  <c r="AP325" i="7"/>
  <c r="AO325" i="7"/>
  <c r="AN325" i="7"/>
  <c r="AT324" i="7"/>
  <c r="AS324" i="7"/>
  <c r="AR324" i="7"/>
  <c r="AQ324" i="7"/>
  <c r="AP324" i="7"/>
  <c r="AO324" i="7"/>
  <c r="AN324" i="7"/>
  <c r="AT323" i="7"/>
  <c r="AS323" i="7"/>
  <c r="AR323" i="7"/>
  <c r="AQ323" i="7"/>
  <c r="AP323" i="7"/>
  <c r="AO323" i="7"/>
  <c r="AN323" i="7"/>
  <c r="AT322" i="7"/>
  <c r="AS322" i="7"/>
  <c r="AR322" i="7"/>
  <c r="AQ322" i="7"/>
  <c r="AP322" i="7"/>
  <c r="AO322" i="7"/>
  <c r="AN322" i="7"/>
  <c r="AT321" i="7"/>
  <c r="AS321" i="7"/>
  <c r="AR321" i="7"/>
  <c r="AQ321" i="7"/>
  <c r="AP321" i="7"/>
  <c r="AO321" i="7"/>
  <c r="AN321" i="7"/>
  <c r="AT320" i="7"/>
  <c r="AS320" i="7"/>
  <c r="AR320" i="7"/>
  <c r="AQ320" i="7"/>
  <c r="AP320" i="7"/>
  <c r="AO320" i="7"/>
  <c r="AN320" i="7"/>
  <c r="AT319" i="7"/>
  <c r="AS319" i="7"/>
  <c r="AR319" i="7"/>
  <c r="AQ319" i="7"/>
  <c r="AP319" i="7"/>
  <c r="AO319" i="7"/>
  <c r="AN319" i="7"/>
  <c r="AT318" i="7"/>
  <c r="AS318" i="7"/>
  <c r="AR318" i="7"/>
  <c r="AQ318" i="7"/>
  <c r="AP318" i="7"/>
  <c r="AO318" i="7"/>
  <c r="AN318" i="7"/>
  <c r="AT317" i="7"/>
  <c r="AS317" i="7"/>
  <c r="AR317" i="7"/>
  <c r="AQ317" i="7"/>
  <c r="AP317" i="7"/>
  <c r="AO317" i="7"/>
  <c r="AN317" i="7"/>
  <c r="AT316" i="7"/>
  <c r="AS316" i="7"/>
  <c r="AR316" i="7"/>
  <c r="AQ316" i="7"/>
  <c r="AP316" i="7"/>
  <c r="AO316" i="7"/>
  <c r="AN316" i="7"/>
  <c r="AT315" i="7"/>
  <c r="AS315" i="7"/>
  <c r="AR315" i="7"/>
  <c r="AQ315" i="7"/>
  <c r="AP315" i="7"/>
  <c r="AO315" i="7"/>
  <c r="AN315" i="7"/>
  <c r="AT314" i="7"/>
  <c r="AS314" i="7"/>
  <c r="AR314" i="7"/>
  <c r="AQ314" i="7"/>
  <c r="AP314" i="7"/>
  <c r="AO314" i="7"/>
  <c r="AN314" i="7"/>
  <c r="AT313" i="7"/>
  <c r="AS313" i="7"/>
  <c r="AR313" i="7"/>
  <c r="AQ313" i="7"/>
  <c r="AP313" i="7"/>
  <c r="AO313" i="7"/>
  <c r="AN313" i="7"/>
  <c r="AT312" i="7"/>
  <c r="AS312" i="7"/>
  <c r="AR312" i="7"/>
  <c r="AQ312" i="7"/>
  <c r="AP312" i="7"/>
  <c r="AO312" i="7"/>
  <c r="AN312" i="7"/>
  <c r="AT311" i="7"/>
  <c r="AS311" i="7"/>
  <c r="AR311" i="7"/>
  <c r="AQ311" i="7"/>
  <c r="AP311" i="7"/>
  <c r="AO311" i="7"/>
  <c r="AN311" i="7"/>
  <c r="AT310" i="7"/>
  <c r="AS310" i="7"/>
  <c r="AR310" i="7"/>
  <c r="AQ310" i="7"/>
  <c r="AP310" i="7"/>
  <c r="AO310" i="7"/>
  <c r="AN310" i="7"/>
  <c r="AT309" i="7"/>
  <c r="AS309" i="7"/>
  <c r="AR309" i="7"/>
  <c r="AQ309" i="7"/>
  <c r="AP309" i="7"/>
  <c r="AO309" i="7"/>
  <c r="AN309" i="7"/>
  <c r="AT308" i="7"/>
  <c r="AS308" i="7"/>
  <c r="AR308" i="7"/>
  <c r="AQ308" i="7"/>
  <c r="AP308" i="7"/>
  <c r="AO308" i="7"/>
  <c r="AN308" i="7"/>
  <c r="AT307" i="7"/>
  <c r="AS307" i="7"/>
  <c r="AR307" i="7"/>
  <c r="AQ307" i="7"/>
  <c r="AP307" i="7"/>
  <c r="AO307" i="7"/>
  <c r="AN307" i="7"/>
  <c r="AT306" i="7"/>
  <c r="AS306" i="7"/>
  <c r="AR306" i="7"/>
  <c r="AQ306" i="7"/>
  <c r="AP306" i="7"/>
  <c r="AO306" i="7"/>
  <c r="AN306" i="7"/>
  <c r="AT305" i="7"/>
  <c r="AS305" i="7"/>
  <c r="AR305" i="7"/>
  <c r="AQ305" i="7"/>
  <c r="AP305" i="7"/>
  <c r="AO305" i="7"/>
  <c r="AN305" i="7"/>
  <c r="AT304" i="7"/>
  <c r="AS304" i="7"/>
  <c r="AR304" i="7"/>
  <c r="AQ304" i="7"/>
  <c r="AP304" i="7"/>
  <c r="AO304" i="7"/>
  <c r="AN304" i="7"/>
  <c r="AT303" i="7"/>
  <c r="AS303" i="7"/>
  <c r="AR303" i="7"/>
  <c r="AQ303" i="7"/>
  <c r="AP303" i="7"/>
  <c r="AO303" i="7"/>
  <c r="AN303" i="7"/>
  <c r="AT302" i="7"/>
  <c r="AS302" i="7"/>
  <c r="AR302" i="7"/>
  <c r="AQ302" i="7"/>
  <c r="AP302" i="7"/>
  <c r="AO302" i="7"/>
  <c r="AN302" i="7"/>
  <c r="AT301" i="7"/>
  <c r="AS301" i="7"/>
  <c r="AR301" i="7"/>
  <c r="AQ301" i="7"/>
  <c r="AP301" i="7"/>
  <c r="AO301" i="7"/>
  <c r="AN301" i="7"/>
  <c r="AT300" i="7"/>
  <c r="AS300" i="7"/>
  <c r="AR300" i="7"/>
  <c r="AQ300" i="7"/>
  <c r="AP300" i="7"/>
  <c r="AO300" i="7"/>
  <c r="AN300" i="7"/>
  <c r="AT299" i="7"/>
  <c r="AS299" i="7"/>
  <c r="AR299" i="7"/>
  <c r="AQ299" i="7"/>
  <c r="AP299" i="7"/>
  <c r="AO299" i="7"/>
  <c r="AN299" i="7"/>
  <c r="AT298" i="7"/>
  <c r="AS298" i="7"/>
  <c r="AR298" i="7"/>
  <c r="AQ298" i="7"/>
  <c r="AP298" i="7"/>
  <c r="AO298" i="7"/>
  <c r="AN298" i="7"/>
  <c r="AT297" i="7"/>
  <c r="AS297" i="7"/>
  <c r="AR297" i="7"/>
  <c r="AQ297" i="7"/>
  <c r="AP297" i="7"/>
  <c r="AO297" i="7"/>
  <c r="AN297" i="7"/>
  <c r="AT296" i="7"/>
  <c r="AS296" i="7"/>
  <c r="AR296" i="7"/>
  <c r="AQ296" i="7"/>
  <c r="AP296" i="7"/>
  <c r="AO296" i="7"/>
  <c r="AN296" i="7"/>
  <c r="AT295" i="7"/>
  <c r="AS295" i="7"/>
  <c r="AR295" i="7"/>
  <c r="AQ295" i="7"/>
  <c r="AP295" i="7"/>
  <c r="AO295" i="7"/>
  <c r="AN295" i="7"/>
  <c r="AT294" i="7"/>
  <c r="AS294" i="7"/>
  <c r="AR294" i="7"/>
  <c r="AQ294" i="7"/>
  <c r="AP294" i="7"/>
  <c r="AO294" i="7"/>
  <c r="AN294" i="7"/>
  <c r="AT293" i="7"/>
  <c r="AS293" i="7"/>
  <c r="AR293" i="7"/>
  <c r="AQ293" i="7"/>
  <c r="AP293" i="7"/>
  <c r="AO293" i="7"/>
  <c r="AN293" i="7"/>
  <c r="AT292" i="7"/>
  <c r="AS292" i="7"/>
  <c r="AR292" i="7"/>
  <c r="AQ292" i="7"/>
  <c r="AP292" i="7"/>
  <c r="AO292" i="7"/>
  <c r="AN292" i="7"/>
  <c r="AT291" i="7"/>
  <c r="AS291" i="7"/>
  <c r="AR291" i="7"/>
  <c r="AQ291" i="7"/>
  <c r="AP291" i="7"/>
  <c r="AO291" i="7"/>
  <c r="AN291" i="7"/>
  <c r="AT290" i="7"/>
  <c r="AS290" i="7"/>
  <c r="AR290" i="7"/>
  <c r="AQ290" i="7"/>
  <c r="AP290" i="7"/>
  <c r="AO290" i="7"/>
  <c r="AN290" i="7"/>
  <c r="AT289" i="7"/>
  <c r="AS289" i="7"/>
  <c r="AR289" i="7"/>
  <c r="AQ289" i="7"/>
  <c r="AP289" i="7"/>
  <c r="AO289" i="7"/>
  <c r="AN289" i="7"/>
  <c r="AT288" i="7"/>
  <c r="AS288" i="7"/>
  <c r="AR288" i="7"/>
  <c r="AQ288" i="7"/>
  <c r="AP288" i="7"/>
  <c r="AO288" i="7"/>
  <c r="AN288" i="7"/>
  <c r="AT287" i="7"/>
  <c r="AS287" i="7"/>
  <c r="AR287" i="7"/>
  <c r="AQ287" i="7"/>
  <c r="AP287" i="7"/>
  <c r="AO287" i="7"/>
  <c r="AN287" i="7"/>
  <c r="AT286" i="7"/>
  <c r="AS286" i="7"/>
  <c r="AR286" i="7"/>
  <c r="AQ286" i="7"/>
  <c r="AP286" i="7"/>
  <c r="AO286" i="7"/>
  <c r="AN286" i="7"/>
  <c r="AT285" i="7"/>
  <c r="AS285" i="7"/>
  <c r="AR285" i="7"/>
  <c r="AQ285" i="7"/>
  <c r="AP285" i="7"/>
  <c r="AO285" i="7"/>
  <c r="AN285" i="7"/>
  <c r="AT284" i="7"/>
  <c r="AS284" i="7"/>
  <c r="AR284" i="7"/>
  <c r="AQ284" i="7"/>
  <c r="AP284" i="7"/>
  <c r="AO284" i="7"/>
  <c r="AN284" i="7"/>
  <c r="AT283" i="7"/>
  <c r="AS283" i="7"/>
  <c r="AR283" i="7"/>
  <c r="AQ283" i="7"/>
  <c r="AP283" i="7"/>
  <c r="AO283" i="7"/>
  <c r="AN283" i="7"/>
  <c r="AT282" i="7"/>
  <c r="AS282" i="7"/>
  <c r="AR282" i="7"/>
  <c r="AQ282" i="7"/>
  <c r="AP282" i="7"/>
  <c r="AO282" i="7"/>
  <c r="AN282" i="7"/>
  <c r="AT281" i="7"/>
  <c r="AS281" i="7"/>
  <c r="AR281" i="7"/>
  <c r="AQ281" i="7"/>
  <c r="AP281" i="7"/>
  <c r="AO281" i="7"/>
  <c r="AN281" i="7"/>
  <c r="AT280" i="7"/>
  <c r="AS280" i="7"/>
  <c r="AR280" i="7"/>
  <c r="AQ280" i="7"/>
  <c r="AP280" i="7"/>
  <c r="AO280" i="7"/>
  <c r="AN280" i="7"/>
  <c r="AT279" i="7"/>
  <c r="AS279" i="7"/>
  <c r="AR279" i="7"/>
  <c r="AQ279" i="7"/>
  <c r="AP279" i="7"/>
  <c r="AO279" i="7"/>
  <c r="AN279" i="7"/>
  <c r="AT278" i="7"/>
  <c r="AS278" i="7"/>
  <c r="AR278" i="7"/>
  <c r="AQ278" i="7"/>
  <c r="AP278" i="7"/>
  <c r="AO278" i="7"/>
  <c r="AN278" i="7"/>
  <c r="AT277" i="7"/>
  <c r="AS277" i="7"/>
  <c r="AR277" i="7"/>
  <c r="AQ277" i="7"/>
  <c r="AP277" i="7"/>
  <c r="AO277" i="7"/>
  <c r="AN277" i="7"/>
  <c r="AT276" i="7"/>
  <c r="AS276" i="7"/>
  <c r="AR276" i="7"/>
  <c r="AQ276" i="7"/>
  <c r="AP276" i="7"/>
  <c r="AO276" i="7"/>
  <c r="AN276" i="7"/>
  <c r="AT275" i="7"/>
  <c r="AS275" i="7"/>
  <c r="AR275" i="7"/>
  <c r="AQ275" i="7"/>
  <c r="AP275" i="7"/>
  <c r="AO275" i="7"/>
  <c r="AN275" i="7"/>
  <c r="AT274" i="7"/>
  <c r="AS274" i="7"/>
  <c r="AR274" i="7"/>
  <c r="AQ274" i="7"/>
  <c r="AP274" i="7"/>
  <c r="AO274" i="7"/>
  <c r="AN274" i="7"/>
  <c r="AT273" i="7"/>
  <c r="AS273" i="7"/>
  <c r="AR273" i="7"/>
  <c r="AQ273" i="7"/>
  <c r="AP273" i="7"/>
  <c r="AO273" i="7"/>
  <c r="AN273" i="7"/>
  <c r="AT272" i="7"/>
  <c r="AS272" i="7"/>
  <c r="AR272" i="7"/>
  <c r="AQ272" i="7"/>
  <c r="AP272" i="7"/>
  <c r="AO272" i="7"/>
  <c r="AN272" i="7"/>
  <c r="AT271" i="7"/>
  <c r="AS271" i="7"/>
  <c r="AR271" i="7"/>
  <c r="AQ271" i="7"/>
  <c r="AP271" i="7"/>
  <c r="AO271" i="7"/>
  <c r="AN271" i="7"/>
  <c r="AT270" i="7"/>
  <c r="AS270" i="7"/>
  <c r="AR270" i="7"/>
  <c r="AQ270" i="7"/>
  <c r="AP270" i="7"/>
  <c r="AO270" i="7"/>
  <c r="AN270" i="7"/>
  <c r="AT269" i="7"/>
  <c r="AS269" i="7"/>
  <c r="AR269" i="7"/>
  <c r="AQ269" i="7"/>
  <c r="AP269" i="7"/>
  <c r="AO269" i="7"/>
  <c r="AN269" i="7"/>
  <c r="AT268" i="7"/>
  <c r="AS268" i="7"/>
  <c r="AR268" i="7"/>
  <c r="AQ268" i="7"/>
  <c r="AP268" i="7"/>
  <c r="AO268" i="7"/>
  <c r="AN268" i="7"/>
  <c r="AT267" i="7"/>
  <c r="AS267" i="7"/>
  <c r="AR267" i="7"/>
  <c r="AQ267" i="7"/>
  <c r="AP267" i="7"/>
  <c r="AO267" i="7"/>
  <c r="AN267" i="7"/>
  <c r="AT266" i="7"/>
  <c r="AS266" i="7"/>
  <c r="AR266" i="7"/>
  <c r="AQ266" i="7"/>
  <c r="AP266" i="7"/>
  <c r="AO266" i="7"/>
  <c r="AN266" i="7"/>
  <c r="AT265" i="7"/>
  <c r="AS265" i="7"/>
  <c r="AR265" i="7"/>
  <c r="AQ265" i="7"/>
  <c r="AP265" i="7"/>
  <c r="AO265" i="7"/>
  <c r="AN265" i="7"/>
  <c r="AT264" i="7"/>
  <c r="AS264" i="7"/>
  <c r="AR264" i="7"/>
  <c r="AQ264" i="7"/>
  <c r="AP264" i="7"/>
  <c r="AO264" i="7"/>
  <c r="AN264" i="7"/>
  <c r="AT263" i="7"/>
  <c r="AS263" i="7"/>
  <c r="AR263" i="7"/>
  <c r="AQ263" i="7"/>
  <c r="AP263" i="7"/>
  <c r="AO263" i="7"/>
  <c r="AN263" i="7"/>
  <c r="AT262" i="7"/>
  <c r="AS262" i="7"/>
  <c r="AR262" i="7"/>
  <c r="AQ262" i="7"/>
  <c r="AP262" i="7"/>
  <c r="AO262" i="7"/>
  <c r="AN262" i="7"/>
  <c r="AT261" i="7"/>
  <c r="AS261" i="7"/>
  <c r="AR261" i="7"/>
  <c r="AQ261" i="7"/>
  <c r="AP261" i="7"/>
  <c r="AO261" i="7"/>
  <c r="AN261" i="7"/>
  <c r="AT260" i="7"/>
  <c r="AS260" i="7"/>
  <c r="AR260" i="7"/>
  <c r="AQ260" i="7"/>
  <c r="AP260" i="7"/>
  <c r="AO260" i="7"/>
  <c r="AN260" i="7"/>
  <c r="AT259" i="7"/>
  <c r="AS259" i="7"/>
  <c r="AR259" i="7"/>
  <c r="AQ259" i="7"/>
  <c r="AP259" i="7"/>
  <c r="AO259" i="7"/>
  <c r="AN259" i="7"/>
  <c r="AT258" i="7"/>
  <c r="AS258" i="7"/>
  <c r="AR258" i="7"/>
  <c r="AQ258" i="7"/>
  <c r="AP258" i="7"/>
  <c r="AO258" i="7"/>
  <c r="AN258" i="7"/>
  <c r="AT257" i="7"/>
  <c r="AS257" i="7"/>
  <c r="AR257" i="7"/>
  <c r="AQ257" i="7"/>
  <c r="AP257" i="7"/>
  <c r="AO257" i="7"/>
  <c r="AN257" i="7"/>
  <c r="AT256" i="7"/>
  <c r="AS256" i="7"/>
  <c r="AR256" i="7"/>
  <c r="AQ256" i="7"/>
  <c r="AP256" i="7"/>
  <c r="AO256" i="7"/>
  <c r="AN256" i="7"/>
  <c r="AT255" i="7"/>
  <c r="AS255" i="7"/>
  <c r="AR255" i="7"/>
  <c r="AQ255" i="7"/>
  <c r="AP255" i="7"/>
  <c r="AO255" i="7"/>
  <c r="AN255" i="7"/>
  <c r="AT254" i="7"/>
  <c r="AS254" i="7"/>
  <c r="AR254" i="7"/>
  <c r="AQ254" i="7"/>
  <c r="AP254" i="7"/>
  <c r="AO254" i="7"/>
  <c r="AN254" i="7"/>
  <c r="AT253" i="7"/>
  <c r="AS253" i="7"/>
  <c r="AR253" i="7"/>
  <c r="AQ253" i="7"/>
  <c r="AP253" i="7"/>
  <c r="AO253" i="7"/>
  <c r="AN253" i="7"/>
  <c r="AT252" i="7"/>
  <c r="AS252" i="7"/>
  <c r="AR252" i="7"/>
  <c r="AQ252" i="7"/>
  <c r="AP252" i="7"/>
  <c r="AO252" i="7"/>
  <c r="AN252" i="7"/>
  <c r="AT251" i="7"/>
  <c r="AS251" i="7"/>
  <c r="AR251" i="7"/>
  <c r="AQ251" i="7"/>
  <c r="AP251" i="7"/>
  <c r="AO251" i="7"/>
  <c r="AN251" i="7"/>
  <c r="AT250" i="7"/>
  <c r="AS250" i="7"/>
  <c r="AR250" i="7"/>
  <c r="AQ250" i="7"/>
  <c r="AP250" i="7"/>
  <c r="AO250" i="7"/>
  <c r="AN250" i="7"/>
  <c r="AT249" i="7"/>
  <c r="AS249" i="7"/>
  <c r="AR249" i="7"/>
  <c r="AQ249" i="7"/>
  <c r="AP249" i="7"/>
  <c r="AO249" i="7"/>
  <c r="AN249" i="7"/>
  <c r="AT248" i="7"/>
  <c r="AS248" i="7"/>
  <c r="AR248" i="7"/>
  <c r="AQ248" i="7"/>
  <c r="AP248" i="7"/>
  <c r="AO248" i="7"/>
  <c r="AN248" i="7"/>
  <c r="AT247" i="7"/>
  <c r="AS247" i="7"/>
  <c r="AR247" i="7"/>
  <c r="AQ247" i="7"/>
  <c r="AP247" i="7"/>
  <c r="AO247" i="7"/>
  <c r="AN247" i="7"/>
  <c r="AT246" i="7"/>
  <c r="AS246" i="7"/>
  <c r="AR246" i="7"/>
  <c r="AQ246" i="7"/>
  <c r="AP246" i="7"/>
  <c r="AO246" i="7"/>
  <c r="AN246" i="7"/>
  <c r="AT245" i="7"/>
  <c r="AS245" i="7"/>
  <c r="AR245" i="7"/>
  <c r="AQ245" i="7"/>
  <c r="AP245" i="7"/>
  <c r="AO245" i="7"/>
  <c r="AN245" i="7"/>
  <c r="AT244" i="7"/>
  <c r="AS244" i="7"/>
  <c r="AR244" i="7"/>
  <c r="AQ244" i="7"/>
  <c r="AP244" i="7"/>
  <c r="AO244" i="7"/>
  <c r="AN244" i="7"/>
  <c r="AT243" i="7"/>
  <c r="AS243" i="7"/>
  <c r="AR243" i="7"/>
  <c r="AQ243" i="7"/>
  <c r="AP243" i="7"/>
  <c r="AO243" i="7"/>
  <c r="AN243" i="7"/>
  <c r="AT242" i="7"/>
  <c r="AS242" i="7"/>
  <c r="AR242" i="7"/>
  <c r="AQ242" i="7"/>
  <c r="AP242" i="7"/>
  <c r="AO242" i="7"/>
  <c r="AN242" i="7"/>
  <c r="AT241" i="7"/>
  <c r="AS241" i="7"/>
  <c r="AR241" i="7"/>
  <c r="AQ241" i="7"/>
  <c r="AP241" i="7"/>
  <c r="AO241" i="7"/>
  <c r="AN241" i="7"/>
  <c r="AT240" i="7"/>
  <c r="AS240" i="7"/>
  <c r="AR240" i="7"/>
  <c r="AQ240" i="7"/>
  <c r="AP240" i="7"/>
  <c r="AO240" i="7"/>
  <c r="AN240" i="7"/>
  <c r="AT239" i="7"/>
  <c r="AS239" i="7"/>
  <c r="AR239" i="7"/>
  <c r="AQ239" i="7"/>
  <c r="AP239" i="7"/>
  <c r="AO239" i="7"/>
  <c r="AN239" i="7"/>
  <c r="AT238" i="7"/>
  <c r="AS238" i="7"/>
  <c r="AR238" i="7"/>
  <c r="AQ238" i="7"/>
  <c r="AP238" i="7"/>
  <c r="AO238" i="7"/>
  <c r="AN238" i="7"/>
  <c r="AT237" i="7"/>
  <c r="AS237" i="7"/>
  <c r="AR237" i="7"/>
  <c r="AQ237" i="7"/>
  <c r="AP237" i="7"/>
  <c r="AO237" i="7"/>
  <c r="AN237" i="7"/>
  <c r="AT236" i="7"/>
  <c r="AS236" i="7"/>
  <c r="AR236" i="7"/>
  <c r="AQ236" i="7"/>
  <c r="AP236" i="7"/>
  <c r="AO236" i="7"/>
  <c r="AN236" i="7"/>
  <c r="AT235" i="7"/>
  <c r="AS235" i="7"/>
  <c r="AR235" i="7"/>
  <c r="AQ235" i="7"/>
  <c r="AP235" i="7"/>
  <c r="AO235" i="7"/>
  <c r="AN235" i="7"/>
  <c r="AT234" i="7"/>
  <c r="AS234" i="7"/>
  <c r="AR234" i="7"/>
  <c r="AQ234" i="7"/>
  <c r="AP234" i="7"/>
  <c r="AO234" i="7"/>
  <c r="AN234" i="7"/>
  <c r="AT233" i="7"/>
  <c r="AS233" i="7"/>
  <c r="AR233" i="7"/>
  <c r="AQ233" i="7"/>
  <c r="AP233" i="7"/>
  <c r="AO233" i="7"/>
  <c r="AN233" i="7"/>
  <c r="AT232" i="7"/>
  <c r="AS232" i="7"/>
  <c r="AR232" i="7"/>
  <c r="AQ232" i="7"/>
  <c r="AP232" i="7"/>
  <c r="AO232" i="7"/>
  <c r="AN232" i="7"/>
  <c r="AT231" i="7"/>
  <c r="AS231" i="7"/>
  <c r="AR231" i="7"/>
  <c r="AQ231" i="7"/>
  <c r="AP231" i="7"/>
  <c r="AO231" i="7"/>
  <c r="AN231" i="7"/>
  <c r="AT230" i="7"/>
  <c r="AS230" i="7"/>
  <c r="AR230" i="7"/>
  <c r="AQ230" i="7"/>
  <c r="AP230" i="7"/>
  <c r="AO230" i="7"/>
  <c r="AN230" i="7"/>
  <c r="AT229" i="7"/>
  <c r="AS229" i="7"/>
  <c r="AR229" i="7"/>
  <c r="AQ229" i="7"/>
  <c r="AP229" i="7"/>
  <c r="AO229" i="7"/>
  <c r="AN229" i="7"/>
  <c r="AT228" i="7"/>
  <c r="AS228" i="7"/>
  <c r="AR228" i="7"/>
  <c r="AQ228" i="7"/>
  <c r="AP228" i="7"/>
  <c r="AO228" i="7"/>
  <c r="AN228" i="7"/>
  <c r="AT227" i="7"/>
  <c r="AS227" i="7"/>
  <c r="AR227" i="7"/>
  <c r="AQ227" i="7"/>
  <c r="AP227" i="7"/>
  <c r="AO227" i="7"/>
  <c r="AN227" i="7"/>
  <c r="AT226" i="7"/>
  <c r="AS226" i="7"/>
  <c r="AR226" i="7"/>
  <c r="AQ226" i="7"/>
  <c r="AP226" i="7"/>
  <c r="AO226" i="7"/>
  <c r="AN226" i="7"/>
  <c r="AT225" i="7"/>
  <c r="AS225" i="7"/>
  <c r="AR225" i="7"/>
  <c r="AQ225" i="7"/>
  <c r="AP225" i="7"/>
  <c r="AO225" i="7"/>
  <c r="AN225" i="7"/>
  <c r="AT224" i="7"/>
  <c r="AS224" i="7"/>
  <c r="AR224" i="7"/>
  <c r="AQ224" i="7"/>
  <c r="AP224" i="7"/>
  <c r="AO224" i="7"/>
  <c r="AN224" i="7"/>
  <c r="AT223" i="7"/>
  <c r="AS223" i="7"/>
  <c r="AR223" i="7"/>
  <c r="AQ223" i="7"/>
  <c r="AP223" i="7"/>
  <c r="AO223" i="7"/>
  <c r="AN223" i="7"/>
  <c r="AT222" i="7"/>
  <c r="AS222" i="7"/>
  <c r="AR222" i="7"/>
  <c r="AQ222" i="7"/>
  <c r="AP222" i="7"/>
  <c r="AO222" i="7"/>
  <c r="AN222" i="7"/>
  <c r="AT221" i="7"/>
  <c r="AS221" i="7"/>
  <c r="AR221" i="7"/>
  <c r="AQ221" i="7"/>
  <c r="AP221" i="7"/>
  <c r="AO221" i="7"/>
  <c r="AN221" i="7"/>
  <c r="AT220" i="7"/>
  <c r="AS220" i="7"/>
  <c r="AR220" i="7"/>
  <c r="AQ220" i="7"/>
  <c r="AP220" i="7"/>
  <c r="AO220" i="7"/>
  <c r="AN220" i="7"/>
  <c r="AT219" i="7"/>
  <c r="AS219" i="7"/>
  <c r="AR219" i="7"/>
  <c r="AQ219" i="7"/>
  <c r="AP219" i="7"/>
  <c r="AO219" i="7"/>
  <c r="AN219" i="7"/>
  <c r="AT218" i="7"/>
  <c r="AS218" i="7"/>
  <c r="AR218" i="7"/>
  <c r="AQ218" i="7"/>
  <c r="AP218" i="7"/>
  <c r="AO218" i="7"/>
  <c r="AN218" i="7"/>
  <c r="AT217" i="7"/>
  <c r="AS217" i="7"/>
  <c r="AR217" i="7"/>
  <c r="AQ217" i="7"/>
  <c r="AP217" i="7"/>
  <c r="AO217" i="7"/>
  <c r="AN217" i="7"/>
  <c r="AT216" i="7"/>
  <c r="AS216" i="7"/>
  <c r="AR216" i="7"/>
  <c r="AQ216" i="7"/>
  <c r="AP216" i="7"/>
  <c r="AO216" i="7"/>
  <c r="AN216" i="7"/>
  <c r="AT215" i="7"/>
  <c r="AS215" i="7"/>
  <c r="AR215" i="7"/>
  <c r="AQ215" i="7"/>
  <c r="AP215" i="7"/>
  <c r="AO215" i="7"/>
  <c r="AN215" i="7"/>
  <c r="AT214" i="7"/>
  <c r="AS214" i="7"/>
  <c r="AR214" i="7"/>
  <c r="AQ214" i="7"/>
  <c r="AP214" i="7"/>
  <c r="AO214" i="7"/>
  <c r="AN214" i="7"/>
  <c r="AT213" i="7"/>
  <c r="AS213" i="7"/>
  <c r="AR213" i="7"/>
  <c r="AQ213" i="7"/>
  <c r="AP213" i="7"/>
  <c r="AO213" i="7"/>
  <c r="AN213" i="7"/>
  <c r="AT212" i="7"/>
  <c r="AS212" i="7"/>
  <c r="AR212" i="7"/>
  <c r="AQ212" i="7"/>
  <c r="AP212" i="7"/>
  <c r="AO212" i="7"/>
  <c r="AN212" i="7"/>
  <c r="AT211" i="7"/>
  <c r="AS211" i="7"/>
  <c r="AR211" i="7"/>
  <c r="AQ211" i="7"/>
  <c r="AP211" i="7"/>
  <c r="AO211" i="7"/>
  <c r="AN211" i="7"/>
  <c r="AT210" i="7"/>
  <c r="AS210" i="7"/>
  <c r="AR210" i="7"/>
  <c r="AQ210" i="7"/>
  <c r="AP210" i="7"/>
  <c r="AO210" i="7"/>
  <c r="AN210" i="7"/>
  <c r="AT209" i="7"/>
  <c r="AS209" i="7"/>
  <c r="AR209" i="7"/>
  <c r="AQ209" i="7"/>
  <c r="AP209" i="7"/>
  <c r="AO209" i="7"/>
  <c r="AN209" i="7"/>
  <c r="AT208" i="7"/>
  <c r="AS208" i="7"/>
  <c r="AR208" i="7"/>
  <c r="AQ208" i="7"/>
  <c r="AP208" i="7"/>
  <c r="AO208" i="7"/>
  <c r="AN208" i="7"/>
  <c r="AT207" i="7"/>
  <c r="AS207" i="7"/>
  <c r="AR207" i="7"/>
  <c r="AQ207" i="7"/>
  <c r="AP207" i="7"/>
  <c r="AO207" i="7"/>
  <c r="AN207" i="7"/>
  <c r="AT206" i="7"/>
  <c r="AS206" i="7"/>
  <c r="AR206" i="7"/>
  <c r="AQ206" i="7"/>
  <c r="AP206" i="7"/>
  <c r="AO206" i="7"/>
  <c r="AN206" i="7"/>
  <c r="AT205" i="7"/>
  <c r="AS205" i="7"/>
  <c r="AR205" i="7"/>
  <c r="AQ205" i="7"/>
  <c r="AP205" i="7"/>
  <c r="AO205" i="7"/>
  <c r="AN205" i="7"/>
  <c r="AT204" i="7"/>
  <c r="AS204" i="7"/>
  <c r="AR204" i="7"/>
  <c r="AQ204" i="7"/>
  <c r="AP204" i="7"/>
  <c r="AO204" i="7"/>
  <c r="AN204" i="7"/>
  <c r="AT203" i="7"/>
  <c r="AS203" i="7"/>
  <c r="AR203" i="7"/>
  <c r="AQ203" i="7"/>
  <c r="AP203" i="7"/>
  <c r="AO203" i="7"/>
  <c r="AN203" i="7"/>
  <c r="AT202" i="7"/>
  <c r="AS202" i="7"/>
  <c r="AR202" i="7"/>
  <c r="AQ202" i="7"/>
  <c r="AP202" i="7"/>
  <c r="AO202" i="7"/>
  <c r="AN202" i="7"/>
  <c r="AT201" i="7"/>
  <c r="AS201" i="7"/>
  <c r="AR201" i="7"/>
  <c r="AQ201" i="7"/>
  <c r="AP201" i="7"/>
  <c r="AO201" i="7"/>
  <c r="AN201" i="7"/>
  <c r="AT200" i="7"/>
  <c r="AS200" i="7"/>
  <c r="AR200" i="7"/>
  <c r="AQ200" i="7"/>
  <c r="AP200" i="7"/>
  <c r="AO200" i="7"/>
  <c r="AN200" i="7"/>
  <c r="AT199" i="7"/>
  <c r="AS199" i="7"/>
  <c r="AR199" i="7"/>
  <c r="AQ199" i="7"/>
  <c r="AP199" i="7"/>
  <c r="AO199" i="7"/>
  <c r="AN199" i="7"/>
  <c r="AT198" i="7"/>
  <c r="AS198" i="7"/>
  <c r="AR198" i="7"/>
  <c r="AQ198" i="7"/>
  <c r="AP198" i="7"/>
  <c r="AO198" i="7"/>
  <c r="AN198" i="7"/>
  <c r="AT197" i="7"/>
  <c r="AS197" i="7"/>
  <c r="AR197" i="7"/>
  <c r="AQ197" i="7"/>
  <c r="AP197" i="7"/>
  <c r="AO197" i="7"/>
  <c r="AN197" i="7"/>
  <c r="AT196" i="7"/>
  <c r="AS196" i="7"/>
  <c r="AR196" i="7"/>
  <c r="AQ196" i="7"/>
  <c r="AP196" i="7"/>
  <c r="AO196" i="7"/>
  <c r="AN196" i="7"/>
  <c r="AT195" i="7"/>
  <c r="AS195" i="7"/>
  <c r="AR195" i="7"/>
  <c r="AQ195" i="7"/>
  <c r="AP195" i="7"/>
  <c r="AO195" i="7"/>
  <c r="AN195" i="7"/>
  <c r="AT194" i="7"/>
  <c r="AS194" i="7"/>
  <c r="AR194" i="7"/>
  <c r="AQ194" i="7"/>
  <c r="AP194" i="7"/>
  <c r="AO194" i="7"/>
  <c r="AN194" i="7"/>
  <c r="AT193" i="7"/>
  <c r="AS193" i="7"/>
  <c r="AR193" i="7"/>
  <c r="AQ193" i="7"/>
  <c r="AP193" i="7"/>
  <c r="AO193" i="7"/>
  <c r="AN193" i="7"/>
  <c r="AT192" i="7"/>
  <c r="AS192" i="7"/>
  <c r="AR192" i="7"/>
  <c r="AQ192" i="7"/>
  <c r="AP192" i="7"/>
  <c r="AO192" i="7"/>
  <c r="AN192" i="7"/>
  <c r="AT191" i="7"/>
  <c r="AS191" i="7"/>
  <c r="AR191" i="7"/>
  <c r="AQ191" i="7"/>
  <c r="AP191" i="7"/>
  <c r="AO191" i="7"/>
  <c r="AN191" i="7"/>
  <c r="AT190" i="7"/>
  <c r="AS190" i="7"/>
  <c r="AR190" i="7"/>
  <c r="AQ190" i="7"/>
  <c r="AP190" i="7"/>
  <c r="AO190" i="7"/>
  <c r="AN190" i="7"/>
  <c r="AT189" i="7"/>
  <c r="AS189" i="7"/>
  <c r="AR189" i="7"/>
  <c r="AQ189" i="7"/>
  <c r="AP189" i="7"/>
  <c r="AO189" i="7"/>
  <c r="AN189" i="7"/>
  <c r="AT188" i="7"/>
  <c r="AS188" i="7"/>
  <c r="AR188" i="7"/>
  <c r="AQ188" i="7"/>
  <c r="AP188" i="7"/>
  <c r="AO188" i="7"/>
  <c r="AN188" i="7"/>
  <c r="AT187" i="7"/>
  <c r="AS187" i="7"/>
  <c r="AR187" i="7"/>
  <c r="AQ187" i="7"/>
  <c r="AP187" i="7"/>
  <c r="AO187" i="7"/>
  <c r="AN187" i="7"/>
  <c r="AT186" i="7"/>
  <c r="AS186" i="7"/>
  <c r="AR186" i="7"/>
  <c r="AQ186" i="7"/>
  <c r="AP186" i="7"/>
  <c r="AO186" i="7"/>
  <c r="AN186" i="7"/>
  <c r="AT185" i="7"/>
  <c r="AS185" i="7"/>
  <c r="AR185" i="7"/>
  <c r="AQ185" i="7"/>
  <c r="AP185" i="7"/>
  <c r="AO185" i="7"/>
  <c r="AN185" i="7"/>
  <c r="AT184" i="7"/>
  <c r="AS184" i="7"/>
  <c r="AR184" i="7"/>
  <c r="AQ184" i="7"/>
  <c r="AP184" i="7"/>
  <c r="AO184" i="7"/>
  <c r="AN184" i="7"/>
  <c r="AT183" i="7"/>
  <c r="AS183" i="7"/>
  <c r="AR183" i="7"/>
  <c r="AQ183" i="7"/>
  <c r="AP183" i="7"/>
  <c r="AO183" i="7"/>
  <c r="AN183" i="7"/>
  <c r="AT182" i="7"/>
  <c r="AS182" i="7"/>
  <c r="AR182" i="7"/>
  <c r="AQ182" i="7"/>
  <c r="AP182" i="7"/>
  <c r="AO182" i="7"/>
  <c r="AN182" i="7"/>
  <c r="AT181" i="7"/>
  <c r="AS181" i="7"/>
  <c r="AR181" i="7"/>
  <c r="AQ181" i="7"/>
  <c r="AP181" i="7"/>
  <c r="AO181" i="7"/>
  <c r="AN181" i="7"/>
  <c r="AT180" i="7"/>
  <c r="AS180" i="7"/>
  <c r="AR180" i="7"/>
  <c r="AQ180" i="7"/>
  <c r="AP180" i="7"/>
  <c r="AO180" i="7"/>
  <c r="AN180" i="7"/>
  <c r="AT179" i="7"/>
  <c r="AS179" i="7"/>
  <c r="AR179" i="7"/>
  <c r="AQ179" i="7"/>
  <c r="AP179" i="7"/>
  <c r="AO179" i="7"/>
  <c r="AN179" i="7"/>
  <c r="AT178" i="7"/>
  <c r="AS178" i="7"/>
  <c r="AR178" i="7"/>
  <c r="AQ178" i="7"/>
  <c r="AP178" i="7"/>
  <c r="AO178" i="7"/>
  <c r="AN178" i="7"/>
  <c r="AT177" i="7"/>
  <c r="AS177" i="7"/>
  <c r="AR177" i="7"/>
  <c r="AQ177" i="7"/>
  <c r="AP177" i="7"/>
  <c r="AO177" i="7"/>
  <c r="AN177" i="7"/>
  <c r="AT176" i="7"/>
  <c r="AS176" i="7"/>
  <c r="AR176" i="7"/>
  <c r="AQ176" i="7"/>
  <c r="AP176" i="7"/>
  <c r="AO176" i="7"/>
  <c r="AN176" i="7"/>
  <c r="AT175" i="7"/>
  <c r="AS175" i="7"/>
  <c r="AR175" i="7"/>
  <c r="AQ175" i="7"/>
  <c r="AP175" i="7"/>
  <c r="AO175" i="7"/>
  <c r="AN175" i="7"/>
  <c r="AT174" i="7"/>
  <c r="AS174" i="7"/>
  <c r="AR174" i="7"/>
  <c r="AQ174" i="7"/>
  <c r="AP174" i="7"/>
  <c r="AO174" i="7"/>
  <c r="AN174" i="7"/>
  <c r="AT173" i="7"/>
  <c r="AS173" i="7"/>
  <c r="AR173" i="7"/>
  <c r="AQ173" i="7"/>
  <c r="AP173" i="7"/>
  <c r="AO173" i="7"/>
  <c r="AN173" i="7"/>
  <c r="AT172" i="7"/>
  <c r="AS172" i="7"/>
  <c r="AR172" i="7"/>
  <c r="AQ172" i="7"/>
  <c r="AP172" i="7"/>
  <c r="AO172" i="7"/>
  <c r="AN172" i="7"/>
  <c r="AT171" i="7"/>
  <c r="AS171" i="7"/>
  <c r="AR171" i="7"/>
  <c r="AQ171" i="7"/>
  <c r="AP171" i="7"/>
  <c r="AO171" i="7"/>
  <c r="AN171" i="7"/>
  <c r="AT170" i="7"/>
  <c r="AS170" i="7"/>
  <c r="AR170" i="7"/>
  <c r="AQ170" i="7"/>
  <c r="AP170" i="7"/>
  <c r="AO170" i="7"/>
  <c r="AN170" i="7"/>
  <c r="AT169" i="7"/>
  <c r="AS169" i="7"/>
  <c r="AR169" i="7"/>
  <c r="AQ169" i="7"/>
  <c r="AP169" i="7"/>
  <c r="AO169" i="7"/>
  <c r="AN169" i="7"/>
  <c r="AT168" i="7"/>
  <c r="AS168" i="7"/>
  <c r="AR168" i="7"/>
  <c r="AQ168" i="7"/>
  <c r="AP168" i="7"/>
  <c r="AO168" i="7"/>
  <c r="AN168" i="7"/>
  <c r="AT167" i="7"/>
  <c r="AS167" i="7"/>
  <c r="AR167" i="7"/>
  <c r="AQ167" i="7"/>
  <c r="AP167" i="7"/>
  <c r="AO167" i="7"/>
  <c r="AN167" i="7"/>
  <c r="AT166" i="7"/>
  <c r="AS166" i="7"/>
  <c r="AR166" i="7"/>
  <c r="AQ166" i="7"/>
  <c r="AP166" i="7"/>
  <c r="AO166" i="7"/>
  <c r="AN166" i="7"/>
  <c r="AT165" i="7"/>
  <c r="AS165" i="7"/>
  <c r="AR165" i="7"/>
  <c r="AQ165" i="7"/>
  <c r="AP165" i="7"/>
  <c r="AO165" i="7"/>
  <c r="AN165" i="7"/>
  <c r="AT164" i="7"/>
  <c r="AS164" i="7"/>
  <c r="AR164" i="7"/>
  <c r="AQ164" i="7"/>
  <c r="AP164" i="7"/>
  <c r="AO164" i="7"/>
  <c r="AN164" i="7"/>
  <c r="AT163" i="7"/>
  <c r="AS163" i="7"/>
  <c r="AR163" i="7"/>
  <c r="AQ163" i="7"/>
  <c r="AP163" i="7"/>
  <c r="AO163" i="7"/>
  <c r="AN163" i="7"/>
  <c r="AT162" i="7"/>
  <c r="AS162" i="7"/>
  <c r="AR162" i="7"/>
  <c r="AQ162" i="7"/>
  <c r="AP162" i="7"/>
  <c r="AO162" i="7"/>
  <c r="AN162" i="7"/>
  <c r="AT161" i="7"/>
  <c r="AS161" i="7"/>
  <c r="AR161" i="7"/>
  <c r="AQ161" i="7"/>
  <c r="AP161" i="7"/>
  <c r="AO161" i="7"/>
  <c r="AN161" i="7"/>
  <c r="AT160" i="7"/>
  <c r="AS160" i="7"/>
  <c r="AR160" i="7"/>
  <c r="AQ160" i="7"/>
  <c r="AP160" i="7"/>
  <c r="AO160" i="7"/>
  <c r="AN160" i="7"/>
  <c r="AT159" i="7"/>
  <c r="AS159" i="7"/>
  <c r="AR159" i="7"/>
  <c r="AQ159" i="7"/>
  <c r="AP159" i="7"/>
  <c r="AO159" i="7"/>
  <c r="AN159" i="7"/>
  <c r="AT158" i="7"/>
  <c r="AS158" i="7"/>
  <c r="AR158" i="7"/>
  <c r="AQ158" i="7"/>
  <c r="AP158" i="7"/>
  <c r="AO158" i="7"/>
  <c r="AN158" i="7"/>
  <c r="AT157" i="7"/>
  <c r="AS157" i="7"/>
  <c r="AR157" i="7"/>
  <c r="AQ157" i="7"/>
  <c r="AP157" i="7"/>
  <c r="AO157" i="7"/>
  <c r="AN157" i="7"/>
  <c r="AT156" i="7"/>
  <c r="AS156" i="7"/>
  <c r="AR156" i="7"/>
  <c r="AQ156" i="7"/>
  <c r="AP156" i="7"/>
  <c r="AO156" i="7"/>
  <c r="AN156" i="7"/>
  <c r="AT155" i="7"/>
  <c r="AS155" i="7"/>
  <c r="AR155" i="7"/>
  <c r="AQ155" i="7"/>
  <c r="AP155" i="7"/>
  <c r="AO155" i="7"/>
  <c r="AN155" i="7"/>
  <c r="AT154" i="7"/>
  <c r="AS154" i="7"/>
  <c r="AR154" i="7"/>
  <c r="AQ154" i="7"/>
  <c r="AP154" i="7"/>
  <c r="AO154" i="7"/>
  <c r="AN154" i="7"/>
  <c r="AT153" i="7"/>
  <c r="AS153" i="7"/>
  <c r="AR153" i="7"/>
  <c r="AQ153" i="7"/>
  <c r="AP153" i="7"/>
  <c r="AO153" i="7"/>
  <c r="AN153" i="7"/>
  <c r="AT152" i="7"/>
  <c r="AS152" i="7"/>
  <c r="AR152" i="7"/>
  <c r="AQ152" i="7"/>
  <c r="AP152" i="7"/>
  <c r="AO152" i="7"/>
  <c r="AN152" i="7"/>
  <c r="AT151" i="7"/>
  <c r="AS151" i="7"/>
  <c r="AR151" i="7"/>
  <c r="AQ151" i="7"/>
  <c r="AP151" i="7"/>
  <c r="AO151" i="7"/>
  <c r="AN151" i="7"/>
  <c r="AT150" i="7"/>
  <c r="AS150" i="7"/>
  <c r="AR150" i="7"/>
  <c r="AQ150" i="7"/>
  <c r="AP150" i="7"/>
  <c r="AO150" i="7"/>
  <c r="AN150" i="7"/>
  <c r="AT149" i="7"/>
  <c r="AS149" i="7"/>
  <c r="AR149" i="7"/>
  <c r="AQ149" i="7"/>
  <c r="AP149" i="7"/>
  <c r="AO149" i="7"/>
  <c r="AN149" i="7"/>
  <c r="AT148" i="7"/>
  <c r="AS148" i="7"/>
  <c r="AR148" i="7"/>
  <c r="AQ148" i="7"/>
  <c r="AP148" i="7"/>
  <c r="AO148" i="7"/>
  <c r="AN148" i="7"/>
  <c r="AT147" i="7"/>
  <c r="AS147" i="7"/>
  <c r="AR147" i="7"/>
  <c r="AQ147" i="7"/>
  <c r="AP147" i="7"/>
  <c r="AO147" i="7"/>
  <c r="AN147" i="7"/>
  <c r="AT146" i="7"/>
  <c r="AS146" i="7"/>
  <c r="AR146" i="7"/>
  <c r="AQ146" i="7"/>
  <c r="AP146" i="7"/>
  <c r="AO146" i="7"/>
  <c r="AN146" i="7"/>
  <c r="AT145" i="7"/>
  <c r="AS145" i="7"/>
  <c r="AR145" i="7"/>
  <c r="AQ145" i="7"/>
  <c r="AP145" i="7"/>
  <c r="AO145" i="7"/>
  <c r="AN145" i="7"/>
  <c r="AT144" i="7"/>
  <c r="AS144" i="7"/>
  <c r="AR144" i="7"/>
  <c r="AQ144" i="7"/>
  <c r="AP144" i="7"/>
  <c r="AO144" i="7"/>
  <c r="AN144" i="7"/>
  <c r="AT143" i="7"/>
  <c r="AS143" i="7"/>
  <c r="AR143" i="7"/>
  <c r="AQ143" i="7"/>
  <c r="AP143" i="7"/>
  <c r="AO143" i="7"/>
  <c r="AN143" i="7"/>
  <c r="AT142" i="7"/>
  <c r="AS142" i="7"/>
  <c r="AR142" i="7"/>
  <c r="AQ142" i="7"/>
  <c r="AP142" i="7"/>
  <c r="AO142" i="7"/>
  <c r="AN142" i="7"/>
  <c r="AT141" i="7"/>
  <c r="AS141" i="7"/>
  <c r="AR141" i="7"/>
  <c r="AQ141" i="7"/>
  <c r="AP141" i="7"/>
  <c r="AO141" i="7"/>
  <c r="AN141" i="7"/>
  <c r="AT140" i="7"/>
  <c r="AS140" i="7"/>
  <c r="AR140" i="7"/>
  <c r="AQ140" i="7"/>
  <c r="AP140" i="7"/>
  <c r="AO140" i="7"/>
  <c r="AN140" i="7"/>
  <c r="AT139" i="7"/>
  <c r="AS139" i="7"/>
  <c r="AR139" i="7"/>
  <c r="AQ139" i="7"/>
  <c r="AP139" i="7"/>
  <c r="AO139" i="7"/>
  <c r="AN139" i="7"/>
  <c r="AT138" i="7"/>
  <c r="AS138" i="7"/>
  <c r="AR138" i="7"/>
  <c r="AQ138" i="7"/>
  <c r="AP138" i="7"/>
  <c r="AO138" i="7"/>
  <c r="AN138" i="7"/>
  <c r="AT137" i="7"/>
  <c r="AS137" i="7"/>
  <c r="AR137" i="7"/>
  <c r="AQ137" i="7"/>
  <c r="AP137" i="7"/>
  <c r="AO137" i="7"/>
  <c r="AN137" i="7"/>
  <c r="AT136" i="7"/>
  <c r="AS136" i="7"/>
  <c r="AR136" i="7"/>
  <c r="AQ136" i="7"/>
  <c r="AP136" i="7"/>
  <c r="AO136" i="7"/>
  <c r="AN136" i="7"/>
  <c r="AT135" i="7"/>
  <c r="AS135" i="7"/>
  <c r="AR135" i="7"/>
  <c r="AQ135" i="7"/>
  <c r="AP135" i="7"/>
  <c r="AO135" i="7"/>
  <c r="AN135" i="7"/>
  <c r="AT134" i="7"/>
  <c r="AS134" i="7"/>
  <c r="AR134" i="7"/>
  <c r="AQ134" i="7"/>
  <c r="AP134" i="7"/>
  <c r="AO134" i="7"/>
  <c r="AN134" i="7"/>
  <c r="AT133" i="7"/>
  <c r="AS133" i="7"/>
  <c r="AR133" i="7"/>
  <c r="AQ133" i="7"/>
  <c r="AP133" i="7"/>
  <c r="AO133" i="7"/>
  <c r="AN133" i="7"/>
  <c r="AT132" i="7"/>
  <c r="AS132" i="7"/>
  <c r="AR132" i="7"/>
  <c r="AQ132" i="7"/>
  <c r="AP132" i="7"/>
  <c r="AO132" i="7"/>
  <c r="AN132" i="7"/>
  <c r="AT131" i="7"/>
  <c r="AS131" i="7"/>
  <c r="AR131" i="7"/>
  <c r="AQ131" i="7"/>
  <c r="AP131" i="7"/>
  <c r="AO131" i="7"/>
  <c r="AN131" i="7"/>
  <c r="AT130" i="7"/>
  <c r="AS130" i="7"/>
  <c r="AR130" i="7"/>
  <c r="AQ130" i="7"/>
  <c r="AP130" i="7"/>
  <c r="AO130" i="7"/>
  <c r="AN130" i="7"/>
  <c r="AT129" i="7"/>
  <c r="AS129" i="7"/>
  <c r="AR129" i="7"/>
  <c r="AQ129" i="7"/>
  <c r="AP129" i="7"/>
  <c r="AO129" i="7"/>
  <c r="AN129" i="7"/>
  <c r="AT128" i="7"/>
  <c r="AS128" i="7"/>
  <c r="AR128" i="7"/>
  <c r="AQ128" i="7"/>
  <c r="AP128" i="7"/>
  <c r="AO128" i="7"/>
  <c r="AN128" i="7"/>
  <c r="AT127" i="7"/>
  <c r="AS127" i="7"/>
  <c r="AR127" i="7"/>
  <c r="AQ127" i="7"/>
  <c r="AP127" i="7"/>
  <c r="AO127" i="7"/>
  <c r="AN127" i="7"/>
  <c r="AT126" i="7"/>
  <c r="AS126" i="7"/>
  <c r="AR126" i="7"/>
  <c r="AQ126" i="7"/>
  <c r="AP126" i="7"/>
  <c r="AO126" i="7"/>
  <c r="AN126" i="7"/>
  <c r="AT125" i="7"/>
  <c r="AS125" i="7"/>
  <c r="AR125" i="7"/>
  <c r="AQ125" i="7"/>
  <c r="AP125" i="7"/>
  <c r="AO125" i="7"/>
  <c r="AN125" i="7"/>
  <c r="AT124" i="7"/>
  <c r="AS124" i="7"/>
  <c r="AR124" i="7"/>
  <c r="AQ124" i="7"/>
  <c r="AP124" i="7"/>
  <c r="AO124" i="7"/>
  <c r="AN124" i="7"/>
  <c r="AT123" i="7"/>
  <c r="AS123" i="7"/>
  <c r="AR123" i="7"/>
  <c r="AQ123" i="7"/>
  <c r="AP123" i="7"/>
  <c r="AO123" i="7"/>
  <c r="AN123" i="7"/>
  <c r="AT122" i="7"/>
  <c r="AS122" i="7"/>
  <c r="AR122" i="7"/>
  <c r="AQ122" i="7"/>
  <c r="AP122" i="7"/>
  <c r="AO122" i="7"/>
  <c r="AN122" i="7"/>
  <c r="AT121" i="7"/>
  <c r="AS121" i="7"/>
  <c r="AR121" i="7"/>
  <c r="AQ121" i="7"/>
  <c r="AP121" i="7"/>
  <c r="AO121" i="7"/>
  <c r="AN121" i="7"/>
  <c r="AT120" i="7"/>
  <c r="AS120" i="7"/>
  <c r="AR120" i="7"/>
  <c r="AQ120" i="7"/>
  <c r="AP120" i="7"/>
  <c r="AO120" i="7"/>
  <c r="AN120" i="7"/>
  <c r="AT119" i="7"/>
  <c r="AS119" i="7"/>
  <c r="AR119" i="7"/>
  <c r="AQ119" i="7"/>
  <c r="AP119" i="7"/>
  <c r="AO119" i="7"/>
  <c r="AN119" i="7"/>
  <c r="AT118" i="7"/>
  <c r="AS118" i="7"/>
  <c r="AR118" i="7"/>
  <c r="AQ118" i="7"/>
  <c r="AP118" i="7"/>
  <c r="AO118" i="7"/>
  <c r="AN118" i="7"/>
  <c r="AT117" i="7"/>
  <c r="AS117" i="7"/>
  <c r="AR117" i="7"/>
  <c r="AQ117" i="7"/>
  <c r="AP117" i="7"/>
  <c r="AO117" i="7"/>
  <c r="AN117" i="7"/>
  <c r="AT116" i="7"/>
  <c r="AS116" i="7"/>
  <c r="AR116" i="7"/>
  <c r="AQ116" i="7"/>
  <c r="AP116" i="7"/>
  <c r="AO116" i="7"/>
  <c r="AN116" i="7"/>
  <c r="AT115" i="7"/>
  <c r="AS115" i="7"/>
  <c r="AR115" i="7"/>
  <c r="AQ115" i="7"/>
  <c r="AP115" i="7"/>
  <c r="AO115" i="7"/>
  <c r="AN115" i="7"/>
  <c r="AT114" i="7"/>
  <c r="AS114" i="7"/>
  <c r="AR114" i="7"/>
  <c r="AQ114" i="7"/>
  <c r="AP114" i="7"/>
  <c r="AO114" i="7"/>
  <c r="AN114" i="7"/>
  <c r="AT113" i="7"/>
  <c r="AS113" i="7"/>
  <c r="AR113" i="7"/>
  <c r="AQ113" i="7"/>
  <c r="AP113" i="7"/>
  <c r="AO113" i="7"/>
  <c r="AN113" i="7"/>
  <c r="AT112" i="7"/>
  <c r="AS112" i="7"/>
  <c r="AR112" i="7"/>
  <c r="AQ112" i="7"/>
  <c r="AP112" i="7"/>
  <c r="AO112" i="7"/>
  <c r="AN112" i="7"/>
  <c r="AT111" i="7"/>
  <c r="AS111" i="7"/>
  <c r="AR111" i="7"/>
  <c r="AQ111" i="7"/>
  <c r="AP111" i="7"/>
  <c r="AO111" i="7"/>
  <c r="AN111" i="7"/>
  <c r="AT110" i="7"/>
  <c r="AS110" i="7"/>
  <c r="AR110" i="7"/>
  <c r="AQ110" i="7"/>
  <c r="AP110" i="7"/>
  <c r="AO110" i="7"/>
  <c r="AN110" i="7"/>
  <c r="AT109" i="7"/>
  <c r="AS109" i="7"/>
  <c r="AR109" i="7"/>
  <c r="AQ109" i="7"/>
  <c r="AP109" i="7"/>
  <c r="AO109" i="7"/>
  <c r="AN109" i="7"/>
  <c r="AT108" i="7"/>
  <c r="AS108" i="7"/>
  <c r="AR108" i="7"/>
  <c r="AQ108" i="7"/>
  <c r="AP108" i="7"/>
  <c r="AO108" i="7"/>
  <c r="AN108" i="7"/>
  <c r="AT107" i="7"/>
  <c r="AS107" i="7"/>
  <c r="AR107" i="7"/>
  <c r="AQ107" i="7"/>
  <c r="AP107" i="7"/>
  <c r="AO107" i="7"/>
  <c r="AN107" i="7"/>
  <c r="AT106" i="7"/>
  <c r="AS106" i="7"/>
  <c r="AR106" i="7"/>
  <c r="AQ106" i="7"/>
  <c r="AP106" i="7"/>
  <c r="AO106" i="7"/>
  <c r="AN106" i="7"/>
  <c r="AT105" i="7"/>
  <c r="AS105" i="7"/>
  <c r="AR105" i="7"/>
  <c r="AQ105" i="7"/>
  <c r="AP105" i="7"/>
  <c r="AO105" i="7"/>
  <c r="AN105" i="7"/>
  <c r="AT104" i="7"/>
  <c r="AS104" i="7"/>
  <c r="AR104" i="7"/>
  <c r="AQ104" i="7"/>
  <c r="AP104" i="7"/>
  <c r="AO104" i="7"/>
  <c r="AN104" i="7"/>
  <c r="AT103" i="7"/>
  <c r="AS103" i="7"/>
  <c r="AR103" i="7"/>
  <c r="AQ103" i="7"/>
  <c r="AP103" i="7"/>
  <c r="AO103" i="7"/>
  <c r="AN103" i="7"/>
  <c r="AT102" i="7"/>
  <c r="AS102" i="7"/>
  <c r="AR102" i="7"/>
  <c r="AQ102" i="7"/>
  <c r="AP102" i="7"/>
  <c r="AO102" i="7"/>
  <c r="AN102" i="7"/>
  <c r="AT101" i="7"/>
  <c r="AS101" i="7"/>
  <c r="AR101" i="7"/>
  <c r="AQ101" i="7"/>
  <c r="AP101" i="7"/>
  <c r="AO101" i="7"/>
  <c r="AN101" i="7"/>
  <c r="AT100" i="7"/>
  <c r="AS100" i="7"/>
  <c r="AR100" i="7"/>
  <c r="AQ100" i="7"/>
  <c r="AP100" i="7"/>
  <c r="AO100" i="7"/>
  <c r="AN100" i="7"/>
  <c r="AT99" i="7"/>
  <c r="AS99" i="7"/>
  <c r="AR99" i="7"/>
  <c r="AQ99" i="7"/>
  <c r="AP99" i="7"/>
  <c r="AO99" i="7"/>
  <c r="AN99" i="7"/>
  <c r="AT98" i="7"/>
  <c r="AS98" i="7"/>
  <c r="AR98" i="7"/>
  <c r="AQ98" i="7"/>
  <c r="AP98" i="7"/>
  <c r="AO98" i="7"/>
  <c r="AN98" i="7"/>
  <c r="AT97" i="7"/>
  <c r="AS97" i="7"/>
  <c r="AR97" i="7"/>
  <c r="AQ97" i="7"/>
  <c r="AP97" i="7"/>
  <c r="AO97" i="7"/>
  <c r="AN97" i="7"/>
  <c r="AT96" i="7"/>
  <c r="AS96" i="7"/>
  <c r="AR96" i="7"/>
  <c r="AQ96" i="7"/>
  <c r="AP96" i="7"/>
  <c r="AO96" i="7"/>
  <c r="AN96" i="7"/>
  <c r="AT95" i="7"/>
  <c r="AS95" i="7"/>
  <c r="AR95" i="7"/>
  <c r="AQ95" i="7"/>
  <c r="AP95" i="7"/>
  <c r="AO95" i="7"/>
  <c r="AN95" i="7"/>
  <c r="AT94" i="7"/>
  <c r="AS94" i="7"/>
  <c r="AR94" i="7"/>
  <c r="AQ94" i="7"/>
  <c r="AP94" i="7"/>
  <c r="AO94" i="7"/>
  <c r="AN94" i="7"/>
  <c r="AT93" i="7"/>
  <c r="AS93" i="7"/>
  <c r="AR93" i="7"/>
  <c r="AQ93" i="7"/>
  <c r="AP93" i="7"/>
  <c r="AO93" i="7"/>
  <c r="AN93" i="7"/>
  <c r="AT92" i="7"/>
  <c r="AS92" i="7"/>
  <c r="AR92" i="7"/>
  <c r="AQ92" i="7"/>
  <c r="AP92" i="7"/>
  <c r="AO92" i="7"/>
  <c r="AN92" i="7"/>
  <c r="AT91" i="7"/>
  <c r="AS91" i="7"/>
  <c r="AR91" i="7"/>
  <c r="AQ91" i="7"/>
  <c r="AP91" i="7"/>
  <c r="AO91" i="7"/>
  <c r="AN91" i="7"/>
  <c r="AT90" i="7"/>
  <c r="AS90" i="7"/>
  <c r="AR90" i="7"/>
  <c r="AQ90" i="7"/>
  <c r="AP90" i="7"/>
  <c r="AO90" i="7"/>
  <c r="AN90" i="7"/>
  <c r="AT89" i="7"/>
  <c r="AS89" i="7"/>
  <c r="AR89" i="7"/>
  <c r="AQ89" i="7"/>
  <c r="AP89" i="7"/>
  <c r="AO89" i="7"/>
  <c r="AN89" i="7"/>
  <c r="AT88" i="7"/>
  <c r="AS88" i="7"/>
  <c r="AR88" i="7"/>
  <c r="AQ88" i="7"/>
  <c r="AP88" i="7"/>
  <c r="AO88" i="7"/>
  <c r="AN88" i="7"/>
  <c r="AT87" i="7"/>
  <c r="AS87" i="7"/>
  <c r="AR87" i="7"/>
  <c r="AQ87" i="7"/>
  <c r="AP87" i="7"/>
  <c r="AO87" i="7"/>
  <c r="AN87" i="7"/>
  <c r="AT86" i="7"/>
  <c r="AS86" i="7"/>
  <c r="AR86" i="7"/>
  <c r="AQ86" i="7"/>
  <c r="AP86" i="7"/>
  <c r="AO86" i="7"/>
  <c r="AN86" i="7"/>
  <c r="AT85" i="7"/>
  <c r="AS85" i="7"/>
  <c r="AR85" i="7"/>
  <c r="AQ85" i="7"/>
  <c r="AP85" i="7"/>
  <c r="AO85" i="7"/>
  <c r="AN85" i="7"/>
  <c r="AT84" i="7"/>
  <c r="AS84" i="7"/>
  <c r="AR84" i="7"/>
  <c r="AQ84" i="7"/>
  <c r="AP84" i="7"/>
  <c r="AO84" i="7"/>
  <c r="AN84" i="7"/>
  <c r="AT83" i="7"/>
  <c r="AS83" i="7"/>
  <c r="AR83" i="7"/>
  <c r="AQ83" i="7"/>
  <c r="AP83" i="7"/>
  <c r="AO83" i="7"/>
  <c r="AN83" i="7"/>
  <c r="AT82" i="7"/>
  <c r="AS82" i="7"/>
  <c r="AR82" i="7"/>
  <c r="AQ82" i="7"/>
  <c r="AP82" i="7"/>
  <c r="AO82" i="7"/>
  <c r="AN82" i="7"/>
  <c r="AT81" i="7"/>
  <c r="AS81" i="7"/>
  <c r="AR81" i="7"/>
  <c r="AQ81" i="7"/>
  <c r="AP81" i="7"/>
  <c r="AO81" i="7"/>
  <c r="AN81" i="7"/>
  <c r="AT80" i="7"/>
  <c r="AS80" i="7"/>
  <c r="AR80" i="7"/>
  <c r="AQ80" i="7"/>
  <c r="AP80" i="7"/>
  <c r="AO80" i="7"/>
  <c r="AN80" i="7"/>
  <c r="AT79" i="7"/>
  <c r="AS79" i="7"/>
  <c r="AR79" i="7"/>
  <c r="AQ79" i="7"/>
  <c r="AP79" i="7"/>
  <c r="AO79" i="7"/>
  <c r="AN79" i="7"/>
  <c r="AT78" i="7"/>
  <c r="AS78" i="7"/>
  <c r="AR78" i="7"/>
  <c r="AQ78" i="7"/>
  <c r="AP78" i="7"/>
  <c r="AO78" i="7"/>
  <c r="AN78" i="7"/>
  <c r="AT77" i="7"/>
  <c r="AS77" i="7"/>
  <c r="AR77" i="7"/>
  <c r="AQ77" i="7"/>
  <c r="AP77" i="7"/>
  <c r="AO77" i="7"/>
  <c r="AN77" i="7"/>
  <c r="AT76" i="7"/>
  <c r="AS76" i="7"/>
  <c r="AR76" i="7"/>
  <c r="AQ76" i="7"/>
  <c r="AP76" i="7"/>
  <c r="AO76" i="7"/>
  <c r="AN76" i="7"/>
  <c r="AT75" i="7"/>
  <c r="AS75" i="7"/>
  <c r="AR75" i="7"/>
  <c r="AQ75" i="7"/>
  <c r="AP75" i="7"/>
  <c r="AO75" i="7"/>
  <c r="AN75" i="7"/>
  <c r="AT74" i="7"/>
  <c r="AS74" i="7"/>
  <c r="AR74" i="7"/>
  <c r="AQ74" i="7"/>
  <c r="AP74" i="7"/>
  <c r="AO74" i="7"/>
  <c r="AN74" i="7"/>
  <c r="AT73" i="7"/>
  <c r="AS73" i="7"/>
  <c r="AR73" i="7"/>
  <c r="AQ73" i="7"/>
  <c r="AP73" i="7"/>
  <c r="AO73" i="7"/>
  <c r="AN73" i="7"/>
  <c r="AT72" i="7"/>
  <c r="AS72" i="7"/>
  <c r="AR72" i="7"/>
  <c r="AQ72" i="7"/>
  <c r="AP72" i="7"/>
  <c r="AO72" i="7"/>
  <c r="AN72" i="7"/>
  <c r="AT71" i="7"/>
  <c r="AS71" i="7"/>
  <c r="AR71" i="7"/>
  <c r="AQ71" i="7"/>
  <c r="AP71" i="7"/>
  <c r="AO71" i="7"/>
  <c r="AN71" i="7"/>
  <c r="AT70" i="7"/>
  <c r="AS70" i="7"/>
  <c r="AR70" i="7"/>
  <c r="AQ70" i="7"/>
  <c r="AP70" i="7"/>
  <c r="AO70" i="7"/>
  <c r="AN70" i="7"/>
  <c r="AT69" i="7"/>
  <c r="AS69" i="7"/>
  <c r="AR69" i="7"/>
  <c r="AQ69" i="7"/>
  <c r="AP69" i="7"/>
  <c r="AO69" i="7"/>
  <c r="AN69" i="7"/>
  <c r="AT68" i="7"/>
  <c r="AS68" i="7"/>
  <c r="AR68" i="7"/>
  <c r="AQ68" i="7"/>
  <c r="AP68" i="7"/>
  <c r="AO68" i="7"/>
  <c r="AN68" i="7"/>
  <c r="AT67" i="7"/>
  <c r="AS67" i="7"/>
  <c r="AR67" i="7"/>
  <c r="AQ67" i="7"/>
  <c r="AP67" i="7"/>
  <c r="AO67" i="7"/>
  <c r="AN67" i="7"/>
  <c r="AT66" i="7"/>
  <c r="AS66" i="7"/>
  <c r="AR66" i="7"/>
  <c r="AQ66" i="7"/>
  <c r="AP66" i="7"/>
  <c r="AO66" i="7"/>
  <c r="AN66" i="7"/>
  <c r="AT65" i="7"/>
  <c r="AS65" i="7"/>
  <c r="AR65" i="7"/>
  <c r="AQ65" i="7"/>
  <c r="AP65" i="7"/>
  <c r="AO65" i="7"/>
  <c r="AN65" i="7"/>
  <c r="AT64" i="7"/>
  <c r="AS64" i="7"/>
  <c r="AR64" i="7"/>
  <c r="AQ64" i="7"/>
  <c r="AP64" i="7"/>
  <c r="AO64" i="7"/>
  <c r="AN64" i="7"/>
  <c r="AT63" i="7"/>
  <c r="AS63" i="7"/>
  <c r="AR63" i="7"/>
  <c r="AQ63" i="7"/>
  <c r="AP63" i="7"/>
  <c r="AO63" i="7"/>
  <c r="AN63" i="7"/>
  <c r="AT62" i="7"/>
  <c r="AS62" i="7"/>
  <c r="AR62" i="7"/>
  <c r="AQ62" i="7"/>
  <c r="AP62" i="7"/>
  <c r="AO62" i="7"/>
  <c r="AN62" i="7"/>
  <c r="AT61" i="7"/>
  <c r="AS61" i="7"/>
  <c r="AR61" i="7"/>
  <c r="AQ61" i="7"/>
  <c r="AP61" i="7"/>
  <c r="AO61" i="7"/>
  <c r="AN61" i="7"/>
  <c r="AT60" i="7"/>
  <c r="AS60" i="7"/>
  <c r="AR60" i="7"/>
  <c r="AQ60" i="7"/>
  <c r="AP60" i="7"/>
  <c r="AO60" i="7"/>
  <c r="AN60" i="7"/>
  <c r="AT59" i="7"/>
  <c r="AS59" i="7"/>
  <c r="AR59" i="7"/>
  <c r="AQ59" i="7"/>
  <c r="AP59" i="7"/>
  <c r="AO59" i="7"/>
  <c r="AN59" i="7"/>
  <c r="AT58" i="7"/>
  <c r="AS58" i="7"/>
  <c r="AR58" i="7"/>
  <c r="AQ58" i="7"/>
  <c r="AP58" i="7"/>
  <c r="AO58" i="7"/>
  <c r="AN58" i="7"/>
  <c r="AT57" i="7"/>
  <c r="AS57" i="7"/>
  <c r="AR57" i="7"/>
  <c r="AQ57" i="7"/>
  <c r="AP57" i="7"/>
  <c r="AO57" i="7"/>
  <c r="AN57" i="7"/>
  <c r="AT56" i="7"/>
  <c r="AS56" i="7"/>
  <c r="AR56" i="7"/>
  <c r="AQ56" i="7"/>
  <c r="AP56" i="7"/>
  <c r="AO56" i="7"/>
  <c r="AN56" i="7"/>
  <c r="AT55" i="7"/>
  <c r="AS55" i="7"/>
  <c r="AR55" i="7"/>
  <c r="AQ55" i="7"/>
  <c r="AP55" i="7"/>
  <c r="AO55" i="7"/>
  <c r="AN55" i="7"/>
  <c r="AT54" i="7"/>
  <c r="AS54" i="7"/>
  <c r="AR54" i="7"/>
  <c r="AQ54" i="7"/>
  <c r="AP54" i="7"/>
  <c r="AO54" i="7"/>
  <c r="AN54" i="7"/>
  <c r="AT53" i="7"/>
  <c r="AS53" i="7"/>
  <c r="AR53" i="7"/>
  <c r="AQ53" i="7"/>
  <c r="AP53" i="7"/>
  <c r="AO53" i="7"/>
  <c r="AN53" i="7"/>
  <c r="AT52" i="7"/>
  <c r="AS52" i="7"/>
  <c r="AR52" i="7"/>
  <c r="AQ52" i="7"/>
  <c r="AP52" i="7"/>
  <c r="AO52" i="7"/>
  <c r="AN52" i="7"/>
  <c r="AT51" i="7"/>
  <c r="AS51" i="7"/>
  <c r="AR51" i="7"/>
  <c r="AQ51" i="7"/>
  <c r="AP51" i="7"/>
  <c r="AO51" i="7"/>
  <c r="AN51" i="7"/>
  <c r="AT50" i="7"/>
  <c r="AS50" i="7"/>
  <c r="AR50" i="7"/>
  <c r="AQ50" i="7"/>
  <c r="AP50" i="7"/>
  <c r="AO50" i="7"/>
  <c r="AN50" i="7"/>
  <c r="AT49" i="7"/>
  <c r="AS49" i="7"/>
  <c r="AR49" i="7"/>
  <c r="AQ49" i="7"/>
  <c r="AP49" i="7"/>
  <c r="AO49" i="7"/>
  <c r="AN49" i="7"/>
  <c r="AT48" i="7"/>
  <c r="AS48" i="7"/>
  <c r="AR48" i="7"/>
  <c r="AQ48" i="7"/>
  <c r="AP48" i="7"/>
  <c r="AO48" i="7"/>
  <c r="AN48" i="7"/>
  <c r="AT47" i="7"/>
  <c r="AS47" i="7"/>
  <c r="AR47" i="7"/>
  <c r="AQ47" i="7"/>
  <c r="AP47" i="7"/>
  <c r="AO47" i="7"/>
  <c r="AN47" i="7"/>
  <c r="AT46" i="7"/>
  <c r="AS46" i="7"/>
  <c r="AR46" i="7"/>
  <c r="AQ46" i="7"/>
  <c r="AP46" i="7"/>
  <c r="AO46" i="7"/>
  <c r="AN46" i="7"/>
  <c r="AT45" i="7"/>
  <c r="AS45" i="7"/>
  <c r="AR45" i="7"/>
  <c r="AQ45" i="7"/>
  <c r="AP45" i="7"/>
  <c r="AO45" i="7"/>
  <c r="AN45" i="7"/>
  <c r="AT44" i="7"/>
  <c r="AS44" i="7"/>
  <c r="AR44" i="7"/>
  <c r="AQ44" i="7"/>
  <c r="AP44" i="7"/>
  <c r="AO44" i="7"/>
  <c r="AN44" i="7"/>
  <c r="AT43" i="7"/>
  <c r="AS43" i="7"/>
  <c r="AR43" i="7"/>
  <c r="AQ43" i="7"/>
  <c r="AP43" i="7"/>
  <c r="AO43" i="7"/>
  <c r="AN43" i="7"/>
  <c r="AT42" i="7"/>
  <c r="AS42" i="7"/>
  <c r="AR42" i="7"/>
  <c r="AQ42" i="7"/>
  <c r="AP42" i="7"/>
  <c r="AO42" i="7"/>
  <c r="AN42" i="7"/>
  <c r="AT41" i="7"/>
  <c r="AS41" i="7"/>
  <c r="AR41" i="7"/>
  <c r="AQ41" i="7"/>
  <c r="AP41" i="7"/>
  <c r="AO41" i="7"/>
  <c r="AN41" i="7"/>
  <c r="AT40" i="7"/>
  <c r="AS40" i="7"/>
  <c r="AR40" i="7"/>
  <c r="AQ40" i="7"/>
  <c r="AP40" i="7"/>
  <c r="AO40" i="7"/>
  <c r="AN40" i="7"/>
  <c r="AT39" i="7"/>
  <c r="AS39" i="7"/>
  <c r="AR39" i="7"/>
  <c r="AQ39" i="7"/>
  <c r="AP39" i="7"/>
  <c r="AO39" i="7"/>
  <c r="AN39" i="7"/>
  <c r="AT38" i="7"/>
  <c r="AS38" i="7"/>
  <c r="AR38" i="7"/>
  <c r="AQ38" i="7"/>
  <c r="AP38" i="7"/>
  <c r="AO38" i="7"/>
  <c r="AN38" i="7"/>
  <c r="AT37" i="7"/>
  <c r="AS37" i="7"/>
  <c r="AR37" i="7"/>
  <c r="AQ37" i="7"/>
  <c r="AP37" i="7"/>
  <c r="AO37" i="7"/>
  <c r="AN37" i="7"/>
  <c r="AT36" i="7"/>
  <c r="AS36" i="7"/>
  <c r="AR36" i="7"/>
  <c r="AQ36" i="7"/>
  <c r="AP36" i="7"/>
  <c r="AO36" i="7"/>
  <c r="AN36" i="7"/>
  <c r="AT35" i="7"/>
  <c r="AS35" i="7"/>
  <c r="AR35" i="7"/>
  <c r="AQ35" i="7"/>
  <c r="AP35" i="7"/>
  <c r="AO35" i="7"/>
  <c r="AN35" i="7"/>
  <c r="AT34" i="7"/>
  <c r="AS34" i="7"/>
  <c r="AR34" i="7"/>
  <c r="AQ34" i="7"/>
  <c r="AP34" i="7"/>
  <c r="AO34" i="7"/>
  <c r="AN34" i="7"/>
  <c r="AT33" i="7"/>
  <c r="AS33" i="7"/>
  <c r="AR33" i="7"/>
  <c r="AQ33" i="7"/>
  <c r="AP33" i="7"/>
  <c r="AO33" i="7"/>
  <c r="AN33" i="7"/>
  <c r="AT32" i="7"/>
  <c r="AS32" i="7"/>
  <c r="AR32" i="7"/>
  <c r="AQ32" i="7"/>
  <c r="AP32" i="7"/>
  <c r="AO32" i="7"/>
  <c r="AN32" i="7"/>
  <c r="AT31" i="7"/>
  <c r="AS31" i="7"/>
  <c r="AR31" i="7"/>
  <c r="AQ31" i="7"/>
  <c r="AP31" i="7"/>
  <c r="AO31" i="7"/>
  <c r="AN31" i="7"/>
  <c r="AT30" i="7"/>
  <c r="AS30" i="7"/>
  <c r="AR30" i="7"/>
  <c r="AQ30" i="7"/>
  <c r="AP30" i="7"/>
  <c r="AO30" i="7"/>
  <c r="AN30" i="7"/>
  <c r="AT29" i="7"/>
  <c r="AS29" i="7"/>
  <c r="AR29" i="7"/>
  <c r="AQ29" i="7"/>
  <c r="AP29" i="7"/>
  <c r="AO29" i="7"/>
  <c r="AN29" i="7"/>
  <c r="AT28" i="7"/>
  <c r="AS28" i="7"/>
  <c r="AR28" i="7"/>
  <c r="AQ28" i="7"/>
  <c r="AP28" i="7"/>
  <c r="AO28" i="7"/>
  <c r="AN28" i="7"/>
  <c r="AT27" i="7"/>
  <c r="AS27" i="7"/>
  <c r="AR27" i="7"/>
  <c r="AQ27" i="7"/>
  <c r="AP27" i="7"/>
  <c r="AO27" i="7"/>
  <c r="AN27" i="7"/>
  <c r="AT26" i="7"/>
  <c r="AS26" i="7"/>
  <c r="AR26" i="7"/>
  <c r="AQ26" i="7"/>
  <c r="AP26" i="7"/>
  <c r="AO26" i="7"/>
  <c r="AN26" i="7"/>
  <c r="AT25" i="7"/>
  <c r="AS25" i="7"/>
  <c r="AR25" i="7"/>
  <c r="AQ25" i="7"/>
  <c r="AP25" i="7"/>
  <c r="AO25" i="7"/>
  <c r="AN25" i="7"/>
  <c r="AT24" i="7"/>
  <c r="AS24" i="7"/>
  <c r="AR24" i="7"/>
  <c r="AQ24" i="7"/>
  <c r="AP24" i="7"/>
  <c r="AO24" i="7"/>
  <c r="AN24" i="7"/>
  <c r="AT23" i="7"/>
  <c r="AS23" i="7"/>
  <c r="AR23" i="7"/>
  <c r="AQ23" i="7"/>
  <c r="AP23" i="7"/>
  <c r="AO23" i="7"/>
  <c r="AN23" i="7"/>
  <c r="AT22" i="7"/>
  <c r="AS22" i="7"/>
  <c r="AR22" i="7"/>
  <c r="AQ22" i="7"/>
  <c r="AP22" i="7"/>
  <c r="AO22" i="7"/>
  <c r="AN22" i="7"/>
  <c r="AT21" i="7"/>
  <c r="AS21" i="7"/>
  <c r="AR21" i="7"/>
  <c r="AQ21" i="7"/>
  <c r="AP21" i="7"/>
  <c r="AO21" i="7"/>
  <c r="AN21" i="7"/>
  <c r="AT20" i="7"/>
  <c r="AS20" i="7"/>
  <c r="AR20" i="7"/>
  <c r="AQ20" i="7"/>
  <c r="AP20" i="7"/>
  <c r="AO20" i="7"/>
  <c r="AN20" i="7"/>
  <c r="AT19" i="7"/>
  <c r="AS19" i="7"/>
  <c r="AR19" i="7"/>
  <c r="AQ19" i="7"/>
  <c r="AP19" i="7"/>
  <c r="AO19" i="7"/>
  <c r="AN19" i="7"/>
  <c r="AT18" i="7"/>
  <c r="AS18" i="7"/>
  <c r="AR18" i="7"/>
  <c r="AQ18" i="7"/>
  <c r="AP18" i="7"/>
  <c r="AO18" i="7"/>
  <c r="AN18" i="7"/>
  <c r="AT17" i="7"/>
  <c r="AS17" i="7"/>
  <c r="AR17" i="7"/>
  <c r="AQ17" i="7"/>
  <c r="AP17" i="7"/>
  <c r="AO17" i="7"/>
  <c r="AN17" i="7"/>
  <c r="AT16" i="7"/>
  <c r="AS16" i="7"/>
  <c r="AR16" i="7"/>
  <c r="AQ16" i="7"/>
  <c r="AP16" i="7"/>
  <c r="AO16" i="7"/>
  <c r="AN16" i="7"/>
  <c r="AT15" i="7"/>
  <c r="AS15" i="7"/>
  <c r="AR15" i="7"/>
  <c r="AQ15" i="7"/>
  <c r="AP15" i="7"/>
  <c r="AO15" i="7"/>
  <c r="AN15" i="7"/>
  <c r="AT14" i="7"/>
  <c r="AS14" i="7"/>
  <c r="AR14" i="7"/>
  <c r="AQ14" i="7"/>
  <c r="AP14" i="7"/>
  <c r="AO14" i="7"/>
  <c r="AN14" i="7"/>
  <c r="AT13" i="7"/>
  <c r="AS13" i="7"/>
  <c r="AR13" i="7"/>
  <c r="AQ13" i="7"/>
  <c r="AP13" i="7"/>
  <c r="AO13" i="7"/>
  <c r="AN13" i="7"/>
  <c r="AT12" i="7"/>
  <c r="AS12" i="7"/>
  <c r="AR12" i="7"/>
  <c r="AQ12" i="7"/>
  <c r="AP12" i="7"/>
  <c r="AO12" i="7"/>
  <c r="AN12" i="7"/>
  <c r="AT11" i="7"/>
  <c r="AS11" i="7"/>
  <c r="AR11" i="7"/>
  <c r="AQ11" i="7"/>
  <c r="AP11" i="7"/>
  <c r="AO11" i="7"/>
  <c r="AN11" i="7"/>
  <c r="AT10" i="7"/>
  <c r="AS10" i="7"/>
  <c r="AR10" i="7"/>
  <c r="AQ10" i="7"/>
  <c r="AP10" i="7"/>
  <c r="AO10" i="7"/>
  <c r="AN10" i="7"/>
  <c r="AT9" i="7"/>
  <c r="AS9" i="7"/>
  <c r="AR9" i="7"/>
  <c r="AQ9" i="7"/>
  <c r="AP9" i="7"/>
  <c r="AO9" i="7"/>
  <c r="AN9" i="7"/>
  <c r="AT8" i="7"/>
  <c r="AS8" i="7"/>
  <c r="AR8" i="7"/>
  <c r="AQ8" i="7"/>
  <c r="AP8" i="7"/>
  <c r="AO8" i="7"/>
  <c r="AN8" i="7"/>
  <c r="D12" i="3"/>
  <c r="E12" i="3" s="1"/>
  <c r="E30" i="3"/>
  <c r="D30" i="3"/>
  <c r="E29" i="3"/>
  <c r="D29" i="3"/>
  <c r="E28" i="3"/>
  <c r="D28" i="3"/>
  <c r="E27" i="3"/>
  <c r="D27" i="3"/>
  <c r="E26" i="3"/>
  <c r="D26" i="3"/>
  <c r="E25" i="3"/>
  <c r="D25" i="3"/>
  <c r="E24" i="3"/>
  <c r="D24" i="3"/>
  <c r="D22" i="3"/>
  <c r="E22" i="3" s="1"/>
  <c r="D21" i="3"/>
  <c r="E21" i="3" s="1"/>
  <c r="D20" i="3"/>
  <c r="E20" i="3" s="1"/>
  <c r="D19" i="3"/>
  <c r="E19" i="3" s="1"/>
  <c r="D18" i="3"/>
  <c r="E18" i="3" s="1"/>
  <c r="D17" i="3"/>
  <c r="E17" i="3" s="1"/>
  <c r="D16" i="3"/>
  <c r="E16" i="3" s="1"/>
  <c r="D15" i="3"/>
  <c r="E15" i="3" s="1"/>
  <c r="D14" i="3"/>
  <c r="E14" i="3" s="1"/>
  <c r="D13" i="3"/>
  <c r="E13" i="3" s="1"/>
  <c r="D11" i="3"/>
  <c r="E11" i="3" s="1"/>
  <c r="D10" i="3"/>
  <c r="E10" i="3" s="1"/>
  <c r="D9" i="3"/>
  <c r="E9" i="3" s="1"/>
  <c r="D8" i="3"/>
  <c r="E8" i="3" s="1"/>
  <c r="D6" i="3"/>
  <c r="E6" i="3" s="1"/>
  <c r="D5" i="3"/>
  <c r="E5" i="3" s="1"/>
  <c r="D7" i="3"/>
  <c r="E7" i="3" s="1"/>
  <c r="D3" i="3" l="1"/>
  <c r="D23" i="3" s="1"/>
  <c r="E23"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<sst xmlns="http://schemas.openxmlformats.org/spreadsheetml/2006/main" count="47690" uniqueCount="6706">
  <si>
    <t xml:space="preserve"> </t>
  </si>
  <si>
    <t>Created On</t>
  </si>
  <si>
    <t>(All)</t>
  </si>
  <si>
    <t>Row Labels</t>
  </si>
  <si>
    <t>Count of Case Number</t>
  </si>
  <si>
    <t>Lines</t>
  </si>
  <si>
    <t>IPL</t>
  </si>
  <si>
    <t>Dexter Residential</t>
  </si>
  <si>
    <t>Falcon - Closer</t>
  </si>
  <si>
    <t>Falcon - Exit</t>
  </si>
  <si>
    <t>Falcon - Lock</t>
  </si>
  <si>
    <t>Fast Track</t>
  </si>
  <si>
    <t>Ives / Gj Commercial</t>
  </si>
  <si>
    <t>Ives Residential</t>
  </si>
  <si>
    <t>Lcn</t>
  </si>
  <si>
    <t>Locknetics</t>
  </si>
  <si>
    <t>Proexpress</t>
  </si>
  <si>
    <t>Schlage Commercial</t>
  </si>
  <si>
    <t>Schlage Electronic Locks</t>
  </si>
  <si>
    <t>Schlage Residential Electronic</t>
  </si>
  <si>
    <t>Schlage Residential Mechanical</t>
  </si>
  <si>
    <t>Schlage System Components</t>
  </si>
  <si>
    <t>Steelcraft</t>
  </si>
  <si>
    <t>Von Duprin</t>
  </si>
  <si>
    <t>Zero</t>
  </si>
  <si>
    <t>Grand Total</t>
  </si>
  <si>
    <t>Point of Failure</t>
  </si>
  <si>
    <t>Series</t>
  </si>
  <si>
    <t>Cards or Readers</t>
  </si>
  <si>
    <t>Sum of Valid Quantity (&lt;90 Days)</t>
  </si>
  <si>
    <t>Blue Ash</t>
  </si>
  <si>
    <t>El Sauzal</t>
  </si>
  <si>
    <t>Ensenada</t>
  </si>
  <si>
    <t>Indianapolis</t>
  </si>
  <si>
    <t>Princeton</t>
  </si>
  <si>
    <t>Security</t>
  </si>
  <si>
    <t>Schlage</t>
  </si>
  <si>
    <t>Dexter</t>
  </si>
  <si>
    <t>Schlage Biometrics</t>
  </si>
  <si>
    <t>Brand</t>
  </si>
  <si>
    <t>Republic</t>
  </si>
  <si>
    <t>IPO - Commercial</t>
  </si>
  <si>
    <t>Filter Summary</t>
  </si>
  <si>
    <t xml:space="preserve">Case Products:
     Status: Equals Active
Cases:
     Created On: On or After 1/1/2019
     Interaction Type: Equals Order Issue;Product Installation Problem;Product Usage Problem;Warranty Claim
     Status: Does Not Equal Canceled
     Brand: Does Not Equal Canada - Com
     Brand: Does Not Equal Fusion
     Brand: Does Not Equal Ives Residential
     Brand: Does Not Equal Kryptonite
     Brand: Does Not Equal Multiple - Residential
     Brand: Does Not Begin With Schlage Residential
     Functional Group: Does Not Equal Canada
     Created On: On or Before 1/31/2019
</t>
  </si>
  <si>
    <t>Case Number</t>
  </si>
  <si>
    <t>Case Type</t>
  </si>
  <si>
    <t>Interaction Type</t>
  </si>
  <si>
    <t>Interaction Subtype</t>
  </si>
  <si>
    <t>Legacy Interaction Type</t>
  </si>
  <si>
    <t>OOB or Reliability?</t>
  </si>
  <si>
    <t>Category</t>
  </si>
  <si>
    <t>Factory</t>
  </si>
  <si>
    <t>Description</t>
  </si>
  <si>
    <t>Customer</t>
  </si>
  <si>
    <t>Original Order #</t>
  </si>
  <si>
    <t>PO #</t>
  </si>
  <si>
    <t>Invoice #</t>
  </si>
  <si>
    <t>Line Number</t>
  </si>
  <si>
    <t>Brand2</t>
  </si>
  <si>
    <t>Category3</t>
  </si>
  <si>
    <t>Series4</t>
  </si>
  <si>
    <t>Factory5</t>
  </si>
  <si>
    <t>Quantity</t>
  </si>
  <si>
    <t>Reason</t>
  </si>
  <si>
    <t>Detail Reason</t>
  </si>
  <si>
    <t>Subdetail Reason</t>
  </si>
  <si>
    <t>Accountability</t>
  </si>
  <si>
    <t>Part #</t>
  </si>
  <si>
    <t>Component</t>
  </si>
  <si>
    <t>Subcomponent</t>
  </si>
  <si>
    <t>Manufacture Date</t>
  </si>
  <si>
    <t>Ship Date</t>
  </si>
  <si>
    <t>Installation Date</t>
  </si>
  <si>
    <t># of Lines Affected</t>
  </si>
  <si>
    <t>Transaction Type</t>
  </si>
  <si>
    <t>Status</t>
  </si>
  <si>
    <t>Created By</t>
  </si>
  <si>
    <t>Owner</t>
  </si>
  <si>
    <t>Functional Group</t>
  </si>
  <si>
    <t>Brand / Category</t>
  </si>
  <si>
    <t>Reason (English)</t>
  </si>
  <si>
    <t>Detail Reason (English)</t>
  </si>
  <si>
    <t>Subdetail Reason (English)</t>
  </si>
  <si>
    <t>Open Month</t>
  </si>
  <si>
    <t>Interaction Type (English)</t>
  </si>
  <si>
    <t>Parent Accountability</t>
  </si>
  <si>
    <t>CAS6445419</t>
  </si>
  <si>
    <t>Issue</t>
  </si>
  <si>
    <t>Return / Replace / Scrap</t>
  </si>
  <si>
    <t>Defective Product</t>
  </si>
  <si>
    <t>Out of Box</t>
  </si>
  <si>
    <t>Exit</t>
  </si>
  <si>
    <t>Trim/Controls</t>
  </si>
  <si>
    <t>NC REPLACE 
LINE 9 - 1 EACH M996L -M US26 FS-   03  LHR (TRIM 29970) 
SHIP FROM
CENTRAL ENTERPRISES
5290 E HUNTER AVE
Anaheim, CA 92807
USA
Jonathan Lam
SCRAP IN FIELD DEFECTIVE MATERIAL
SEND PICTURES OF DEVICE AND LABEL ON BOX 
Do you need a replacement for a component or the entire device?: Device
Is there anything else we should know about this return?: With trim set to both FS and FSE, lever remains unlocked when powered and unpowered.
Email jonathanl@huntingtonhardware.com for video of trim operation
Selected primary Product Type: Exits
Do you also need to update the Ship To Address on your order?: Yes
The customer changed the ship-to address and it is saved on the shipping tab.
Email: jonathanl@huntingtonhardware.com
Phone Number: 9096295301
Preferred Contact Method: Email</t>
  </si>
  <si>
    <t>HUNTINGTON HARDWARE CO INC - HQ</t>
  </si>
  <si>
    <t>SO03188516</t>
  </si>
  <si>
    <t>1380597P</t>
  </si>
  <si>
    <t>45623408</t>
  </si>
  <si>
    <t>0311033~Functional Mechanical|1040~Funzionamento Meccanico|3082~Función mecánica|1036~Functional Mechanical</t>
  </si>
  <si>
    <t>0521033~Dogging Issue|1040~Problemi aggancio|3082~Problema de conexión|1036~PB Dogging</t>
  </si>
  <si>
    <t>0061033~Cannot Dog Device|1036~Impossible de connecter l'appareil|3082~No se conecta el dispositivo|1040~Il dispositivo non si aggancia</t>
  </si>
  <si>
    <t>Product</t>
  </si>
  <si>
    <t>TRIM 29970</t>
  </si>
  <si>
    <t>Trim</t>
  </si>
  <si>
    <t>Replace Only</t>
  </si>
  <si>
    <t>Resolved</t>
  </si>
  <si>
    <t>Portal Cases</t>
  </si>
  <si>
    <t>Mary Rowinski</t>
  </si>
  <si>
    <t>Commercial</t>
  </si>
  <si>
    <t>CAS6445933</t>
  </si>
  <si>
    <t>Incorrect/Missing Product</t>
  </si>
  <si>
    <t>Accy</t>
  </si>
  <si>
    <t>Hinges</t>
  </si>
  <si>
    <t>N/C replacement, per customer the measurements they were manufactured for are incorrect. Please place QA hold on order once done. 
Line 1 - Qty 10 - 7302B UL 83" (2108mm)" 630 RH  1 3/4" STD NO6 CL=43  9/16" (
Line 2 - Qty 7 - 7302B UL 83" (2108mm)" 630 LH  1 3/4" STD NO6 CL=43  9/16" (
Ship to:
IOS Tampa
13000 AUTOMOBILE BLVD STE 300
Clearwater, FL 33762
USA
Good morning, 
Were these ordered and acknowledged correctly, they were just manufactured incorrectly? Just want to make sure before replacing. 
Is there anything else we should know about this return?: The door edges were not made correctly. The width of them is 1-5/8" and won't fit around the edge of a 1-3/4" door. My installer tried to force them on but the edges bow out. Please see pictures. I need these replacements ASAP.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kelly.masters@integratedopenings.com
Phone Number: (727) 561-0099
Preferred Contact Method: Email</t>
  </si>
  <si>
    <t>INTEGRATED OPENINGS SOL LLC - DBA CARDINAL DR &amp; HRDW</t>
  </si>
  <si>
    <t>SO03236037</t>
  </si>
  <si>
    <t>301416-15</t>
  </si>
  <si>
    <t>45705355</t>
  </si>
  <si>
    <t>Edge Guards</t>
  </si>
  <si>
    <t>0281033~Allegion Sent Incorrect Product / Part</t>
  </si>
  <si>
    <t>9731033~Incorrect Part / Component|1036~Composant/pièce incorrect|1040~Componente errato</t>
  </si>
  <si>
    <t>EG7302B</t>
  </si>
  <si>
    <t>Caleb Nanzer</t>
  </si>
  <si>
    <t>CAS6446058</t>
  </si>
  <si>
    <t>Door</t>
  </si>
  <si>
    <t>L</t>
  </si>
  <si>
    <t>CHARGE REPLACE:
Line 1 / QTY 1 
Line 2 / QTY 1 
Order should be pairs not singles (refer to PO attached)</t>
  </si>
  <si>
    <t>IML Security Supply</t>
  </si>
  <si>
    <t>100762</t>
  </si>
  <si>
    <t>680738</t>
  </si>
  <si>
    <t>11890345</t>
  </si>
  <si>
    <t>0621033~Allegion Entered Incorrect Product|1040~(Allegion) Inserito Prodotto Errato|3082~Allegion introdujo producto incorrecto|1036~Allegion a saisi un produit incorrect</t>
  </si>
  <si>
    <t>Incorrect Series</t>
  </si>
  <si>
    <t>Order Management</t>
  </si>
  <si>
    <t>Active</t>
  </si>
  <si>
    <t>Ronald Holley</t>
  </si>
  <si>
    <t>CAS6446971</t>
  </si>
  <si>
    <t>Small Parts</t>
  </si>
  <si>
    <t>Charge Repl:
Line 2 / QTY 1
Customer lost</t>
  </si>
  <si>
    <t>NEWCO DEALERS WHOLESALE - DBA DEALERS WHOLESALE</t>
  </si>
  <si>
    <t>983001</t>
  </si>
  <si>
    <t>144069</t>
  </si>
  <si>
    <t>11867426</t>
  </si>
  <si>
    <t>6561033~Customer lost/damaged|1040~Perso/Danneggiato dal Cliente|1036~Perdu/Endommagé par le Client|3082~Perdido/Danado por el Cliente</t>
  </si>
  <si>
    <t>9801033~Customer lost|1040~Perso dal Cliente|1036~Perdu par le client|3082~Perdido por el cliente</t>
  </si>
  <si>
    <t>3795</t>
  </si>
  <si>
    <t>Jeff Livingston</t>
  </si>
  <si>
    <t>CAS6444615</t>
  </si>
  <si>
    <t>Lock</t>
  </si>
  <si>
    <t>L9000</t>
  </si>
  <si>
    <t>2/23/2026 - Cancel Replacement Order on Case #CAS6446515 
14245922 - line 1 request for chargeable replacement and offsetting credit (P037504, 229629)
I need to request a chargeable replacement and offsetting credit for line 1 on the above order. Allegion Canada have not received and cycle checkers are unable to locate.
Please advise.</t>
  </si>
  <si>
    <t>ALLEGION - CANADA INC</t>
  </si>
  <si>
    <t>14245922</t>
  </si>
  <si>
    <t>P037504</t>
  </si>
  <si>
    <t>8154898</t>
  </si>
  <si>
    <t>0213082~Allegion no envió un producto/pieza|1040~(Alle) Spedito Articolo/Componente mancante|1036~Allegion a envoyé un produit ou une pièce manquante|1033~Allegion Sent Missing Product / Part</t>
  </si>
  <si>
    <t>9741040~Prodotto Mancante|1033~Missing Product|1036~Produit manquant</t>
  </si>
  <si>
    <t>L-SLLK*11378862</t>
  </si>
  <si>
    <t>Venus Rivera</t>
  </si>
  <si>
    <t>International</t>
  </si>
  <si>
    <t>CAS6444688</t>
  </si>
  <si>
    <t>Cylinder</t>
  </si>
  <si>
    <t>QTY 2 33-236 S123 522
What was ordered on line 7 of Allegion Canada P039230 was:
33236S123  522 but what was entered was 
33236S123 622
I need to request a chargeable replacement and an offsetting credit for line 7.
Please advise.</t>
  </si>
  <si>
    <t>14258956</t>
  </si>
  <si>
    <t>P039230</t>
  </si>
  <si>
    <t>0041033~Allegion Entered Incorrect Product|1040~(Allegion) Inserito Prodotto Errato|3082~(Allegion) Introducido Producto Erróneo|1036~Allegion a saisi un produit incorrect</t>
  </si>
  <si>
    <t>S00035446057</t>
  </si>
  <si>
    <t>CAS6445591</t>
  </si>
  <si>
    <t>Reliability</t>
  </si>
  <si>
    <t>ND</t>
  </si>
  <si>
    <t>RMA to return/ replace 
ND53.B.D.RHO.626.13-247.10-025.134
Ship to same as original 14156572 
Attn Michelle
return to SEC
______________
Lock doesn't always release when they try to unlock from the outside
Also having issues with the push button not always releasing when the button is rotated back 
ND53 on order 14156572 1.1 
SEC AUG-22-2025
ND53.B.D.RHO.626.13-247.10-025.134</t>
  </si>
  <si>
    <t>Atkinson Door and Hardware</t>
  </si>
  <si>
    <t>14156572</t>
  </si>
  <si>
    <t>25-182JOHNSONGYM#2</t>
  </si>
  <si>
    <t>7986626</t>
  </si>
  <si>
    <t>0201033~Cannot lock / Unlock|1040~Impossibile bloccare / sbloccare|3082~No se puede bloquear/desbloquear|1036~Impossible de verrouiller / Déverrouiller</t>
  </si>
  <si>
    <t>043156549832</t>
  </si>
  <si>
    <t>ND53</t>
  </si>
  <si>
    <t>Return and Replace</t>
  </si>
  <si>
    <t>Erik Hawkins</t>
  </si>
  <si>
    <t>Veronica Ross</t>
  </si>
  <si>
    <t>CAS6445993</t>
  </si>
  <si>
    <t>Dctl</t>
  </si>
  <si>
    <t>4040XP</t>
  </si>
  <si>
    <t>RPL;
QTY (2x) 4040XP-3071 .AL
Ship To;
Attention: Melody
1710 West T.C. Jester Boulevard
Apt 5108
Houston, TX 77008
Info;
2 x 4040XP rusted at spindle, explained closers should not be mounted outside in the elements, recommend confirming mounting to ensure long term reliability of replacements
if closers are being mounted outside this will be a 1 time accommodation with instructions to coach end user on proper mounting but currently cannot confirm original mounting location
Date Code;
47,15
x7, 15</t>
  </si>
  <si>
    <t>ALLEGION - RSO TEXAS - HOUSTON</t>
  </si>
  <si>
    <t>TAC</t>
  </si>
  <si>
    <t>0071033~Appearance / Finish|1040~Estetica / Finitura|3082~Estética / Acabado|1036~Apparence/Finition</t>
  </si>
  <si>
    <t>2981033~Rust / Corrosion|1036~Rouille / Corrosion|1040~Ruggine / Corrosione|3082~Raya / corrosión|1055~Pas/Korozyon</t>
  </si>
  <si>
    <t>4040XP-3071 .AL</t>
  </si>
  <si>
    <t>STD Cylinder</t>
  </si>
  <si>
    <t>Keith Clayton</t>
  </si>
  <si>
    <t>Lisa Waterhouse</t>
  </si>
  <si>
    <t>CAS6446643</t>
  </si>
  <si>
    <t>Credit / Debit Request</t>
  </si>
  <si>
    <t>Pricing Adjustment</t>
  </si>
  <si>
    <t>Please issue credit for surcharges. Per quote# 1524381- surcharge exempt</t>
  </si>
  <si>
    <t>BA Hoft of Raleigh LLC</t>
  </si>
  <si>
    <t>SO03256878</t>
  </si>
  <si>
    <t>PO-079015</t>
  </si>
  <si>
    <t>45688922</t>
  </si>
  <si>
    <t>Surcharge Revision</t>
  </si>
  <si>
    <t>IT</t>
  </si>
  <si>
    <t>HINGE.364</t>
  </si>
  <si>
    <t>Credit Request</t>
  </si>
  <si>
    <t>Destiny Rhodes</t>
  </si>
  <si>
    <t>HINGE.372</t>
  </si>
  <si>
    <t>CAS6446655</t>
  </si>
  <si>
    <t>SO03256887</t>
  </si>
  <si>
    <t>PO-079016</t>
  </si>
  <si>
    <t>45687547</t>
  </si>
  <si>
    <t>HINGE.323</t>
  </si>
  <si>
    <t>HINGE.339</t>
  </si>
  <si>
    <t>HINGE.363</t>
  </si>
  <si>
    <t>CAS6446664</t>
  </si>
  <si>
    <t>SO03256869</t>
  </si>
  <si>
    <t>PO-079017</t>
  </si>
  <si>
    <t>45689433</t>
  </si>
  <si>
    <t>CAS6446675</t>
  </si>
  <si>
    <t>SO03256851</t>
  </si>
  <si>
    <t>PO-079018</t>
  </si>
  <si>
    <t>45689424</t>
  </si>
  <si>
    <t>HINGE.218</t>
  </si>
  <si>
    <t>CAS6446788</t>
  </si>
  <si>
    <t>Perimeter Seals</t>
  </si>
  <si>
    <t>SO03266666</t>
  </si>
  <si>
    <t>PO-079121##2</t>
  </si>
  <si>
    <t>45701130</t>
  </si>
  <si>
    <t>SL328AA-84</t>
  </si>
  <si>
    <t>SL328AA-96</t>
  </si>
  <si>
    <t>SB.10335</t>
  </si>
  <si>
    <t>HNJ11</t>
  </si>
  <si>
    <t>SL139-SET</t>
  </si>
  <si>
    <t>CAS6446825</t>
  </si>
  <si>
    <t>45705033</t>
  </si>
  <si>
    <t>THR566</t>
  </si>
  <si>
    <t>CAS6446840</t>
  </si>
  <si>
    <t>SO03265618</t>
  </si>
  <si>
    <t>PO-079125##2</t>
  </si>
  <si>
    <t>45702911</t>
  </si>
  <si>
    <t>WT488BK-17PSA</t>
  </si>
  <si>
    <t>WT488BK-18PSA</t>
  </si>
  <si>
    <t>KPLATE.11623</t>
  </si>
  <si>
    <t>KPLATE.20054</t>
  </si>
  <si>
    <t>KPLATE.13481</t>
  </si>
  <si>
    <t>CAS6446856</t>
  </si>
  <si>
    <t>SO03269336</t>
  </si>
  <si>
    <t>PO-079171</t>
  </si>
  <si>
    <t>45709990</t>
  </si>
  <si>
    <t>WS.10832</t>
  </si>
  <si>
    <t>CAS6447859</t>
  </si>
  <si>
    <t>98/99</t>
  </si>
  <si>
    <t>Please be advised after further assistance that 8 SNB are required for this device. Refer to page 72 in the catalog for the quantities required per device. No credit is due.
******************************************************************************
I have listed the price breakdown for the 99 Series. It looks like your total was slightly off because the SNB upcharge wasn't fully accounted for. See the itemized list below for the correct total:
Base Device (99-NL-OP-F): $2,582.00 (Includes 110MD Trim, 299F Strike, and PBT Finish)
RX Feature (Request to Exit): +$383.00
QELA Feature (Quiet Electric Latch Retraction): +$1,321.00
499F Strike Upgrade (from 299F): +$156.00
SNB+$160.00
Total Price: $4,602.00
********************************************************************
Selected credit reason: Pricing Error
Is there anything else we should know about this request: 499F strikes are being charged at $196 list add; however, pricebook calls them to be $156 list add (snippet from book attached). Please correct.
One or more files were provided by the customer and saved in the timeline.
Email: ajobe@himmels.com
Phone Number: 9409023477
Preferred Contact Method: Email</t>
  </si>
  <si>
    <t>Himmel's Architectural Door &amp; Hardware LLC - DFW</t>
  </si>
  <si>
    <t>SO03272925</t>
  </si>
  <si>
    <t>6038631##PT2</t>
  </si>
  <si>
    <t>45714204</t>
  </si>
  <si>
    <t>ED99</t>
  </si>
  <si>
    <t>Latia Whorton</t>
  </si>
  <si>
    <t>CAS6449041</t>
  </si>
  <si>
    <t>RPL ORDER #  14280503
DONE 02/27/26 CC
REPLACE
LINE 3
(QTY 1) L9492EU.T.06.626.00A.LR.09-666.10-072.134.1 3/16.DETAIL.ICC.XL13-346.L583-363
The lockset does not function properly. Note below is from customer. 
“The keypad unlocks the door but when we're inside the restroom, somebody can walk up and enter the keypad code and unlock the door”
Keypad should not override deadbolt when restroom is in use.</t>
  </si>
  <si>
    <t>Kinship Group LLC</t>
  </si>
  <si>
    <t>14150355</t>
  </si>
  <si>
    <t>300117-6</t>
  </si>
  <si>
    <t>7995928</t>
  </si>
  <si>
    <t>L9000 Electrified</t>
  </si>
  <si>
    <t>0321033~Functional Electronic|1040~Funzionamento Elettronico|3082~Función electrónica|1036~Electronique fonctionnelle</t>
  </si>
  <si>
    <t>Not locking or Unlocking</t>
  </si>
  <si>
    <t>L-SLLK*10922905</t>
  </si>
  <si>
    <t>L9492EL/EU XL13-439</t>
  </si>
  <si>
    <t>Carla Castelli</t>
  </si>
  <si>
    <t>CAS6449662</t>
  </si>
  <si>
    <t>Sys Comp</t>
  </si>
  <si>
    <t>IP Bridge</t>
  </si>
  <si>
    <t>RTN/RPL 
QTY - 1
IPB2.0 - 2 - Door
MAC-00-18-C8-2E-AA-B4
Shipping Address: 
K L C Video Security
Attn: Tiffany Bethany 
1111 Texas Blvd 
Texarkana TX 75501
Product needs replaced- Will not connect to PAC</t>
  </si>
  <si>
    <t>K L C Video Security</t>
  </si>
  <si>
    <t>TECH ACCOMMODATION</t>
  </si>
  <si>
    <t>CAS6449662 RPL TAC</t>
  </si>
  <si>
    <t>108449</t>
  </si>
  <si>
    <t>0263082~Comunicación|1033~Communication / Commissioning / Programming|1040~Comunicazione |1036~Communication</t>
  </si>
  <si>
    <t>0681033~Wi-Fi / IP Failure|1040~Fallimento Wi-Fi / IP</t>
  </si>
  <si>
    <t>IPB2.0 - 2 - Door</t>
  </si>
  <si>
    <t>Main Board</t>
  </si>
  <si>
    <t>Michael Booze</t>
  </si>
  <si>
    <t>CAS6450011</t>
  </si>
  <si>
    <t>Shipping</t>
  </si>
  <si>
    <t>Schlage Residential</t>
  </si>
  <si>
    <t>J</t>
  </si>
  <si>
    <t>Olathe</t>
  </si>
  <si>
    <t>NC RPL- Damaged in transit and product missing
LOCK.J10.SOL.619.16-254.10-101.134   QTY 2  8.68  (damaged)
043156195046
LOCK.J170.SOL.619.134   QTY 10   4.11 (missing)
043156195084
HENDERSON_905620</t>
  </si>
  <si>
    <t>PIMA DOOR &amp; SUPPLY INC</t>
  </si>
  <si>
    <t>14268684 / SO03271517</t>
  </si>
  <si>
    <t>LV0000027410</t>
  </si>
  <si>
    <t>8168644</t>
  </si>
  <si>
    <t>0223082~Dañado en el Transporte|1040~Danneggiato Durante il Trasporto|1033~Damaged in Transit|1036~Endommagé pendant le transport</t>
  </si>
  <si>
    <t>0471040~Danneggiato Durante il Trasporto|3082~Dañado en el transporte|1033~Damaged in Transit|1036~Endommagé pendant le transport</t>
  </si>
  <si>
    <t>Carrier</t>
  </si>
  <si>
    <t>LOCK.J10.SOL.619.16-254.10-101.134</t>
  </si>
  <si>
    <t>Lucresia James</t>
  </si>
  <si>
    <t>Residential - Channel</t>
  </si>
  <si>
    <t>Lost in Transit/Wrong Address</t>
  </si>
  <si>
    <t>1513082~Extraviado en tránsito - Transportista|1040~Smarrimento in transito - Vettore|1036~Perdu en transit - Transporteur|1033~Lost in Transit - Carrier</t>
  </si>
  <si>
    <t>LOCK.J170.SOL.619.134</t>
  </si>
  <si>
    <t>CAS6450150</t>
  </si>
  <si>
    <t>F Knob/Lever</t>
  </si>
  <si>
    <t>RMA RTN for credit- Charged RPL and NC RPL- OE error and short ship
F51A.LAT.622.GRW..16-086.10-027.134.KA4.C.48-180.2  QTY 4  54.25
043156081677
F10.GEO.716.16-080.10-027.134  QTY 17   15.05
043156886630
Wrong product OE error
F10.ACC.620.16-080.10-027.134  QTY 39   25.20 + 63.88
043156793235
Should be
F10 ACC 622   QTY 39
TOLEDO_941829
3100 HILL AVE
TOLEDO, OH, 43607</t>
  </si>
  <si>
    <t>LUMBERMENS INC</t>
  </si>
  <si>
    <t>14262106</t>
  </si>
  <si>
    <t>TO0000538674</t>
  </si>
  <si>
    <t>8157396</t>
  </si>
  <si>
    <t>F10.ACC.620.16-080.10-027.134</t>
  </si>
  <si>
    <t>F51A.LAT.622.GRW..16-086.10-027.134.KA4.C.48-180.2</t>
  </si>
  <si>
    <t>F10.GEO.716.16-080.10-027.134</t>
  </si>
  <si>
    <t>CAS6450462</t>
  </si>
  <si>
    <t>NC RPL- Defective product
F40.PLY.622.16-080.10-027.134    QTY 5    16.10
043156112302
F10.LAT.622.16-080.10-027.134   QTY 1  25.20
043156479115
F40.GEO.619.16-080.10-027.134 QTY 2   16.10
043156999378
SHIP TO:
DOREEN ACKERSON
D&amp;M Industries   
4205 30TH AVE S
MOORHEAD, MN 56560</t>
  </si>
  <si>
    <t>D &amp; M INDUSTRIES</t>
  </si>
  <si>
    <t>multiple</t>
  </si>
  <si>
    <t>0161033~Broken / Bad Parts|1040~Parti rotte / difettose|3082~Partes rotas / malas|1036~Pièces cassées / mauvaises</t>
  </si>
  <si>
    <t>F40.PLY.622.16-080.10-027.134</t>
  </si>
  <si>
    <t>F40</t>
  </si>
  <si>
    <t>F10.LAT.622.16-080.10-027.134</t>
  </si>
  <si>
    <t>F10</t>
  </si>
  <si>
    <t>F40.GEO.619.16-080.10-027.134</t>
  </si>
  <si>
    <t>CAS6450773</t>
  </si>
  <si>
    <t>Encode</t>
  </si>
  <si>
    <t>NC RPL- Defective product- CAS6427008
BE489 CEN 619     QTY 1 
043156594337
NORTH PORT_840095
2233 MURPHY CT
NORTH PORT, FL, 34289</t>
  </si>
  <si>
    <t>Raymond Building Supply - Auburndale</t>
  </si>
  <si>
    <t>13999328</t>
  </si>
  <si>
    <t>655174</t>
  </si>
  <si>
    <t>7749249</t>
  </si>
  <si>
    <t>0831033~Keypad Unresponsive|1040~La tastiera non risponde|3082~Teclado no responde|1036~Le clavier ne répond pas</t>
  </si>
  <si>
    <t>BE489 CEN 619</t>
  </si>
  <si>
    <t>BE489</t>
  </si>
  <si>
    <t>CAS6451096</t>
  </si>
  <si>
    <t>NC RPL- Defective product Ticket 594687-No special keying required.
BE489WBC.CEN.622.12-351.10-116.134.KD   QTY 1
043156594344
41588 EASTMAN DR #B
MURRIETA, CA, 92562</t>
  </si>
  <si>
    <t>HMH Finishes LLC</t>
  </si>
  <si>
    <t>14061936</t>
  </si>
  <si>
    <t>SCM-P25-001</t>
  </si>
  <si>
    <t>7849227</t>
  </si>
  <si>
    <t>BE489WBC.CEN.622.12-351.10-116.134.KD</t>
  </si>
  <si>
    <t>CAS6451455</t>
  </si>
  <si>
    <t>NC RPL- wrong product shipped
J40.SOL.622.16-254.10-101.134  QTY 32   11.88
043156007981
GREENFIELD_935361
6579 W 350 N
GREENFIELD, IN, 46140</t>
  </si>
  <si>
    <t>Probuild Co LLC Quotes DBA Bldrs First Source</t>
  </si>
  <si>
    <t>14271135 / SO03275406</t>
  </si>
  <si>
    <t>877-280236</t>
  </si>
  <si>
    <t>8174075</t>
  </si>
  <si>
    <t>0641033~Allegion Shipped Incorrect Amount|1040~(Allegion) Spedito Valore/Q.tà Errato|3082~Allegion envió una cantidad incorrecta|1036~Allegion a expédié un montant incorrect</t>
  </si>
  <si>
    <t>3251033~Shortage|1040~Mancanza|1055~Eksiklik|3082~Escaso|1036~Rupture</t>
  </si>
  <si>
    <t>J40.SOL.622.16-254.10-101.134</t>
  </si>
  <si>
    <t>CAS6451612</t>
  </si>
  <si>
    <t>Overhead Door Holder / Stops</t>
  </si>
  <si>
    <t>N/C RPL
454S 652 QTY 2 
OE MISSED LINE - Charged replacement. 
SHIP TO
JOHNSON HARDWARE COMPANY
1201 PACIFIC ST
Omaha, NE 68108</t>
  </si>
  <si>
    <t>JOHNSON HARDWARE COMPANY - LINCOLN</t>
  </si>
  <si>
    <t>SO03278011</t>
  </si>
  <si>
    <t>210026</t>
  </si>
  <si>
    <t>45716827</t>
  </si>
  <si>
    <t>Keayra Dinwiddie</t>
  </si>
  <si>
    <t>CAS6451718</t>
  </si>
  <si>
    <t>2610</t>
  </si>
  <si>
    <t>Return/Replacement
Line 1
Qty 1 LH 2614-3971 ST-1885-2 689 
Line not entered correctly.  Was not entered with the ST 1885-2.
ship to : 
R.A. KENNEDY &amp; SONS, INC.
245 BRIDGEWATER RD.
MARK: MERCK OFFICE BUILDING/ PO#2374-02-PM SPG-REPL
ASTON, PA  19014
***
email message : 
Good morning,
Our customer has reported that they received the incorrect material.  We ordered 1 ea LCN 2614-3971-ST-1885-2 X 689 X LH CLOSER BODY ONLY.  They did not receive this material.  Unfortunately, the acknowledgement showing the incorrect material was received after the material shipped.  We were hoping that the customer would accept the material as is.  Unfortunately, they want what we originally ordered.
Please process a Replacement order and RGA for the following:
1 (ea)  LCN 2614-3971-ST-1885-2 X 689 LH CLOSER BODY ONLY art of Larger Unit
Reason:   Incorrect material
PO# 204238, ORDER # 790123
Action Requested:    
 (1) Hot Rush - Replacement Sales Order              
 (2) Issue of RGA 
Please ship to : 
R.A. KENNEDY &amp; SONS, INC.
245 BRIDGEWATER RD.
MARK: MERCK OFFICE BUILDING/ PO#2374-02-PM SPG-REPL
ASTON, PA  19014</t>
  </si>
  <si>
    <t>SPECIAL PROJECTS GROUP INC</t>
  </si>
  <si>
    <t>790123 00</t>
  </si>
  <si>
    <t>204238</t>
  </si>
  <si>
    <t>Carisa Hunter</t>
  </si>
  <si>
    <t>0131033~Customer Forgot or Incorrect Quote #|1040~(Cliente) Rif.Offerta Errata o Non Inserita|3082~Cliente oferta incorrecta o no adjunta|1036~Le client a oublié ou s'est trompé de numéro de devis</t>
  </si>
  <si>
    <t>0351033~Customer Forgot to Add Quote|1040~(Cliente) Dimenticato di aggiungere.Offerta|3082~El cliente olvidó añadir oferta|1036~le client a oublié d'ajouter le N° du devis</t>
  </si>
  <si>
    <t>CAS6452042</t>
  </si>
  <si>
    <t>N/C RPL - back to CS to add case products. 
 904S US32D QTY 4
 905S US32D QY 2
 224XY 85 US28 QTY 2
224XY 85 TEKWD US28 QTY 8
 5BB1HW 4.5X4.5 652 QTY 12
 8200 4X16 US32D QTY 4
OE MISSED LINES 
SHIP TO
SECURITY LUMBER
101 LAWN ST
Bradley, IL 60915</t>
  </si>
  <si>
    <t>SECURITY LUMBER &amp; SUPPLY CO</t>
  </si>
  <si>
    <t>SO03223579</t>
  </si>
  <si>
    <t>1783IVGJ2</t>
  </si>
  <si>
    <t>CAS6452240</t>
  </si>
  <si>
    <t>Latches/Catches</t>
  </si>
  <si>
    <t>NC RPL 
1EA LG12 US32D
CONSTRUCTION HARDWARE CO
216 PACIFIC ST
Pomona, CA 91768
*********************
Is there visible damage to exterior of shipping cartons?: no
Is there anything else we should know about your request?: Per my customer:
I got bad news on this latch guard.  My guy went to go install this again today and the top back mounting collar came off again.  This time he was screwing this in and had the top screw about halfway installed he said and it broke off.  The bottom screw was in complete already.  He was doing this by hand, and the screw wasn’t binding either.
Selected primary Product Type: Accessories
Do you also need to update the Ship To Address on your order?: No
The original ship-to address is saved on the shipping tab.
One or more files were provided by the customer and saved in the timeline.
Email: jacob.arango@constructionhardwareco.com
Phone Number: (909) 979-0045
Preferred Contact Method: Email</t>
  </si>
  <si>
    <t>CONSTRUCTION HARDWARE CO</t>
  </si>
  <si>
    <t>SO03255624</t>
  </si>
  <si>
    <t>600207 RPL 013026</t>
  </si>
  <si>
    <t>45689461</t>
  </si>
  <si>
    <t>0491040~Imballaggio|1033~Insufficient Packaging|1036~Emballage|3082~Embalaje</t>
  </si>
  <si>
    <t>1111040~Imballaggio|3082~Embalaje|1033~Insufficient Packaging|1036~Emballage</t>
  </si>
  <si>
    <t>LG.114</t>
  </si>
  <si>
    <t>Hinge</t>
  </si>
  <si>
    <t>Deandra Ball</t>
  </si>
  <si>
    <t>CAS6452450</t>
  </si>
  <si>
    <t>NC RPL 
1EA 452H-US32D 2-1/4
MAYFLOWER SALES COMPANY
268 NEWTOWN RD
PLAINVIEW, NY 11803
*********************
Is there anything else we should know about your request?: Not received in original shipment. Missing.
Selected primary Product Type: Accessories
Do you also need to update the Ship To Address on your order?: No
The original ship-to address is saved on the shipping tab.
Email: noel@mfsales.com
Phone Number: (718) 622-8785
Preferred Contact Method: Email</t>
  </si>
  <si>
    <t>MAYFLOWER SALES COMPANY</t>
  </si>
  <si>
    <t>SO03254523</t>
  </si>
  <si>
    <t>132612</t>
  </si>
  <si>
    <t>45706785</t>
  </si>
  <si>
    <t>OH450-2</t>
  </si>
  <si>
    <t>450</t>
  </si>
  <si>
    <t>CAS6452699</t>
  </si>
  <si>
    <t>NC REPLACE 
LINE 1 - 1 EACH 1004 / 104HP US32D 1.3/4"DR (OH100-4 OH.11238) 
SHIP TO 
S.A. Morman &amp; Co.
1100 GEZON PKWY SW
GRAND RAPIDS, MI 49509
USA
Jeff DeMaat
SHIP NEXT DAY AIR 
Is there anything else we should know about your request?: One of the 104HP 630 holders on Line 1 of this order was shipped without a screw pack and installation instructions.  Can you please send these missing items as soon as possible?  Thank you!
Selected primary Product Type: Accessories
Do you also need to update the Ship To Address on your order?: No
The original ship-to address is saved on the shipping tab.
One or more files were provided by the customer and saved in the timeline.
Email: jdemaat@samorman.com
Phone Number: (616) 245-0583
Preferred Contact Method: Email</t>
  </si>
  <si>
    <t>S A MORMAN &amp; CO</t>
  </si>
  <si>
    <t>SO03177507</t>
  </si>
  <si>
    <t>251042A</t>
  </si>
  <si>
    <t>45612717</t>
  </si>
  <si>
    <t>OH100-4 OH.11238</t>
  </si>
  <si>
    <t>100</t>
  </si>
  <si>
    <t>CAS6452936</t>
  </si>
  <si>
    <t>replace at N/C
line 5 QTY 1) 09-550 06L 626
Broken part on trim
Ship to:
UNIFIED DOOR AND HDWE LLC
2933 AMWILER CT STE A
ATLANTA, GA, 30360, US
Attn Dakota Borman 4104491809
---------------------------------------------------
REPLACE BELOW ONLY
re. part # from PS mech
DCS talked to Dakota and he sent me picture.
09-550 06L 626</t>
  </si>
  <si>
    <t>Foundation Building Materials</t>
  </si>
  <si>
    <t>14097773</t>
  </si>
  <si>
    <t>CA1182-008</t>
  </si>
  <si>
    <t>7897862</t>
  </si>
  <si>
    <t>S00022022486</t>
  </si>
  <si>
    <t>L9010</t>
  </si>
  <si>
    <t>Stephen Brown</t>
  </si>
  <si>
    <t>Venus Diaz</t>
  </si>
  <si>
    <t>CAS6453522</t>
  </si>
  <si>
    <t>ALX</t>
  </si>
  <si>
    <t>return with 45% restock fee
Line 2     Qty. 2 EA.          ALX40S  RHO  626
Line 3     Qty. 21 EA.       ALX53JD  RHO  626</t>
  </si>
  <si>
    <t>WALTERS &amp; WOLF CONSTRUCTION SPECIALTIES INC</t>
  </si>
  <si>
    <t>SO03283755</t>
  </si>
  <si>
    <t>RH4085712</t>
  </si>
  <si>
    <t>45719227</t>
  </si>
  <si>
    <t>0141033~Customer Ordered Incorrect Amount|1040~(Cliente) Ordinato Q.tà/Valore Errato|3082~Cliente solicitó cantidad errónea|1036~Le client a commandé un montant incorrect</t>
  </si>
  <si>
    <t>2251033~Overage|1036~Excédent|1040~Troppo Vecchio|3082~Exceso|1055~Geçkin</t>
  </si>
  <si>
    <t>194555042735</t>
  </si>
  <si>
    <t>Return Only</t>
  </si>
  <si>
    <t>Kris Learned</t>
  </si>
  <si>
    <t>CAS6453983</t>
  </si>
  <si>
    <t>Valid quote 1611649 is approved to apply to this purchase order. Please see approval email for details. I. SANDOVAL
-----------------------------------
apply quote - 1611649 to invoice 8165206</t>
  </si>
  <si>
    <t>COOK &amp; BOARDMAN LLC - DBA PRECISION DOORS &amp; HARDWARE LLC</t>
  </si>
  <si>
    <t>14267058</t>
  </si>
  <si>
    <t>371089-018</t>
  </si>
  <si>
    <t>8165206</t>
  </si>
  <si>
    <t>0531033~Quote / Product Error|1040~Errore Offerta / Prodotto|3082~Oferta / error producto|1036~Erreur de devis / produit</t>
  </si>
  <si>
    <t>2751033~Quote Error|1036~Erreur de devis|1040~Errore di citazione|3082~Error de cita|1055~Alıntı Hatası</t>
  </si>
  <si>
    <t>Sales</t>
  </si>
  <si>
    <t>CYLSS-SLCY*9726213</t>
  </si>
  <si>
    <t>Ricky Lewis</t>
  </si>
  <si>
    <t>CAS6454011</t>
  </si>
  <si>
    <t>Valid quote 1611649 is approved to apply to this purchase order. Please see approval email for details. I. SANDOVAL
-------------------------------------
apply quote - 1611649 to invoice 8168483</t>
  </si>
  <si>
    <t>8168483</t>
  </si>
  <si>
    <t>CYLSS-SLCY*4952286</t>
  </si>
  <si>
    <t>CAS6454025</t>
  </si>
  <si>
    <t>33A/35A</t>
  </si>
  <si>
    <t xml:space="preserve">Is there anything else we should know about this return?: We ordered the devices with an 18" touchpad and received the device with a 24" touchpad.
Selected primary Product Type: Exits
Do you also need to update the Ship To Address on your order?: No
The original ship-to address is saved on the shipping tab.
Did the label match the product inside?: Yes
One or more files were provided by the customer and saved in the timeline.
Email: molewine@ellisonbronze.com
Phone Number: (716) 665-6522
Preferred Contact Method: Email
</t>
  </si>
  <si>
    <t>ELLISON BRONZE COMPANY INC</t>
  </si>
  <si>
    <t>SO03250093</t>
  </si>
  <si>
    <t>260043</t>
  </si>
  <si>
    <t>45693516</t>
  </si>
  <si>
    <t>ED35A</t>
  </si>
  <si>
    <t>CAS6454105</t>
  </si>
  <si>
    <t xml:space="preserve">Do you need a replacement for a component or the entire device?: Device
Is there anything else we should know about this return?: One of our techs had a case started, CAS6422517, for a replacement for a defective L283-347 RH EU. I don't see the case number listed so I wanted to get an update on it.
Selected primary Product Type: Electronic Locks/Readers and Credentials/Biometrics
Do you also need to update the Ship To Address on your order?: No
The original ship-to address is saved on the shipping tab.
Email: edunning@tchco.com
Phone Number: 6517352200
Preferred Contact Method: Email
</t>
  </si>
  <si>
    <t>TWIN CITY HARDWARE INC - Oakdale</t>
  </si>
  <si>
    <t>14197492</t>
  </si>
  <si>
    <t>PO0975604</t>
  </si>
  <si>
    <t>8057787</t>
  </si>
  <si>
    <t>194555261815</t>
  </si>
  <si>
    <t>CAS6454109</t>
  </si>
  <si>
    <t>RPL ORDER #  14279978
DONE 02/07/26 CC
REPLACE
LINE 5
(QTY 1) L9092EU.B.17.630.00B.RH.09-663.10-072.134.1 3/16.RX
Building is currently occupied by owner and lock is not allowing electronic entry to room. 
Please send replacement body ASAP.</t>
  </si>
  <si>
    <t>COLORADO DOORWAYS</t>
  </si>
  <si>
    <t>14215835</t>
  </si>
  <si>
    <t>25616G-3</t>
  </si>
  <si>
    <t>8101955</t>
  </si>
  <si>
    <t>L-SLLK*10079470</t>
  </si>
  <si>
    <t>L9092EL/EU</t>
  </si>
  <si>
    <t>CAS6456951</t>
  </si>
  <si>
    <t>Electronic Locks</t>
  </si>
  <si>
    <t>NDEB</t>
  </si>
  <si>
    <t xml:space="preserve">Do you need a replacement for a component or the entire device?: Device
Is there anything else we should know about this return?: Lock reader is not communicating - not reading
Selected primary Product Type: Electronic Locks/Readers and Credentials/Biometrics
Do you also need to update the Ship To Address on your order?: No
The original ship-to address is saved on the shipping tab.
Email: rstark@go-ios.com
Phone Number: (513) 554-3171
Preferred Contact Method: Email
</t>
  </si>
  <si>
    <t>ERLANGER HARDWARE CONSULTANTS</t>
  </si>
  <si>
    <t>13927764</t>
  </si>
  <si>
    <t>301493-005</t>
  </si>
  <si>
    <t>7629320</t>
  </si>
  <si>
    <t>NDE-SES*8808002</t>
  </si>
  <si>
    <t>CAS6457028</t>
  </si>
  <si>
    <t>Multiple</t>
  </si>
  <si>
    <t>Per customer, credit is due for the amount of $27.27 for sales tax charged in error.</t>
  </si>
  <si>
    <t>D H PACE COMPANY</t>
  </si>
  <si>
    <t>SO03255966</t>
  </si>
  <si>
    <t>95256034</t>
  </si>
  <si>
    <t>45705274</t>
  </si>
  <si>
    <t>LaJuana Thomas</t>
  </si>
  <si>
    <t>CAS6457120</t>
  </si>
  <si>
    <t>Continuous Hinges - Geared</t>
  </si>
  <si>
    <t>N/C replacement, EPT not in correct location.
Line 4 - Qty 2 - 715-HT 93" (2362.2mm) US32D RH  EPT-LOC=46 7/8" (1190.6mm)
Ship to:
Construction Hardware, Inc.
2562 Blvd of Generals – Unit 300
Audubon, Pa. 19403
Attn: C-3118/A490</t>
  </si>
  <si>
    <t>Cook &amp; Boardman dba Construction Hardware</t>
  </si>
  <si>
    <t>SO03024980</t>
  </si>
  <si>
    <t>P-068446-BSM</t>
  </si>
  <si>
    <t>45528866</t>
  </si>
  <si>
    <t>CAS6457154</t>
  </si>
  <si>
    <t>N/C replacement, shortage of below material.
Line 1 - Qty 48 - 5BB1 4.5 x 4.5 FBLK/631
Ship to:
Hull Supply
5117 E CESAR CHAVEZ ST
Austin, TX 78702
USA</t>
  </si>
  <si>
    <t>HULL SUPPLY CO INC</t>
  </si>
  <si>
    <t>SO03266813</t>
  </si>
  <si>
    <t>0215913-07</t>
  </si>
  <si>
    <t>45699465</t>
  </si>
  <si>
    <t>CAS6457352</t>
  </si>
  <si>
    <t>CO100</t>
  </si>
  <si>
    <t>CO100 questions sometimes the latch wont engage. Customer has done an FDR on the lock. I advised to check the tailpiece and he said that the tailpiece is the correct length. I advised to double check install on the lock. If they are still having issues might need to be time to replace. I am going to go ahead and replace after multiple tries and wont always engage
Please replace: LOCK.CO100.993R.70.KP.P6.EV.RHO.626.RR.4B.134.KD.S123.48-270-EV.2
Qty:1
Ship to:
14230254-1</t>
  </si>
  <si>
    <t>Kevin Maldonado</t>
  </si>
  <si>
    <t>14230254-1</t>
  </si>
  <si>
    <t>0431033~Not Locking or Not Unlocking|1036~Ne pas verrouiller ou ne pas déverrouiller|3082~No se bloquea/desbloquea|1040~Non si blocca o non si sblocca</t>
  </si>
  <si>
    <t>Outside Escutcheon</t>
  </si>
  <si>
    <t>Lindsay Weddel</t>
  </si>
  <si>
    <t>CAS6453024</t>
  </si>
  <si>
    <t>CAS6452690 Tech support case recommends replacing chassis for L9492EU Locks are not relocking. Customer is needing 2 replacements 
NC Replacement 
Line 30
qty. 2
L283-471
Ship to:
Scheels 6929 South Memorial Drive Tulsa OK 74133 USA</t>
  </si>
  <si>
    <t>13653024</t>
  </si>
  <si>
    <t>72245</t>
  </si>
  <si>
    <t>7266693</t>
  </si>
  <si>
    <t>194555254060</t>
  </si>
  <si>
    <t>L9492EL/EU</t>
  </si>
  <si>
    <t>Daniel Lister</t>
  </si>
  <si>
    <t>CAS6454084</t>
  </si>
  <si>
    <t>Multi-Technology Readers</t>
  </si>
  <si>
    <t>Please Scrap/Replace:
(QTY 17) MTK15-485
Ship To:
Roaring Fork School District
504 A 27th Street 
Glenwood Springs, CO
Attn: Dustin Weller
dweller@rfschools.com
Readers will not accept the configuration card, unresponsive to smart, please replace:
Hi Rick,
So I started on the configuration of the readers and have got through six of my fifteen buildings so far. I still have two different towns with schools left to do. I wanted to give you an update on the readers that aren't configuring. Here's the list of the17 serial numbers I have so far.
SN 16410385
SN 17110150
SN 17110450
SN 17110250
SN 17380116
SN 17380223
SN 17350401
SN 17110225
SN 16010002
SN 16010068
SN 16010033
SN 17430182
SN 16440389
SN 17350383
SN 17181997
SN 16440453
SN 17430183
Please let me know if you have any questions.
Roaring Fork School District
504 A 27th Street Glenwood Springs, CO</t>
  </si>
  <si>
    <t>Dustin Weller</t>
  </si>
  <si>
    <t>TAC - CAS6454084</t>
  </si>
  <si>
    <t>1171033~POST Fail (Power On Self Test)|1040~Autotest accessoine non riuscito|3082~Error autoprueba de inicio de sesión|1036~Echec de l'autotest de mise sous tension</t>
  </si>
  <si>
    <t>MTK15 485</t>
  </si>
  <si>
    <t>Richard Kacir</t>
  </si>
  <si>
    <t>CAS6454658</t>
  </si>
  <si>
    <t>CO200</t>
  </si>
  <si>
    <t>CO200 constant battery drain 13984859-034
Please replace: LOCK.CO200.993R.70.PRK.P.RHO.626.RR.4B.134.KD.C.48-100.2
Qty:1
Ship to:</t>
  </si>
  <si>
    <t>12142637933</t>
  </si>
  <si>
    <t>13984859-034</t>
  </si>
  <si>
    <t>0151033~Battery Drain|1040~Batteria scarica|3082~Drenaje de batería|1036~Décharge de la batterie</t>
  </si>
  <si>
    <t>0221033~High Battery Consumption|1036~Consommation de batterie élevée|3082~Consumo alto batería|1040~Elevato consumo della batteria</t>
  </si>
  <si>
    <t>Inside Escutcheon</t>
  </si>
  <si>
    <t>CAS6454664</t>
  </si>
  <si>
    <t>HL6</t>
  </si>
  <si>
    <t>NC Replace from Line 3
Qty 1) 840965-32
Customer received thumb turn/coin turn cover, picture attached
Ship to:
PLASCORE INC
615 N FAIRVIEW RD
Zeeland, MI, 49464, US</t>
  </si>
  <si>
    <t>PLASCORE INC</t>
  </si>
  <si>
    <t>14239245</t>
  </si>
  <si>
    <t>268662</t>
  </si>
  <si>
    <t>8133397</t>
  </si>
  <si>
    <t>840965-32</t>
  </si>
  <si>
    <t>Bethany Adams</t>
  </si>
  <si>
    <t>CAS6446552</t>
  </si>
  <si>
    <t>Replace (1) 47751330
Attn:
Andy Medeiros
Ship to:
600 Hartz Ave. #204
Danville, CA. 94526
L9444 OS-OCC broken - sending pictures
1 3/4" thick door.
Purchased through wholesale - 10968548
subject line states IS-OCC - it is for the outside.</t>
  </si>
  <si>
    <t>Andy Medeiros</t>
  </si>
  <si>
    <t>TAC-CAS6446552</t>
  </si>
  <si>
    <t>CAS6446552 RPL TAC</t>
  </si>
  <si>
    <t>47751330</t>
  </si>
  <si>
    <t>L9444</t>
  </si>
  <si>
    <t>Indicator</t>
  </si>
  <si>
    <t>Mike Colemon</t>
  </si>
  <si>
    <t>CAS6448606</t>
  </si>
  <si>
    <t>NC REPLACE 
LINE 4 - 1 EACH 33A / RX-LC-QELA-3327A-NL-OP-US26DAM-3'-LBR-L/TRIM-388-US26D (ED33A 27696) 
SHIP TO 
D.H. Pace Door Services
1901 E 119TH ST
OLATHE, KS 66061
USA
PLEASE SEND VIDEO 
SCRAP IN FIELD DEFECTIVE MATERIAL 
Do you need a replacement for a component or the entire device?: Component
Please describe the component: The LED signals are flashing, and the latch bolt will not retract. The voltage has been verified and also the leaf next to it uses the same power supply and it works without any issues.  
Is there anything else we should know about this return?: I have a video from the customer I can provide in an email if needed, could not attach.
Selected primary Product Type: Exits
Do you also need to update the Ship To Address on your order?: No
The original ship-to address is saved on the shipping tab.
Email: rhonda.lang@dhpace.com
Phone Number: (816) 480-2459
Preferred Contact Method: Email</t>
  </si>
  <si>
    <t>SO03039284</t>
  </si>
  <si>
    <t>262.554053</t>
  </si>
  <si>
    <t>45456658</t>
  </si>
  <si>
    <t>0931033~Manufacturing|1040~Produzione|3082~Producción|1036~Fabrication</t>
  </si>
  <si>
    <t>0341033~Mfg Issue / Machining Issue|1036~Problème Mfg/ Problème d'usinage|3082~Problema de mecanizado/fabricación|1040~Problema di produzione/lavorazione</t>
  </si>
  <si>
    <t>ED33A 27696</t>
  </si>
  <si>
    <t>Latch</t>
  </si>
  <si>
    <t>CAS6449646</t>
  </si>
  <si>
    <t>SIF and Replace
40-800-40 626 OS-OCC</t>
  </si>
  <si>
    <t>KELLEY BROTHERS</t>
  </si>
  <si>
    <t>14103940</t>
  </si>
  <si>
    <t>3-41474-25020ADD</t>
  </si>
  <si>
    <t>194555237278</t>
  </si>
  <si>
    <t>ND40</t>
  </si>
  <si>
    <t>Robert Harrison</t>
  </si>
  <si>
    <t>CAS6446472</t>
  </si>
  <si>
    <t>Mullions</t>
  </si>
  <si>
    <t>Please issue credit in the amount of $2,444.30 as per case CAS6353721 this order should be a no charge replacement.
*************************************************************
Selected credit reason: Pricing Error
Is there anything else we should know about this request: hi, this was supposed to be a no cost replacement as it was lost in transit. Should we pay the invoice and can you issue a credit or should we disregard the new invoice #45697915
Email: sara.leptuch@dhpace.com
Phone Number: 14809683667
Preferred Contact Method: Email</t>
  </si>
  <si>
    <t>SO03255967</t>
  </si>
  <si>
    <t>280.770243 RPL 013026</t>
  </si>
  <si>
    <t>45697915</t>
  </si>
  <si>
    <t>MUL9854</t>
  </si>
  <si>
    <t>Ciera Hooten</t>
  </si>
  <si>
    <t>CAS6446777</t>
  </si>
  <si>
    <t>Larry reported receiving LCN 1461 closer instead of ALX 80  1945550451019
NCR &amp; SIF
3704 CRAWFORDVILLE RD
Tallahassee, FL 32305
USA</t>
  </si>
  <si>
    <t>DOOR PRODUCTS COMPANY</t>
  </si>
  <si>
    <t>SO03259743</t>
  </si>
  <si>
    <t>AB-SMILEWORKS26</t>
  </si>
  <si>
    <t>45687793</t>
  </si>
  <si>
    <t>9721033~Incorrect Product|1036~Produit incorrect|1040~Prodotto errato</t>
  </si>
  <si>
    <t>CAS6444677</t>
  </si>
  <si>
    <t>NC Replace from line 1
Qty 16) 03-231 ATH 626
Qty 16) N123-034 626
Qty 16) N523-020
Customer received push button levers on both sides
Ship to:
TOTAL HARDWARE INC
500 MULLER LN
Newport News, VA, 23606, US</t>
  </si>
  <si>
    <t>TOTAL HARDWARE INC</t>
  </si>
  <si>
    <t>14196019</t>
  </si>
  <si>
    <t>PO019740</t>
  </si>
  <si>
    <t>8069319</t>
  </si>
  <si>
    <t>03-231 ATH 626</t>
  </si>
  <si>
    <t>Kevin Durand</t>
  </si>
  <si>
    <t>N123-034 626</t>
  </si>
  <si>
    <t>N523-020</t>
  </si>
  <si>
    <t>CAS6444973</t>
  </si>
  <si>
    <t>Replace from line 1
Qty 1) 09-403 03 A 622
Qty 1) 30-001 613 C 0-bit
Missing inside rose, cylinder came in wrong keyway
Ship to:
IDS - Louisiana
150 TEAL ST
SUITE 240
SAINT ROSE, LA, 70087, US</t>
  </si>
  <si>
    <t>Integrated Door Systems LLC</t>
  </si>
  <si>
    <t>14205023</t>
  </si>
  <si>
    <t>310085-003</t>
  </si>
  <si>
    <t>8087358</t>
  </si>
  <si>
    <t>9751040~Parte / Componente mancante|1033~Missing Part / Component|1036~Composant/pièce manquante</t>
  </si>
  <si>
    <t>09-403 03 A 622</t>
  </si>
  <si>
    <t>30-001 613 C 0-bit</t>
  </si>
  <si>
    <t>CAS6445251</t>
  </si>
  <si>
    <t>Pulls &amp; Pushbars</t>
  </si>
  <si>
    <t>Provided photo to tech support and they advised finish is appropriate for the US10B finish. See below: Request denied as US10B finish is created with the intention of the oil to rub off and create an antique-esque appearance. This will appear inconsistent over time with handling, environment, and cleaning. 
N/C Replacement Line# 2 / Customer Reported Finish Issue Is Not US10B
Please provide photos of issue before replacement
Return Line# 2 
6EA 8190HD-0  US10B 1.3/4"
Replace @ No Charge 
6EA 8190HD-0  US10B 1.3/4"
SHIP TO ADDRESS
BUILDERS HARDWARE CO
2313 CHATAWA DR
Baton Rouge, LA 70815</t>
  </si>
  <si>
    <t>BUILDERS HARDWARE CO</t>
  </si>
  <si>
    <t>SO03128385</t>
  </si>
  <si>
    <t>60115C</t>
  </si>
  <si>
    <t>45573242</t>
  </si>
  <si>
    <t>PULL.10703</t>
  </si>
  <si>
    <t>Tre' Anthony Barnes</t>
  </si>
  <si>
    <t>CAS6445477</t>
  </si>
  <si>
    <t>Thresholds</t>
  </si>
  <si>
    <t>N/C Replacement Line# 1 / Customer Received No Holes
Replace @ No Charge 
1EA 656A-E-V3-W/HOLES-36" (914MM)
BUILDERS HARDWARE &amp; SUPPLY
114 S AUBURN ST
Kennewick, WA 99336</t>
  </si>
  <si>
    <t>Rob Riggins</t>
  </si>
  <si>
    <t>SO03265563</t>
  </si>
  <si>
    <t>P1294760 RPL 2926</t>
  </si>
  <si>
    <t>45702885</t>
  </si>
  <si>
    <t>THR656</t>
  </si>
  <si>
    <t>CAS6445492</t>
  </si>
  <si>
    <t>N/C Replacement Line# 1 / Customer Received No Holes
Replace @ No Charge 
2EA 656A-E-V3-W/HOLES-36" (914MM)
Ship To Address 
BUILDERS HARDWARE &amp; SUPPLY
114 S AUBURN ST
Kennewick, WA 99336</t>
  </si>
  <si>
    <t>SO03265569</t>
  </si>
  <si>
    <t>P1294799  RPL 2926</t>
  </si>
  <si>
    <t>45702894</t>
  </si>
  <si>
    <t>CAS6445980</t>
  </si>
  <si>
    <t>OE entered the wrong finish. Per the PO, it should have been 622 not 626
Return with 0% restock 
Line 1 Qty 22) LOCK.L9010.17.626.00A.LH.09-662.10-072.134.112.DETAIL
Replace @ charge -Quote 1500498 / PB15 / 82% discount / 4.5% surcharge
Qty 22) LOCK.L9010.17.622.00A.LH.09-662.10-072.134.112.DETAIL
Ship to/Pick-up (BOL @ 210lbs):
MINTON DOOR COMPANY
1150 ELKO DR
SUNNYVALE, CA, 94089, US</t>
  </si>
  <si>
    <t>MINTON DOOR COMPANY</t>
  </si>
  <si>
    <t>14201711</t>
  </si>
  <si>
    <t>4492-TF</t>
  </si>
  <si>
    <t>8055774</t>
  </si>
  <si>
    <t>0591033~Spec / Plan / Job Change|1036~Changement prescription/plan/emploi|1040~Spec / Plan / Job Change|3082~Especificación/Plan/Cambio trabajo</t>
  </si>
  <si>
    <t>1403082~Especificación/Plan/Cambio trabajo|1040~Spec / Pian / Modifica lavoro|1033~Spec / Plan / Job Change|1036~Changement prescription/plan/emploi</t>
  </si>
  <si>
    <t>LOCK.L9010.17.622.00A.LH.09-662.10-072.134.112.DETAIL</t>
  </si>
  <si>
    <t>Damien Shiles</t>
  </si>
  <si>
    <t>L-SLLK*4225806</t>
  </si>
  <si>
    <t>CAS6446228</t>
  </si>
  <si>
    <t>NO CHARGE REPLACEMENT
DONE 02/24/26 GV
LINE 1 QTY 2 EA:
114320-00  QELA/MEL Motor Cable
114317-00: QELA CONVERSION KIT
DEFECTIVE ON:  RX-QEL-L-AX-99-L-NL-US26D-3'-LHR-996-06-US26D-299-PBT=US32D
SHIP TO:
KENDELL INTERMEDIATE CORP DBA NEWPORT DIST INC
494 Congress Cir N
Roselle, IL 60172
*PLEASE NOTE PART # YOU LISTED IS: 114320-00  QELA/MEL Motor Cable AND YOU REQUIRE A NEW MOTOR ASSEMBLY. I'LL SEND BOTH, JUST IN CASE. 
*********************
Do you need a replacement for a component or the entire device?: Component
Please describe the component: Tech support operator - Nick
Case number-CAS6437446
Part# 114320
Panic device not consistently retracting. Determined it needs a new motor(part# above)
Is there anything else we should know about this return?: Tech support operator - Nick
Case number-CAS6437446
Part# 114320
Panic device not consistently retracting. Determined it needs a new motor(part# above)
Selected primary Product Type: Exits
Do you also need to update the Ship To Address on your order?: No
The original ship-to address is saved on the shipping tab.
Email: jstephens@kendelldrs.com
Phone Number: (630) 730-1930
Preferred Contact Method: Email</t>
  </si>
  <si>
    <t>Kendell Intermediate Corporation - dba Newport Distribution Inc</t>
  </si>
  <si>
    <t>SO03230376</t>
  </si>
  <si>
    <t>PO367444</t>
  </si>
  <si>
    <t>45667327</t>
  </si>
  <si>
    <t>0981033~Motor / Solenoid Issue|1040~Problema Motore/Solenoide|3082~Problema motor/solenoide</t>
  </si>
  <si>
    <t>0351033~Motor Not Pulling / Releasing|1036~Le moteur ne tire/relâche pas|3082~Motor no funciona|1040~Motore che non tira / rilascia</t>
  </si>
  <si>
    <t>114320-00</t>
  </si>
  <si>
    <t>QEL Motor</t>
  </si>
  <si>
    <t>Geraldine Volonnino</t>
  </si>
  <si>
    <t>114317-00</t>
  </si>
  <si>
    <t>CAS6446354</t>
  </si>
  <si>
    <t>Keys</t>
  </si>
  <si>
    <t>2-26-26 NEW RPA - 72602260474501   LVL 7/ NON XP   USED SAME LKSM ID L12549 AS ORIG PO PER PAUL KRAUSE EMAIL APPENDED TO ORIG PO  SM
Return / RPL NC / Customer received the wrong keyway. See attached pictures. 
Line 4 Qty 64) KEY.35-199-EV.468.S123.DETAIL
RPA: 72901250474502
Ship to/Pick-up (1 label @ 1lb):
IDN HARDWARE SALES
7330 W MONTROSE AVE
NORRIDGE, IL, 60706, US</t>
  </si>
  <si>
    <t>IDN H HOFFMAN</t>
  </si>
  <si>
    <t>14017206</t>
  </si>
  <si>
    <t>4418793-00</t>
  </si>
  <si>
    <t>7769380</t>
  </si>
  <si>
    <t>KYSS-SLKY*9025783</t>
  </si>
  <si>
    <t>CAS6446771</t>
  </si>
  <si>
    <t>REPLACE / SCRAP
LINE 32
QTY 2
LOCK.ND53I.P6.D.RHO.626.RH.13-247.10-025.134.KD.FG.48-101.2.IS-LOC
Is there anything else we should know about your request?: THIS SHOULD BE A NO CHARGE REPLACEMENT - 2 OUT OF THE 39 SCHND53-PD-RHO-626-FG-IS-LOC LOCKS WERE MISSING PARTS
Selected primary Product Type: Mechanical Locks
Do you also need to update the Ship To Address on your order?: Yes
The customer changed the ship-to address and it is saved on the shipping tab.
Email: josh.steinmann@imlss.com
Phone Number: (801) 486-0079
Preferred Contact Method: Email</t>
  </si>
  <si>
    <t>14234058</t>
  </si>
  <si>
    <t>691055</t>
  </si>
  <si>
    <t>8131014</t>
  </si>
  <si>
    <t>ND-SLLK*11204303</t>
  </si>
  <si>
    <t>CAS6448367</t>
  </si>
  <si>
    <t>NC REPLACE 
LINE 3.00 1.00 ea TRIM 12619 940L US10 LHR 03 1 3/4
LINE 4.00 1.00 ea TRIM 12618 940L US10 RHR 03 1 3/4
SHIP TO 
BEACON METALS INC
Zach Brunner
2770 S W TEMPLE
SALT LAKE CITY UT 84115
Your shipment
1Z4411480398153984
Delivered On
Friday, February 20 at 11:27 A.M. at Dock
Delivered To
SALT LAKE CITY, UT US
Received By:
EVO
Is there anything else we should know about your request?: Tracking shows delivered, but we didn't get them. We don't have an EVO as it states.
Selected primary Product Type: Exits
Do you also need to update the Ship To Address on your order?: No
The original ship-to address is saved on the shipping tab.
Email: zbrunner@beaconcdl.com
Preferred Contact Method: Email</t>
  </si>
  <si>
    <t>BEACON METALS INC</t>
  </si>
  <si>
    <t>SO03240295</t>
  </si>
  <si>
    <t>PO023952</t>
  </si>
  <si>
    <t>45702394</t>
  </si>
  <si>
    <t>3841033~Lost Product Delivered|1040~Consegnato prodotto perso|1036~Produit perdu, livré</t>
  </si>
  <si>
    <t>4821040~Consegnato prodotto perso|1033~Lost Product Delivered|1036~Produits perdus livrés</t>
  </si>
  <si>
    <t>TRIM</t>
  </si>
  <si>
    <t>CAS6448431</t>
  </si>
  <si>
    <t>CLIENT SHORT PAID SURCHARGE ON INVOICE 8149946 FOR $ 366.72 - PMR
ORIG QUOTE 1488234 ISSUED OCT 2024 PRIOR TO SURCHARGE, IT EXPRIED OCT 2025 SO NEW QUOTE 1578958 WAS ISSUED BUT NOT MARKED EXEMPT LIKE ORIG QUOTE THAT WAS PRICE PROTECTED - PMR</t>
  </si>
  <si>
    <t>S&amp;S HARDWARE LLC</t>
  </si>
  <si>
    <t>14238256</t>
  </si>
  <si>
    <t>141433-108</t>
  </si>
  <si>
    <t>8149946</t>
  </si>
  <si>
    <t>Penny M Redington</t>
  </si>
  <si>
    <t>CAS6448749</t>
  </si>
  <si>
    <t>Request denied as invoiced material is outside Allegion's 180 day RMA policy. Please submit a new PO if material is still needed or contact your RSO. 
Is there anything else we should know about your request?: So looks like we didn’t catch these when receiving as the material was checked in by the content label on the box but was not opened until preparing to ship for pre-tagging. 
A box that should have had 25 of these seals only had 16 and a bunch of packing paper.
Selected primary Product Type: Accessories
Do you also need to update the Ship To Address on your order?: No
The original ship-to address is saved on the shipping tab.
Email: dormes@interiorsupplyinc.com
Phone Number: 5137613410
Preferred Contact Method: Email</t>
  </si>
  <si>
    <t>INTERIOR SUPPLY COLUMBUS</t>
  </si>
  <si>
    <t>SO02992515</t>
  </si>
  <si>
    <t>666517</t>
  </si>
  <si>
    <t>45366800</t>
  </si>
  <si>
    <t>CAS6450108</t>
  </si>
  <si>
    <t>MT20W</t>
  </si>
  <si>
    <t>2/26/26 CM
SLD CREDIT RMA 14278797
QS REPLACEMENT
Line 1- Defective
Tech case- CAS6448960
Need by tomorrow 2/26
Replace no charge:
Line 1 Qty 1
MT20W 
Ship next day air
Issue call tag to return defective device
Ship to/Pick up:
CBG
C/O PORT MALABAR
4600 DIXIE HIGHWAY
PALM bay FLORIDA  32905
ATTN JARED DELMAN</t>
  </si>
  <si>
    <t>14113117</t>
  </si>
  <si>
    <t>PO-075799</t>
  </si>
  <si>
    <t>7919432</t>
  </si>
  <si>
    <t>0161033~Failed Programming|1036~Échec de la programmation|3082~Programación fallida|1040~Programmazione non riuscita</t>
  </si>
  <si>
    <t>194555215115</t>
  </si>
  <si>
    <t>Reader</t>
  </si>
  <si>
    <t>Tuesday Bailey</t>
  </si>
  <si>
    <t>CAS6450647</t>
  </si>
  <si>
    <t>Tech Accommodation:
Qty: 1  Part: MTK15-485
Please ship to:
Advanced Protective Technology
Attn: Christopher Garmon 
216 Mountain Drive #104
Destin, FL  32541
Reason:
Cust has a reader that a piece that came off with the pigtail when the pigtail was taken off. Need to replace the reader.</t>
  </si>
  <si>
    <t>Christopher Garmon</t>
  </si>
  <si>
    <t>CAS6450647 RPL TAC</t>
  </si>
  <si>
    <t>3931033~Will Not Power Up|1036~Ne Sera Pas Sous Tension|3082~No se enciende|1040~Non si accende|1055~Güç Ünitesi Çalışmıyor</t>
  </si>
  <si>
    <t>0111033~Damaged Part|1036~Pièce endommagée|3082~Parte dañada|1040~Parte Danneggiata</t>
  </si>
  <si>
    <t>MTK15-485</t>
  </si>
  <si>
    <t>Mikey Louis</t>
  </si>
  <si>
    <t>CAS6451764</t>
  </si>
  <si>
    <t>RETURN AT 45% RESTOCK - NO LONGER NEED
LINE 2 QTY 1) 4040XP Closer STD STD H ALUM TBSRT
Surcharge: 04.50% AMT: $13.67 
****
Selected primary Product Type: Closers
Is this still new and in the original package?: Yes
Email: rachel_janka@clevelandvicon.com
Phone Number: 12166582643
Preferred Contact Method: Email</t>
  </si>
  <si>
    <t>CLEVELAND VICON CO INC</t>
  </si>
  <si>
    <t>790272-00</t>
  </si>
  <si>
    <t>740220</t>
  </si>
  <si>
    <t>4040XP Closer STD STD H ALUM TBSRT</t>
  </si>
  <si>
    <t>Maria Romero</t>
  </si>
  <si>
    <t>CAS6452103</t>
  </si>
  <si>
    <t>NC RPL
1EA 112XY 83" (2108.2mm) 315AN LH EPT-LOC=30" (762mm)
D H PACE COMPANY
1901 E 119TH ST
OLATHE, KS 66061
***************************
Is there anything else we should know about this return?: One of the 112XY 83" EPT prepped at 30" hinge was prepped in the wrong location.  Customer has sent pictures and I can send in an email, couldn't attach here.  It was prepped at about 38.5".
Selected primary Product Type: Accessories
Do you also need to update the Ship To Address on your order?: No
The original ship-to address is saved on the shipping tab.
Did the label match the product inside?: No
Email: rhonda.lang@dhpace.com
Phone Number: (816) 480-2459
Preferred Contact Method: Email</t>
  </si>
  <si>
    <t>SO03132608</t>
  </si>
  <si>
    <t>262.556979</t>
  </si>
  <si>
    <t>45552453</t>
  </si>
  <si>
    <t>CH112XY-1</t>
  </si>
  <si>
    <t>CAS6452419</t>
  </si>
  <si>
    <t>RPL ORDER #  14278784
DONE 02/26/26 CC
REPLACE 
LINE 3
(QTY 1) IND KIT, SEC, THUMBTURN, ADA, OCCUPIED/VACANT, 134, 626
47804358-626
I/S Indicator cover and thumb turn missing.</t>
  </si>
  <si>
    <t>14183092</t>
  </si>
  <si>
    <t>252023AH</t>
  </si>
  <si>
    <t>8043275</t>
  </si>
  <si>
    <t>47804358-626</t>
  </si>
  <si>
    <t>L9456</t>
  </si>
  <si>
    <t>CAS6453036</t>
  </si>
  <si>
    <t>6440XP</t>
  </si>
  <si>
    <t>6440 operator dead out of the box. Swapped with another unit and the problem followed the module. Defective unit. 
Replace under warranty"
1x 6440-MD
Ship to:
Murray Womble Co 
Attn: Jeff Whitfield 
8150 N 116 E Ave
Owasso OK 74055</t>
  </si>
  <si>
    <t>Jeff Whitfield</t>
  </si>
  <si>
    <t>761527-02</t>
  </si>
  <si>
    <t>1801033~Door Not in Control|1036~Porte Pas Dans le Contrôle|1031~Tür nicht unter Kontrolle|1040~Porta senza Controllo|3082~Puerta sin control|1055~Kapı Kontrolde Değil|2070~Porta não está no controle</t>
  </si>
  <si>
    <t>8431033~Door Not Opening at All|1036~La porte ne s'ouvre pas du tout|1040~La porta non si apre del tutto|3082~La puerta no se abre en absoluto|1055~Kapı hiç açılmıyor</t>
  </si>
  <si>
    <t>6440-MD</t>
  </si>
  <si>
    <t>Module Kit</t>
  </si>
  <si>
    <t>Nicholas Lott</t>
  </si>
  <si>
    <t>CAS6453391</t>
  </si>
  <si>
    <t>Falcon</t>
  </si>
  <si>
    <t>24/F-24</t>
  </si>
  <si>
    <t>RPL ORDER # SO03288410
DONE 02/26/26 CC
REPLACE
LINE 2
(QTY 6)  106222622 -RATCHET RELEASE ASSY US19
MISSING PART</t>
  </si>
  <si>
    <t>FUNCTIONAL BUILDING SUPPLY</t>
  </si>
  <si>
    <t>SO02965968</t>
  </si>
  <si>
    <t>300980-13#</t>
  </si>
  <si>
    <t>45356907</t>
  </si>
  <si>
    <t>106222622</t>
  </si>
  <si>
    <t>Mounting Package</t>
  </si>
  <si>
    <t>CAS6453725</t>
  </si>
  <si>
    <t>1460</t>
  </si>
  <si>
    <t>Valid quote 1588203 is approved to apply to this purchase order. Please see attached quote page for discount details. I. SANDOVAL
-------------------------------------------------------------------
PLEASE APPLY QUOTE # 1588203 TO ORDER FOR CREDIT</t>
  </si>
  <si>
    <t>P W S INTERNATIONAL INC</t>
  </si>
  <si>
    <t>788984 01</t>
  </si>
  <si>
    <t>53375-25-MD</t>
  </si>
  <si>
    <t>Tarin Smith</t>
  </si>
  <si>
    <t>CAS6454816</t>
  </si>
  <si>
    <t>Smart Card Readers</t>
  </si>
  <si>
    <t>02/28 Duplicate case, see CAS6453029 
Scrap/Replace:
Please Send:
(QTY 1) SM10
SN: 20190664
Tech said: - Stopped working
Ship To:
BadgePass, Inc.
ATTN: Amy Dryden / RMA 
280 Trace Colony Park
Ridgeland, MS 39157
amy.dryden@badgepass.com</t>
  </si>
  <si>
    <t>BADGEPASS INC</t>
  </si>
  <si>
    <t>0103082~Dañado|1033~Damaged|1036~Endommagé|1040~Danneggiato</t>
  </si>
  <si>
    <t>SM10</t>
  </si>
  <si>
    <t>Robert Carson</t>
  </si>
  <si>
    <t>CAS6454879</t>
  </si>
  <si>
    <t>SCRAP / REPLACE
Please Send:
(QTY 11) SM10
SN: 24120289
SN: 23420051
SN: 24050217
SN: 23050147
SN: 23420119
SN: 23100106
SN: 20380239
SN: 23100363
SN: 23050453
SN: 23420251
SN: 23050440
Tech said: - Stopped working
Ship To:
BadgePass, Inc.
ATTN: Amy Dryden / RMA 
280 Trace Colony Park
Ridgeland, MS 39157
amy.dryden@badgepass.com</t>
  </si>
  <si>
    <t>CAS6454879 RPL TAC</t>
  </si>
  <si>
    <t>CAS6455870</t>
  </si>
  <si>
    <t>Susan was checking on replacement order.
The replacement order has a scheduled ship date of 03/02/2026
Please reference CAS6452913</t>
  </si>
  <si>
    <t>M &amp; D FIRE DOOR</t>
  </si>
  <si>
    <t>106494 -01</t>
  </si>
  <si>
    <t>SSC297804 RPL</t>
  </si>
  <si>
    <t>Jerry Kopp</t>
  </si>
  <si>
    <t>CAS6455933</t>
  </si>
  <si>
    <t>Please apply quote 1602814 to this order.</t>
  </si>
  <si>
    <t>LAZZARO CO</t>
  </si>
  <si>
    <t>100249-00</t>
  </si>
  <si>
    <t>MRP70013-304</t>
  </si>
  <si>
    <t>0421033~Customer Provided Incorrect Quote #|1040~(Cliente) Fornito N. offerta errato|3082~Cliente proporciono nº de oferta erróneo|1036~N° devis fourni par le client incorrect</t>
  </si>
  <si>
    <t>001     10    4040XP-  30 Cush Shoe Supprt                       ALUM  SRT</t>
  </si>
  <si>
    <t>AM CRM</t>
  </si>
  <si>
    <t>4040XP Closer          STD  STD  S-CNS             ALUM  SRT</t>
  </si>
  <si>
    <t>Complete Closer</t>
  </si>
  <si>
    <t>CAS6456202</t>
  </si>
  <si>
    <t>SC70A</t>
  </si>
  <si>
    <t>SO032593303</t>
  </si>
  <si>
    <t>MRP70013-301</t>
  </si>
  <si>
    <t>SO03259303</t>
  </si>
  <si>
    <t>043156648433</t>
  </si>
  <si>
    <t>Complete closer</t>
  </si>
  <si>
    <t>CAS6456340</t>
  </si>
  <si>
    <t>CS450/STRK</t>
  </si>
  <si>
    <t>PER TECH CASE#: CAS6433877, CUSTOMER REQUESTED CREDIT FOR QTY 2 (CREDIT CASE#: CAS6437121)
CUSTOMER HAS SINCE CONFIRMED WITH THEIR CUSTOMER THAT QTY IS 1.
DEBIT
QTY 1: CS450-32D - Line 1
Invoice#: 45512148</t>
  </si>
  <si>
    <t>TOP NOTCH DISTRIBUTORS</t>
  </si>
  <si>
    <t>SO03097307</t>
  </si>
  <si>
    <t>5281108</t>
  </si>
  <si>
    <t>Debit Request</t>
  </si>
  <si>
    <t>Veronica Ramirez</t>
  </si>
  <si>
    <t>CAS6456680</t>
  </si>
  <si>
    <t>8310</t>
  </si>
  <si>
    <t>REPLACE AT NO CHARGE - NOT OPENING DOOR
QTY 1) 8310- 813 Touchless Actuator, Single Gang and Double Gang
***
Do you need a replacement for a component or the entire device?: Component
Please describe the component: Actuator wave sensor is interment or doesn't work at all
Selected primary Product Type: Accessories
Do you also need to update the Ship To Address on your order?: No
The original ship-to address is saved on the shipping tab.
Email: rex@hardwaretrendshi.com
Phone Number: (808) 484-9370
Preferred Contact Method: Email</t>
  </si>
  <si>
    <t>HARDWARE TRENDS HAWAII INC</t>
  </si>
  <si>
    <t>748712-00</t>
  </si>
  <si>
    <t>302113-7</t>
  </si>
  <si>
    <t>8310- 813 Actuator,Tou</t>
  </si>
  <si>
    <t>Touchless Actuator</t>
  </si>
  <si>
    <t>CAS6456771</t>
  </si>
  <si>
    <t>REPLACE
1 EA - 968146-28
1 EA - 050589628
SHIP TO
FORT WAYNE CIH MAIN WAREHOUSE
5322 KEYSTONE DR
Fort Wayne, IN 46825
USA</t>
  </si>
  <si>
    <t>CENTRAL INDIANA HARDWARE</t>
  </si>
  <si>
    <t>SO03102312</t>
  </si>
  <si>
    <t>3043970012</t>
  </si>
  <si>
    <t>45513427</t>
  </si>
  <si>
    <t>968146-28</t>
  </si>
  <si>
    <t>Kylie Hurt</t>
  </si>
  <si>
    <t>050589628</t>
  </si>
  <si>
    <t>CAS6445820</t>
  </si>
  <si>
    <t>NO CHARGE REPLACEMENT ORDER: 
Before an exchange can be placed, you will need to work with our Product Support team to sign off on troubleshooting steps being completed. Please include Troubleshooting case # to proceed.
They have been CC'ed in this email, and their email is below for reference. 
LINE 2 QTY 1
LOCK.ND80EU.L.D.SPA.626.13-247.10-025.134
Is there visible damage to exterior of shipping cartons?: no
Is there anything else we should know about your request?: Cylindical lock body not functioning correctly. Failed.  PLease replace part #63-180. Picture attached is the part we need.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pdoty1@wrringheim.com
Phone Number:  952-929-1719
Preferred Contact Method: Email</t>
  </si>
  <si>
    <t>W R RINGHEIM CO</t>
  </si>
  <si>
    <t>14103641</t>
  </si>
  <si>
    <t>PO0008608</t>
  </si>
  <si>
    <t>7930547</t>
  </si>
  <si>
    <t>ND Electrified</t>
  </si>
  <si>
    <t>ND-SLLK*9968112</t>
  </si>
  <si>
    <t>ND80EL/EU</t>
  </si>
  <si>
    <t>Ramiro Hernandez</t>
  </si>
  <si>
    <t>CAS6446007</t>
  </si>
  <si>
    <t>SZ</t>
  </si>
  <si>
    <t>requesting credit for $5,702.81 (KM)
2/26 pending approvals.ks
Selected credit reason: Other
Is there anything else we should know about this request: BS05000 FOR 37 DOORS FROM PO 16251 THE FACE BORES IS OFF SET BY 1/8. ON GOING ISSUES WITH THEM.
One or more files were provided by the customer and saved in the timeline.
Email: sgibbs@jeldwen.com
Phone Number: (530) 704-3422
Preferred Contact Method: Email</t>
  </si>
  <si>
    <t>AMERICAN BUILDING SUPPLY</t>
  </si>
  <si>
    <t>107665</t>
  </si>
  <si>
    <t>16251</t>
  </si>
  <si>
    <t>11885805</t>
  </si>
  <si>
    <t>0241036~Allegion a produit un produit incorrect|1033~Allegion Manuf Incorrect Product</t>
  </si>
  <si>
    <t>9561033~Prep Location - Lock/Strike</t>
  </si>
  <si>
    <t>Kelly Simonton</t>
  </si>
  <si>
    <t>CAS6448408</t>
  </si>
  <si>
    <t>SIF N/C REPLACE
LINE 1 QTY 1 EA:
S00000080194
09-663 626 N N (ARMOR &amp; SCREWS)
SHIP TO:
Columbus_924308
Is there visible damage to exterior of shipping cartons?: no
Is there anything else we should know about your request?: part of the latch bolt is broken
Selected primary Product Type: Mechanical Locks
Do you also need to update the Ship To Address on your order?: No
The original ship-to address is saved on the shipping tab.
One or more files were provided by the customer and saved in the timeline.
Email: jbuerkle@interiorsupplyinc.com
Phone Number: 6144581730
Preferred Contact Method: Email</t>
  </si>
  <si>
    <t>14244271</t>
  </si>
  <si>
    <t>672994</t>
  </si>
  <si>
    <t>8131324</t>
  </si>
  <si>
    <t>S00000080194</t>
  </si>
  <si>
    <t>L9080</t>
  </si>
  <si>
    <t>CAS6451460</t>
  </si>
  <si>
    <t>LET ME KNOW IF YOU NEED THE COVER 
NC REPLACE 
LINE 9 - 1 EACH 050072-26: 9927/27F CENTER CASE COVER KIT US26D
SHIP TO 
FTO Building Specialties of OK
Ken Sims.
9100 E 46th St
Tulsa OK 74145
Do you need a replacement for a component or the entire device?: Component
Please describe the component: We need a new head for the exit. Parts are missing I each
Selected primary Product Type: Exits
Do you also need to update the Ship To Address on your order?: No
The original ship-to address is saved on the shipping tab.
Email: kens@fto-ok.com
Phone Number: (918) 591-2590
Preferred Contact Method: Email</t>
  </si>
  <si>
    <t>FTO Building Specialties of OK</t>
  </si>
  <si>
    <t>SO02933789</t>
  </si>
  <si>
    <t>KS11617</t>
  </si>
  <si>
    <t>45349938</t>
  </si>
  <si>
    <t>050021 98/9927/-F  Center Case Kit Less Cover US26D</t>
  </si>
  <si>
    <t>Center Case</t>
  </si>
  <si>
    <t>CAS6454771</t>
  </si>
  <si>
    <t xml:space="preserve">Is there anything else we should know about your request?: we received the PO this week, but we're short a qty of 15 for line 1.
Selected primary Product Type: Mechanical Locks
Do you also need to update the Ship To Address on your order?: No
The original ship-to address is saved on the shipping tab.
Email: dclayton@abschicago.com
Phone Number: (773) 750-5200
Preferred Contact Method: Email
</t>
  </si>
  <si>
    <t>COOK &amp; BOARDMAN LLC - dba AMERICAN BUILDING SERVICES A B S</t>
  </si>
  <si>
    <t>14246998</t>
  </si>
  <si>
    <t>101311-229</t>
  </si>
  <si>
    <t>8175888</t>
  </si>
  <si>
    <t>043156644704</t>
  </si>
  <si>
    <t>CAS6456988</t>
  </si>
  <si>
    <t xml:space="preserve">Is there anything else we should know about this return?: Upon installation of the mark# ER-901L-A we discovered that the hinges in  the box of 5x4.5 NRP 630 were 5x5 hinges. Please send replacement hinges x6.
Thank you,
Selected primary Product Type: Accessories
Do you also need to update the Ship To Address on your order?: No
The original ship-to address is saved on the shipping tab.
Did the label match the product inside?: No
Email: steven.bell@brabnerhollon.com
Phone Number: 2512521283
Preferred Contact Method: Email
</t>
  </si>
  <si>
    <t>BRABNER &amp; HOLLON</t>
  </si>
  <si>
    <t>SO03150801</t>
  </si>
  <si>
    <t>629040</t>
  </si>
  <si>
    <t>45581856</t>
  </si>
  <si>
    <t>HINGE.421</t>
  </si>
  <si>
    <t>CAS6444872</t>
  </si>
  <si>
    <t>AD300</t>
  </si>
  <si>
    <t>**DEALER IS ACCESS HARDWARE SUPPLY**
needs a case number for
1) ad300-- with motor stall 
13931467-006</t>
  </si>
  <si>
    <t>Ezra</t>
  </si>
  <si>
    <t>13931467</t>
  </si>
  <si>
    <t>Exterior Baseplate Sub-Assembly</t>
  </si>
  <si>
    <t>Ian Ballance</t>
  </si>
  <si>
    <t>CAS6446869</t>
  </si>
  <si>
    <t>NC Replace and scrap in field:
For lines 2 and 6 
Qty 2 - L283-392-604 RH/RR (L9092 EU CHASSIS W/RX)
Ship to:
CENTRAL VALLEY HARDWARE
924 E CHURCH ST
STOCKTON, CA, 95203, US
Issue:  Incorrect lock cases issued (L9080) 
images attached
------------------------------
Is there anything else we should know about this return?: Hi. The installer is installing the locks now and discovered the lock bodies are not electrified (L9080EU) but are the regular L9080 lock body. Can you please send replacements? See attached photos.
Selected primary Product Type: Electronic Locks/Readers and Credentials/Biometrics
Do you also need to update the Ship To Address on your order?: No
The original ship-to address is saved on the shipping tab.
Did the label match the product inside?: No
One or more files were provided by the customer and saved in the timeline.
Email: eburk@cvhardware.com
Phone Number: (209) 992-5141
Preferred Contact Method: Email</t>
  </si>
  <si>
    <t>CENTRAL VALLEY HARDWARE</t>
  </si>
  <si>
    <t>14242694</t>
  </si>
  <si>
    <t>PO022566</t>
  </si>
  <si>
    <t>8126515</t>
  </si>
  <si>
    <t>L283-392 EU RH</t>
  </si>
  <si>
    <t>Brittney Waterhouse</t>
  </si>
  <si>
    <t>CAS6448079</t>
  </si>
  <si>
    <t>Header / Shipping &amp; Handling Adjustment</t>
  </si>
  <si>
    <t>TGP</t>
  </si>
  <si>
    <t>Snoqualmie</t>
  </si>
  <si>
    <t>Reason: Incorrect invoice account. Glass returned. 
Customer Account: 12175
Approved amount: $12,831.83 on invoice 80025072
Contact: Please send to Sam Wade, not to the customer. 
Nick or Donna at MWG. (719) 544-5277
LOA approval: Dale Biddle – Director, Projects and Customer Care</t>
  </si>
  <si>
    <t>Mountain West Wholesale Glass Inc dba 360 Wholesale Glass</t>
  </si>
  <si>
    <t>SO0028567</t>
  </si>
  <si>
    <t>422944</t>
  </si>
  <si>
    <t>80025072</t>
  </si>
  <si>
    <t>0341033~Incorrect Bill To|1040~Indirizzo fatturazione errato|3082~Factura incorrecta a|1036~Facture incorrecte</t>
  </si>
  <si>
    <t>0391033~Customer Provided Incorrect Account|1040~(Cliente) Fornito Account errato|3082~Cliente proporciono cantidad errónea|1036~N°de compte fourni par le client incorrect</t>
  </si>
  <si>
    <t>Dale Biddle</t>
  </si>
  <si>
    <t>CAS6448530</t>
  </si>
  <si>
    <t>REPLACE SO032889090
DONE 02/26/26 JB
REPLACE LINE 4 QTY SHORT 1 230DT SP28
SHIP TO 
640 HEATHROW DR
Lincolnshire, IL 60069
Is there anything else we should know about your request?: Good morning! Hope you're well! 
Our warehouse is reporting only 2 of the 3 230DT 689 arrived. Please let us know if any additional information is needed to issue replacement. TY!
Selected primary Product Type: Accessories
Do you also need to update the Ship To Address on your order?: No
The original ship-to address is saved on the shipping tab.
Email: k.fast@seclock.com
Phone Number: 781.234.3767 
Preferred Contact Method: Email</t>
  </si>
  <si>
    <t>SECLOCK</t>
  </si>
  <si>
    <t>SO03266032</t>
  </si>
  <si>
    <t>665007</t>
  </si>
  <si>
    <t>45712260</t>
  </si>
  <si>
    <t>TRIM 13205</t>
  </si>
  <si>
    <t>Jacquelyn Bastone</t>
  </si>
  <si>
    <t>CAS6449766</t>
  </si>
  <si>
    <t xml:space="preserve">Is there anything else we should know about this return?: These locks were ordered as US26 but received as US26D
Selected primary Product Type: Mechanical Locks
Do you also need to update the Ship To Address on your order?: No
The original ship-to address is saved on the shipping tab.
Did the label match the product inside?: Yes
Email: john2@glaserenterprises.com
Preferred Contact Method: Email
</t>
  </si>
  <si>
    <t>GLASER ENTERPRISES INC</t>
  </si>
  <si>
    <t>14080586</t>
  </si>
  <si>
    <t>26038</t>
  </si>
  <si>
    <t>7869609</t>
  </si>
  <si>
    <t>ND-SLLK*10171604</t>
  </si>
  <si>
    <t>ND-SLLK*9587336</t>
  </si>
  <si>
    <t>CAS6449809</t>
  </si>
  <si>
    <t>88</t>
  </si>
  <si>
    <t>RPL ORDER # SO03286281
DONE 02/25/26 CC
REPLACE
(QTY 14) 299.US4- Strike plates
Ship to 
FRIED BROTHERS INC
467 N 7TH ST
Philadelphia, PA 19123</t>
  </si>
  <si>
    <t>FRIED BROTHERS INC</t>
  </si>
  <si>
    <t>SO03179418</t>
  </si>
  <si>
    <t>101363-A</t>
  </si>
  <si>
    <t>45608305</t>
  </si>
  <si>
    <t>030298-10</t>
  </si>
  <si>
    <t>CAS6449824</t>
  </si>
  <si>
    <t>RMA- 14277810
DONE 02/25/26 CC
RETURN
LINE 38 
(QTY 2) LOCK.L9040.06.626.00N.RH.09-662.10-072.134
Both locksets came in damaged to the customer. See attached pictures</t>
  </si>
  <si>
    <t>14166766</t>
  </si>
  <si>
    <t>5281150</t>
  </si>
  <si>
    <t>8014390</t>
  </si>
  <si>
    <t>0491033~Dented / Scratches|1040~Ammaccato/graffiato|3082~Abollado/rayado|1036~Bosselé / rayé</t>
  </si>
  <si>
    <t>L904006N626</t>
  </si>
  <si>
    <t>L9040</t>
  </si>
  <si>
    <t>CAS6450560</t>
  </si>
  <si>
    <t>RETURN/REPLACE
Please see tech case CAS6417336 for replacement.
REPLACE:
LINE 1 QTY) 1
LOCK.CO200.993R.70.KP.R.RHO.626.RR.4B.134.KA-1BIT.C.48-101.2
SHIP TO: 
SCOVIL &amp; SIDES HARDWARE COMPANY
2408 W SKELLY DR
TULSA, OK, 74107, US</t>
  </si>
  <si>
    <t>SCOVIL &amp; SIDES HARDWARE</t>
  </si>
  <si>
    <t>14250054</t>
  </si>
  <si>
    <t>0061615TP</t>
  </si>
  <si>
    <t>8135959</t>
  </si>
  <si>
    <t>0291033~Lock Unresponsive|1036~Verrou ne répond pas|3082~Cerradura no responde|1040~la serratura non risponde</t>
  </si>
  <si>
    <t>CO20-SES*11272390</t>
  </si>
  <si>
    <t>Battery Pack</t>
  </si>
  <si>
    <t>Jayda Randle</t>
  </si>
  <si>
    <t>CAS6450642</t>
  </si>
  <si>
    <t>N/C replacement, shortage of below material.
Line 29 - Qty 6 - 47257391
Ship to:
LV - IML
3670 W OQUENDO RD
LAS VEGAS, NV 89118
USA</t>
  </si>
  <si>
    <t>SO03253976</t>
  </si>
  <si>
    <t>696700</t>
  </si>
  <si>
    <t>45698932</t>
  </si>
  <si>
    <t>CAS6450805</t>
  </si>
  <si>
    <t>Return with 45% restock fee/no call tags. Customer ordered incorrectly and re-ordered on new PO. 
Line 1 - Qty 4 - 5BB1HW 5 x 4.5 652
Line 2 - Qty 84 - 5BB1 4.5 x 4.5 652
Line 3 - Qty 2 - FB458-12 US26D
Line 4 - Qty 1 - DP2 US26D
Line 5 - Qty 22 - FS436 US26D
Ship to:
Dallas Door
9101 CHANCELLOR ROW
Dallas, TX 75247
USA</t>
  </si>
  <si>
    <t>DALLAS DOOR &amp; SUPPLY</t>
  </si>
  <si>
    <t>SO03220417</t>
  </si>
  <si>
    <t>260034-4</t>
  </si>
  <si>
    <t>45646078</t>
  </si>
  <si>
    <t>Floor/Wall Stops/Bumpers/Silencers</t>
  </si>
  <si>
    <t>CAS6450984</t>
  </si>
  <si>
    <t>RPL ORDER #14278168
DONE 02/25/26 CC
REPLACE 
LINE 4
(QTY 4) L283-138-L9456 CORRIDOR
S00000771641-KIT
SHIP TO
S A MORMAN &amp; COMPANY
1100 GEZON PKWY SW
GRAND RAPIDS, MI, 49509</t>
  </si>
  <si>
    <t>14182970</t>
  </si>
  <si>
    <t>252023BE</t>
  </si>
  <si>
    <t>8052031</t>
  </si>
  <si>
    <t>S00000771641-KIT</t>
  </si>
  <si>
    <t>CAS6450987</t>
  </si>
  <si>
    <t>Pivots</t>
  </si>
  <si>
    <t>N/C replacement, OE entered incorrect handing. 
Line 1 - Qty 1 - 7212-7212V-7222 INT LH US10B
Ship to:
DAL - IML
412 113TH ST
ARLINGTON, TX 76011
USA</t>
  </si>
  <si>
    <t>SO03264879</t>
  </si>
  <si>
    <t>698419</t>
  </si>
  <si>
    <t>45709150</t>
  </si>
  <si>
    <t>72XX</t>
  </si>
  <si>
    <t>CAS6451130</t>
  </si>
  <si>
    <t>3130</t>
  </si>
  <si>
    <t>Return
(1) RH 3131 Closer            STD       STD   BUMP        MTBLK WMS 
(1) LH 3131 Closer            STD       STD   BUMP        MTBLK WMS 
Not needed</t>
  </si>
  <si>
    <t>DECOR BUILDERS HARDWARE - DBA COASTAL SUPPLIES AND SERVICE</t>
  </si>
  <si>
    <t>775386-00</t>
  </si>
  <si>
    <t>25-1449LCN</t>
  </si>
  <si>
    <t>LH 3131 Closer            STD       STD   BUMP        MTBLK WMS</t>
  </si>
  <si>
    <t>RH 3131 Closer            STD       STD   BUMP        MTBLK WMS</t>
  </si>
  <si>
    <t>CAS6451207</t>
  </si>
  <si>
    <t>9540</t>
  </si>
  <si>
    <t>Return
(1) LH 9542 Closer            SFSC HL/B REG        115    ANCLR MS 
   Header Length:  036.000"   Spindle Ctr:   2.75              
Not needed - Please apply 45% restocking fee.</t>
  </si>
  <si>
    <t>Middlesex Commercial Sales Inc</t>
  </si>
  <si>
    <t>756495-04</t>
  </si>
  <si>
    <t>RM245357-24</t>
  </si>
  <si>
    <t>LH 9542 Closer            SFSC HL/B REG        115    ANCLR MS</t>
  </si>
  <si>
    <t>CAS6451238</t>
  </si>
  <si>
    <t>4050A</t>
  </si>
  <si>
    <t>RETURN &amp; REPLACE
(1) 4050A-3071
Leaking
received with cylinders returned on CAS6369488
Columbus Door Company      
1884 Elmwood Ave           
Warwick           RI 02888</t>
  </si>
  <si>
    <t>COLUMBUS DOOR COMPANY</t>
  </si>
  <si>
    <t>388417-00</t>
  </si>
  <si>
    <t>LCMB19122301FC</t>
  </si>
  <si>
    <t>3101033~Leaking After Install|1036~Fuite Après l'installation|1031~Nach der Installation undicht|1040~Perdita Dopo l'installazione|3082~Fugas después de la instalación|1055~Yüklemeden Sonra Sızıntı|2070~Vazamento após a instalação</t>
  </si>
  <si>
    <t>9131033~Leaking at Shaft|1036~Fuite au puits|1040~Perdendo a Albero|3082~Fugas en el eje|1055~Şaftta Sızıntı</t>
  </si>
  <si>
    <t>4050A-3071</t>
  </si>
  <si>
    <t>CAS6451320</t>
  </si>
  <si>
    <t>N/C replacement, boxes damaged during shipment.
Line 6 - Qty 1 - 5BB1HW 4.5 x 4.5 630 NRP
Line 7 - Qty 1 - 5BB1HW 4.5 x 4.5 652
Line 8 - Qty 2 - 5BB1HW 4.5 x 4.5 652 NRP
Line 7 - Qty 5 - HGPART.1003
Line 8 - Qty 1 - HGPART.1003
Ship to:
DEN - IML
999 S JASON ST
Denver, CO 80223
USA</t>
  </si>
  <si>
    <t>alma arrezondo</t>
  </si>
  <si>
    <t>SO03240996</t>
  </si>
  <si>
    <t>694940</t>
  </si>
  <si>
    <t>45671623</t>
  </si>
  <si>
    <t>CAS6451343</t>
  </si>
  <si>
    <t>2/26/26 CM
SLD CREDIT RMA 14278801
QS REPLACEMENT
QS  10992597-0
DONE 02/25/26 CC
REPLACE
LINE 11
(QTY 1) 63-185 ND12/80EU RX CHASSIS ONLY
S00033868189-KIT
SHIP TO
FUNCTIONAL BUILDING SUPPLY
18598 CRANWOOD PKWY
Cleveland, OH, 44128
TRACKING-1ZR069H70101326687</t>
  </si>
  <si>
    <t>14140875</t>
  </si>
  <si>
    <t>300980-33</t>
  </si>
  <si>
    <t>7990713</t>
  </si>
  <si>
    <t>S00033868189-KIT</t>
  </si>
  <si>
    <t>CAS6451778</t>
  </si>
  <si>
    <t>***NEW RPA - 72502260468001 NON-XP LVL 7 2/25/26 P.A.***
NC Replace line 1
Qty 20
CYL.20-740.EV.626.C135.KA-0BIT.DETAIL
Prev RPA# 71302260468001
Wrong keyway entered
Ship to:
H. Perron &amp; Son
836 WAVERLY ST
FRAMINGHAM, MA, 01702, US</t>
  </si>
  <si>
    <t>ANIXTER INC</t>
  </si>
  <si>
    <t>14270006</t>
  </si>
  <si>
    <t>06K-480166-27K</t>
  </si>
  <si>
    <t>8171283</t>
  </si>
  <si>
    <t>CYL.20-740.EV.626.C123.KA-0BIT.DETAIL</t>
  </si>
  <si>
    <t>CAS6451892</t>
  </si>
  <si>
    <t>Below parts were missing from device ordered. 
Hinge end cap for hinge side 
Back anchoring bracket
Replace at N/C
 1 EA 050014 Bracket and end cap kit
Ship to address
Fort Wayne CIH Main Warehouse
5322 KEYSTONE DR
Fort Wayne, IN 46825
USA</t>
  </si>
  <si>
    <t>SO03213376</t>
  </si>
  <si>
    <t>3035940044</t>
  </si>
  <si>
    <t>45650127</t>
  </si>
  <si>
    <t>050014</t>
  </si>
  <si>
    <t>Mikala Holland</t>
  </si>
  <si>
    <t>CAS6451964</t>
  </si>
  <si>
    <t>Credit $154.13 KM
Selected credit reason: Other
Is there anything else we should know about this request: BS05020 FROM PO 13859 FOR 1 DOOR IS WARPED.
One or more files were provided by the customer and saved in the timeline.
Email: sgibbs@jeldwen.com
Phone Number: (530) 704-3422
Preferred Contact Method: Email</t>
  </si>
  <si>
    <t>990850</t>
  </si>
  <si>
    <t>13859</t>
  </si>
  <si>
    <t>11870303</t>
  </si>
  <si>
    <t>3783082~Deformado|1040~Deformato|1033~Warped|1036~Voilé|1055~Eğrilmiş</t>
  </si>
  <si>
    <t>BS05020.DOOR.STL.CFG.L</t>
  </si>
  <si>
    <t>Susan Higdon</t>
  </si>
  <si>
    <t>CAS6452186</t>
  </si>
  <si>
    <t>Control 2.2/2.3</t>
  </si>
  <si>
    <t>Replace 
(1) BE467.GRW.716.12-398.10-116
Part # 48057105-716 (battery drain issue fix)
ship to:
Bryan Svoboda Campus View Apartments 
526 Park Rd
Iowa City IA 52246
Lock started draining every two weeks starting in January, purchased early 2023 falling within capacitor issue range, engage managed</t>
  </si>
  <si>
    <t>Campus View Apartments</t>
  </si>
  <si>
    <t>CAS6452186 RPL TAC</t>
  </si>
  <si>
    <t>48057105-716</t>
  </si>
  <si>
    <t>Main board</t>
  </si>
  <si>
    <t>Douglas McCleary</t>
  </si>
  <si>
    <t>CAS6452317</t>
  </si>
  <si>
    <t>Re-apply quote# 1604911 and credit difference to line 8
Should have been 65%</t>
  </si>
  <si>
    <t>14274936</t>
  </si>
  <si>
    <t>5301347</t>
  </si>
  <si>
    <t>8176802</t>
  </si>
  <si>
    <t>0511033~Pricebook / ERP Mismatch|1040~Differenza Listino / ERP|3082~Diferencia tarifa de precios vs ERP|1036~Incohérence Tarif public/ERP</t>
  </si>
  <si>
    <t>4291040~il sistema non ha applicato il prezzo corretto|1033~System Did Not Apply Correct Pricing|1036~Le système n'a pas appliqué la tarification correcte</t>
  </si>
  <si>
    <t>CAS6452319</t>
  </si>
  <si>
    <t>Return line 1
Qty 75
10-025 606 N N (10-025        606)
No longer needed, 45% restock fee</t>
  </si>
  <si>
    <t>NEWSTONE INC</t>
  </si>
  <si>
    <t>14266654</t>
  </si>
  <si>
    <t>18839</t>
  </si>
  <si>
    <t>8170167</t>
  </si>
  <si>
    <t>S00000080910</t>
  </si>
  <si>
    <t>CAS6452441</t>
  </si>
  <si>
    <t>F/FN</t>
  </si>
  <si>
    <t>Kansas City</t>
  </si>
  <si>
    <t>ACCT# 2073  ISSUE CREDIT $85.82   (OS)  
special shipper
See attached invoice.  Any more details on what this is for?  Special shipper charge?  
Thanks, 
Joe Mouser
Distribution Consultant-Central</t>
  </si>
  <si>
    <t>H &amp; G SALES INC</t>
  </si>
  <si>
    <t>103385</t>
  </si>
  <si>
    <t>3045520003/SPCL SHP</t>
  </si>
  <si>
    <t>70003359</t>
  </si>
  <si>
    <t>Stephen Estep</t>
  </si>
  <si>
    <t>CAS6452486</t>
  </si>
  <si>
    <t>MA</t>
  </si>
  <si>
    <t>Return line 2 for full credit
Qty 1
E77012-IP 606  N N FL (IS Escutcheon kit - Blank/Lever)
Return line 1 with reduced 35% restock fee
Qty 1
AE77012-OP 606 N N FL (OS Escutcheon kit -  Blank/Lever)
Line 2: Part number on PO should have been clarified before changing
Line1: Incorrect part requested on PO
Issue call tag for 1 carton, 2.5 lbs
Ship to:
Helennah Park
5300 HOLMES RUN PKWY
APT #410
ALEXANDRIA, VA, 22304, US</t>
  </si>
  <si>
    <t>TRADEMARK HARDWARE</t>
  </si>
  <si>
    <t>14263141</t>
  </si>
  <si>
    <t>111368</t>
  </si>
  <si>
    <t>8161517</t>
  </si>
  <si>
    <t>S00030513297</t>
  </si>
  <si>
    <t>0661033~Customer Ordered Incorrect Product|1040~(Cliente) Ordinato Prodotto Errato|3082~Cliente solicito producto incorrecto|1036~Le client a commandé le mauvais produit</t>
  </si>
  <si>
    <t>0361033~Customer Ordered Incorrect Product|1040~(Cliente) Ordinato Prodotto Errato|3082~Cliente solicito producto incorrecto|1036~Le client a commandé le mauvais produit</t>
  </si>
  <si>
    <t>S00030513631</t>
  </si>
  <si>
    <t>CAS6452521</t>
  </si>
  <si>
    <t>Return line 1
Qty 1
LOCK.MA541.P.AG.606.RH.S77819.A8737-1.134.KD.G.KB574.2
No longer needed, 45% restock fee</t>
  </si>
  <si>
    <t>14247785</t>
  </si>
  <si>
    <t>110874</t>
  </si>
  <si>
    <t>8134365</t>
  </si>
  <si>
    <t>MA-FLLK*11266930</t>
  </si>
  <si>
    <t>CAS6453182</t>
  </si>
  <si>
    <t>PO was submitted before quote expired. Valid quote 1499076 is approved to apply to PO. Please see attached quote page for discount details. I. SANDOVAL
-------------------------------------------------------------
Apply quote# 1499076 and credit difference to line 5</t>
  </si>
  <si>
    <t>KENDELL INTERMEDIATE CORP - dba KENDELL DOORS &amp; HARDWARE LLC- DES MOINES</t>
  </si>
  <si>
    <t>14238976</t>
  </si>
  <si>
    <t>PO367052</t>
  </si>
  <si>
    <t>8149230</t>
  </si>
  <si>
    <t>CAS6453222</t>
  </si>
  <si>
    <t>PO was submitted before quote expired. Valid quote 1499076 is approved to apply to PO. Please see attached quote page for discount details. I. SANDOVAL
------------------------------------------------------
Apply quote# 1499076 and credit difference to lines 1, 4, 6</t>
  </si>
  <si>
    <t>8117334</t>
  </si>
  <si>
    <t>CAS6453321</t>
  </si>
  <si>
    <t>Valid quote 1582588 is approved to apply to this purchase order. Please see attached quote page for discount details. I. SANDOVAL
--------------------------------
Apply quote# 1582588 and credit difference to lines 4-5</t>
  </si>
  <si>
    <t>14268812</t>
  </si>
  <si>
    <t>06K-480188-22K</t>
  </si>
  <si>
    <t>8169072</t>
  </si>
  <si>
    <t>CAS6453554</t>
  </si>
  <si>
    <t>NC Replace from line 7
Qty 1) L283-134
Door ID: 218
"The threads are cross" , picture attached
J &amp; L METAL DOORS
8305 183RD PL
TINLEY PARK, IL, 60487, US</t>
  </si>
  <si>
    <t>J &amp; L METAL DOORS</t>
  </si>
  <si>
    <t>14237504</t>
  </si>
  <si>
    <t>662756</t>
  </si>
  <si>
    <t>8150373</t>
  </si>
  <si>
    <t>194555257771</t>
  </si>
  <si>
    <t>L9026</t>
  </si>
  <si>
    <t>CAS6453664</t>
  </si>
  <si>
    <t>Return/Replace from line 18
Qty 1
LOCK.ND80.P6.D.EV.ATH.626.13-247.10-025.134.KA-0BIT.DETAIL.S123.48-270-EV.2
Latch not retracting
Ship to:
J &amp; L METAL DOORS
8305 W 183RD PL
Tinley Park, IL, 60487, US</t>
  </si>
  <si>
    <t>14193392</t>
  </si>
  <si>
    <t>661957</t>
  </si>
  <si>
    <t>8059804</t>
  </si>
  <si>
    <t>9691033~Installation / Removal / Prep|1036~Installation / Préparation|1040~Installazione / Prep</t>
  </si>
  <si>
    <t>ND-SLLK*10302790</t>
  </si>
  <si>
    <t>ND80</t>
  </si>
  <si>
    <t>CAS6454051</t>
  </si>
  <si>
    <t>ret/repl for defectives:
2 - SC71A-3071 alum
ship to:
KURTZ HARDWARE COMPANY
1473 KEO WAY
DES MOINES, IA, 50314, US</t>
  </si>
  <si>
    <t>KURTZ HARDWARE COMPANY</t>
  </si>
  <si>
    <t>13957481</t>
  </si>
  <si>
    <t>ZH1700-FAL</t>
  </si>
  <si>
    <t>7701026</t>
  </si>
  <si>
    <t>cylinder</t>
  </si>
  <si>
    <t>Julie Rediger</t>
  </si>
  <si>
    <t>CAS6454089</t>
  </si>
  <si>
    <t xml:space="preserve">Is there anything else we should know about your request?: A pallet came in for this Po yesterday via T-Force.  The pallet was wrapped in brown shrink wrap, so at some point T-Force rewrapped it.  We signed for it as "shrink wrap broken S.T.I" (see attached).  We didnt have the original packslip, and comparing the invoice to what we received we are short qty 1 for line 14.  It must have gotten lost in transit.  Can we please get a replacement going for this line?  Thanks.
Selected primary Product Type: Mechanical Locks
Do you also need to update the Ship To Address on your order?: No
The original ship-to address is saved on the shipping tab.
One or more files were provided by the customer and saved in the timeline.
Email: sea.receiving@imlss.com
Preferred Contact Method: Email
</t>
  </si>
  <si>
    <t>SO03262254</t>
  </si>
  <si>
    <t>697663</t>
  </si>
  <si>
    <t>45709950</t>
  </si>
  <si>
    <t>043156648740</t>
  </si>
  <si>
    <t>CAS6454684</t>
  </si>
  <si>
    <t>REPLACEMENT 
PER CUSTOMER REQUEST 
THIS IS THE 3RD TIME TRYING TO REPLACE THESE ITEMS BUT THEY ARE BEING SENT OUT WRONG. THEY NEED W/HOLES AND THEY ARE RECIEVEING NO/HOLES. PLEASE CONFIRM W/HOLES BEFORE SHIPPING. 
IF POSSIBLE PLEASE EXPEDITE THIS ORDER DUE TO INCORRECT ITEMS BEING SENT ON OUR END.
**Issue discovered, all should be good from now on with this material. If you get more like this we'll continue to return/replace but we have identified the problem. 
LINE 1 
656A-E-V3-W/HOLES-36" (914MM)
6 EACH 
SHIP TO:
BUILDERS HARDWARE &amp; SUPPLY
114 S AUBURN ST
Kennewick, WA 99336</t>
  </si>
  <si>
    <t>BUILDERS HARDWARE &amp; SUPPLY</t>
  </si>
  <si>
    <t>SO03270739</t>
  </si>
  <si>
    <t>P1294799 RPL21226</t>
  </si>
  <si>
    <t>Derius Moore</t>
  </si>
  <si>
    <t>CAS6454926</t>
  </si>
  <si>
    <t>Per customer they were shorted a top rod from one of their devices
Replace @N.C
line 1-050513-41: 35A/9827 TOP ROD KIT US32D
Quantity1
Ship to address
PROVIDENCE MOUNT CARMEL
982 E COLUMBIA AVE
COLVILLE, WA 99114
USA</t>
  </si>
  <si>
    <t>ANIXTER - KENT</t>
  </si>
  <si>
    <t>SO03237208</t>
  </si>
  <si>
    <t>06K-907649-23K</t>
  </si>
  <si>
    <t>CAS6454952</t>
  </si>
  <si>
    <t>REPLACE WITH ND80JD RHO - 626 13-247 10-025 - 043156551132
WRONG ITEM ENTERED - OE ERROR 
LINE 2 - QTY 1 - ND80BD RHO 626 13-247 DTH=1.3/4" BS=2.3/4" 10-025
PO REQUESTS QTY 1 - ND81JDXRHOX13-247 10-025 626
NOT AVAILABLE ON FT (NEEDED CLARIFIED)
I am afraid that the item you requested is not availale on Fast Track. I'm so sorry that this was not clarified with you, it should have been. We do not carry ND81 in the Fast Track Program. I have included a screenshot below of the ND product FAst Track does offer. 
I am happy to submit an RMA request for line 2 of PO 2338PO09A. You would need to order ND81 as standard commercial product, or you may want to explore sourcing this from a wholesale dealer if you are unable to wait for our manufacture time for the product. Your RMA will be processed under CAS6454952.
RMA: 
LINE 2 - QTY 1 - ND80BD RHO 626 13-247 DTH=1.3/4" BS=2.3/4" 10-025
PO REQUESTS QTY 1 - ND81JDXRHOX13-247 10-025 626
The attached lock is sent with the wrong core prep. The lock was ordered with less large format housing however, the it is delivered with Large format core.
This lock is used for a temporary opening  to close a door that we urgently need to lock as it job site storage opening. So, please either send a new lock or send an expedited SFIC construction core with control key and operating key.
LINE 2 - QTY 1 - ND80BD RHO 626 13-247 DTH=1.3/4" BS=2.3/4" 10-025
PO REQUESTS QTY 1 - ND81JDXRHOX13-247 10-025 626</t>
  </si>
  <si>
    <t>WASHINGTON DOOR AND HDWE LLC</t>
  </si>
  <si>
    <t>SO03248139</t>
  </si>
  <si>
    <t>2338PO09A</t>
  </si>
  <si>
    <t>45678528</t>
  </si>
  <si>
    <t>043156551101:FT</t>
  </si>
  <si>
    <t>Katie Ramsey</t>
  </si>
  <si>
    <t>CAS6455573</t>
  </si>
  <si>
    <t>N/C replacement, shortage of below material. 
Line 4 - Qty 1 - 8400 US10 10" x 34" B-CS
Ship to:
H J
1609 WESTERN AVE
GREEN BAY, WI 54303
USA
Is there anything else we should know about your request?: Only Received 18
Selected primary Product Type: Accessories
Do you also need to update the Ship To Address on your order?: No
The original ship-to address is saved on the shipping tab.
Email: c.vandergrinten@hjmartin.com
Preferred Contact Method: Email</t>
  </si>
  <si>
    <t>H J MARTIN &amp; SON INC</t>
  </si>
  <si>
    <t>SO03255579</t>
  </si>
  <si>
    <t>136321091</t>
  </si>
  <si>
    <t>45714442</t>
  </si>
  <si>
    <t>Plates - Kick/Push/Pull</t>
  </si>
  <si>
    <t>KPLATE.20577</t>
  </si>
  <si>
    <t>CAS6455579</t>
  </si>
  <si>
    <t xml:space="preserve">Is there anything else we should know about your request?: Issue: Auxiliary fire latch not included in box with exit device. 
What is needed: Quantity 2 Auxiliary fire pins.
Selected primary Product Type: Exits
Do you also need to update the Ship To Address on your order?: No
The original ship-to address is saved on the shipping tab.
Email: morgank@blockiron.com
Phone Number: (920) 231-8645
Preferred Contact Method: Email
</t>
  </si>
  <si>
    <t>BLOCK IRON &amp; SUPPLY</t>
  </si>
  <si>
    <t>SO03001051</t>
  </si>
  <si>
    <t>774014</t>
  </si>
  <si>
    <t>45398860</t>
  </si>
  <si>
    <t>ED98</t>
  </si>
  <si>
    <t>CAS6456648</t>
  </si>
  <si>
    <t>CAS6452992  W581PD DAN 2 3/4-BS 30-148 SCHLAGE-C/KWY 626  194555238015
customer says they are getting incorrect locks - have asked clarification of what they're getting
Is there anything else we should know about this return?: We ordered 100 each Lockset W581PD DAN 2 3/4-BS 30-148 SCHLAGE-C/KWY 626 which are keyed and appears wrong locksets are in transit to us again. Please ship correct replacements ASAP! Ship 30 each UPS Next Day Air at Allegion's expense and 70 each Ground Shipment. We are shorting product to one of our biggest customers due to Allegion's error on our last 2 shipments of these locksets.
Selected primary Product Type: Mechanical Locks
Do you also need to update the Ship To Address on your order?: No
The original ship-to address is saved on the shipping tab.
Did the label match the product inside?: Yes
Email: tburrow@cookandboardman.com
Preferred Contact Method: Email</t>
  </si>
  <si>
    <t>COOK &amp; BOARDMAN LLC</t>
  </si>
  <si>
    <t>SO03286312</t>
  </si>
  <si>
    <t>6617209</t>
  </si>
  <si>
    <t>45719011</t>
  </si>
  <si>
    <t>CAS6456984</t>
  </si>
  <si>
    <t>REPLACE (scrap in field)
1 N523-221 (inside spring cage for ND40i) 
SHIP TO
SAME AS ORIGINAL PO
MARK CARTONS WITH: REF PO 516197-1 ATTN: STEVE
NOTES:
ND40i was shipped with 2 outside spring cages.  1 of these should have been an inside spring cage.  
Allegion factory error.  Customer service replaced once with incorrect part - sent customer a replacement chassis rather than a replacement spring cage.</t>
  </si>
  <si>
    <t>Cook &amp; Boardman dba Architectural Doors</t>
  </si>
  <si>
    <t>14246438</t>
  </si>
  <si>
    <t>516197-1</t>
  </si>
  <si>
    <t>S00034225035</t>
  </si>
  <si>
    <t>Springcage</t>
  </si>
  <si>
    <t>Bonnie Hagan</t>
  </si>
  <si>
    <t>CAS6457355</t>
  </si>
  <si>
    <t>UPS - 1Z4411480390159117 no movement
Sales requ RPL lines 9 &amp; 10 for that shipment
(QTY 16) 970192-28
(QTY 16) 040065-00</t>
  </si>
  <si>
    <t>KO Door Company</t>
  </si>
  <si>
    <t>SO03247535</t>
  </si>
  <si>
    <t>25P320-50</t>
  </si>
  <si>
    <t>970192- 28</t>
  </si>
  <si>
    <t>040065- 00</t>
  </si>
  <si>
    <t>CAS6453941</t>
  </si>
  <si>
    <t>Replace
Line 2
Qty 1: 050689-00: XP C/C KIT L/CVR
Per customer Push bar latching part is not functioning properly; not moving at all
Ship To:
Atlas Building Group
Attn: Dave 
10 Radiance Rd
St Charles, MO 63301</t>
  </si>
  <si>
    <t>Kevin Costigan</t>
  </si>
  <si>
    <t>SO02781869</t>
  </si>
  <si>
    <t>4023160004</t>
  </si>
  <si>
    <t>45125833</t>
  </si>
  <si>
    <t>1191033~Product Operation Issue|1040~Problema funzionamento prodotto|3082~Problema funcionamiento producto|1036~PB de fonctionnement du produit</t>
  </si>
  <si>
    <t>0521033~Sticks / Binds/ Not Smooth Operation|1036~Sticks / Binds/ Not Smooth Operation|3082~Conexiones con funcionamiento irregular|1040~Arresto / Lega / Funzionamento non regolare</t>
  </si>
  <si>
    <t>Dana Chase</t>
  </si>
  <si>
    <t>CAS6454066</t>
  </si>
  <si>
    <t>Replace 
Line 3
Qty 1: 99-L-F-2SI-US26D-3'-LHR-996-2-06-US26D-499F-US19-PBT=US32D
Per customer a technician came out to check device and determined that the whole device needs to be replaced. Dan Casey was the technician. Replacement part was sent out per CAS6435687 but that did not fix the issue. 
Ship To:
OMEGA DOOR AND HARDWARE
924 DIVISION ST
Kansas City, KS 66103</t>
  </si>
  <si>
    <t>MISSOURI DOOR COMPANY INC - DBA OMEGA DOOR &amp; HARDWARE</t>
  </si>
  <si>
    <t>SO02930880</t>
  </si>
  <si>
    <t>35765</t>
  </si>
  <si>
    <t>45391835</t>
  </si>
  <si>
    <t>Mech Case Cover</t>
  </si>
  <si>
    <t>CAS6454758</t>
  </si>
  <si>
    <t xml:space="preserve">Is there anything else we should know about this return?: Please send RMA.
Selected primary Product Type: Accessories
Is this still new and in the original package?: null
Email: purchasing@mddoor.com
Phone Number: (718) 513-2500
Preferred Contact Method: Email
</t>
  </si>
  <si>
    <t>SO03254180</t>
  </si>
  <si>
    <t>SU297286</t>
  </si>
  <si>
    <t>45682424</t>
  </si>
  <si>
    <t>HINGE.319</t>
  </si>
  <si>
    <t>CAS6454763</t>
  </si>
  <si>
    <t xml:space="preserve">Is there anything else we should know about your request?: Message from the Project Manager: (the other PO referenced is 6602670 Lines 1, 3, &amp; 5)
On this job we have (28) MA301 with M indicators and (28) MA311 with M indicators, but Adam is installing and there are 16 missing the indicators.
Can we get these sent out?
Thanks,
Hunter Campbell
Project Manager
Selected primary Product Type: Mechanical Locks
Do you also need to update the Ship To Address on your order?: No
The original ship-to address is saved on the shipping tab.
Email: chrish@absdoors.com
Phone Number: 18014781514
Preferred Contact Method: Email
</t>
  </si>
  <si>
    <t>COOK &amp; BOARDMAN LLC - DBA ARCHITECTURAL BUILDING SUPPLY LLC</t>
  </si>
  <si>
    <t>14051116</t>
  </si>
  <si>
    <t>6602664#1</t>
  </si>
  <si>
    <t>7829049</t>
  </si>
  <si>
    <t>MA-FLLK*8687553</t>
  </si>
  <si>
    <t>MA-FLLK*10656431</t>
  </si>
  <si>
    <t>MA-FLLK*10696424</t>
  </si>
  <si>
    <t>MA-FLLK*10655719</t>
  </si>
  <si>
    <t>CAS6447702</t>
  </si>
  <si>
    <t>MONTHLY SALES TAX CREDIT ISSUED</t>
  </si>
  <si>
    <t>Transact Campus Inc</t>
  </si>
  <si>
    <t>14252721</t>
  </si>
  <si>
    <t>PO042958</t>
  </si>
  <si>
    <t>8137458</t>
  </si>
  <si>
    <t>0611033~Tax Exemption|1040~Esenzione Fiscale|3082~Exención fiscal|1036~Exonération fiscale</t>
  </si>
  <si>
    <t>1011040~Nel file non c'è esenzione tasse valido|1033~No Valid Tax Exempt Certificate on File|3082~Sin exención de impuestos válido en el archivo|1036~Pas d'exonération fiscale valide</t>
  </si>
  <si>
    <t>Nichole Grenoble</t>
  </si>
  <si>
    <t>CAS6446930</t>
  </si>
  <si>
    <t>SIF N/C REPLACE
LINE 10 QTY 6 EA:
S00021626401
09-402 06N 630 N N (KNOB/LEVER,I/S REPLACMENT)
LINE 10 QTY 6 EA:
S00024452922
09-553 06N 630 N N (TRIM,O/S ESCUTCHEON)
SHIP TO:
Auburn_871880
Is there anything else we should know about this return?: We received the wrong levels, pictures are attached that reflect what was received and what we were expecting. We ordered 06 levers and looks like we may have received 01.
Selected primary Product Type: Mechanical Locks
Do you also need to update the Ship To Address on your order?: No
The original ship-to address is saved on the shipping tab.
Did the label match the product inside?: No
One or more files were provided by the customer and saved in the timeline.
Email: stephanie.hawkins@kinshipgroup.com
Preferred Contact Method: Email</t>
  </si>
  <si>
    <t>14114258</t>
  </si>
  <si>
    <t>87529</t>
  </si>
  <si>
    <t>7937466</t>
  </si>
  <si>
    <t>L-SLLK*10561150</t>
  </si>
  <si>
    <t>CAS6448992</t>
  </si>
  <si>
    <t>Replacement
Line 1
Qty 23 SC70A PA PLATE KIT AL 44752
Plates missing from order. Please replace closer plates.
ship to :
JLM
2801 Hutchinson McDonald Rd STE J
Charlotte NC 28269-4275</t>
  </si>
  <si>
    <t>J L M WHOLESALE INC</t>
  </si>
  <si>
    <t>SO03250086</t>
  </si>
  <si>
    <t>121536</t>
  </si>
  <si>
    <t>45693496 2/9/2026</t>
  </si>
  <si>
    <t>043156649297</t>
  </si>
  <si>
    <t>Karen Fischer</t>
  </si>
  <si>
    <t>CAS6450129</t>
  </si>
  <si>
    <t>Return/Replace
(1) 4050A CylAssy          STD                         ALUM  TBSRT 
leaking
Ship to:
Slone Doors Inc     
4061 Creighton Rd   
ATTN-CAROLYN FRAGALE
Pensacola         FL 32504
Do you need a replacement for a component or the entire device?: Component
Please describe the component: Closer leaking oil down the door
Is there anything else we should know about this return?: informed customer you may want the closer back to verify oil valve screw not backed out. Does not seem to be
Selected primary Product Type: Closers
Do you also need to update the Ship To Address on your order?: No
The original ship-to address is saved on the shipping tab.
One or more files were provided by the customer and saved in the timeline.
Email: carolyn@slonedoors.com
Phone Number: 8504947992
Preferred Contact Method: Email</t>
  </si>
  <si>
    <t>SLONE DOORS INC</t>
  </si>
  <si>
    <t>SO03193883</t>
  </si>
  <si>
    <t>1124-4WS</t>
  </si>
  <si>
    <t>45607750</t>
  </si>
  <si>
    <t>4050A CylAssy          STD                         ALUM  TBSRT</t>
  </si>
  <si>
    <t>CAS6450564</t>
  </si>
  <si>
    <t>Replace
(3) 1461 Closer            STD  STD  EDA               ALUM  TBWMS
Defective
Ship to:
Integrity One Solutions    
265 Cherokee Trail
Waco              TX 76712         
Do you need a replacement for a component or the entire device?: Device
Is there anything else we should know about this return?: The school has informed us of 3 defective closers in their corridors they they caught during lockdown drills.
Selected primary Product Type: Closers
Do you also need to update the Ship To Address on your order?: No
The original ship-to address is saved on the shipping tab.
Email: smorales@integrityonesolutions.com
Phone Number: 2544164181
Preferred Contact Method: Email</t>
  </si>
  <si>
    <t>Integrity One Solutions</t>
  </si>
  <si>
    <t>715528-00</t>
  </si>
  <si>
    <t>245161-0114</t>
  </si>
  <si>
    <t>4021033~Won't Stay in Adjustment|1036~Ne Restera pas en Ajustement|3082~No queda registrado|1040~Non resta registrato|1055~Ayarlamada/dengede kalmayacak</t>
  </si>
  <si>
    <t>1461 Closer            STD  STD  EDA               ALUM  TBWMS</t>
  </si>
  <si>
    <t>CAS6454234</t>
  </si>
  <si>
    <t>4640</t>
  </si>
  <si>
    <t>Return/Replace
(1) 4640-3971 
Leaking
Ship to:
Thorsrud Supply Co   
2424 Burdick Expy E
Minot             ND 58701  
Do you need a replacement for a component or the entire device?: Component
Please describe the component: The 4642 Alum Cylinder is leaking. 
Is there anything else we should know about this return?: N/A
Selected primary Product Type: Closers
Do you also need to update the Ship To Address on your order?: No
The original ship-to address is saved on the shipping tab.
Email: sydneethorsrud@srt.com
Phone Number: (701) 822-1602
Preferred Contact Method: Email</t>
  </si>
  <si>
    <t>THORSRUD SUPPLY</t>
  </si>
  <si>
    <t>SO02973289</t>
  </si>
  <si>
    <t>25051601</t>
  </si>
  <si>
    <t>45344440</t>
  </si>
  <si>
    <t>4642-3971 Only Cylinder                            ALUM</t>
  </si>
  <si>
    <t>CAS6454623</t>
  </si>
  <si>
    <t>Replace / Scrap
Line 1
Qty 1
LOCK.CO100.993R.70.KP.P6.EV.RHO.626.RR.4B.134.KD.S123.48-270-EV.2
Do you need a replacement for a component or the entire device?: Device
Is there anything else we should know about this return?: Stuck in Lock State, No motor sound, won't unlock.
Selected primary Product Type: Electronic Locks/Readers and Credentials/Biometrics
Do you also need to update the Ship To Address on your order?: No
The original ship-to address is saved on the shipping tab.
Email: jonathan.hernandez@weschecompany.com
Preferred Contact Method: Email</t>
  </si>
  <si>
    <t>WESCHE COMPANY</t>
  </si>
  <si>
    <t>14011755</t>
  </si>
  <si>
    <t>HS-81494-CL</t>
  </si>
  <si>
    <t>7768576</t>
  </si>
  <si>
    <t>CO10-SES*8561650</t>
  </si>
  <si>
    <t>CAS6454977</t>
  </si>
  <si>
    <t xml:space="preserve">Is there visible damage to exterior of shipping cartons?: no
Is there anything else we should know about your request?: Latch is getting stuck in lock case and will not pop back into latched position. We need a replacement lockset.
Selected primary Product Type: Mechanical Locks
Do you also need to update the Ship To Address on your order?: Yes
The customer changed the ship-to address and it is saved on the shipping tab.
One or more files were provided by the customer and saved in the timeline.
Email: grant.stolz@builders-hardware.net
Phone Number: (814) 602-0660
Preferred Contact Method: Email
</t>
  </si>
  <si>
    <t>Cook &amp; Boardman - DBA Builders Hardware &amp; Specialty Co</t>
  </si>
  <si>
    <t>14206605</t>
  </si>
  <si>
    <t>303749-556</t>
  </si>
  <si>
    <t>8083749</t>
  </si>
  <si>
    <t>L-SLLK*10922381</t>
  </si>
  <si>
    <t>CAS6456253</t>
  </si>
  <si>
    <t xml:space="preserve">Is there anything else we should know about this return?: My purchase order stated all devices as US19 finish. This item came in as US32D. We will need a replacement sent out ASAP.
Selected primary Product Type: Exits
Do you also need to update the Ship To Address on your order?: No
The original ship-to address is saved on the shipping tab.
Did the label match the product inside?: Yes
Email: anugent@mccarthyjones.com
Preferred Contact Method: Email
</t>
  </si>
  <si>
    <t>COOK &amp; BOARDMAN - DBA MCCARTHY JONES &amp; WOODARD</t>
  </si>
  <si>
    <t>SO03273369</t>
  </si>
  <si>
    <t>306238-006</t>
  </si>
  <si>
    <t>45714672</t>
  </si>
  <si>
    <t>CAS6446337</t>
  </si>
  <si>
    <t>N/C REPLACE
LINE 3 QTY 1 EA:
B500-SLLK*9422994
LOCK.B560.P6.EV.622.12-289.10-108.138.KA-0BIT.S123.48-270-EV.2
SHIP TO:
ROCHESTER_#7502
Is there anything else we should know about your request?: Our Locksmith is just opening the 5 boxes of B560P6 to key and discovered only 99 of the 100 ordered and billed.  Requesting 1 to replace missing deadbolt.
Selected primary Product Type: Mechanical Locks
Do you also need to update the Ship To Address on your order?: No
The original ship-to address is saved on the shipping tab.
Email: robind@morselbr.com
Preferred Contact Method: Email</t>
  </si>
  <si>
    <t>LUMBERMENS MERCHANDISING CORP</t>
  </si>
  <si>
    <t>14080511</t>
  </si>
  <si>
    <t>74950</t>
  </si>
  <si>
    <t>7879129</t>
  </si>
  <si>
    <t>B500</t>
  </si>
  <si>
    <t>B500-SLLK*9422994</t>
  </si>
  <si>
    <t>CAS6449049</t>
  </si>
  <si>
    <t>T</t>
  </si>
  <si>
    <t>OE entered the wrong finish for line 3. Should be 626 not 622.
Return with 0% restock 
Line 3 / Qty 10 LOCK.T581.BDC.DAN.622.23981145.5164.134.DETAIL
Replace @ charge - Quote 1506867 / PB15 / 83.5% discount / 4.5% surcharge
Qty 10) LOCK.T581.BDC.DAN.626.23981145.5164.134.DETAIL
Ship to/Pick-up (2 labels @ 20lbs, 1 label @ 10lbs):
LAZZARO COMPANY
4590 W 61ST AVE
HOBART, IN, 46342, US</t>
  </si>
  <si>
    <t>14235500</t>
  </si>
  <si>
    <t>TJS63001-301#1</t>
  </si>
  <si>
    <t>8111977</t>
  </si>
  <si>
    <t>LOCK.T581.BDC.DAN.626.23981145.5164.134.DETAIL</t>
  </si>
  <si>
    <t>T-FLLK*8510259</t>
  </si>
  <si>
    <t>CAS6450781</t>
  </si>
  <si>
    <t>6000 Strikes</t>
  </si>
  <si>
    <t>RTN 45%
LINE 27
2EA Electric Strike / 6223-US32D-24VDC-FSE-CON
***************************
Is there anything else we should know about this return?: End user no longer needs, ordered wrong, need to return these items
Selected primary Product Type: Mechanical Locks
Is this still new and in the original package?: Yes
Email: jayson.bly@imlss.com
Phone Number: (210) 943-9927
Preferred Contact Method: Email</t>
  </si>
  <si>
    <t>SO03222418</t>
  </si>
  <si>
    <t>692687</t>
  </si>
  <si>
    <t>45667446</t>
  </si>
  <si>
    <t>Monitor Strikes</t>
  </si>
  <si>
    <t>ES</t>
  </si>
  <si>
    <t>CAS6451166</t>
  </si>
  <si>
    <t xml:space="preserve">Is there anything else we should know about your request?: We are only missing the thumb turn for this lock
Selected primary Product Type: Mechanical Locks
Do you also need to update the Ship To Address on your order?: No
The original ship-to address is saved on the shipping tab.
One or more files were provided by the customer and saved in the timeline.
Email: bknowles@pdoor.com
Phone Number: 15713290114
Preferred Contact Method: Email
</t>
  </si>
  <si>
    <t>COOK &amp; BOARDMAN LLC - DBA PRECISION FREDERICKSBURG</t>
  </si>
  <si>
    <t>14220007</t>
  </si>
  <si>
    <t>371768-014</t>
  </si>
  <si>
    <t>8105342</t>
  </si>
  <si>
    <t>L-SLLK*11127027</t>
  </si>
  <si>
    <t>CAS6451473</t>
  </si>
  <si>
    <t xml:space="preserve">Is there anything else we should know about your request?: Nothing received from this order.
Selected primary Product Type: Mechanical Locks
Do you also need to update the Ship To Address on your order?: No
The original ship-to address is saved on the shipping tab.
Email: tim@doorwayz.com
Phone Number: 6145574479
Preferred Contact Method: Phone
</t>
  </si>
  <si>
    <t>DOORWAYZ UNLIMITED</t>
  </si>
  <si>
    <t>SO03263858</t>
  </si>
  <si>
    <t>PO501048</t>
  </si>
  <si>
    <t>45690961</t>
  </si>
  <si>
    <t>043156549917:FT</t>
  </si>
  <si>
    <t>043156551033:FT</t>
  </si>
  <si>
    <t>043156551194:FT</t>
  </si>
  <si>
    <t>043156921263:FT</t>
  </si>
  <si>
    <t>CAS6454123</t>
  </si>
  <si>
    <t>PARENT CASE CAS6428948
NC REPLACE
1 EA - 98-EO-315-3'-RHR-299-EMB "PUSH"-PBT=US32D (ED98 199711) 
SHIP TO 
COMMERCIAL MILL &amp; BLDR. SUPPLY
1210 AMES AVE
DELIVER HRS 5:00AM -2:30PM
Milpitas, CA 95035
USA
SCRAP IN FIELD WRONG DEVICE 
Please see attached order info for a replacement that was shipped without the Embossed PUSH as ordered and acknowledged. This is a replacement for another shipment that was also not embossed, same issue. So we need another replacement. Please ship via NDA to the same address as this first replacement. Please confirm QC is on this and the problem has been escalated at the factory level.
Is there anything else we should know about this return?: The customer received the exit device without the embossed 'PUSH', see photo attached. Please expedite the replacement's shipping to UPS Next Day Air at Allegion's expense.
Selected primary Product Type: Exits
Do you also need to update the Ship To Address on your order?: Yes
The customer changed the ship-to address and it is saved on the shipping tab.
Did the label match the product inside?: Yes
One or more files were provided by the customer and saved in the timeline.
Email: nickl@huntingtonhardware.com
Preferred Contact Method: Email</t>
  </si>
  <si>
    <t>SO03246179</t>
  </si>
  <si>
    <t>1381770P##PT2</t>
  </si>
  <si>
    <t>45714430</t>
  </si>
  <si>
    <t>98-EO-315-3'-RHR-299-EMB "PUSH"-PBT=US32D (ED98 199711)</t>
  </si>
  <si>
    <t>CAS6454318</t>
  </si>
  <si>
    <t>2/27/26 CM 8180187
SLD CREDIT RMA 14280002
QS REPLACEMENT
NEED TO INVOICE CUSTOMER 
NC REPLACE 
LINE 2 - 6 EACH 40-800-40 626 OS-OCC
SHIP TO 
NEWCO DEALERS WHOLESALE
7845 E 89TH ST
Indianapolis, IN, 46256, US
NEXT DAY AIR</t>
  </si>
  <si>
    <t>14213567</t>
  </si>
  <si>
    <t>146588</t>
  </si>
  <si>
    <t>8080462</t>
  </si>
  <si>
    <t>40-800-40 626 OS-OCC</t>
  </si>
  <si>
    <t>CAS6455635</t>
  </si>
  <si>
    <t xml:space="preserve">Is there anything else we should know about this return?: Line 5 on p.o. 368739 just arrived and we received 6 ND53 instead of ND73
Selected primary Product Type: Electronic Locks/Readers and Credentials/Biometrics
Do you also need to update the Ship To Address on your order?: No
The original ship-to address is saved on the shipping tab.
Did the label match the product inside?: Yes
Email: jahall@kendelldrs.com
Phone Number: (654) 335-6223
Preferred Contact Method: Email
</t>
  </si>
  <si>
    <t>KENDELL INTERMEDIATE CORP - dba KENDELL DOORS &amp; HARDWARE LLC - HQ</t>
  </si>
  <si>
    <t>14259098</t>
  </si>
  <si>
    <t>PO368739</t>
  </si>
  <si>
    <t>8173689</t>
  </si>
  <si>
    <t>ND-SLLK*11312325</t>
  </si>
  <si>
    <t>CAS6448716</t>
  </si>
  <si>
    <t>**CANNOT RETURN - BELOW OUR $250.00 MINIMUM RETURN POLICY**
LINE 1 QTY 1 112HD 95" (2413mm) US28
45% RESTOCK FEE
Is there anything else we should know about this return?: Customer would like to return if possible.
Selected primary Product Type: Exits
Is this still new and in the original package?: Yes
Email: aaron.ovelman@arconic.com
Phone Number: 5703896302
Preferred Contact Method: Email</t>
  </si>
  <si>
    <t>KAWNEER CO INC</t>
  </si>
  <si>
    <t>SO03248954</t>
  </si>
  <si>
    <t>68-612801OP##PT2</t>
  </si>
  <si>
    <t>45679451</t>
  </si>
  <si>
    <t>CHINGE.2135</t>
  </si>
  <si>
    <t>CAS6448735</t>
  </si>
  <si>
    <t>**CANNOT RETURN - BELOW OUR $250.00 RETURN POLICY**
L1 QTY 1 FS18L
L2 QTY 1 FS18S
45% RESTOCK FEE
Is there anything else we should know about this return?: customer would like to return if possible.
Selected primary Product Type: Exits
Is this still new and in the original package?: Yes
Email: aaron.ovelman@arconic.com
Phone Number: 5703896302
Preferred Contact Method: Email</t>
  </si>
  <si>
    <t>SO03246171</t>
  </si>
  <si>
    <t>68-28589OD</t>
  </si>
  <si>
    <t>45675260</t>
  </si>
  <si>
    <t>FS.10078</t>
  </si>
  <si>
    <t>FS.10077</t>
  </si>
  <si>
    <t>CAS6450228</t>
  </si>
  <si>
    <t>Automatic Door Bottoms</t>
  </si>
  <si>
    <t>N/C replacement, material damaged when taken OOB. 
Line 17 - Qty 2 - 355AA-48" (1219MM)
Ship to:
Arch. Division 8
8219 BURLESON RD
SUITE 100
AUSTIN, TX 78744
USA
Is there visible damage to exterior of shipping cartons?: no
Is there anything else we should know about your request?: Damaged/broken 2 each line 17 (Auto door bottom 355AA 48”)
Selected primary Product Type: Accessories
Do you also need to update the Ship To Address on your order?: No
The original ship-to address is saved on the shipping tab.
One or more files were provided by the customer and saved in the timeline.
Email: tmiller@archdiv8.com
Phone Number: 12108266616
Preferred Contact Method: Email</t>
  </si>
  <si>
    <t>ARCHITECTURAL DIVISION 8</t>
  </si>
  <si>
    <t>SO03264046</t>
  </si>
  <si>
    <t>307217-44S</t>
  </si>
  <si>
    <t>45705900</t>
  </si>
  <si>
    <t>ADB355AA-48</t>
  </si>
  <si>
    <t>CAS6454101</t>
  </si>
  <si>
    <t>Please issue credit to invoice 45462362 in the amount of $69.28 for freight.
Materials were returned with 0% restocking fee but freight was not credited (CAS6384650).</t>
  </si>
  <si>
    <t>ARCHITECTURAL HARDWARE INC OF VIRGINIA</t>
  </si>
  <si>
    <t>SO03045901</t>
  </si>
  <si>
    <t>PO-047321##PT2</t>
  </si>
  <si>
    <t>45462362</t>
  </si>
  <si>
    <t>0791033~Incorrect Shipping &amp; Handling|1040~Spedizione &amp; gestione errati|3082~Envío y manejo incorrectos|1036~Expédition et manutention incorrectes</t>
  </si>
  <si>
    <t>0731033~Incorrect Shipping &amp; Handling in ERP|1036~Incorrect Shipping &amp; Handling in ERP|3082~Envío y manejo incorrectos en ERP|1040~Spedizione &amp; gestione errati nel ERP</t>
  </si>
  <si>
    <t>Customer Master</t>
  </si>
  <si>
    <t>Brayden Helms</t>
  </si>
  <si>
    <t>CAS6455302</t>
  </si>
  <si>
    <t>AD Systems</t>
  </si>
  <si>
    <t>ExamSlide</t>
  </si>
  <si>
    <t>Everett</t>
  </si>
  <si>
    <t>Please credit invoice in full - it was processed on the wrong account.</t>
  </si>
  <si>
    <t>S &amp; S BUILDERS HARDWARE CO</t>
  </si>
  <si>
    <t>SO0019953</t>
  </si>
  <si>
    <t>135377-213</t>
  </si>
  <si>
    <t>60018849</t>
  </si>
  <si>
    <t>1031033~Order Management Used Incorrect Account|1040~(Inserimento Ordini) Usato Account Errato|1036~Le donneur d'ordre a utilisé un compte incorrect</t>
  </si>
  <si>
    <t>Jodi Maurer</t>
  </si>
  <si>
    <t>CAS6455315</t>
  </si>
  <si>
    <t>Please credit invoice in full - it was processed on wrong customer account.</t>
  </si>
  <si>
    <t>60018714</t>
  </si>
  <si>
    <t>CAS6455342</t>
  </si>
  <si>
    <t>Debit customer in full for order that was processed on the wrong account in error.</t>
  </si>
  <si>
    <t>CAS6455352</t>
  </si>
  <si>
    <t>Please debit customer in full for invoice that was processed on the wrong account in error.</t>
  </si>
  <si>
    <t>CAS6455681</t>
  </si>
  <si>
    <t xml:space="preserve">Do you need a replacement for a component or the entire device?: Device
Is there anything else we should know about this return?: We have 7 locksets that are not operating as they should.  Line Item 2 ALX80J Schlage.  All of them are not locking and are operating as passage functions when they should be storeroom.  We had our keying dept. go to site to confirm that this was not an install error and that it is a manufacturing defect.  Please send replacements ASAP.  Please confirm shipping date of new product.
Selected primary Product Type: Electronic Locks/Readers and Credentials/Biometrics
Do you also need to update the Ship To Address on your order?: No
The original ship-to address is saved on the shipping tab.
Email: reynoldsj@cih-inc.com
Phone Number: (260) 369-5513
Preferred Contact Method: Email
</t>
  </si>
  <si>
    <t>14036395</t>
  </si>
  <si>
    <t>3036630025</t>
  </si>
  <si>
    <t>7798426</t>
  </si>
  <si>
    <t>194555044579</t>
  </si>
  <si>
    <t>CAS6445265</t>
  </si>
  <si>
    <t>4010</t>
  </si>
  <si>
    <t>REPLACE WITH CHARGES (69.3%)
QTY (2) LH 4011 Closer STD STD REG ALUM TBWMS  - Line 1
RETURN FOR CREDIT - NO RESTOCK FEE
QTY (2) RH 4011 Closer STD STD REG ALUM TBWMS  
Issue call tag 21 Lbs.
P/U-SHIP TO
PRECISION DOORS &amp; HARDWARE LLC    
4420 BUCKEYSTOWN PIKE             
STE H                             
FREDERICK         MD 21704 0000   
Is there anything else we should know about this return?: RH closers were sent - LH closers were ordered
Selected primary Product Type: Closers
Do you also need to update the Ship To Address on your order?: No
The original ship-to address is saved on the shipping tab.
Did the label match the product inside?: Yes
One or more files were provided by the customer and saved in the timeline.
Email: bknowles@pdoor.com
Phone Number: 15713290114
Preferred Contact Method: Email</t>
  </si>
  <si>
    <t>769715-00</t>
  </si>
  <si>
    <t>372598-012</t>
  </si>
  <si>
    <t>769715-00 10/21/2025</t>
  </si>
  <si>
    <t>LH 4011 Closer STD STD REG ALUM TBWMS</t>
  </si>
  <si>
    <t>RH 4011 Closer STD STD REG ALUM TBWMS</t>
  </si>
  <si>
    <t>CAS6446304</t>
  </si>
  <si>
    <t>REPLACE / SCRAP
Qty: 1
47275947 626 KIT ASSY P/L/R/J/B/G/LSAR/JCO6/JSAR/LCO6/JCO7
A20000000F186CC2
90141356
Warranty Date: 1/24/2025
Ship to:
Mike Flores 
914 14th Street
Greeley, CO 80631
US
Reason:  Outside assembly not powering up - Connector on board broken -  Lock needs to be replaced - Gave CAS#</t>
  </si>
  <si>
    <t>Mike Flores</t>
  </si>
  <si>
    <t>CAS6446304 RPL TAC</t>
  </si>
  <si>
    <t>S00035882138</t>
  </si>
  <si>
    <t>Outside Assembly</t>
  </si>
  <si>
    <t>James Cuevas</t>
  </si>
  <si>
    <t>CAS6446639</t>
  </si>
  <si>
    <t>Line 16, PO Line 17,  incorrect finish entered
Scrap in field
Replace no charge:
Line 16 Qty 4
050653 US28
Ship to orig address:
25 DARTMOUTH ST
Westwood, MA 02090
________________________________
Is there anything else we should know about this return?: Good afternoon! On this PO 648446, it appears we received the wrong finish on line 16. We ordered qty 4 050653 US28, but we were sent and invoiced for 050653 US32D. These are not the ones we ordered on line 17, we received those as well. Please enter a no charge replacement for the correct material and advise what to do with the incorrect material. Please confirm, thank you!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a.cutone@seclock.com
Phone Number: 7812343758
Preferred Contact Method: Email</t>
  </si>
  <si>
    <t>SO03153033</t>
  </si>
  <si>
    <t>648446</t>
  </si>
  <si>
    <t>45686835</t>
  </si>
  <si>
    <t>Mechanical Parts / Kits</t>
  </si>
  <si>
    <t>050653-41</t>
  </si>
  <si>
    <t>CAS6447291</t>
  </si>
  <si>
    <t>RPL ORDER #  14278084
DONE 02/25/26 CC
REPLACE
LINE 4
(QTY 1) 09-509.606
S00000293686
The thumb turn is the wrong finish</t>
  </si>
  <si>
    <t>CLASSIC CITY DOOR &amp; HARDWARE</t>
  </si>
  <si>
    <t>14198939</t>
  </si>
  <si>
    <t>300612-13</t>
  </si>
  <si>
    <t>8071009</t>
  </si>
  <si>
    <t>S00000293686</t>
  </si>
  <si>
    <t>Thumbturn</t>
  </si>
  <si>
    <t>CAS6448579</t>
  </si>
  <si>
    <t>Return/Replace
(1) 4040XP Closer          STD  STD  Hw/PA             ALUM  TBSRT
Leaking
Ship to:
F B H ARCHITECTURAL SECURITY INC
600 BLOOR AVE                   
Flint             MI 48507
Do you need a replacement for a component or the entire device?: Device
Is there anything else we should know about this return?: Please replace as closer body is leaking.   Thank You
Selected primary Product Type: Closers
Do you also need to update the Ship To Address on your order?: No
The original ship-to address is saved on the shipping tab.
Email: lknoblock@fbhsecurity.com
Phone Number: 8102399471
Preferred Contact Method: Email</t>
  </si>
  <si>
    <t>F B H ARCHITECTURAL SECURITY INC</t>
  </si>
  <si>
    <t>SO03101287</t>
  </si>
  <si>
    <t>611-FT-20254040#1</t>
  </si>
  <si>
    <t>45502712</t>
  </si>
  <si>
    <t>3151033~Leaking Out of the Box|1036~Fuite Hors de la Boîte|1031~Aus der Box auslaufen|1040~Perdita Prodotto Nuovo (Pre-Installazione)|3082~Fuga fuera de la caja|1055~Kutunun Dışına Sızan|2070~Vazando Fora da Caixa</t>
  </si>
  <si>
    <t>4040XP Closer          STD  STD  Hw/PA             ALUM  TBSRT</t>
  </si>
  <si>
    <t>CAS6448668</t>
  </si>
  <si>
    <t>REPLACE AT NO CHARGE
QTY (2) 050493-00: 47 BTM LATCH KIT
SHIP TO
DYKE INDUSTRIES INC
2115 E ROCKHURST ST
SPRINGFIELD, MO 65802
Line 5 = SD-RX-LC-QELA-98-NL-US26D-3'-RHR-697-US26D-299-PBT=US32D-CON
Line 6 = SD-RX-LC-QELA-98-DT-US26D-3'-LHR-697-US26D-299-PBT=US32D-CON
Do you need a replacement for a component or the entire device?: Component
Please describe the component: Top latches on both devices are retracting correctly but the latch doesnt come back to hold the door shut. I think its missing a part inside.
Is there anything else we should know about this return?: No
Selected primary Product Type: Exits
Do you also need to update the Ship To Address on your order?: No
The original ship-to address is saved on the shipping tab.
Email: michelle.collins@dykeind.com
Phone Number: (417) 368-3068
Preferred Contact Method: Email</t>
  </si>
  <si>
    <t>DYKE INDUSTRIES INC</t>
  </si>
  <si>
    <t>SO02664918</t>
  </si>
  <si>
    <t>74367S-2414</t>
  </si>
  <si>
    <t>44979996 8/5/2024</t>
  </si>
  <si>
    <t>0261033~Latch Does Not Fully Release|1036~Le loquet ne se libère pas complètement|3082~Picaporte no cierra completamente|1040~lo scrocco non fuoriesce totalmente</t>
  </si>
  <si>
    <t>050493-00: 47 BTM LATCH KIT</t>
  </si>
  <si>
    <t>CAS6449107</t>
  </si>
  <si>
    <t>4110</t>
  </si>
  <si>
    <t>Please note that return, replacement, and credit requests for out of box material should be submitted within 10 days of the invoice date. This order shipped 6/5/25, any order discrepancies need to be reported immediately. The warranty period starts from the day order ships from Allegion. This request is being accepted as an accommodation, replace at no charge.
QTY 1) LH 4110 CYLINDER ASSY ONLY ALUM SRT
****
Is there anything else we should know about this return?: Opening A229A had a regular arm closer in the box. Closer was to be a 4111 which is a parallel arm closer. Please replace closer body with a parallel arm. Photo attached.
Selected primary Product Type: Closers
Do you also need to update the Ship To Address on your order?: No
The original ship-to address is saved on the shipping tab.
Did the label match the product inside?: No
One or more files were provided by the customer and saved in the timeline.
Email: tim@centuryhardwareinc.com
Phone Number: +12485342612
Preferred Contact Method: Email</t>
  </si>
  <si>
    <t>CENTURY GROUP HOLDINGS - DBA CENTURY ARCHITECTURAL HARDWARE</t>
  </si>
  <si>
    <t>743545-00</t>
  </si>
  <si>
    <t>3158</t>
  </si>
  <si>
    <t>LH 4110 CYLINDER ASSY ONLY ALUM SRT</t>
  </si>
  <si>
    <t>CAS6449629</t>
  </si>
  <si>
    <t>RPL/RTN
Qty 1
IP BRIDGE 2.0 3 door
MAC: 0018C82EA9A1
Print Date: 10/23/2024
Select One Security
300 Locust St.
Lawrence, KS 66044
ATTN: Caleb Ridgeway / CAS6449629 RPL TAC
Reason:
IP Bridge was disconnected and deleted out of site. Will need to readd IP bridge. Attempted to readd, unsuccessful in Zentra. Device not showing up via ISONAS Configuration Tool. FDR did not resolve connectivity issues. Changing ethernet cable or switch port also did not resolve connectivity issues.</t>
  </si>
  <si>
    <t>Select One Security and Communications</t>
  </si>
  <si>
    <t>CAS6449629 RPL TAC</t>
  </si>
  <si>
    <t>0451033~Programming Failure|1036~Erreur de programmation|3082~Fallo de programación|1040~Errore programmazione</t>
  </si>
  <si>
    <t>IP Bridge 2.0 3 door</t>
  </si>
  <si>
    <t>Vincent Miranda</t>
  </si>
  <si>
    <t>CAS6449887</t>
  </si>
  <si>
    <t>RPL
L3 15EA 5BB1HW 4.5 x 4.5 612
CUSTOMER DID NOT RECEIVE
SEND TO
BUILDERS SUPPLY CO
3501 N LEWIS AVE
Sioux Falls, SD 57104
USA</t>
  </si>
  <si>
    <t>BUILDERS SUPPLY CO</t>
  </si>
  <si>
    <t>SO03140359</t>
  </si>
  <si>
    <t>59929-JF</t>
  </si>
  <si>
    <t>45565425</t>
  </si>
  <si>
    <t>0101033~Allegion Shipped Incorrect Amount|1040~(Allegion) Spedito Valore/Q.tà Errato|3082~Allegion envió una cantidad incorrecta|1036~Allegion a expédié un montant incorrect</t>
  </si>
  <si>
    <t>5HG.10182</t>
  </si>
  <si>
    <t>Lorell McDonald</t>
  </si>
  <si>
    <t>CAS6449908</t>
  </si>
  <si>
    <t>Chino</t>
  </si>
  <si>
    <t>ACCT#  8120   ISSUE CREDIT $187.15   (OS)  
Subject: PO 95256375 Steelcraft Order # 111816- Wrong Discount
We never received an order acknowledgement on this order and while reviewing the invoice I realized that we never received the extra 0.5% discount for entering this order in OEW. 
Please review and advise. Would we receive a credit memo to short pay the invoice at this point? Please review and advise. 
 Thanks, 
 Kayla Campbell</t>
  </si>
  <si>
    <t>111816</t>
  </si>
  <si>
    <t>95256375</t>
  </si>
  <si>
    <t>30100235</t>
  </si>
  <si>
    <t>CAS6450020</t>
  </si>
  <si>
    <t>DW/K</t>
  </si>
  <si>
    <t>(24) REPL  20 PCS  PT# 537   AS  ACKD  
(24) ISSUE  RMA  20  PCS  PT# 537  
I received my steel craft order yesterday, 02/23/26.Steelcraft order OP685A :
• PO# 602400 – SC# 112810 
 My ASA's are incorrect and not at Steelcraft locations. they are centered at roughly 44-1/4 from the bottom.
there are 20 pieces each with this preparation being off.  Normal - 40-5/16 from bottom to center. 
These are line item 024 of my PO. 
Right hand ASA's that I ordered (line item 025) are correct. 
Payden Donaldson | Warehouse Manager | O 719.888.4765</t>
  </si>
  <si>
    <t>AMERICAN DOOR</t>
  </si>
  <si>
    <t>112810</t>
  </si>
  <si>
    <t>602400</t>
  </si>
  <si>
    <t>11890322</t>
  </si>
  <si>
    <t>537</t>
  </si>
  <si>
    <t>CAS6450204</t>
  </si>
  <si>
    <t>H</t>
  </si>
  <si>
    <t>02/25 door was found in the factory and will be shipped out. 
(1) MK# 1-ME320B    REPL  AS  ACKD  
lost  by  Fedex  #7809034240
Thank you for sharing signed POD for PO #98243.
I would like to inform you that, for the same signed POD, we are already missing material for PO #58106. Please refer to the attached email regarding PO #58106.
Please thoroughly investigate this case as materials not delivered to us. The tracking indicates the shipment was picked up in Miami, FL and delivered to Cincinnati, OH.
Additionally, according to the FedEx tracking #7809034240 details, the shipment appears to have been returned to its place of origin in Cincinnati.</t>
  </si>
  <si>
    <t>DASH DOOR &amp; CLOSER SERVICE</t>
  </si>
  <si>
    <t>101726</t>
  </si>
  <si>
    <t>58106</t>
  </si>
  <si>
    <t>11889633</t>
  </si>
  <si>
    <t>H 164 F</t>
  </si>
  <si>
    <t>CAS6450319</t>
  </si>
  <si>
    <t>Customer would like to return 2  RH closers for 2 LH instead.
Replace:
QTY:  2  3133-3071 x 622 x LH
Charge 45% restocking charge.
Ship To Address:
Martin Architectural Products - Car 
511 E CHATHAM ST                    
Cary, NC  27511                                    
******************
I see on your purchase order that there were (4) LH 3133 Closers order and (5) RH 3133 Closers ordered.  Did I understand correctly yesterday that you would like to return all (5) RH Closers?  Were they ordered my mistake?  I thought you said you needed LH instead.
Secondly, you missing tracks for all of these closers?
Please advise.
Thank you.</t>
  </si>
  <si>
    <t>COOK &amp; BOARDMAN LLC - DBA MARTIN ARCHITECTURAL PRODUCTS</t>
  </si>
  <si>
    <t>777562-00</t>
  </si>
  <si>
    <t>371188-055</t>
  </si>
  <si>
    <t>LH 3133 CylAssy           STD                         MTBLK WMS</t>
  </si>
  <si>
    <t>RH 3133 CylAssy           STD                         MTBLK WMS</t>
  </si>
  <si>
    <t>CAS6450933</t>
  </si>
  <si>
    <t>Replace
QTY:  1       RH 4040XP Closer     STD  MC   Rw/PA     US26D WMS
Carrier lost package
Ship To Address:
Door Supply of NJ.               
92 N MAIN ST                     
BUILDING 15 UNIT K               
WINDSOR, NJ  08561</t>
  </si>
  <si>
    <t>Unified Door &amp; Hardware Group dba Door Supply of NJ</t>
  </si>
  <si>
    <t>789707-00</t>
  </si>
  <si>
    <t>669090</t>
  </si>
  <si>
    <t>RH 4040XP Closer          STD  MC   Rw/PA             US26D WMS</t>
  </si>
  <si>
    <t>CAS6451033</t>
  </si>
  <si>
    <t>Replacement
Qty 2 8310-806R
Specs incorrect. Please replace switches.
Per Gene Jones : N/C Replacement please see email.
ship to : 
Cook &amp; Boardman Group LLC 
570 Metroplex Dr                                    
Nashville TN 37211
***
email response : I understand that but Gene was sending them out to us as the specs were not calling out for them. I will attach the conversation.</t>
  </si>
  <si>
    <t>767713 01</t>
  </si>
  <si>
    <t>306048-009</t>
  </si>
  <si>
    <t>0383082~Especificación incorrecta|1033~Incorrect Spec|1040~Errate Specifiche|1036~Prescription incorrecte</t>
  </si>
  <si>
    <t>0763082~Allegion especificación incorrecta|1033~Incorrect Spec from Allegion|1040~(Allegion) Specifica errata|1036~Prescription Allegion incorrecte</t>
  </si>
  <si>
    <t>8310-806R</t>
  </si>
  <si>
    <t>Reciever</t>
  </si>
  <si>
    <t>CAS6451089</t>
  </si>
  <si>
    <t>ACCT#  7800   ISSUE  CREDIT $1033   (KM)  
We have 6 doors at a jobsite we received on PO# 208976 / SC# 105944 that have creases in them.  They are located in the same spot on all 6 doors.  
 The contractor has given us a price to fix them (copy attached).  
 I just need to know if Steelcraft will accept this charge or would they prefer to replace the doors?
 Please advise as soon as you can as the contractor is trying to get the doors hung and painted to complete the project.
Thank you
 Sue Sombeck</t>
  </si>
  <si>
    <t>105944</t>
  </si>
  <si>
    <t>208976</t>
  </si>
  <si>
    <t>11887720</t>
  </si>
  <si>
    <t>0301033~Damaged - Concealed|1036~Endommagé - Caché|3082~Dañado - Oculto|1040~Danneggiato - nascosto</t>
  </si>
  <si>
    <t>CAS6451439</t>
  </si>
  <si>
    <t>ACCT#  7800   ISSUE  CREDIT $115.67    (KM)  
Received: Wed Feb 25 2026 11:08:56 
Subject: Steelcraft - Missing Flushbolt Hole at Top of Door
S&amp;S PO# 208104 / SC# 986344 – Line 2 – Door 105
 The inactive leaf of this pair did not have the hole in the top of the door for the bolt to go through.  Our customer repaired in the field (no pictures provided).
 He is asking for credit for the additional cost they incurred to fix this door leaf.
 Please credit our account $115.67 for this repair.
Thank you
 Sue Sombeck</t>
  </si>
  <si>
    <t>986344</t>
  </si>
  <si>
    <t>208104</t>
  </si>
  <si>
    <t>11872967</t>
  </si>
  <si>
    <t>9591033~Prep Location - Series</t>
  </si>
  <si>
    <t>CAS6451543</t>
  </si>
  <si>
    <t>(20) MK#D-103B    REPL  AS  ACKD
   (see ship to ackd) 
Received: Wed Feb 25 2026 14:08:49 
Subject: PO 200130 Door issue
These doors arrived on site and it was noticed that the attached door does not have the lites cutout into them.  Please advise when the correct door can be delivered.
Thank you   ,  Shawnna Nuss
Johnson Hardware
here is the pitcher of the door for  D103B  not a FG2 door slab
how quick can you get this to us ?
Regards
Jim</t>
  </si>
  <si>
    <t>JOHNSON HARDWARE COMPANY</t>
  </si>
  <si>
    <t>105504</t>
  </si>
  <si>
    <t>200130</t>
  </si>
  <si>
    <t>11890091</t>
  </si>
  <si>
    <t>L 184 FG2S</t>
  </si>
  <si>
    <t>CAS6451757</t>
  </si>
  <si>
    <t>(8) MK#1.03   REPL AS ACKD  
Ref: PO #049014 EB-F
         Order #110993-00
         Preston Avenue Apts.
 We received the order noted above.
However, opening #1.03 came in as 5 ?”……..instead of 7 ?”.
Please see attached photos and paperwork.
Please send 7 ?”.</t>
  </si>
  <si>
    <t>110993</t>
  </si>
  <si>
    <t>PO-049014 EB-F</t>
  </si>
  <si>
    <t>11890648</t>
  </si>
  <si>
    <t>9611033~Frame Size Height</t>
  </si>
  <si>
    <t>F 164</t>
  </si>
  <si>
    <t>CAS6451818</t>
  </si>
  <si>
    <t>ACCT# 9202   ISSUE CREDIT $  (KA) 
1405546PO / Steelcraft Order# 964194
Mk# CP4450B (line 006)
This frame was prepped for (3) hinges instead of the requested (4). Will you accept a backcharge for the rework of the frame? If so, I will work on getting you a cost as soon as possible.
Melissa Weyland</t>
  </si>
  <si>
    <t>LAFORCE LLC</t>
  </si>
  <si>
    <t>964194</t>
  </si>
  <si>
    <t>1405546PO-MWE</t>
  </si>
  <si>
    <t>11853281</t>
  </si>
  <si>
    <t>9551033~Prep Location - Hinge</t>
  </si>
  <si>
    <t>CAS6451883</t>
  </si>
  <si>
    <t>Return/Replace
QTY:  1-4640-3180 I/O board
QTY:  1-4640-3462 controller under warranty 
Ship To Address:
Fall Line Security
Attn: Scott
10618 King Arthur Court
Richmond, VA  23235
has a 4640 wireless and they noticed a burning smell and now it is not working. unplugged motor and plugged it back in and LED display lite up and then went out. has power to unit. no power on 1 and 2 and no lights on controller. testing fuse on I/O board. has power back but motor is just spinning and will not stop. issue could be controller and I/O board</t>
  </si>
  <si>
    <t>IDN HARDWARE SALES</t>
  </si>
  <si>
    <t>785229-00</t>
  </si>
  <si>
    <t>4462655-00</t>
  </si>
  <si>
    <t>0531033~Door Won't Hold Open|1040~Porta non resta aperta|3082~La puerta no se mantiene abierta|1036~la porte ne reste à pas ouverte</t>
  </si>
  <si>
    <t>4640-3462</t>
  </si>
  <si>
    <t>Controller</t>
  </si>
  <si>
    <t>4640-3180 I/O Board Assy</t>
  </si>
  <si>
    <t>I/O Board</t>
  </si>
  <si>
    <t>CAS6451947</t>
  </si>
  <si>
    <t>Please send N/C - Accommodation
Qty (1) RH 4040XP-3049EDA 689 TBSRT
Ship to
 IBC CARPENTRY                  
 2400 ALLEN TERRACE             
 BUILDING 200 ATTN: FREDDIE     
 KANSAS CITY       MO 64108 0000
See CAS6424294  - incorrect handing was provided.</t>
  </si>
  <si>
    <t>103021 00</t>
  </si>
  <si>
    <t>4024030006 RPL</t>
  </si>
  <si>
    <t>RH 4040XP-3049EDA 689 TBSRT</t>
  </si>
  <si>
    <t>arm</t>
  </si>
  <si>
    <t>Lori Catton</t>
  </si>
  <si>
    <t>CAS6453538</t>
  </si>
  <si>
    <t>SEM7800</t>
  </si>
  <si>
    <t>Replace
(1) SEM7830 Magnet         SEM                  TRIVLT ALUM   
Defective
Ship to:
BELL HARDWARE          
26300 SW 95TH AVE #102 
WILSONVILLE       OR 97070
Do you need a replacement for a component or the entire device?: Device
Is there anything else we should know about this return?: Mag Hold has started making a constant buzzing sound
Selected primary Product Type: Closers
Do you also need to update the Ship To Address on your order?: No
The original ship-to address is saved on the shipping tab.
Email: jeremyc@bellhardware.com
Phone Number: 15418827246
Preferred Contact Method: Email</t>
  </si>
  <si>
    <t>BELL HARDWARE OF KLAMATH INC</t>
  </si>
  <si>
    <t>727578-01</t>
  </si>
  <si>
    <t>304097-11</t>
  </si>
  <si>
    <t>SEM7830 Magnet SEM TRIVLT ALUM</t>
  </si>
  <si>
    <t>Magnet Core Assembly</t>
  </si>
  <si>
    <t>CAS6453678</t>
  </si>
  <si>
    <t>Replace
(1) LH 4011 Closer            DEL  MC   REG               ALUM  SRT
Received wrong hand
Ship to:
Commercial Door &amp; Hardware Inc
1117 N 8th St    
Paducah           KY 42001             
Is there anything else we should know about this return?: Ordered as LH, received as RH.
Please provide replacement closer in RH and shipping label for return of incorrect product.
Selected primary Product Type: Closers
Do you also need to update the Ship To Address on your order?: No
The original ship-to address is saved on the shipping tab.
Did the label match the product inside?: Yes
Email: dspears@cdh-online.com
Phone Number: (812) 407-5418
Preferred Contact Method: Email</t>
  </si>
  <si>
    <t>COMMERCIAL DOOR &amp; HARDWARE</t>
  </si>
  <si>
    <t>649500-01</t>
  </si>
  <si>
    <t>300337-009</t>
  </si>
  <si>
    <t>LH 4011 Closer            DEL  MC   REG               ALUM  SRT</t>
  </si>
  <si>
    <t>CAS6454835</t>
  </si>
  <si>
    <t>1450</t>
  </si>
  <si>
    <t>Customer received the spring blocks but no bolt and springs
*needing ASAP
please enter at N/C repl:
5 - 1450 bolt and spring x GLBLK for the 3080 spring block
       NOTE:  2nd repl / 72638, Spring Cush Bolt and Spring Bag Only / Quality Inspection Required
ship to:
 Sword Company             
 19981 Hwy 69 S            
 Tyler             TX 75703</t>
  </si>
  <si>
    <t>SWORD COMPANY</t>
  </si>
  <si>
    <t>104448 00</t>
  </si>
  <si>
    <t>NC3572102ACFCRP</t>
  </si>
  <si>
    <t>104448</t>
  </si>
  <si>
    <t>bolt and spring 693</t>
  </si>
  <si>
    <t>Screw Pack / Bag</t>
  </si>
  <si>
    <t>CAS6455023</t>
  </si>
  <si>
    <t>Replace
QTY: 1  4110-SRT x 689
QTY: 1  4010-SRT x 689
Missing from shipment
Ship To Address:
B &amp; M Cillessen Construction Company
2070 AFTON PL                       
FARMINGTON, NM  87401</t>
  </si>
  <si>
    <t>TWIN CITY HARDWARE INC - Phoenix</t>
  </si>
  <si>
    <t>790986-00</t>
  </si>
  <si>
    <t>PO0981812</t>
  </si>
  <si>
    <t>LH 4111 Closer            STD  STD  EDA               ALUM  SRT</t>
  </si>
  <si>
    <t>RH 4011 Closer            STD  STD  REG               ALUM  SRT</t>
  </si>
  <si>
    <t>CAS6455719</t>
  </si>
  <si>
    <t>Please replace N/C from line 5. UPS Tracking# 1Z6295390351089404 not delivered.  Shows delayed since 2/18.
Qty (1) SEM7810-E075 689
Ship to
Block Iron &amp; Supply, Inc.  
1016 WITZEL AVE            
Oshkosh           WI 54902 
***********************************************
LCN order 788288-00
6 cartons were shipped but we have only received 5 of them. I tracked through the 360 Portal and we are still missing the SEM7810-E075. I am assuming that is in the missing carton.</t>
  </si>
  <si>
    <t>788288 00</t>
  </si>
  <si>
    <t>786088</t>
  </si>
  <si>
    <t>SEM7810-E075 689</t>
  </si>
  <si>
    <t>3/4" extention</t>
  </si>
  <si>
    <t>CAS6455900</t>
  </si>
  <si>
    <t>Customer's customer received an empty box.  See attached pics.
Please replace
Qty (1) RH 3132-3071 689 WMS
Ship to
JAMES G DAVIS CONSTRUCTION 
12530 PARKLAWN DRIVE       
ATTN-MAYA ARNOLD           
ROCKVILLE         MD 20852</t>
  </si>
  <si>
    <t>ARCHITECTURAL MATERIALS INC</t>
  </si>
  <si>
    <t>105336 01</t>
  </si>
  <si>
    <t>302863-010 RPL1</t>
  </si>
  <si>
    <t>3132-3071 689 WMS</t>
  </si>
  <si>
    <t>CAS6444759</t>
  </si>
  <si>
    <t>02/24 Duplicate case, replaced the same amount and same readers 2 days ago. see CAS6442265
PLEASE RETURN/REPLACE
QTY 6
*Replace with MT-485 models
Model Serial SO number
MT-15 SN13390706 SO55048
MT-15 SN21470466 SO13416409
MT-15 SN20220197 SO13002974
MT-15 SN20300844 SO12990505
MT-15 SN18250921 SO130078
MT-15 SN20220066 SO13002974
Issue:  Not reading cards
PLEASE SEND UPS CALL TAG TO:
arambulan@cvuhsd.org
Please ship replacements to:
Attention:  Gilbert Gutierrez 
Centinela Valley Union High School District
14701 S. Inglewood Ave., Unit B
Hawthorne, CA  90250</t>
  </si>
  <si>
    <t>Noe Arambula</t>
  </si>
  <si>
    <t>MT 15 485</t>
  </si>
  <si>
    <t>CAS6445240</t>
  </si>
  <si>
    <t>Mag M400</t>
  </si>
  <si>
    <t>PLEASE REPLACE
QTY 2
GF3000 DSM/MBS MAGLOCKS
ISSUE: LOCKS DO NOT ENERGIZE/ADVISED TO MAKE SURE CONTROL MODULE IS IN PLACE.
SO# 
APV PO#0098966
SHIP TO:</t>
  </si>
  <si>
    <t>ARCHITECTURAL PRODUCTS OF VA</t>
  </si>
  <si>
    <t>APV PO#0098966</t>
  </si>
  <si>
    <t>Mag GF3000</t>
  </si>
  <si>
    <t>0551040~Malfunzionamento elettrico|1033~Electrical Malfunction|3082~Mal funcionamiento eléctrico|1036~Dysfonctionnement électrique</t>
  </si>
  <si>
    <t>0631033~No Power|1040~Senza Energia|3082~Sin alimentación</t>
  </si>
  <si>
    <t>GF3000</t>
  </si>
  <si>
    <t>Kenneth Ochab</t>
  </si>
  <si>
    <t>CAS6445473</t>
  </si>
  <si>
    <t>Return/Replace:
Please Send:
(5) MTK15-485
Ship To:
BadgePass, Inc.
ATTN: Amy Dryden / RMA 
280 Trace Colony Park
Ridgeland, MS 39157
amy.dryden@badgepass.com
Returns go back to:
Allegion
Attn: Ian Ballance CAS6436105
3899 Hancock Expressway,
Security,
CO 80911
SN: 20380239
SN: 23100363
SN: 23050453
SN: 23420251
SN: 23050440
Tech said: - Stopped working</t>
  </si>
  <si>
    <t>CAS6445473 RPL TAC</t>
  </si>
  <si>
    <t>CAS6445503</t>
  </si>
  <si>
    <t>Return/Replace:
Please Send:
(1) SM10
SN23420046
*Tech said: - Stopped working
amy.dryden@badgepass.com
Ship To:
BadgePass, Inc.
ATTN: Amy Dryden / RMA
280 Trace Colony Park
Ridgeland, MS 39157
Returns go back to:
Allegion
Attn: Ian Ballance CAS6436105
3899 Hancock Expressway,
Security,
CO 80911</t>
  </si>
  <si>
    <t>CAS6445503 RPL TAC</t>
  </si>
  <si>
    <t>CAS6445628</t>
  </si>
  <si>
    <t>TAX CERT FOR SHIP TO STATE UPLOADED - AFTER INVOICED 
INV  45650350
INV DATE  01/05/26
SECTOR  216222
SHIP TO STATE  AZ
TAX AMOUNT $294.86</t>
  </si>
  <si>
    <t>3-G TRIM INC</t>
  </si>
  <si>
    <t>SO03218078</t>
  </si>
  <si>
    <t>82461</t>
  </si>
  <si>
    <t>45650350</t>
  </si>
  <si>
    <t>Pamela Franklin</t>
  </si>
  <si>
    <t>CAS6445850</t>
  </si>
  <si>
    <t>Replace
QTY:  2    3130-3077T x 622 x LH
QTY:  1    3130-3077T x 622 x RH
QTY:  3    3130-3038 x 622
QTY:  3    3130 x 622 x WMS 
Customer is saying they were missing these items from line 1.
******************
I see on your purchase order that there were (4) LH 3133 Closers order and (5) RH 3133 Closers ordered.  Did I understand correctly yesterday that you would like to return all (5) RH Closers?  Were they ordered my mistake?  I thought you said you needed LH instead.
Secondly, you missing tracks for all of these closers?
Please advise.
Thank you.</t>
  </si>
  <si>
    <t>77562-00</t>
  </si>
  <si>
    <t>LH 3133 Closer            STD       STD   STD         MTBLK WMS</t>
  </si>
  <si>
    <t>RH 3133 Closer            STD       STD   STD         MTBLK WMS</t>
  </si>
  <si>
    <t>3130 Trk w/Caps                        STD         MTBLK WMS</t>
  </si>
  <si>
    <t>Track</t>
  </si>
  <si>
    <t>3130 Screw Pack                                    MTBLK WMS</t>
  </si>
  <si>
    <t>CAS6445876</t>
  </si>
  <si>
    <t>NC Replace and scrap in field:
Line 1 Qty 2 - 7307 83" (2108mm)" 612 RH  1 3/4" STD
Ship to:
UNIFIED DOOR &amp; HARDWARE GROUP
1327 NORTHBROOK PKWY STE 490
SUWANEE, GA 30024
Issue:  Edge guards arrived scratched and dented</t>
  </si>
  <si>
    <t>SO03233694</t>
  </si>
  <si>
    <t>PO-040748</t>
  </si>
  <si>
    <t>45703116</t>
  </si>
  <si>
    <t>EG7307 10011</t>
  </si>
  <si>
    <t>73XX</t>
  </si>
  <si>
    <t>CAS6446134</t>
  </si>
  <si>
    <t>RETURN &amp; REPLACE
PICS IN EMAIL ATTACHED
ASSOCIATED GLASS INC       
1233 CORDOVA ST            
Billings          MT 59101 
1-4040XP 695
Date- 3 20
Sloppy movement
1-4040XP 689
Date-24 21
No backcheck adjustment
1-4040XP 689
Date-37 3
No backcheck adjustment
1-4040XP 695
Date-35 21
No backcheck adjustment
1-4040XP
Date-36 16
Sloppy travel
1-4040XP 689
Date 10 17
First 6-10” of travel from 90? open it free falls. Can’t adjust it out.
1-4040XP 695
Date 17 22
No adjustments. Slams shut
4040XP 695
Date-33 19
No adjustments. Slams shut
1-4040XP 689
Date 33 20
Won’t hold adjustments.</t>
  </si>
  <si>
    <t>ASSOCIATED GLASS INC</t>
  </si>
  <si>
    <t>N/A</t>
  </si>
  <si>
    <t>4040XP 695</t>
  </si>
  <si>
    <t>CAS6448041</t>
  </si>
  <si>
    <t>Received incorrect PO
Replace @ NC: 
Line 1 qty 5) KIT L283-138 604 N N (CHASSIS L9456 L9457 L9496)
Ship to address:
ACCESS WDH INC
318 W WRIGHT AVE
STE A
SHEPHERD, MI, 48883, US</t>
  </si>
  <si>
    <t>Access Window and Door</t>
  </si>
  <si>
    <t>14264696</t>
  </si>
  <si>
    <t>9843KR</t>
  </si>
  <si>
    <t>8166933</t>
  </si>
  <si>
    <t>194555257740</t>
  </si>
  <si>
    <t>Abigail Covington</t>
  </si>
  <si>
    <t>CAS6448235</t>
  </si>
  <si>
    <t>2-26-26 APPENDED NEW VALID RPA IN CASE RPA -32602261166201 LVL 9Z/XP/EV  SM 
2-26-26 emailed Mark Goldstein for new RPA   sm
One of the cylinders is not working with the key
Replace @ NC:
Line 3 qty 1) CYL.30-021-6.EV.626.114.T245.MK
Opening: 306A
Group name: 15AD
Structure number: 25R10467
RPA: 32708251166201
Ship to address:
E - SAN DIEGO UNIFIED SCHOOL DIST
2025 GILLESPIE WAY
SUITE 106
EL CAJON, CA, 92020, US</t>
  </si>
  <si>
    <t>PRECISION SPECIALTIES</t>
  </si>
  <si>
    <t>14204671</t>
  </si>
  <si>
    <t>375011381</t>
  </si>
  <si>
    <t>8079271</t>
  </si>
  <si>
    <t>CYL.30-021-6.EV.626.114.T245.MK</t>
  </si>
  <si>
    <t>Conventional</t>
  </si>
  <si>
    <t>CAS6448573</t>
  </si>
  <si>
    <t>Electrical Parts/Kits</t>
  </si>
  <si>
    <t>Per customer they were shorted material received 11 out of the 12 ordered.
Replace @N.C
Line 1-EPT10-SP28-CON
Quantity 1
Ship to address
IDN ST LOUIS
1235 RESEARCH BLVD
Saint Louis, MO 63132
USA</t>
  </si>
  <si>
    <t>SO03270025</t>
  </si>
  <si>
    <t>4471421-00</t>
  </si>
  <si>
    <t>CAS6448878</t>
  </si>
  <si>
    <t>four XP device center case spring defective
please replace qty (4)  XP98/99R/-F Center Case Kit Less Cover 050690
ship to:
twin city hardware
3031 thunderoad south
fargo ND 58104
attn Tom Dvorak</t>
  </si>
  <si>
    <t>Twin City Hardware Fargo</t>
  </si>
  <si>
    <t>SO03043462</t>
  </si>
  <si>
    <t>PO0966815</t>
  </si>
  <si>
    <t>45452316 8/5/2025</t>
  </si>
  <si>
    <t>0271033~Latch Does Not Fully Retract|1036~Le loquet ne se rétracte pas complètement|3082~Picaporte no abre completamente|1040~lo scrocco non rientra totalmente</t>
  </si>
  <si>
    <t>050690-00: XP/-F C/C KIT L/CVR</t>
  </si>
  <si>
    <t>Center Case Assy</t>
  </si>
  <si>
    <t>Jim Cauley</t>
  </si>
  <si>
    <t>CAS6450693</t>
  </si>
  <si>
    <t>RC04</t>
  </si>
  <si>
    <t>RPL/RTN
QTY (1), RC-04-MCT-WK
0018C841094B
Ship: 5/7/25
Ship to:
District Health Department #2
Attn: Connie Shaw 
630 Progress Street
West Branch, MI 48661
Reason:
Reader stopped responding to credentials.
Customer indicates an issue with keypin entry at a device:
TS Clinic Exam Rooms
0018C8410949
Physical credential is approved
Key pins are approved as well
TS Clinic Front
0018C841094B
Ship: 5/7/25
Reader does not respond at all to credentials
On keypin entry, there is UI response to the key presses but the data does not go through.
Advised power-cycle to see if that remedies the issue for this device.
Power-cycled - did not remedy
FDR'd and compiled on reconnect
Advised this is authorized for replacement.  Customer is going to go through their dealer.
2/26: Customer emailed and asked to process the return directly.</t>
  </si>
  <si>
    <t>Jeff Kauffman</t>
  </si>
  <si>
    <t>CAS6450693 RPL TAC</t>
  </si>
  <si>
    <t>0321033~Credential Not Reading|1040~Credenziali non lette|3082~Fallo lectura credencial|1036~Identifiant non lu</t>
  </si>
  <si>
    <t>No Response</t>
  </si>
  <si>
    <t>Troubleshooting</t>
  </si>
  <si>
    <t>James Theesfeld</t>
  </si>
  <si>
    <t>0381033~No Reponse|1036~Pas de réponse|3082~Sin respuesta|1040~Nessuna risposta</t>
  </si>
  <si>
    <t>RC-04-MCT-WK</t>
  </si>
  <si>
    <t>CAS6451016</t>
  </si>
  <si>
    <t>NC Replace:
Line 27 Qty 30 - FS544 SP28
Ship to:
SECURITY LOCK DISTRIBUTORS INC dba SECLOCK
25 DARTMOUTH ST
Westwood, MA 02090
Short shipment</t>
  </si>
  <si>
    <t>SO03260485</t>
  </si>
  <si>
    <t>662944</t>
  </si>
  <si>
    <t>45700057</t>
  </si>
  <si>
    <t>FS.10061</t>
  </si>
  <si>
    <t>CAS6452064</t>
  </si>
  <si>
    <t>Hello,
After review, please contact Amazon regarding your order and inform them your order is not complete.
Thank you.
-------------------------------------------------------------------
Please send images of the box and packaging slip.
Customer ordered through Amazon received package missing closer and other parts.  Only the arm was inside the box.</t>
  </si>
  <si>
    <t>Mahesha Feranando</t>
  </si>
  <si>
    <t>SO45908327</t>
  </si>
  <si>
    <t>CAS6452145</t>
  </si>
  <si>
    <t>Continuous Hinges - Pin&amp;Barrel</t>
  </si>
  <si>
    <t>REPLACE SO03288135
DONE 02/26/26 JB
REPLACE LINE 10 QTY SHORT 2 700 83" (2108.2mm) US32D
SHIP TO 
5785 N HOLLYWOOD BLVD
Las Vegas, NV 89115
Is there anything else we should know about your request?: Hello, hope all is well! Per our warehouse, Line 10 was 2 units short of the 700 83 US32D. Please let us know if any additional information is needed to issue replacement. Thank you!
Selected primary Product Type: Accessories
Do you also need to update the Ship To Address on your order?: No
The original ship-to address is saved on the shipping tab.
Email: k.fast@seclock.com
Phone Number: 781.234.3767 
Preferred Contact Method: Email</t>
  </si>
  <si>
    <t>SO03260374</t>
  </si>
  <si>
    <t>662952</t>
  </si>
  <si>
    <t>45701125</t>
  </si>
  <si>
    <t>CHINGE.2013</t>
  </si>
  <si>
    <t>CAS6452252</t>
  </si>
  <si>
    <t xml:space="preserve">Do you need a replacement for a component or the entire device?: Device
Is there anything else we should know about this return?: The lock will not unlock; we need a replacement ASAP if possible.
We will need a frame time for this lock please in case is a delay on it.
Selected primary Product Type: Mechanical Locks
Do you also need to update the Ship To Address on your order?: No
The original ship-to address is saved on the shipping tab.
Email: alma.arredondo@imlss.com
Phone Number: (303) 223-8003
Preferred Contact Method: Email
</t>
  </si>
  <si>
    <t>14196127</t>
  </si>
  <si>
    <t>678309</t>
  </si>
  <si>
    <t>8116167</t>
  </si>
  <si>
    <t>L-SLLK*10303188</t>
  </si>
  <si>
    <t>CAS6452421</t>
  </si>
  <si>
    <t>RETURN W/RESTOCK
LINE 4
1 EA - KR-4854-7'6"-SP28-RHR</t>
  </si>
  <si>
    <t>SO03226256</t>
  </si>
  <si>
    <t>P1295051</t>
  </si>
  <si>
    <t>45669393</t>
  </si>
  <si>
    <t>MUL4854.10080</t>
  </si>
  <si>
    <t>CAS6452444</t>
  </si>
  <si>
    <t>N/C REPLACE
1 EA - QELA - 040061-00
SHIP TO
A.R. Chesson Construction
138 E. Rich Blvd
Elizabeth City, NC 27909
ATTN: Brian Plyler</t>
  </si>
  <si>
    <t>EAST COAST ACCESS LLC</t>
  </si>
  <si>
    <t>SO02814720</t>
  </si>
  <si>
    <t>J1684-021</t>
  </si>
  <si>
    <t>45215575</t>
  </si>
  <si>
    <t>1441033~Wear and Tear|1040~Usura e rottura|3082~Usar y tirar|1036~Usure et détérioration</t>
  </si>
  <si>
    <t>0611033~Worn Part / Broken Part|1036~Worn Part / Broken part|3082~Componente desgastado/roto|1040~Parte logorata / parte rotta</t>
  </si>
  <si>
    <t>040061-00</t>
  </si>
  <si>
    <t>CAS6452487</t>
  </si>
  <si>
    <t>RETURN W/RESTOCK
LINE 13
4 EA - QELA-9949-L-US26D-3'-&gt;6'10"-8'0"-RHR-M996-06-US26D-FS-249-349-PBT=US32D
LINE 15
2 EA - QELA-9950WDC-L-F-US26D-4'-6'8"-7'0"-RHR-M996-06-US26D-FS-150-450-PBT=US32D-SNB</t>
  </si>
  <si>
    <t>SO03089216</t>
  </si>
  <si>
    <t>1450424PO-CHA</t>
  </si>
  <si>
    <t>45500069</t>
  </si>
  <si>
    <t>ED99.145361</t>
  </si>
  <si>
    <t>ED99.145376</t>
  </si>
  <si>
    <t>CAS6452716</t>
  </si>
  <si>
    <t>Line 1- Missing hardware box
Replace no charge:
Line 1 Qty 1
KIT.1474-98/9949 HW/KIT-249 349
Ship to orig address:
500 EAST 12TH ST
Bloomsburg, PA 17815
______________________________
Is there anything else we should know about your request?: 68-612995OP purchase order number)
The one Von Duprin RX-QELA-9849 EO CVC panic came in without the hardware box as shown below. (Latches, strikes, screw packages)
Could we please have another hardware box to replace the missing one? (KIT 1474)
Selected primary Product Type: Accessories
Do you also need to update the Ship To Address on your order?: No
The original ship-to address is saved on the shipping tab.
One or more files were provided by the customer and saved in the timeline.
Email: aaron.ovelman@arconic.com
Phone Number: 5703896302
Preferred Contact Method: Email</t>
  </si>
  <si>
    <t>SO03258277</t>
  </si>
  <si>
    <t>68-612995OP</t>
  </si>
  <si>
    <t>45702874</t>
  </si>
  <si>
    <t>KIT.1474</t>
  </si>
  <si>
    <t>CAS6452965</t>
  </si>
  <si>
    <t>RETURN 0% RESTOCK
1 EA - 6223 US32D 24VDC (WRONG PRODUCT IN BOX)
REPLACE NO CHARGE
LINE 2
1 EA - 6111 US32D 24VDC FSE
PICK UP/SHIP TO
JMAC Supply
5 TERMINAL RD UNIT D
WEST HEMPSTEAD, NY 11552
USA</t>
  </si>
  <si>
    <t>JMAC Supply LLC</t>
  </si>
  <si>
    <t>SO03215515</t>
  </si>
  <si>
    <t>JME25121602#</t>
  </si>
  <si>
    <t>45656399</t>
  </si>
  <si>
    <t>ES.10020</t>
  </si>
  <si>
    <t># CRM Interface</t>
  </si>
  <si>
    <t>CAS6454654</t>
  </si>
  <si>
    <t xml:space="preserve">Is there anything else we should know about your request?: The box looks damaged and we received only 6 keys. See attached photos. I believe it's a UPS error, but we need the correct keys ASAP.
Selected primary Product Type: Accessories
Do you also need to update the Ship To Address on your order?: No
The original ship-to address is saved on the shipping tab.
One or more files were provided by the customer and saved in the timeline.
Email: jake@hardwaretrendshi.com
Phone Number: +18083428815
Preferred Contact Method: Email
</t>
  </si>
  <si>
    <t>14272695</t>
  </si>
  <si>
    <t>302041-12</t>
  </si>
  <si>
    <t>8172320</t>
  </si>
  <si>
    <t>KYSS-SLKY*4356254</t>
  </si>
  <si>
    <t>CAS6455413</t>
  </si>
  <si>
    <t>Denied - These would be ordered separately
Replace
(8) 4640-159
Product Support - the washer and screw are not included with the 480 part number</t>
  </si>
  <si>
    <t>774712-02</t>
  </si>
  <si>
    <t>680973-1</t>
  </si>
  <si>
    <t>4640-159</t>
  </si>
  <si>
    <t>CAS6455442</t>
  </si>
  <si>
    <t>Accessories</t>
  </si>
  <si>
    <t>Return
(400) 925 1/8" ID Tubing
Customer ordered wrong</t>
  </si>
  <si>
    <t>LOCKMASTERS INC</t>
  </si>
  <si>
    <t>790424-01</t>
  </si>
  <si>
    <t>153597</t>
  </si>
  <si>
    <t>925 1/8" ID Tubing</t>
  </si>
  <si>
    <t>Pneumatic Tubing</t>
  </si>
  <si>
    <t>CAS6455699</t>
  </si>
  <si>
    <t>AD200</t>
  </si>
  <si>
    <t>return for credit
QTY 1   LOCK.AD201.CY.70.FMK.P.RHO.626.LH.4B.13-247.10-025.134.KD.C.48-100.2
tech CAS6453948</t>
  </si>
  <si>
    <t>14253825</t>
  </si>
  <si>
    <t>695274</t>
  </si>
  <si>
    <t>8144862</t>
  </si>
  <si>
    <t>AD20-SES*11290177</t>
  </si>
  <si>
    <t>Chloe Manansala</t>
  </si>
  <si>
    <t>CAS6455706</t>
  </si>
  <si>
    <t>replace
QTY 1 ELECTROMAGNETIC.LOCK.M490DE N N SL
tech CAS6454191
ship to
LOTSPEICH COMPANY OF FLORIDA
6351 NW 28 WAY
Fort Lauderdale, FL, 33309, US</t>
  </si>
  <si>
    <t>LOTSPEICH CO OF FLORIDA</t>
  </si>
  <si>
    <t>14133545</t>
  </si>
  <si>
    <t>39247415-035</t>
  </si>
  <si>
    <t>8015338</t>
  </si>
  <si>
    <t>043156937295</t>
  </si>
  <si>
    <t>M490DE</t>
  </si>
  <si>
    <t>CAS6456189</t>
  </si>
  <si>
    <t xml:space="preserve">Do you need a replacement for a component or the entire device?: Component
Please describe the component: Per our customer, the electric strike is "hanging or catching inside" / not releasing or fully releasing. They double checked the power to it. 
Selected primary Product Type: Electronic Locks/Readers and Credentials/Biometrics
Do you also need to update the Ship To Address on your order?: No
The original ship-to address is saved on the shipping tab.
Email: dspears@cdh-online.com
Phone Number: (812) 407-5418
Preferred Contact Method: Email
</t>
  </si>
  <si>
    <t>SO02861154</t>
  </si>
  <si>
    <t>300408-002</t>
  </si>
  <si>
    <t>45268398</t>
  </si>
  <si>
    <t>ESTRIKE.2001</t>
  </si>
  <si>
    <t>CAS6456740</t>
  </si>
  <si>
    <t>RPL NC / The pushbutton is stuck
Line 1 Qty 1) 030742-001 626
Ship to:
BAYLOR COMMERCIAL DOOR &amp; HARDWARE
101 23RD ST
STE 100
Corbin, KY, 40701, US</t>
  </si>
  <si>
    <t>BAYLOR COMMERCIAL DOOR &amp; HARDWARE</t>
  </si>
  <si>
    <t>14116796</t>
  </si>
  <si>
    <t>28149</t>
  </si>
  <si>
    <t>7971283</t>
  </si>
  <si>
    <t>1721033~Sticks / Binds</t>
  </si>
  <si>
    <t>030742-001 626</t>
  </si>
  <si>
    <t>T511</t>
  </si>
  <si>
    <t>CAS6457273</t>
  </si>
  <si>
    <t>SC91A</t>
  </si>
  <si>
    <t xml:space="preserve">Is there anything else we should know about this return?: Hello, hope all is well! The original item ordered on this PO was 50ea SC94A RWPA AL. Please let us know if any additional information is needed to issue replacement and preference for the 50ea SC91A RWPA AL. Thank you!
Selected primary Product Type: Closers
Do you also need to update the Ship To Address on your order?: No
The original ship-to address is saved on the shipping tab.
Did the label match the product inside?: Yes
Email: k.fast@seclock.com
Phone Number: 781.234.3767 
Preferred Contact Method: Email
</t>
  </si>
  <si>
    <t>SO03269538</t>
  </si>
  <si>
    <t>665554</t>
  </si>
  <si>
    <t>45718970</t>
  </si>
  <si>
    <t>043156654277</t>
  </si>
  <si>
    <t>CAS6445039</t>
  </si>
  <si>
    <t>Request to return Qty 16 of the 1461 DEL DS1 S-CNS 689 closers from this order.
The restock fee of  45% applies.
See CAS6431172</t>
  </si>
  <si>
    <t>COOK &amp; BOARDMAN LLC - DBA PRECISION FREDERICK</t>
  </si>
  <si>
    <t>751102 00</t>
  </si>
  <si>
    <t>370083-002</t>
  </si>
  <si>
    <t>1461 DEL DS1 S-CNS 689</t>
  </si>
  <si>
    <t>CAS6445249</t>
  </si>
  <si>
    <t>Charge replacement:
Replace line 1 qty 1
USE PO # JA262-KITS2
Customer damaged when installing</t>
  </si>
  <si>
    <t>LOWCOUNTRY DOORS &amp; HARDWARE INC</t>
  </si>
  <si>
    <t>998043</t>
  </si>
  <si>
    <t>JA262-KITS RPL</t>
  </si>
  <si>
    <t>11877098</t>
  </si>
  <si>
    <t>9791036~Endommage par le Client|3082~Danado por el Cliente|1033~Customer damaged|1040~Danneggiato dal Cliente</t>
  </si>
  <si>
    <t>GLASS TRIM</t>
  </si>
  <si>
    <t>CAS6445455</t>
  </si>
  <si>
    <t>RMA request for line 2.
14 ea. 8310-813 actuators.
45% Restock Fee applies.</t>
  </si>
  <si>
    <t>C B S Door &amp; Hardware - DBA C B S Manhattan LLC</t>
  </si>
  <si>
    <t>783124 00</t>
  </si>
  <si>
    <t>8000258-011A</t>
  </si>
  <si>
    <t>8310-813</t>
  </si>
  <si>
    <t>CAS6445548</t>
  </si>
  <si>
    <t>REPLACE / SCRAP
LINE 1
QTY 1
LOCK.L9453.B.06.626.00A.RH.09-666.10-072.134
Do you need a replacement for a component or the entire device?: Device
Is there anything else we should know about this return?: The lock won't eternally lock or unlock and the inside where the latch comes out to the strike seizes up.  From the hallway side - the inside doesn't catch properly on the latch to let the handle turn properly.
Selected primary Product Type: Mechanical Locks
Do you also need to update the Ship To Address on your order?: No
The original ship-to address is saved on the shipping tab.
Email: ship@commercialdoorandhardware.com
Phone Number: 18654298980
Preferred Contact Method: Email</t>
  </si>
  <si>
    <t>COMMERCIAL DOOR AND HARDWARE</t>
  </si>
  <si>
    <t>14220050</t>
  </si>
  <si>
    <t>17714</t>
  </si>
  <si>
    <t>8104769</t>
  </si>
  <si>
    <t>194555159358</t>
  </si>
  <si>
    <t>L9453</t>
  </si>
  <si>
    <t>CAS6445656</t>
  </si>
  <si>
    <t>Charge replacement:
Replace line 1 qty 4 
Customer received Poly Galv instead of Honeycomb</t>
  </si>
  <si>
    <t>R N SMITH  INC</t>
  </si>
  <si>
    <t>111350</t>
  </si>
  <si>
    <t>29818</t>
  </si>
  <si>
    <t>11890680</t>
  </si>
  <si>
    <t>9601033~Door Size Height</t>
  </si>
  <si>
    <t>SZ?</t>
  </si>
  <si>
    <t>CAS6445965</t>
  </si>
  <si>
    <t>REPLACE (68%)
QTY (2) 4642- 3971 ALUM
Please note "1446216-01 REPL" on the SO paperwork
RETURN
QTY (2) 4642- 3971GLBLK
Defectives
Issue call tag 20 Lbs.
P/U-SHIP TO
Huntington Hdwe Co Inc     
340 W Holt Ave             
Pomona            CA 91768 
Do you need a replacement for a component or the entire device?: Component
Please describe the component: Part# 4640-3971
We are sending replacement cylinders from an ALUM finish unit from our stock, please send replacements.
Is there anything else we should know about this return?: Please note "1446216-01 REPL" on the SO paperwork.
Selected primary Product Type: Closers
Do you also need to update the Ship To Address on your order?: No
The original ship-to address is saved on the shipping tab.
Email: andrews@huntingtonhardware.com
Phone Number: (909) 766-7106
Preferred Contact Method: Email</t>
  </si>
  <si>
    <t>722479-02</t>
  </si>
  <si>
    <t>1370635P</t>
  </si>
  <si>
    <t>722479-02 3/11/2025</t>
  </si>
  <si>
    <t>0871033~Leaking Grease|1040~Perdita di grasso|3082~Pérdida aceite/grasa|1036~Fuite de graisse</t>
  </si>
  <si>
    <t>4642- 3971 ALUM</t>
  </si>
  <si>
    <t>4642- 3971GLBLK</t>
  </si>
  <si>
    <t>CAS6446751</t>
  </si>
  <si>
    <t>issue:
Please review and advise replacement needed
reply:
You will need the following PN:
8827 24" Extension Rod Kit 051703 .[Finish]
RMA/replace
Please ship 2 each 8827 24" Extension Rod Kit 051703 .[Finish]
Please ship to the following address:
Progressive Contracting
1 Carolina Vista Drive
Pinehurst, NC 28374
Attn: Roman - 919.795.4573</t>
  </si>
  <si>
    <t>SO03161872</t>
  </si>
  <si>
    <t>PO-077770</t>
  </si>
  <si>
    <t>Derek Kemp</t>
  </si>
  <si>
    <t>CAS6446948</t>
  </si>
  <si>
    <t>4030</t>
  </si>
  <si>
    <t>See CAS6121206.
The $130.05 in surcharges was not credited.
Please issue a credit for the surcharge.</t>
  </si>
  <si>
    <t>759158 01</t>
  </si>
  <si>
    <t>101297-014</t>
  </si>
  <si>
    <t>4341040~Ord.Manag.-Costo spedizione&amp;gestione errato|1033~OM - Incorrect Shipping &amp; Handling Charge|1036~OM - Frais de port incorrects</t>
  </si>
  <si>
    <t>CAS6447233</t>
  </si>
  <si>
    <t>Frame Elevations</t>
  </si>
  <si>
    <t>(1) ML#305G (sht1)   REPL  HJL   ONLY   AS  ACKD  
Received: Mon Feb 23 2026 18:34:06 
Subject: PO 304567-5 Steelcraft Order 109866
Please see attached photos and original order. The Hinge jamb on MK 305G was sent as a RH but this is a LH frame. PO 304567-5 Steelcraft Order 109866.
 Please send a replacement HJ only ASAP. Thank you,
Kennon Carlson</t>
  </si>
  <si>
    <t>109866</t>
  </si>
  <si>
    <t>304567-5</t>
  </si>
  <si>
    <t>11889765</t>
  </si>
  <si>
    <t>Incorrect Handing</t>
  </si>
  <si>
    <t>Brian Ballein</t>
  </si>
  <si>
    <t>CAS6447251</t>
  </si>
  <si>
    <t>B</t>
  </si>
  <si>
    <t>ITEM   (49)   
This is in reference to my project Microsoft CHI 06 on PO95243994 for the inactive leafs for openings 06-181D and 06-181G.
The GC is reporting that the inactive leafs within the openings mentioned above are missing the flush bolt mounting brackets.  This has been an issue we have ran into on this project already.   It looks like you all prepped for the flush bolts but the mounting brackets were excluded.
 Please see the attached pictures for reference.  
 The GC has someone on site who can weld these brackets into place.  But they will be sending back charges if you accept this route. 
Otherwise, new doors will need to be provided.    Please advise on how this should be resolved.
 Justin Castleman  
Project Manager II
DH Pace Entry Door Systems Group
Doors 06-181D &amp; 06-181G are missing the mounting brackets for the flush bolts. Due to time constraints we would like to have the door doctor attach these brackets.</t>
  </si>
  <si>
    <t>984894</t>
  </si>
  <si>
    <t>95243994</t>
  </si>
  <si>
    <t>11871445</t>
  </si>
  <si>
    <t>9581033~Prep Location - TD/TF</t>
  </si>
  <si>
    <t>Order Clarification</t>
  </si>
  <si>
    <t>CAS6448211</t>
  </si>
  <si>
    <t>Line 6 QEL  device is not retracting when the card reader is activated, security checked their wires and they are good. It seems the internal motor is not activating
Replace N/C 
1 EA 958003 US26D QEL baseplate conversion kit 
Ship to address 
ADVANCED GLASS SOLUTIONS
ATTN PEDRO MORALES
7123 BREEN DR
HOUSTON, TX 77086
Hello Paula, 
Please describe the issues you're having with the QEL on the device. If you have pictures of the device send that in as well. Will the replacement be going to the address on the original purchase order?</t>
  </si>
  <si>
    <t>SO03175134</t>
  </si>
  <si>
    <t>686141</t>
  </si>
  <si>
    <t>45603920</t>
  </si>
  <si>
    <t>958003</t>
  </si>
  <si>
    <t>QEL Device</t>
  </si>
  <si>
    <t>CAS6448302</t>
  </si>
  <si>
    <t>RETURN WITH 35% RESTOCK FEE
LINE 10 QTY 10 EA:
1461 Closer            STD  DS1  Rw/PA             US26D WMS 
NO LONGER NEEDED - JOB WAS CANCELED 
UNOPENED AND ORIGINAL PACKAGING
**See CAS6332752</t>
  </si>
  <si>
    <t>764698-00</t>
  </si>
  <si>
    <t>691673-</t>
  </si>
  <si>
    <t>1461 Closer            STD  DS1  Rw/PA             US26D WMS</t>
  </si>
  <si>
    <t>CAS6448372</t>
  </si>
  <si>
    <t>Return and credit with no R/S fee
line 4 QTY 8) LOCK.L9492EU.B.17.626.00A.RH.09-666.10-072.134.1 3/16.DETAIL
per call from RSO
Line not cancelled, refer to case CAS6402991
Call tag: 2 boxes, 30 lbs each
Pick up:
HULL SUPPLY COMPANY INC
5117 E CESAR CHAVEZ ST
AUSTIN, TX, 78702, US
Mike Torres 5127482630
cc. Dan Snyder</t>
  </si>
  <si>
    <t>14257361</t>
  </si>
  <si>
    <t>0215655-07</t>
  </si>
  <si>
    <t>8171124</t>
  </si>
  <si>
    <t>1731033~Change / Cancel Request Not Processed|3082~Solicitud cambio/cancelación no procesada|1040~Modifica/Annullamento Richiesta non processata|1036~Demande de modification / d'annulation non traitée</t>
  </si>
  <si>
    <t>4361040~Modifica/Annullamento Richiesta non processata|3082~Solicitud cambio/cancelación no procesada|1033~Change / Cancel Request Not Processed OE|1036~Demande de modification / d'annulation non traitée</t>
  </si>
  <si>
    <t>L-SLLK*11303915</t>
  </si>
  <si>
    <t>CAS6448711</t>
  </si>
  <si>
    <t>no response re. photos, resolving per sup
replace at N/C
line 2 QTY 2) LOCK.L9040.Y.17.626.00N.LR.09-662.10-072.134.1 3/16.DETAIL.OS-OCC.L583-363
Locks arrived with no indicator, entry not privacy
customer to send photos of labels
Ship to:
UNITED INTERIORS INC
2905 SUFFOLK DR
STE 200
FORT WORTH, TX, 76133, US
Chad Turner
817-829-7363</t>
  </si>
  <si>
    <t>United Interiors Inc</t>
  </si>
  <si>
    <t>14268242</t>
  </si>
  <si>
    <t>3047-033 RPL CAS6411796</t>
  </si>
  <si>
    <t>8170296</t>
  </si>
  <si>
    <t>L-SLLK*11077743</t>
  </si>
  <si>
    <t>CAS6448742</t>
  </si>
  <si>
    <t>RETURN AT 45% RESTOCK - NO LONGER NEED
LINE 1 QTY 1) 4040XP Closer STD STD EDA ALUM SRT
***
Is there anything else we should know about this return?: customer would like to return if possible.
Selected primary Product Type: Closers
Is this still new and in the original package?: Yes
Email: aaron.ovelman@arconic.com
Phone Number: 5703896302
Preferred Contact Method: Email</t>
  </si>
  <si>
    <t>794655-00</t>
  </si>
  <si>
    <t>68-28590OD</t>
  </si>
  <si>
    <t>4040XP Closer STD STD EDA ALUM SRT</t>
  </si>
  <si>
    <t>CAS6448834</t>
  </si>
  <si>
    <t>2/26 - Cancel request per customer
Return
Order duplicated. Please return order not needed.
LINE 1 QTY 1 4040XP Closer STD STD REG MTBLK SRT                              
LINE 2 QTY 1 4040XP-18G Mtg Plate MTBLK SRT</t>
  </si>
  <si>
    <t>KLEIN-DICKERT MILWAUKEE INC</t>
  </si>
  <si>
    <t>795244 00</t>
  </si>
  <si>
    <t>300133-2</t>
  </si>
  <si>
    <t>4040XP-  18G Mtg Plate                             MTBLK SRT</t>
  </si>
  <si>
    <t>Drop Plate</t>
  </si>
  <si>
    <t>4040XP Closer          STD  STD  REG               MTBLK SRT</t>
  </si>
  <si>
    <t>CAS6449269</t>
  </si>
  <si>
    <t>(2) MK# 001    REPL  AS ACKD  
The door on line #2 was hung this morning and that is when we noticed the damage when we opened it from the packaging. (See attached pictures)
Please advise on how you would like to proceed on getting a replacement for this? 
Let me know if you have any questions please. 
Best,
Michael Hensley</t>
  </si>
  <si>
    <t>108088</t>
  </si>
  <si>
    <t>200514</t>
  </si>
  <si>
    <t>11888898</t>
  </si>
  <si>
    <t>L 184 F</t>
  </si>
  <si>
    <t>CAS6449605</t>
  </si>
  <si>
    <t>Line 12 is missing top Rod, Rod Guide, Top Latch and Mounting Assembly w/ thru-bolts and screws, and the Top Latch Cover w/ screws 
Replace 
1 EA 050512-US26D 9927/9957 Top Rod Kit
1 EA 112063-US26D 98/9927/98/9957-F Rod Guide 
Assembly 
1 EA 050091-US26D
1 EA 050400-US26D 
Ship to address
Doors Inc
1135 S 32nd St
Fort Dodge, IA 50501
Attn:  Scott
RE:  NECC iHub.</t>
  </si>
  <si>
    <t>DOORS INC</t>
  </si>
  <si>
    <t>SO02778920</t>
  </si>
  <si>
    <t>B2009</t>
  </si>
  <si>
    <t>45130472</t>
  </si>
  <si>
    <t>CAS6449639</t>
  </si>
  <si>
    <t>W</t>
  </si>
  <si>
    <t>return 
line 1 QTY 288) LOCK.W581.P6.DAN.626.30-197.630.Q330-148.134.KA-0BIT.C.330055.2
replace at N/C
line 1 QTY 288) LOCK.W581.P.DAN.626.30-197.630.Q330-148.134.KA-0BIT.C.330055.2
Incorrect cylinder input by OE
BOL/Call tag: 
29 cartons, 36 lbs each, total weight 1,044 lbs (1 pallet)
Pick up/ship to:
COOK &amp; BOARDMAN LLC
345 MASON RD
La Vergne, TN, 37086, US
Attn: Graham Johnson
6159646000
********************************************************************************************************************************************************
Hello Graham,
I am working on the return/replacement related to PO 6614560#1 (order 14237670).  The locks were sent out with the incorrect cylinders (Adjustment "P6" vs. the requested "P").
I can set up a return/replace on the entire lock, QTY 288 or I can return/replace just the QTY 288 cylinders.  Regarding the 112 units that were sent out, in order to process those would have to be done in a similar fashion (in order to replace, we would need those to be returned as well.
Please advise on how you would like to proceed.
******************************************************************************************************************************************************
return 
line 1 QTY 288) LOCK.W581.P6.DAN.626.30-197.630.Q330-148.134.KA-0BIT.C.330055.2
replace at N/C
line 1 QTY 288) LOCK.W581.P.DAN.626.30-197.630.Q330-148.134.KA-0BIT.C.330055.2
Incorrect cylinder input by OE
BOL/Call tag: 
29 cartons, 36 lbs each, total weight 1,044 lbs (1 pallet)
Pick up/ship to:
COOK &amp; BOARDMAN LLC
345 MASON RD
La Vergne, TN, 37086, US
Attn: Graham Johnson
6159646000</t>
  </si>
  <si>
    <t>14237670</t>
  </si>
  <si>
    <t>6614560#1</t>
  </si>
  <si>
    <t>8121513</t>
  </si>
  <si>
    <t>W-FLLK*8001746</t>
  </si>
  <si>
    <t>LOCK.W581.P.DAN.626.30-197.630.Q330-148.134.KA-0BIT.C.330055.2</t>
  </si>
  <si>
    <t>CAS6449683</t>
  </si>
  <si>
    <t>Replace (3) 23-030 ICC
Replace (3) N523-127
Attn: Denise Flanary
Ship to:
8198 East 44th st. 
Tulsa, OK. 74145
Ordered 3 ND50 T missing cores and tailpieces
is it supposed to come with construction core and tailpieces
PO 654043 - 14195621
LOCK.ND50.T.D.OME.626.13-247.10-025.134.DETAIL.ICC</t>
  </si>
  <si>
    <t>Denise Flanary</t>
  </si>
  <si>
    <t>14195621</t>
  </si>
  <si>
    <t>654043</t>
  </si>
  <si>
    <t>8054747</t>
  </si>
  <si>
    <t>043156590124</t>
  </si>
  <si>
    <t>ND50</t>
  </si>
  <si>
    <t>194555200319</t>
  </si>
  <si>
    <t>CAS6450409</t>
  </si>
  <si>
    <t xml:space="preserve">Is there anything else we should know about this return?: Unknown about the label. One of the 2 doors came in L instead of R, not discovered until they went to hang the door after it was painted. Pictures attached. Need 1 door replaced.
Selected primary Product Type: Steelcraft Doors and Frames
Do you also need to update the Ship To Address on your order?: No
The original ship-to address is saved on the shipping tab.
Did the label match the product inside?: Yes
One or more files were provided by the customer and saved in the timeline.
Email: chellec@andersonlock.com
Phone Number: 18478853667
Preferred Contact Method: Email
</t>
  </si>
  <si>
    <t>ANDERSON LOCK CO</t>
  </si>
  <si>
    <t>103802</t>
  </si>
  <si>
    <t>CC-237061-D</t>
  </si>
  <si>
    <t>11886035</t>
  </si>
  <si>
    <t>L 184 F.DOOR.STL.CFG.L</t>
  </si>
  <si>
    <t>Daniel Doerr</t>
  </si>
  <si>
    <t>CAS6450415</t>
  </si>
  <si>
    <t>Issue:
Ship To:</t>
  </si>
  <si>
    <t>ALLEGION - RSO NORTHWEST</t>
  </si>
  <si>
    <t>SO02644520</t>
  </si>
  <si>
    <t>PO334390</t>
  </si>
  <si>
    <t>Slider</t>
  </si>
  <si>
    <t>Nicholas Hedges</t>
  </si>
  <si>
    <t>CAS6450485</t>
  </si>
  <si>
    <t>Gateway</t>
  </si>
  <si>
    <t>Qnty: 1
GWE
Order No: 13706627
Supplier: Verkada/ACCESS HARDWARE SUPPLY
Caller reports unit stuck in boot up loop
SN: B10000000001004B - Commissioned Date: 8/30/2024
Known issue - Will replace under warranty</t>
  </si>
  <si>
    <t>Ethan Barnhart</t>
  </si>
  <si>
    <t>13706627</t>
  </si>
  <si>
    <t>Ernie Saldana</t>
  </si>
  <si>
    <t>CAS6451012</t>
  </si>
  <si>
    <t>Part # Needed:
(2) L283-392 RH
Order # needed:
13580311 - SAU 4/18/2023
Ship to Address: ***shipping direct***
Belview 600
Attn: Dylan McKey
633 110th Ave NE
Bellevue, WA 98004
Send call tag to Dylan McKey at dylanm@sellen.com
Please send call tag for 2 lock chassis to be sent back for evaluation to Kevin Wickline/Steve Couch to Security office.
(2) L9092EL RX not working under power. Asking the caller if the locksets have been rehanded? Also need to know the power provided at the lockset, 20V DC tested at the door. Also if the lockset was rehanded, was the RX rehanded as well? Lockset was not rehanded. These locks were working great with no issues, now have 2 lock bodies that have failed. Going to have the end user call in for troubleshooting. No sounds or clicks coming from lockset when credentials are presented.</t>
  </si>
  <si>
    <t>Unified Door and Hardware Group - DBA EJ Enterprises</t>
  </si>
  <si>
    <t>13580311</t>
  </si>
  <si>
    <t>L283-392 RH</t>
  </si>
  <si>
    <t>Chassis</t>
  </si>
  <si>
    <t>Kevin Wickline</t>
  </si>
  <si>
    <t>CAS6451658</t>
  </si>
  <si>
    <t>B250</t>
  </si>
  <si>
    <t xml:space="preserve">Is there anything else we should know about this return?: Customer ordered 2-3/4 backset but received 2-3/8 please send correct latch
Selected primary Product Type: Mechanical Locks
Do you also need to update the Ship To Address on your order?: No
The original ship-to address is saved on the shipping tab.
Did the label match the product inside?: Yes
Email: josh.graves@imlss.com
Phone Number: (720) 979-6655
Preferred Contact Method: Email
</t>
  </si>
  <si>
    <t>14260485</t>
  </si>
  <si>
    <t>697003</t>
  </si>
  <si>
    <t>8169792</t>
  </si>
  <si>
    <t>B250-SLLK*11315793</t>
  </si>
  <si>
    <t>CAS6451895</t>
  </si>
  <si>
    <t>Please replace @ nc 
L21 (1)  7215 SET RH US10B (customer needed an additional 1 from CAS6446964)
ship to 
Total Quality Services, A DH Pace Company
2300 SW GATEWAY PL STE 110
STUART, FL 34997
USA
************
"Hi there! Just a quick update on your request: replacements aren't necessary for lines 18 and 19. Line 18 has an est ship date 2/25/26, and line 19 is already on its way as of yesterday! You can track it here: 1ZA5V9400392678355. Note that it may take 24–48 hours for the carrier to update their system.
*************
I see that a replacement order #SO03284184 has been issued for the items below. However, as I stated in my previous email below we are still needing the quantities of 3 and 1 for lines 18 and 19 7215FPTINT TW8 643E/716 RH  as well as an additional qty of 1 for the pivot on line 21</t>
  </si>
  <si>
    <t>D H PACE</t>
  </si>
  <si>
    <t>SO03144835</t>
  </si>
  <si>
    <t>95251389</t>
  </si>
  <si>
    <t>45640107</t>
  </si>
  <si>
    <t>PIVOT.620.US10B</t>
  </si>
  <si>
    <t>Derrisha Labeaud</t>
  </si>
  <si>
    <t>CAS6452071</t>
  </si>
  <si>
    <t>Qnty: 
LOCK.NDEBSI.B.RHO.626.13-247.47267101.134.CE-000-001
Order No: 14121615 
Supplier: HONEYWELL SECURITY AMERICAS LLC
Caller just started installing 300+ locks.  He will call back to add any additional failures to this case and have us RMA them at that point.
No further action for this case needed
Caller reporting motor not retracting - GLNM
test1 - A20000000F1909EA - Commissioned Date: 2/5/2026
Tried to FDR, no improvement
2/24/2026 - Spoke with Ambrose and agreed that we can finalize this RMA case for the locks he has ready to return.  He has encountered bent pins, bad ribbon cables, etc.  We will detail it out more tomorrow when he calls in.</t>
  </si>
  <si>
    <t>Ambrose DiGiorgio</t>
  </si>
  <si>
    <t>14121615</t>
  </si>
  <si>
    <t>CAS6452411</t>
  </si>
  <si>
    <t>Credit $600 (KM)
Customer cant uninstall frame due to it being painted and sheet rocked in. Will repair on site 
(8) MK#B107A   
PO# - 22485
Order # - 105650
I have a hollow metal frame that has a strike reinforcement backing plate that the bottom weld has failed.   As the installer went to put the strike plate on, this situation was uncovered.   
Please advise what is thought to be the best means to rectify this?  Do you want to replace the frame entirely or would you approve of a repair cost by a local welding company?  Please advise.
Thank you,</t>
  </si>
  <si>
    <t>COAST COUNTIES GLASS INC</t>
  </si>
  <si>
    <t>105650</t>
  </si>
  <si>
    <t>22485</t>
  </si>
  <si>
    <t>11884530</t>
  </si>
  <si>
    <t>CAS6452415</t>
  </si>
  <si>
    <t>ACCT# 1723   ISSUE CREDIT $378.15  (KT) 
Subject: CUST 1723
Please open a case and issue a credit to customer 1723 in the amount of $378.15. This credit is required due to a typo on the invoice for sales order 113385 — the freight charge should have been $12.74 per our policy for orders over 5,000 lbs., not the amount billed.
 Action items:
• Open a case and reference invoice and sales order 113385.
• Apply a $378.15 credit to customer 1723.
• Note the reason: invoicing typo; correct FR amount should be $12.74 for orders &gt;5,000 lbs.
• Assign accountability to the warehouse and document the error
Thank you,
 Serena Winsted
Shipping Coordinator 
Allegion - Steelcraft</t>
  </si>
  <si>
    <t>113385</t>
  </si>
  <si>
    <t>021926-10EW</t>
  </si>
  <si>
    <t>11890864</t>
  </si>
  <si>
    <t>4371040~Distrib/Fabbrica - Addebito trasporto erratog|3082~Cargo flete incorrecto: Distribución/Fábrica|1033~Distrib / Factory - Incorrect Freight Charge|1036~Frais de port incorrects</t>
  </si>
  <si>
    <t>CAS6452852</t>
  </si>
  <si>
    <t>Issue: 5 x 04110           AD300MS70MT SPA626 LD RHR  - defective readers (original case: 
CAS6079665 )
Error: 09C
********REQUIRED ASAP**********
Replace: 5 x 07535           MT-626/625/619 READER MODULE  MT GRY N N NG 47250408 MULTI T 
REP-CO#1758325 INV#348223 5 x 04110  defective readers
09C     CAS6451354
ATTN: David Silva</t>
  </si>
  <si>
    <t>ALLEGION CANADA</t>
  </si>
  <si>
    <t>13851055</t>
  </si>
  <si>
    <t>P995476</t>
  </si>
  <si>
    <t>3971033~Wiring|1036~Câblage|1040~Cablaggio|3082~Alambrado|1055~Kablolama</t>
  </si>
  <si>
    <t>07535</t>
  </si>
  <si>
    <t>Lonnie Carl</t>
  </si>
  <si>
    <t>CAS6453580</t>
  </si>
  <si>
    <t>The trim “finger” is too short and will not engage the device.
Please send (3) each 996L -M US26D 06 RHR &gt;2 1/4" to 2 3/4" and (3) 996L -M US26D 06 LHR &gt;2 1/4" to 2 3/4"
Please ship to the following address:
KENDELL INTERMEDIATE CORP DBA WASHINGTON ARCH HARDWARE
4409 SOUTH ORCHARD ST
Tacoma, WA 98466</t>
  </si>
  <si>
    <t>Elizabeth Curtis</t>
  </si>
  <si>
    <t>400080</t>
  </si>
  <si>
    <t>Shonnita Turentine</t>
  </si>
  <si>
    <t>CAS6453921</t>
  </si>
  <si>
    <t>Return line 1 Restock fee 45%
Line 1
qty1) LOCK.CO200.CY.50.KP.J.SPA.626.RH.4B.13-247.10-025.134
customer no longer wanted
--------------------------------------------------
Selected primary Product Type: Electronic Locks/Readers and Credentials/Biometrics
Is this still new and in the original package?: No
Email: eburk@cvhardware.com
Phone Number: (209) 992-5141
Preferred Contact Method: Email</t>
  </si>
  <si>
    <t>14250068</t>
  </si>
  <si>
    <t>PO022710</t>
  </si>
  <si>
    <t>8136957</t>
  </si>
  <si>
    <t>CO20-SES*11272725</t>
  </si>
  <si>
    <t>CAS6453998</t>
  </si>
  <si>
    <t>---9875-L-NL x 996L-NL
+++The specified trim is incorrect.
PLease send (1) each 996L-NL -M US26D 06 RHR
Please ship to the following address:
FBM EVANSVILLE, IN
6717 TONEY LN
EVANSVILLE, IN 47715</t>
  </si>
  <si>
    <t>Dan Griese</t>
  </si>
  <si>
    <t>SO03240207</t>
  </si>
  <si>
    <t>2178612-00</t>
  </si>
  <si>
    <t>403849</t>
  </si>
  <si>
    <t>0771033~Incorrect Spec from Other|1040~(Altri) Specifica errata|3082~Otros especifición incorrecta|1036~Prescription autre incorrecte</t>
  </si>
  <si>
    <t>CAS6454154</t>
  </si>
  <si>
    <t>9550</t>
  </si>
  <si>
    <t>pending ship to address and sales order # 
RETURN AND REPLACE - DEFECTIVE PER PS CASE CAS6452823
QTY 1) 9550-3462 LEAGACY CONTROL BOX
SHIP TO: 
TBD
***</t>
  </si>
  <si>
    <t>TBD</t>
  </si>
  <si>
    <t>CAS6454378</t>
  </si>
  <si>
    <t>No charge replacement:
Replace line 10 as acknowledged 130B
Per customer, it has been crushed next to the glazing hole on the hinge side.</t>
  </si>
  <si>
    <t>997955 / 997956</t>
  </si>
  <si>
    <t>300005-3</t>
  </si>
  <si>
    <t>30099755</t>
  </si>
  <si>
    <t>L 184 G</t>
  </si>
  <si>
    <t>CAS6455110</t>
  </si>
  <si>
    <t>MG/MGLK</t>
  </si>
  <si>
    <t xml:space="preserve">Is there anything else we should know about your request?: Hello, hope all is well! Per our warehouse, only 3ea MG1200DT arrived with this shipment; the cartons came in good condition and showed no signs of damage or being retaped. Please let us know if any additional information is needed to issue replacement. Thank you!
Selected primary Product Type: Mechanical Locks
Do you also need to update the Ship To Address on your order?: No
The original ship-to address is saved on the shipping tab.
Email: k.fast@seclock.com
Phone Number: 781.234.3767 
Preferred Contact Method: Email
</t>
  </si>
  <si>
    <t>SO03266275</t>
  </si>
  <si>
    <t>664914</t>
  </si>
  <si>
    <t>45714916</t>
  </si>
  <si>
    <t>043156646258</t>
  </si>
  <si>
    <t>CAS6455294</t>
  </si>
  <si>
    <t xml:space="preserve">Is there anything else we should know about this return?: Order called for SC71 closers. This item was listed on the confirmation. However, SC81A was sent by mistake.
Selected primary Product Type: Closers
Do you also need to update the Ship To Address on your order?: No
The original ship-to address is saved on the shipping tab.
Did the label match the product inside?: Yes
One or more files were provided by the customer and saved in the timeline.
Email: matorrisi@jacksonlumber.com
Preferred Contact Method: Email
</t>
  </si>
  <si>
    <t>JACKSON LUMBER &amp; MILLWORK</t>
  </si>
  <si>
    <t>SO03150318</t>
  </si>
  <si>
    <t>834396-JF</t>
  </si>
  <si>
    <t>45566914</t>
  </si>
  <si>
    <t>043156648733</t>
  </si>
  <si>
    <t>CAS6455554</t>
  </si>
  <si>
    <t xml:space="preserve">Is there anything else we should know about this return?: Wrong end cap cover was provided. Need RHR end cap. (LHR was provided for a RHR device).
Selected primary Product Type: Exits
Do you also need to update the Ship To Address on your order?: Yes
The customer changed the ship-to address and it is saved on the shipping tab.
Did the label match the product inside?: No
One or more files were provided by the customer and saved in the timeline.
Email: rick@bellssecurity.com
Phone Number: 9737433709
Preferred Contact Method: Email
</t>
  </si>
  <si>
    <t>BELL'S SECURITY SALES</t>
  </si>
  <si>
    <t>SO03056561</t>
  </si>
  <si>
    <t>22438</t>
  </si>
  <si>
    <t>45474966</t>
  </si>
  <si>
    <t>CAS6456555</t>
  </si>
  <si>
    <t>F Handleset</t>
  </si>
  <si>
    <t>NC RPL MASTERKEY
25R08410
(QTY 2) LOCK.F51A.CF.LAT.619.16-203.10-027.134.MK.C.48-180.2
Door ID UNIT 74
Group 29
RCK# 29814
CH key # 06276
SHIP to 
99-1444 KOAHA PLACE  BAY B
AIEA, HI, 96701, US
Is there anything else we should know about this return?: we received these 2 locks for Unit 74 under key group 29 and should be biting # 06276 but when the locks were installed the construction and owner key does not work we need to replace these 2 locks
Selected primary Product Type: Mechanical Locks
Do you also need to update the Ship To Address on your order?: No
The original ship-to address is saved on the shipping tab.
Did the label match the product inside?: Yes
Email: keith@hardwaretrendshi.com
Phone Number: (808) 484-9370
Preferred Contact Method: Email</t>
  </si>
  <si>
    <t>14190367</t>
  </si>
  <si>
    <t>302073-19</t>
  </si>
  <si>
    <t>8045535</t>
  </si>
  <si>
    <t>FKL-SLLK*9984340</t>
  </si>
  <si>
    <t>CAS6456171</t>
  </si>
  <si>
    <t>JD</t>
  </si>
  <si>
    <t>NC RPL for 7 - JD60 625 / Schlage res. / 84 Lumber / 3000385
Bad Keys - 1385 - 84 Lumber - JD60 625
7 JD60 625 KA4 / 043156784226 / $8.29
We had received QTY. 7 from our last shipment of JD60 625 deadbolts that were keyed incorrectly. PO# VJ47510
Hence, the keys in the box do not work and we cannot access the cylinder.
Can you send 7 replacements please?
Christian Stebbins - 84 Lumber
Assistant Manager
1385 Plant City Door Shop</t>
  </si>
  <si>
    <t>84 LUMBER COMPANY</t>
  </si>
  <si>
    <t>14259868 - SO03255994</t>
  </si>
  <si>
    <t>VJ47510</t>
  </si>
  <si>
    <t>8154486</t>
  </si>
  <si>
    <t>043156784226</t>
  </si>
  <si>
    <t>JD60</t>
  </si>
  <si>
    <t>Curt Moore</t>
  </si>
  <si>
    <t>CAS6456448</t>
  </si>
  <si>
    <t>CREDIT ACCT 400667 $48.38
CM (memo # 10097387) was issued for $513.32.
The total credit should have been $561.70 ($537.51 + $24.19).
The surcharge was mistakenly entered as a positive value, which caused it to be deducted from the credit total instead of added.
An additional credit of $48.38 is needed — this amount covers both the $24.19 that was incorrectly deducted from the credit total on (CM #) and the surcharge credit owed to the customer.
Original Invoice 45667580 attached
Return credit memo 10097387 attached
_______________________________________________________
Reference CAS6438616
Wrong length mullion was sent out with order
Mullion KR4954 7’6” was sent instead of KR4954 8’6” Mullion that was on order. 
RETURN &amp; REPLACE W/CHARGES
1 EA KR-4954-8'6"-SP28-154 
Recvd (1) 7'5" mullion in error
Issue call tag 39 Lbs.
P/U-SHIP TO
LAFORCE, INC - GREEN BAY DOCK
501 S ONEIDA ST
GREEN BAY, WI 54303</t>
  </si>
  <si>
    <t>RMA0222063</t>
  </si>
  <si>
    <t>1468452PO-CHA RTN 0220</t>
  </si>
  <si>
    <t>10097387 2/26/2026</t>
  </si>
  <si>
    <t>CAS6456777</t>
  </si>
  <si>
    <t xml:space="preserve">Do you need a replacement for a component or the entire device?: Device
Is there anything else we should know about this return?: Our customer spoke with Von Duprin tech rep (&amp; Orlando Guerra). He provided the following case number: CAS6456078
The door strike is not working properly. It is supposed to be fail secure. We verified that wiring has power as well.
Selected primary Product Type: Electronic Locks/Readers and Credentials/Biometrics
Do you also need to update the Ship To Address on your order?: No
The original ship-to address is saved on the shipping tab.
Email: jay@trudoor.com
Phone Number: (602) 314-4615
Preferred Contact Method: Email
</t>
  </si>
  <si>
    <t>TRUDOOR LLC</t>
  </si>
  <si>
    <t>SO03245976</t>
  </si>
  <si>
    <t>163327</t>
  </si>
  <si>
    <t>45682248</t>
  </si>
  <si>
    <t>ESTRIKE.2004</t>
  </si>
  <si>
    <t>CAS6456790</t>
  </si>
  <si>
    <t>Per our T&amp;C's customer's only have 30 days to report discrepancies and we've been more flexible with allowing 180.
This order shipped 6/5/2025
___________________________________________________
RETURN FOR CREDIT LESS 45% RESTOCK FEE
QTY (4) 996L -RV US26D 06 RHR</t>
  </si>
  <si>
    <t>ALLIED DOOR &amp; HARDWARE CO</t>
  </si>
  <si>
    <t>SO02956331</t>
  </si>
  <si>
    <t>300572-3</t>
  </si>
  <si>
    <t>45367694 6/5/2025</t>
  </si>
  <si>
    <t>TRIM.10001</t>
  </si>
  <si>
    <t>CAS6457363</t>
  </si>
  <si>
    <t xml:space="preserve">Is there anything else we should know about your request?: We are short qty= 7 of the ZERO 188S-BK 18'.  Please ship@ no charge.
Selected primary Product Type: Accessories
Do you also need to update the Ship To Address on your order?: No
The original ship-to address is saved on the shipping tab.
Email: vyoshimura@accesshardware.com
Phone Number: 18003482263
Preferred Contact Method: Email
</t>
  </si>
  <si>
    <t>ACCESS HARDWARE SUPPLY</t>
  </si>
  <si>
    <t>SO03257090</t>
  </si>
  <si>
    <t>FH00373</t>
  </si>
  <si>
    <t>45697426</t>
  </si>
  <si>
    <t>WT188BK-18PSA</t>
  </si>
  <si>
    <t>CAS6444622</t>
  </si>
  <si>
    <t>INVOICE #60017874
SHIP TO PA
DATE  12/29/25
TAX $253.71
CERT NOT ON FILE 
SECT#010335
CUSTOMER SHORT PAID MASS SALES TAX 253.71
EMAIL AP@NORTHEAST.GMS.COM</t>
  </si>
  <si>
    <t>Capitol Building Supply - DBA North American Door &amp; Hardware</t>
  </si>
  <si>
    <t>SO0019132</t>
  </si>
  <si>
    <t>107058</t>
  </si>
  <si>
    <t>60017874</t>
  </si>
  <si>
    <t>Tax Exemption</t>
  </si>
  <si>
    <t>No Valid Tax Exempt Certificate on File</t>
  </si>
  <si>
    <t>Karen Strong</t>
  </si>
  <si>
    <t>CAS6444631</t>
  </si>
  <si>
    <t>NC Replace and scrap in field:
Line 14 
(2) 09-506 LAT 622 00A
Ship to: 
BALTIMORE DOOR &amp; FRAME
9644 NANTICOKE BUSINESS PARK DR
GREENWOOD, DE, 19950, US
Issue:  Handles/Levers are missing inside clips to mount handles onto spindle.
-----------------------------
Is there anything else we should know about this return?: Handles/Levers are missing inside clips to mount handles onto spindle.
I can not identify a part number, but its the brass clip inside the lever
Selected primary Product Type: Mechanical Locks
Do you also need to update the Ship To Address on your order?: No
The original ship-to address is saved on the shipping tab.
Did the label match the product inside?: Yes
Email: dhouseal@mshollowmetaldr.com
Phone Number: (302) 349-9471
Preferred Contact Method: Email</t>
  </si>
  <si>
    <t>BALTIMORE DOOR &amp; FRAME</t>
  </si>
  <si>
    <t>14226350</t>
  </si>
  <si>
    <t>PO010770</t>
  </si>
  <si>
    <t>8114439</t>
  </si>
  <si>
    <t>09-506 LAT 622 00A</t>
  </si>
  <si>
    <t>LV9080</t>
  </si>
  <si>
    <t>CAS6444931</t>
  </si>
  <si>
    <t>DUPLICATED INVOICE 80024762 &amp; 80024776</t>
  </si>
  <si>
    <t>FRONTLINE GLASS</t>
  </si>
  <si>
    <t>SO0024762</t>
  </si>
  <si>
    <t>6554</t>
  </si>
  <si>
    <t>80024762</t>
  </si>
  <si>
    <t>CAS6444997</t>
  </si>
  <si>
    <t>credit invoice# 8066064
remaining $106.88
note: customer originally billed $454.81 ea for RMA case# CAS6411338; only received $347.93 ea for CM# 8158622</t>
  </si>
  <si>
    <t>MCMASTERCARR SUPPLY COMPANY</t>
  </si>
  <si>
    <t>14206243</t>
  </si>
  <si>
    <t>RG-21654970</t>
  </si>
  <si>
    <t>8066064</t>
  </si>
  <si>
    <t>043156585373</t>
  </si>
  <si>
    <t>CAS6445001</t>
  </si>
  <si>
    <t>ACCOMMODATE PER KATHY</t>
  </si>
  <si>
    <t>HUNTINGTON HARDWARE</t>
  </si>
  <si>
    <t>SO03212421</t>
  </si>
  <si>
    <t>1381117P</t>
  </si>
  <si>
    <t>45637146</t>
  </si>
  <si>
    <t>CAS6445130</t>
  </si>
  <si>
    <t>Line 1- Incorrect strikes received
RE: CAS6402694 change request to 499F did not get entered
Scrap in field incorrect strikes
Replace no charge:
Line 1 Qty 2
499F STRIKE US19
Ship to orig address:
6650 BUSINESS PKWY STE C
ELKRIDGE, MD 21075
__________________________________________________
Is there anything else we should know about this return?: Per CAS6402694, we asked for these to be changed to a 499F strikes, but nothing was changed about the order. Can you please send 2ea 499F strikes to fix this?
Selected primary Product Type: Exits
Do you also need to update the Ship To Address on your order?: No
The original ship-to address is saved on the shipping tab.
Did the label match the product inside?: Yes
Email: jwisor@buntingdoor.com
Phone Number: (443) 286-1590
Preferred Contact Method: Email</t>
  </si>
  <si>
    <t>Cook &amp; Boardman Group dba Bunting Door &amp; Hardware</t>
  </si>
  <si>
    <t>SO03256718</t>
  </si>
  <si>
    <t>PO115829##PT3</t>
  </si>
  <si>
    <t>45695552</t>
  </si>
  <si>
    <t>4381040~Modifica / Annullamento Richiesta errata|3082~Solicitud cambio/cancelación incorrecta|1033~Change / Cancel Request Incorrect|1036~Demande de modification / d'annulation Incorrect</t>
  </si>
  <si>
    <t>030499622</t>
  </si>
  <si>
    <t>CAS6445973</t>
  </si>
  <si>
    <t>NO CHARGE REPLACEMENT
DONE 02/24/26 GV
LINE 3 QTY 1 EA:
050566-32: 98/9927 LATCH COVER KIT US32D
MISSING COVER ON:  9827-L-BE-F-US32D-3'-RHR-LBR-996-06-US26D-ER36-499F-US19-LBS-PBT=US32D
SHIP TO:
Bernard Souza 
914 Virginia Street SW
Lenoir, NC 28645
ATTN:  Bernard Souza 646-730-1999
***************************
Is there anything else we should know about your request?: We recently had a case# CAS6425920 for this PO and asked for numerous items but it seems that the top latch cover was NOT sent. Please send top latch cover out ASAP.
Selected primary Product Type: Exits
Do you also need to update the Ship To Address on your order?: Yes
The customer changed the ship-to address and it is saved on the shipping tab.
Email: kyle.fallon@udhgroup.com
Phone Number: (856) 886-4410
Preferred Contact Method: Email</t>
  </si>
  <si>
    <t>Unified Door &amp; Hardware Group dba Joffe Millwork &amp; Supply</t>
  </si>
  <si>
    <t>SO03110013</t>
  </si>
  <si>
    <t>JF1509-012A</t>
  </si>
  <si>
    <t>45527197</t>
  </si>
  <si>
    <t>050566-32</t>
  </si>
  <si>
    <t>CAS6446743</t>
  </si>
  <si>
    <t>Return/Replace
(1) 4040XP CylAssy         STD                         DKBRZ TBSRT
Defective
Replace
(1) 4040XP Covers               STD                    DKBRZ
Defective
Ship to:
EUCLID GLASS &amp; DOOR INC  
4560 GLENBROOK RD  
WILLOUGHBY        OH 44094      
Do you need a replacement for a component or the entire device?: Component
Please describe the component: 4040XP-3071-695 (CLOSER BODY)
4040XP-72-695 (CLOSER COVER)
(CLOSER BODY LEAKING FLUID FROM WHEN INSTALLED AS SHOWN IN PICTURE)
Selected primary Product Type: Closers
Do you also need to update the Ship To Address on your order?: Yes
The customer changed the ship-to address and it is saved on the shipping tab.
One or more files were provided by the customer and saved in the timeline.
Email: mburstein@sentineldoor.com
Phone Number: 18003277848
Preferred Contact Method: Email</t>
  </si>
  <si>
    <t>SENTINEL DOOR CONTROLS</t>
  </si>
  <si>
    <t>SO03104788</t>
  </si>
  <si>
    <t>PO60870</t>
  </si>
  <si>
    <t>45509066</t>
  </si>
  <si>
    <t>4040XP CylAssy         STD                         DKBRZ TBSRT</t>
  </si>
  <si>
    <t>9711040~Regolazioni meccaniche|1033~Mechanical Adjustments|1036~Ajustements mécaniques</t>
  </si>
  <si>
    <t>4040XP Covers               STD                    DKBRZ</t>
  </si>
  <si>
    <t>Cover</t>
  </si>
  <si>
    <t>CAS6446984</t>
  </si>
  <si>
    <t>Reference CAS6326755
Rods are a different color
We replaced full devices. Lost or not received.
REPLACE AT NO CHARGE
QTY (2) 050513-06: 35A/9827 TOP ROD KIT US10
SHIP TO
EXECUTIVE CONSTRUCTION INC.
235 FENCL LN
HILLSIDE, IL 60162
ATTN: SOPHIA RYAN
Is there anything else we should know about your request?: **Missing entire replacement. 
Advised: "We show no records of this arriving at site. Nor is there anyone onsite or apart of the church staff with initials FD. We had someone spend all day looking through the church and all the storage rooms and asking teachers if they recall this package arriving, and have had no luck. Not sure how to proceed with this issue moving further other than we never received it."
Selected primary Product Type: Exits
Do you also need to update the Ship To Address on your order?: No
The original ship-to address is saved on the shipping tab.
Email: morgank@blockiron.com
Phone Number: (920) 231-8645
Preferred Contact Method: Email</t>
  </si>
  <si>
    <t>SO03205853</t>
  </si>
  <si>
    <t>777760 RPL 120925</t>
  </si>
  <si>
    <t>45628034 12/11/2025</t>
  </si>
  <si>
    <t>050513-06: 35A/9827 TOP ROD KIT US10</t>
  </si>
  <si>
    <t>CAS6447387</t>
  </si>
  <si>
    <t>Please have the person you spoke with at TruDoor contact us at 877-671-7011 then press #4 for Customer Service with the order number and purchase order number and we will be able to do a return/replace for you.
This is usually how the process works.
One of the door closers is defective.  Adjustments have been made and the door is still hard to open up.
1461 x HWPA x 693</t>
  </si>
  <si>
    <t>Lee Maniscalco</t>
  </si>
  <si>
    <t>NA</t>
  </si>
  <si>
    <t>1461</t>
  </si>
  <si>
    <t>CAS6447966</t>
  </si>
  <si>
    <t>ONE SIDE IS RIGID.</t>
  </si>
  <si>
    <t>METALCRAFT DOOR CO INC</t>
  </si>
  <si>
    <t>SO03083190</t>
  </si>
  <si>
    <t>563760TT</t>
  </si>
  <si>
    <t>45475936</t>
  </si>
  <si>
    <t>043156549610:FT</t>
  </si>
  <si>
    <t>CAS6448073</t>
  </si>
  <si>
    <t>Selected credit reason: Pricing Error customer did not receive 59% standard buying program discount for this order - invoice attached
Is there anything else we should know about this request: undefined
One or more files were provided by the customer and saved in the timeline.
Email: CIB@lwsupply.com
Phone Number: (718) 786-7777
Preferred Contact Method: Email</t>
  </si>
  <si>
    <t>L&amp;W Supply - DBA Feldman Lumber</t>
  </si>
  <si>
    <t>SO03259780</t>
  </si>
  <si>
    <t>1002410378#</t>
  </si>
  <si>
    <t>45687817</t>
  </si>
  <si>
    <t>0171033~Broken Package|1040~Collo Rotto|3082~Embalaje roto|1036~Emballage cassé</t>
  </si>
  <si>
    <t>CAS6450887</t>
  </si>
  <si>
    <t xml:space="preserve">Do you need a replacement for a component or the entire device?: Component
Please describe the component: Wrong armor front received.  Received armor front with deadbolt hole, but these locks don't have a deadbolt.  Need two new armor fronts.
Selected primary Product Type: Mechanical Locks
Do you also need to update the Ship To Address on your order?: No
The original ship-to address is saved on the shipping tab.
Email: nsummers@sns-co.com
Phone Number: 13096920828
Preferred Contact Method: Email
</t>
  </si>
  <si>
    <t>14138782</t>
  </si>
  <si>
    <t>9122396</t>
  </si>
  <si>
    <t>7989632</t>
  </si>
  <si>
    <t>L-SLLK*10149350</t>
  </si>
  <si>
    <t>CAS6450900</t>
  </si>
  <si>
    <t>Line 9- missing trim
Replace no charge:
Line 9 Qty 1
996L-BE R/V US32D-06SS LHR
Ship to orig address:
917 W PIONEER PKWY
PEORIA, IL 61615
___________________________________
Do you need a replacement for a component or the entire device?: Component
Please describe the component: Exit device is missing trim.  Please send trim 996-L-BE-R.
Selected primary Product Type: Exits
Do you also need to update the Ship To Address on your order?: No
The original ship-to address is saved on the shipping tab.
Email: nsummers@sns-co.com
Phone Number: 13096920828
Preferred Contact Method: Email</t>
  </si>
  <si>
    <t>SO03053417</t>
  </si>
  <si>
    <t>9122398</t>
  </si>
  <si>
    <t>45474243</t>
  </si>
  <si>
    <t>TRIM.12932</t>
  </si>
  <si>
    <t>CAS6451068</t>
  </si>
  <si>
    <t>Control</t>
  </si>
  <si>
    <t>credit requested for revised quote 67% discount</t>
  </si>
  <si>
    <t>14269704</t>
  </si>
  <si>
    <t>49609</t>
  </si>
  <si>
    <t>8170493</t>
  </si>
  <si>
    <t>0541033~Quote Change / Revision|1040~Modifica / Revisione Offerta|3082~Oferta modificada/revisada|1036~Modification / révision du devis</t>
  </si>
  <si>
    <t>1251033~Quote Discounts Revised After PO Shipped|1040~Sconti offerta rivisti dopo Spedizione Ordine|3082~Oferta descuento revisado después del envío|1036~Devis révisé après expédition de la commande</t>
  </si>
  <si>
    <t>CAS6451681</t>
  </si>
  <si>
    <t>RTN/RPL
QTY - 1 
RC-04-PRX-W
00-18-C8-41-0B-13
Shipping Address:
Stephen Kaupp
307 7th Ave suite 601
New York, NY 10001
Issue: New RC04 out of the box. Reader will not accept any creds, Mobile or physical. I was able to look and see that the HID Mask did not match setting those correct didnt fix the issue either. When a cred is presented, the reader goes Amber and there is a "credential rejected" message. 
Resolution: This reader will need to be replaced.</t>
  </si>
  <si>
    <t>Stephen Kaupp</t>
  </si>
  <si>
    <t>CAS6451681 RPL TAC</t>
  </si>
  <si>
    <t>112281</t>
  </si>
  <si>
    <t>4071055~Yanlış Konfigürasyon|1033~Wrong Configuration|1036~Mauvaise configuration|1040~Configurazione errata|3082~Configuración incorrecta</t>
  </si>
  <si>
    <t>RC-04-PRX-W</t>
  </si>
  <si>
    <t>CAS6454263</t>
  </si>
  <si>
    <t>REPLACE N/C
LINE 18 (1 EACH) 47273111: 996 R/V/C CONVERSION TO MOTORIZED KIT
Customer order qty 2 and only received 1. 
SHIP TO:
JLM - MI
3095 MULLINS CT
Oxford, MI 48371</t>
  </si>
  <si>
    <t>SO03263607</t>
  </si>
  <si>
    <t>122188</t>
  </si>
  <si>
    <t>47273111</t>
  </si>
  <si>
    <t>Brandi Hatcher</t>
  </si>
  <si>
    <t>CAS6454735</t>
  </si>
  <si>
    <t>LM9200</t>
  </si>
  <si>
    <t>Valid quote 1537531 is approved to apply to this purchase order. Please see attached quote page for discount details. I. SANDOVAL
-----------------------------
apply quote 1537531 to invoice 8038846
--------------------------------------------------------------------------------
Selected credit reason: Other
Is there anything else we should know about this request: Lock was mis-machined and did not accept a cylinder, as there were no threads milled into the body of the lock. There was back-charged labor to swap locks around in a configuration that allowed the hardware to operate correctly.
One or more files were provided by the customer and saved in the timeline.
Email: pcoughlin@fbscompany.com
Phone Number: 2162135789
Preferred Contact Method: Email</t>
  </si>
  <si>
    <t>14170644</t>
  </si>
  <si>
    <t>301007-12</t>
  </si>
  <si>
    <t>8038846</t>
  </si>
  <si>
    <t>LXL-SLLK*10976008</t>
  </si>
  <si>
    <t>CAS6457218</t>
  </si>
  <si>
    <t xml:space="preserve">Do you need a replacement for a component or the entire device?: Component
Please describe the component: All valves have been properly adjusted, but closer will only allow the door to open, it will not close.  The closer body is bad.  Please send a replacement.
Selected primary Product Type: Closers
Do you also need to update the Ship To Address on your order?: No
The original ship-to address is saved on the shipping tab.
Email: nsummers@sns-co.com
Phone Number: 13096920828
Preferred Contact Method: Email
</t>
  </si>
  <si>
    <t>758024-02</t>
  </si>
  <si>
    <t>9122393</t>
  </si>
  <si>
    <t>29625</t>
  </si>
  <si>
    <t>CAS6445616</t>
  </si>
  <si>
    <t>NC RPL- Defective product-CAS6420019
BE489WBC CEN 619 QTY 1 
043156594337
Please ship replacement product to:
Raymond Building Supply:
7751 Bayshore Rd
North Fort Myers, Florida 33917</t>
  </si>
  <si>
    <t>14062668</t>
  </si>
  <si>
    <t>669352</t>
  </si>
  <si>
    <t>7840395</t>
  </si>
  <si>
    <t>BE489WBC CEN 619</t>
  </si>
  <si>
    <t>CAS6447390</t>
  </si>
  <si>
    <t>QS  10995999-0
DONE 02/27/26 CC
REPLACE
LINE 1
(QTY 2) SCHLPFSIC.ATH.613
194555026612
SHIP TO 
MAYFLOWER SALES COMPANY
614 BERGEN ST
BROOKLYN, NY, 11238
Damaged Product
Slots in the box are coming out.  please add packing protection if possible.  Please see photos.  this is the 2nd claim on this PO 
As this is the 2nd claim, we need this expedited and shipped NDA at your cost as the job is now behind.</t>
  </si>
  <si>
    <t>14262103</t>
  </si>
  <si>
    <t>132250 RPL CAS6403532</t>
  </si>
  <si>
    <t>8155412</t>
  </si>
  <si>
    <t>194555026612</t>
  </si>
  <si>
    <t>ALX53</t>
  </si>
  <si>
    <t>CAS6447979</t>
  </si>
  <si>
    <t>REPLACE AT NO CHARGE
QTY (8) 8191AA 42" (1067MM)
SHIP TO
DH Pace Company
5105 AVALON RIDGE PKWY
PEACHTREE CORNERS, GA 30071
Selected primary Product Type: Accessories
Do you also need to update the Ship To Address on your order?: No
The original ship-to address is saved on the shipping tab.
Email: vanessa.burrell@dhpace.com
Phone Number: (913) 738-8571
Preferred Contact Method: Email</t>
  </si>
  <si>
    <t>SO03257801</t>
  </si>
  <si>
    <t>95256129</t>
  </si>
  <si>
    <t>45698911 2/12/2026</t>
  </si>
  <si>
    <t>SW8191.10006</t>
  </si>
  <si>
    <t>CAS6448159</t>
  </si>
  <si>
    <t>LINE 6 QTY 4
LOCK.B60.N.F.716.12-397.10-116.134.KA4.C.48-180.2
043156278855
Selected primary Product Type: Accessories
Do you also need to update the Ship To Address on your order?: No
The original ship-to address is saved on the shipping tab.
Email: ashley.grant@bannersolutions.com
Phone Number: +18883620750
Preferred Contact Method: Email</t>
  </si>
  <si>
    <t>BANNER SOLUTIONS - EDI</t>
  </si>
  <si>
    <t>14258303</t>
  </si>
  <si>
    <t>6377590</t>
  </si>
  <si>
    <t>8155992</t>
  </si>
  <si>
    <t>043156278855</t>
  </si>
  <si>
    <t>CAS6448381</t>
  </si>
  <si>
    <t>2/25/26 GOOD RPA ATTACHED, EXP DATE 2/26/30 AO
Key Control - Please confirm the new RPA # provided by the customer, 52402261533001, is valid for RMA to use.
************************
N/C REPLACE LINE 1 QTY 100)
KEY.35-400-EV.468.R134
Initial RPA provided by end user did not include the suite number. Our customer's customer (not the end user) went to add the suite number on 2/13. Between 2/13 and 2/23, UPS lost the package.
New RPA# 52402261533001 (attached to case)
Ship To:
Riverview at 1700 Platte
ATTN: Casey Akins
1700 PLATTE ST STE 225
Denver, CO
DENVER, CO 80202</t>
  </si>
  <si>
    <t>14265129</t>
  </si>
  <si>
    <t>698160</t>
  </si>
  <si>
    <t>8160871</t>
  </si>
  <si>
    <t>KYSS-SLKY*9012160</t>
  </si>
  <si>
    <t>Key</t>
  </si>
  <si>
    <t>Collin Cornelius</t>
  </si>
  <si>
    <t>CAS6448428</t>
  </si>
  <si>
    <t>Return
(2) SEM7840 Magnet         SEM                  TRIVLT DKBRZ
(6) SEM7810-E050 1/2" SEM Ext                          DKBRZ 
No longer needed 
Selected primary Product Type: Accessories
Is this still new and in the original package?: Yes
Email: jim.schaad@mintondoor.com
Preferred Contact Method: Email</t>
  </si>
  <si>
    <t>795467-00</t>
  </si>
  <si>
    <t>6387-JS</t>
  </si>
  <si>
    <t>SEM7840 Magnet         SEM                  TRIVLT DKBRZ</t>
  </si>
  <si>
    <t>SEM7810-E050 1/2" SEM                              DKBRZ</t>
  </si>
  <si>
    <t>CAS6449635</t>
  </si>
  <si>
    <t>NEW SHIP TO:
SUMMIT DOOR &amp; TRIM
ATTN: JASON MYER
3395 W CHEYENNE AVE #104
N LAS VEGAS, NV 89032
NC REPLACEMENT FOR DEFECTIVE
PO NM2729
LINE 1-QTY 1--LOCK.J10.SOL.626.16-254.10-101.134
-------------------
Do you need a replacement for a component or the entire device?: Device
Is there anything else we should know about this return?: Thumb turn is oval and will not turn
Selected primary Product Type: Mechanical Locks
Do you also need to update the Ship To Address on your order?: Yes
The customer changed the ship-to address and it is saved on the shipping tab.
Email: jason_myer@abs-abs.com
Phone Number: 19098798882
Preferred Contact Method: Email</t>
  </si>
  <si>
    <t>14174710</t>
  </si>
  <si>
    <t>NM2729</t>
  </si>
  <si>
    <t>8014766</t>
  </si>
  <si>
    <t>043156195176</t>
  </si>
  <si>
    <t>J40</t>
  </si>
  <si>
    <t>Jessica Cook</t>
  </si>
  <si>
    <t>CAS6450140</t>
  </si>
  <si>
    <t>RETURN 
PER CUSTOMER REQUEST 
ITEMS WERE NOT NEEDED FOR JOB. 
45% RESTOCK FEE
LINE 5
904S SP313 1.3/4"DR
7 EACH 
SHIP FROM:
D &amp; M INDUSTRIES
4205 30TH AVE S, MOORHEAD, MN 56560, USA</t>
  </si>
  <si>
    <t>SO03080404</t>
  </si>
  <si>
    <t>201744</t>
  </si>
  <si>
    <t>45494105</t>
  </si>
  <si>
    <t>OH.10860</t>
  </si>
  <si>
    <t>CAS6451638</t>
  </si>
  <si>
    <t>CONCEALED SHORTAGE:
LOWES REF#  AD861503
CREDIT BALANCE : $1024.86
CARRER:   SAIA</t>
  </si>
  <si>
    <t>LOWES COMPANIES INC - EDI ACCOUNT</t>
  </si>
  <si>
    <t>SO03216165</t>
  </si>
  <si>
    <t>302647430</t>
  </si>
  <si>
    <t>45641809</t>
  </si>
  <si>
    <t>Vicki Y Pleak</t>
  </si>
  <si>
    <t>CAS6453034</t>
  </si>
  <si>
    <t>QS APPROVED request to change quote 1595822 to 1610512 for this purchase order. Please see attached email. I. SANDOVAL
--------------------------------------
Credit
Incorrect quote. Please change quote # to : 1610512 for credit.</t>
  </si>
  <si>
    <t>EMPIRE LUMBER &amp; MILLWORK</t>
  </si>
  <si>
    <t>102988 00</t>
  </si>
  <si>
    <t>80082</t>
  </si>
  <si>
    <t>Change Order/Line</t>
  </si>
  <si>
    <t>CAS6453771</t>
  </si>
  <si>
    <t>(1) LOCK.FE410F.BRW.622.GRW.12-356.10-152.134.55
ship to:
BUILDERS FIRST SOURCE INC
7881 S WHEELING CT
Englewood, CO, 80112
attn Brent Garner 
Wasn't able to gain access after support hours, resident locked out, drilled lock to gain access</t>
  </si>
  <si>
    <t>Brent Garner</t>
  </si>
  <si>
    <t>13883885</t>
  </si>
  <si>
    <t>6503255-00</t>
  </si>
  <si>
    <t>7549789</t>
  </si>
  <si>
    <t>043156643769</t>
  </si>
  <si>
    <t>CAS6454181</t>
  </si>
  <si>
    <t xml:space="preserve">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
Selected primary Product Type: Steelcraft Doors and Frames
Do you also need to update the Ship To Address on your order?: No
The original ship-to address is saved on the shipping tab.
One or more files were provided by the customer and saved in the timeline.
Email: cthorson@jeldwen.com
Preferred Contact Method: Email
</t>
  </si>
  <si>
    <t>107746</t>
  </si>
  <si>
    <t>32452</t>
  </si>
  <si>
    <t>11887939</t>
  </si>
  <si>
    <t>CS00430.FRME.STL.CFG.K</t>
  </si>
  <si>
    <t>CS02070.FRME.STL.CFG.F</t>
  </si>
  <si>
    <t>CS03290.FRME.STL.CFG.F</t>
  </si>
  <si>
    <t>CS03300.FRME.STL.CFG.F</t>
  </si>
  <si>
    <t>CS03310.FRME.STL.CFG.F</t>
  </si>
  <si>
    <t>CS03320.FRME.STL.CFG.F</t>
  </si>
  <si>
    <t>CAS6455190</t>
  </si>
  <si>
    <t>REPLACE SO03289740
RMA0222431
DONE 02/27/26 JB
REPLACE 
LINE 16 QTY 25 6400-US32D-12/24VDC-FSE
LINE 17 QTY 25 24239832: LM6400 KIT
RETURN LINE 16 QTY 25 6400-US32D-12/24VDC-FSE
LINE 17 QTY 25 24239832: LM6400 KIT
ISSUE CALL TAGS AND NO RESTOCK FEE
SHIP TO
LYMAN DOOR &amp; HARDWARE INC
346 SOUTH I STREET UNIT 21
SAN BERNARDINO, CA 92410</t>
  </si>
  <si>
    <t>SO03210352</t>
  </si>
  <si>
    <t>1381266</t>
  </si>
  <si>
    <t>45679497/45681790</t>
  </si>
  <si>
    <t>Strike</t>
  </si>
  <si>
    <t>24239832: LM6400 KIT</t>
  </si>
  <si>
    <t>CAS6456091</t>
  </si>
  <si>
    <t>Replace:
1ea PULLPART.1200 (A mount)
Ship to:
ATTN: Ernie Mondragon
3106 S Main St
Salt Late City, UT 84115</t>
  </si>
  <si>
    <t>Ernie Mondragon</t>
  </si>
  <si>
    <t>SO03162358</t>
  </si>
  <si>
    <t>682004</t>
  </si>
  <si>
    <t>Long Door Pulls</t>
  </si>
  <si>
    <t>Jordan Lipan</t>
  </si>
  <si>
    <t>CAS6456643</t>
  </si>
  <si>
    <t xml:space="preserve">Is there anything else we should know about your request?: Locks not on pallet
Selected primary Product Type: Mechanical Locks
Do you also need to update the Ship To Address on your order?: No
The original ship-to address is saved on the shipping tab.
Email: hgarcia@ybcco.com
Phone Number: 16024787785
Preferred Contact Method: Email
</t>
  </si>
  <si>
    <t>YOUNGER BROTHERS DOOR &amp; TRIM</t>
  </si>
  <si>
    <t>14268718</t>
  </si>
  <si>
    <t>105356</t>
  </si>
  <si>
    <t>8169455</t>
  </si>
  <si>
    <t>043156785810</t>
  </si>
  <si>
    <t>043156195107</t>
  </si>
  <si>
    <t>CAS6457431</t>
  </si>
  <si>
    <t>9540IQ</t>
  </si>
  <si>
    <t xml:space="preserve">Is there anything else we should know about this return?: These were ordered as 36", but received as 48".
Selected primary Product Type: Accessories
Do you also need to update the Ship To Address on your order?: No
The original ship-to address is saved on the shipping tab.
Did the label match the product inside?: Yes
Email: vanessa.burrell@dhpace.com
Phone Number: (913) 738-8571
Preferred Contact Method: Email
</t>
  </si>
  <si>
    <t>795858-02</t>
  </si>
  <si>
    <t>95255861-2</t>
  </si>
  <si>
    <t>SR-20058</t>
  </si>
  <si>
    <t>Cynthia Orlowske</t>
  </si>
  <si>
    <t>SR-20055</t>
  </si>
  <si>
    <t>CAS6445907</t>
  </si>
  <si>
    <t>PER KATHY ACCOMMODATE SURCHARGE</t>
  </si>
  <si>
    <t>Himmel's Architectural Door &amp; Hardware</t>
  </si>
  <si>
    <t>SO03129221</t>
  </si>
  <si>
    <t>6032550</t>
  </si>
  <si>
    <t>45550026</t>
  </si>
  <si>
    <t>CAS6446321</t>
  </si>
  <si>
    <t>SIF credit for 2 locks shipped incorrect /  Schlage Res. Mech. / WAUSAU SUPPLY COMPANY / 3000015
Line # 17 - 2 of the F40 LAT 716 COL came without COL Deco Rose.
I have a special-order item from PO #7007056508 from Wausau Supply,  made shortly after 8/1/25.  The items were F40 Lat 716- AgB Col.  When received by our customer 2 out of 3 on the PO came in without the back plate in Collins.  Wondering what we can offer the customer.  They have already reordered the item and was looking to send them back to us which we can not do for them.
Let me now if you have any questions or a way to reconcile this issue.
CORRIE trittin | customer Service Representative
Wausau Supply Company| Schofield, WI
corrie.trittin@wausausupply.com
Office: 800.236.1528 Option 9  ext. 3387</t>
  </si>
  <si>
    <t>WAUSAU SUPPLY COMPANY</t>
  </si>
  <si>
    <t>14146232</t>
  </si>
  <si>
    <t>7007056508</t>
  </si>
  <si>
    <t>7970122</t>
  </si>
  <si>
    <t>043156071814</t>
  </si>
  <si>
    <t>CAS6448917</t>
  </si>
  <si>
    <t>Hi Scott,
Can you confirm the quote again?
**************************************************************************************
Apply quote 1596513
Credit invoice # 8154295</t>
  </si>
  <si>
    <t>14259388</t>
  </si>
  <si>
    <t>4469702-00</t>
  </si>
  <si>
    <t>8154295</t>
  </si>
  <si>
    <t>ND-SLLK*9579276</t>
  </si>
  <si>
    <t>CAS6450203</t>
  </si>
  <si>
    <t>RETURN FOR CREDIT LINES 1 AND 2 - WITH 45% RESTOCK FEE 
LINE 1 - QTY 2) LOCK.ND53.P.D.LAT.625.13-247.10-025.238.EI.134.KD.C.48-100.2.XQ07-351
LINE 2 - QTY 2) LOCK.ND53.P.D.LAT.625.13-247.10-025.238.EI.134.KD.C.48-100.2.XQ07-351
Customer ordered locks with incorrect extension.  Will be resubmitting corrected locks on new order</t>
  </si>
  <si>
    <t>LOCKS COMPANY</t>
  </si>
  <si>
    <t>14213924</t>
  </si>
  <si>
    <t>4025782</t>
  </si>
  <si>
    <t>8108023, 8102282</t>
  </si>
  <si>
    <t>ND-SLLK*11110543</t>
  </si>
  <si>
    <t>Amilia Poling</t>
  </si>
  <si>
    <t>CAS6452168</t>
  </si>
  <si>
    <t>AGN fee charged on Lennar quote in error</t>
  </si>
  <si>
    <t>14265061  SO03268276</t>
  </si>
  <si>
    <t>90708</t>
  </si>
  <si>
    <t>8166532</t>
  </si>
  <si>
    <t>CAS6452735</t>
  </si>
  <si>
    <t>NC RPL- Defective product- CAS6439467
LOCK.NDEB.P.RHO.626.13-247.47267101.134.KD.C.48-100.2  QTY 1
Can it be shipped to my house.
Scot Cauley
304 Weatherford Pl
Macon, GA 31210</t>
  </si>
  <si>
    <t>B H E Openings LLC</t>
  </si>
  <si>
    <t>SO03255265</t>
  </si>
  <si>
    <t>12130NLE-Y</t>
  </si>
  <si>
    <t>45681226</t>
  </si>
  <si>
    <t>0041033~BLE Failure|1036~Échec du BLE|3082~Fallo BLE|1040~Guasto BLE</t>
  </si>
  <si>
    <t>LOCK.NDEB.P.RHO.626.13-247.47267101.134.KD.C.48-100.2</t>
  </si>
  <si>
    <t>Inside Assembly</t>
  </si>
  <si>
    <t>CAS6452755</t>
  </si>
  <si>
    <t>NC REPLACE 
LINE 5 - 1 EACH 33A/35A/98/9947/48 EXT ROD 10' 050622-00
SHIP TO 
Walters &amp; Wolf Architectural Systems Inc
Zachary Shampine
10509 Circle DrSte 1390
Austin TX  78736
Is there anything else we should know about your request?: The extension rod was missing from the box. Need this ASAP overnight if possible.
Selected primary Product Type: Accessories
Do you also need to update the Ship To Address on your order?: No
The original ship-to address is saved on the shipping tab.
Email: zshampine@waltersandwolf.com
Preferred Contact Method: Email</t>
  </si>
  <si>
    <t>Walters &amp; Wolf Architectural Systems Inc</t>
  </si>
  <si>
    <t>SO03247115</t>
  </si>
  <si>
    <t>PO00000799-WWAS##1</t>
  </si>
  <si>
    <t>45687115</t>
  </si>
  <si>
    <t>CAS6453118</t>
  </si>
  <si>
    <t>---Received the incorrect device
Please ship (1) each RX-LC-OUT-98-L-NL-US26D-3'-LHR-996-M52-US26D-ALK-299-PBT=US32D-WH
Please ship to the following address:
MILWAUKEE MILLWORK
11712 WEST DIXON ST
Milwaukee, WI 53214</t>
  </si>
  <si>
    <t>MILWAUKEE MILLWORK</t>
  </si>
  <si>
    <t>SO03027526</t>
  </si>
  <si>
    <t>227279</t>
  </si>
  <si>
    <t>400664</t>
  </si>
  <si>
    <t>CAS6455825</t>
  </si>
  <si>
    <t>DEFECTIVE RPL | IT CASE: CAS6452994 / Ticket 601064
QTY 1: BE489WBC.CEN.619
North Fort Myers_839420</t>
  </si>
  <si>
    <t>Amanda B</t>
  </si>
  <si>
    <t>14138535</t>
  </si>
  <si>
    <t>684488</t>
  </si>
  <si>
    <t>7959609</t>
  </si>
  <si>
    <t>0491033~Schlage Button|1036~Bouton Schlage|3082~Pulsador Schlage|1040~Bottone Schlage</t>
  </si>
  <si>
    <t>BE489WBC.CEN.619</t>
  </si>
  <si>
    <t>Janelta Crawford</t>
  </si>
  <si>
    <t>CAS6456183</t>
  </si>
  <si>
    <t>Return:
Qty 55 - L9050 Entrance/office lock L283-133
For lines 2, 3, 4, and 5
Replace:  78%
Qty 49 - L9056 x XL13-439 Entrance/office lock with automatic unlocking with key override feature
Qty 6 - L9480 x XL13-439 Storeroom lock with deadbolt and key override feature
NC Replace:
Qty 6 - Latch x Aux latch x Deadbolt (L9453, L9458, L9480, L9485, L9486, L9492, L9493, L9494, L9495) 09-666 626
Ship to:
DYKE INDUSTRIES INC
2115 E ROCKHURST ST
SPRINGFIELD, MO, 65802, US
Issue:  Allegion spec error</t>
  </si>
  <si>
    <t>13890571</t>
  </si>
  <si>
    <t>74366S-2414</t>
  </si>
  <si>
    <t>7626555</t>
  </si>
  <si>
    <t>194555253612</t>
  </si>
  <si>
    <t>194555253667</t>
  </si>
  <si>
    <t>09-666 626</t>
  </si>
  <si>
    <t>L9050</t>
  </si>
  <si>
    <t>L283-133</t>
  </si>
  <si>
    <t>CAS6446000</t>
  </si>
  <si>
    <t>CREDIT FOR CONCEALED SHORTAGE
CREDIT OPEN BALANCE $1015.01
PRODUCT AUTHORITY SHIPMENT
CARRIER :  abf</t>
  </si>
  <si>
    <t>HOME DEPOT</t>
  </si>
  <si>
    <t>14226378</t>
  </si>
  <si>
    <t>1083389904</t>
  </si>
  <si>
    <t>8100535</t>
  </si>
  <si>
    <t>CAS6446031</t>
  </si>
  <si>
    <t>CREDIT FOR CONCEALED SHORTAGE
CREDIT OPEN BALANCE $744.30
PRODUCT AUTHORITY SHIPMENT
CARRIER :  R&amp;L</t>
  </si>
  <si>
    <t>14226193</t>
  </si>
  <si>
    <t>1083393251</t>
  </si>
  <si>
    <t>8100549</t>
  </si>
  <si>
    <t>CAS6446070</t>
  </si>
  <si>
    <t>CREDIT FOR CONCEALED SHORTAGE
CREDIT OPEN BALANCE $277.43
PRODUCT AUTHORITY SHIPMENT
CARRIER :  SAIA</t>
  </si>
  <si>
    <t>14226199</t>
  </si>
  <si>
    <t>1083393309</t>
  </si>
  <si>
    <t>8100637</t>
  </si>
  <si>
    <t>CAS6446111</t>
  </si>
  <si>
    <t>CREDIT FOR CONCEALED SHORTAGE
CREDIT OPEN BALANCE $643.91
PRODUCT AUTHORITY SHIPMENT
CARRIER :  SAIA</t>
  </si>
  <si>
    <t>14230973</t>
  </si>
  <si>
    <t>1085449663</t>
  </si>
  <si>
    <t>8108304</t>
  </si>
  <si>
    <t>CAS6446207</t>
  </si>
  <si>
    <t>CREDIT FOR CONCEALED SHORTAGE
CREDIT OPEN BALANCE : $224.10
IFC SHIPMENT
CARRIER : USA</t>
  </si>
  <si>
    <t>SO03202387</t>
  </si>
  <si>
    <t>1084092335</t>
  </si>
  <si>
    <t>45623282</t>
  </si>
  <si>
    <t>CAS6446244</t>
  </si>
  <si>
    <t>CREDIT FOR CONCEALED SHORTAGE
CREDIT OPEN BALANCE : $285.39
IFC SHIPMENT
CARRIER : USA</t>
  </si>
  <si>
    <t>SO03202581</t>
  </si>
  <si>
    <t>1084091871</t>
  </si>
  <si>
    <t>45623947</t>
  </si>
  <si>
    <t>CAS6446279</t>
  </si>
  <si>
    <t>CREDIT FOR CONCEALED SHORTAGE
CREDIT OPEN BALANCE : $209.67
IFC SHIPMENT
CARRIER : USA</t>
  </si>
  <si>
    <t>SO03207359</t>
  </si>
  <si>
    <t>1085503484</t>
  </si>
  <si>
    <t>45629321</t>
  </si>
  <si>
    <t>CAS6446311</t>
  </si>
  <si>
    <t>CREDIT FOR CONCEALED SHORTAGE
CREDIT OPEN BALANCE : $291.70
IFC SHIPMENT
CARRIER : USA</t>
  </si>
  <si>
    <t>SO03208750</t>
  </si>
  <si>
    <t>1085861250</t>
  </si>
  <si>
    <t>45630831</t>
  </si>
  <si>
    <t>CAS6453398</t>
  </si>
  <si>
    <t>Part # Needed:
(4) A31517-001-00
Original Order #:
14124749
Ship to Address:
J &amp; K SECURITY SOLUTIONS
ATTN: John Rizer
1610 Beld Street
Madison WI. 53715
Send call tag for 4 lock bodies to be sent back for evaluation to Kevin Wickline/Steve Couch to Security office.
(4) Falcon T851 out of the box not working. Caller is going to track down the original order # for this. So we can process the RMA on this. 12V DC tested at the door. They ordered 8 of these locksets, and 4 failed out of box. Need to replace the lock body on 4 locksets and get the 4 back for evaluation. These just got installed.</t>
  </si>
  <si>
    <t>J&amp;K SECURITY SOLUTIONS</t>
  </si>
  <si>
    <t>14124749</t>
  </si>
  <si>
    <t>A31517-001-00</t>
  </si>
  <si>
    <t>T851</t>
  </si>
  <si>
    <t>CAS6457502</t>
  </si>
  <si>
    <t>DL - HYC</t>
  </si>
  <si>
    <t>McKenzie</t>
  </si>
  <si>
    <t>credit for replacement doors - org 669190 wrong hand entered.
Reason Code - OE</t>
  </si>
  <si>
    <t>673612</t>
  </si>
  <si>
    <t>4022650038</t>
  </si>
  <si>
    <t>506924</t>
  </si>
  <si>
    <t>Deborah Holt</t>
  </si>
  <si>
    <t>CAS6444489</t>
  </si>
  <si>
    <t>SALES TAX 
NC $363.89
INVOICE DATE 01/16/26
INVOCIE 8134547</t>
  </si>
  <si>
    <t>LOC-DOC INC</t>
  </si>
  <si>
    <t>14223368</t>
  </si>
  <si>
    <t>SCG-20913</t>
  </si>
  <si>
    <t>8134547</t>
  </si>
  <si>
    <t>Christine Hogue</t>
  </si>
  <si>
    <t>CAS6447213</t>
  </si>
  <si>
    <t>MU</t>
  </si>
  <si>
    <t>CREDIT OF $  (KW)
ORDER WAS SHIPPED TO INCORRECT LOCATION AND CUSTOMER NEEDED TO RESHIP
REQUESTED RESHIP INVOICE</t>
  </si>
  <si>
    <t>CISA CERRADURAS SA</t>
  </si>
  <si>
    <t>109667</t>
  </si>
  <si>
    <t>24PC2148 RPL2</t>
  </si>
  <si>
    <t>11888693</t>
  </si>
  <si>
    <t>James Andres</t>
  </si>
  <si>
    <t>CAS6447391</t>
  </si>
  <si>
    <t>RPL
L2 2EA WS406/407-CVX US32D, WALL BUMPER
RECEIVED 2EA FS1003
SEND TO
IOS FORT LAUDERDALE WAREHOUSE
2504 NW 19th St
POMPANO BEACH, FL 33069
USA</t>
  </si>
  <si>
    <t>Integrated Openings Solutions LLC</t>
  </si>
  <si>
    <t>SO03278131</t>
  </si>
  <si>
    <t>302266-29</t>
  </si>
  <si>
    <t>45708948</t>
  </si>
  <si>
    <t>WS.10826</t>
  </si>
  <si>
    <t>CAS6447645</t>
  </si>
  <si>
    <t>RPL
L9 2EA 8400 US32D 36" x 34 B-CS
CUSTOMERORDER INCORRECTLY
CHANGED CASE WAS NOT PROCESSED
CAS6302333
**Will be a charged replacement as other material was ordered wrong by customer and material cannot be returned due to being under $250.00
SEND TO
MJI
Peter Strunk 520-269-9895
3224 N Freeway Industrial Loop
Tucson AZ 85745</t>
  </si>
  <si>
    <t>COOK &amp; BOARDMAN dba LANMOR SERVICES</t>
  </si>
  <si>
    <t>SO03185254</t>
  </si>
  <si>
    <t>AZ-268378##2</t>
  </si>
  <si>
    <t>45615154</t>
  </si>
  <si>
    <t>CAS6447647</t>
  </si>
  <si>
    <t>RTN W/ 45% RESTOCKING FEE
LINE 2 101F-US32D QTY4
discovered that it does not fit the needs of the project
PICK UP
Block Iron &amp; Supply, Inc.
1016 WITZEL AVE
OSHKOSH, WI 549021016 WITZEL AVE
OSHKOSH, WI 54902</t>
  </si>
  <si>
    <t>SO03219630</t>
  </si>
  <si>
    <t>784580</t>
  </si>
  <si>
    <t>45661270</t>
  </si>
  <si>
    <t>OH100-1</t>
  </si>
  <si>
    <t>CAS6447649</t>
  </si>
  <si>
    <t>RETURN FOR CREDIT LESS 45% RESTOCK FEE
QTY (1) 958002-00: QELA CONVERSION KIT W/DOGGING</t>
  </si>
  <si>
    <t>ADI</t>
  </si>
  <si>
    <t>SO03215401</t>
  </si>
  <si>
    <t>400305869#</t>
  </si>
  <si>
    <t>45654247 1/7/2026</t>
  </si>
  <si>
    <t>958002-00: QELA CONVERSION KIT W/DOGGING</t>
  </si>
  <si>
    <t>CAS6447978</t>
  </si>
  <si>
    <t>N/C RPL
LINE 1 WS406/407CCV US32D QTY 1
MISSING
SHIP TO
DOORS INC
110 WEST 55TH ST
Davenport, IA 52806</t>
  </si>
  <si>
    <t>SO03268517</t>
  </si>
  <si>
    <t>PD56170</t>
  </si>
  <si>
    <t>45704547</t>
  </si>
  <si>
    <t>WS.10833</t>
  </si>
  <si>
    <t>CAS6448409</t>
  </si>
  <si>
    <t>N/C replacement, hinge cutout is at wrong length.
Line 4 - Qty 2 - 224HD 83" (2108.2mm) US28 RH EPT-LOC=28-13/16" (731.8mm) TEKWD
Ship to:
Next Door
2705 N COMMERCE PKWY
Miramar, FL 33025
USA</t>
  </si>
  <si>
    <t>SO03098217</t>
  </si>
  <si>
    <t>FL1435-824</t>
  </si>
  <si>
    <t>45521299</t>
  </si>
  <si>
    <t>CAS6449205</t>
  </si>
  <si>
    <t>Qty 41 30-001 118 626 S123
You're right, it's a 41-cylinder.
Thanks.
Saludos/ Best Regards
Israel Moreno
2/24/2026 - Emailed Clairin to confirm cylinder Qty.
There are 46 cylinders that did not come with the locks.
Attaches is the SLI.</t>
  </si>
  <si>
    <t>PUERTAS AUTOMATICAS DE VERACRUZ S.A. DE C.V</t>
  </si>
  <si>
    <t>14244907</t>
  </si>
  <si>
    <t>711</t>
  </si>
  <si>
    <t>194555899087</t>
  </si>
  <si>
    <t>CAS6449773</t>
  </si>
  <si>
    <t>SC60A</t>
  </si>
  <si>
    <t>Line 1- shortage
Replace no charge:
Line 1 Qty 5
SC61A STD SLIM RWPA MTBK CLOSER 44111
Ship to orig address:
22661 OLD CANAL RD
Yorba Linda, CA 92887
__________________________________
Is there anything else we should know about your request?: freight was mixed with another order 20652-B
Selected primary Product Type: Closers
Do you also need to update the Ship To Address on your order?: No
The original ship-to address is saved on the shipping tab.
Email: john@turidoor.com
Phone Number: (714) 283-8801
Preferred Contact Method: Email</t>
  </si>
  <si>
    <t>TURI DOOR SYSTEMS</t>
  </si>
  <si>
    <t>SO03262872</t>
  </si>
  <si>
    <t>20652-A###1</t>
  </si>
  <si>
    <t>45707726</t>
  </si>
  <si>
    <t>043156609031</t>
  </si>
  <si>
    <t>CAS6451188</t>
  </si>
  <si>
    <t>NO CHARGE REPLACEMENT ORDER: 
LINE 3 QTY 1
LOCK.LV9071.J.06.626.00N.LR.09-663.10-072.134.1 3/16
Is there visible damage to exterior of shipping cartons?: no
Is there anything else we should know about your request?: We ordered a total of 5 classroom locks. The GC was able to install 4 of them but the 5th one would not work. They said it wouldn't lock &amp; the handle wouldn't turn. Can we please get 1 replacement asap to help them to complete this project?
Selected primary Product Type: Mechanical Locks
Do you also need to update the Ship To Address on your order?: No
The original ship-to address is saved on the shipping tab.
One or more files were provided by the customer and saved in the timeline.
Email: tara@jcryanebco.com
Phone Number: (631) 478-4145
Preferred Contact Method: Email</t>
  </si>
  <si>
    <t>J C RYAN EBCO - H &amp; G LLC</t>
  </si>
  <si>
    <t>14182674</t>
  </si>
  <si>
    <t>63772</t>
  </si>
  <si>
    <t>8068011</t>
  </si>
  <si>
    <t>L-SLLK*9248529</t>
  </si>
  <si>
    <t>L9070</t>
  </si>
  <si>
    <t>CAS6452235</t>
  </si>
  <si>
    <t>REPLACE SO03290482
DONE 02/27/26 JB
REPLACE 
L16 QTY 1 RX-QELA-9850WDC-EO-643E-3'-6'8"-7'0"-LBL-150-LBS-PBT=643E-CON-SNB
L17 QTY 1 RX-QELA-9850WDC-NL-OP-643E-3'-6'8"-7'0"-L/TRIM-110WD-643E-LBL-150-LBS-PBT=643E-CON-SNB
SHIP TO 
3437 W NORRIS VIEW LN
WEST JORDAN, UT 84088
Do you need a replacement for a component or the entire device?: Device
Is there anything else we should know about this return?: DEVICE IS NOT POWERING UP
Selected primary Product Type: Exits
Do you also need to update the Ship To Address on your order?: No
The original ship-to address is saved on the shipping tab.
Email: josh.steinmann@imlss.com
Phone Number: (801) 486-0079
Preferred Contact Method: Email</t>
  </si>
  <si>
    <t>SO02893625</t>
  </si>
  <si>
    <t>649158</t>
  </si>
  <si>
    <t>45270987</t>
  </si>
  <si>
    <t>ED98 187383</t>
  </si>
  <si>
    <t>QELA Device</t>
  </si>
  <si>
    <t>ED98 187384</t>
  </si>
  <si>
    <t>CAS6453057</t>
  </si>
  <si>
    <t xml:space="preserve">Do you need a replacement for a component or the entire device?: Device
Is there anything else we should know about this return?: lock quit working on Tuesday. they have power going in and the lock does nothing
Selected primary Product Type: Electronic Locks/Readers and Credentials/Biometrics
Do you also need to update the Ship To Address on your order?: Yes
The customer changed the ship-to address and it is saved on the shipping tab.
Email: dlarsen@absdoors.com
Phone Number: (208) 523-6484
Preferred Contact Method: Email
</t>
  </si>
  <si>
    <t>14235995</t>
  </si>
  <si>
    <t>370710-10</t>
  </si>
  <si>
    <t>8137015</t>
  </si>
  <si>
    <t>L-SLLK*11210429</t>
  </si>
  <si>
    <t>CAS6453239</t>
  </si>
  <si>
    <t xml:space="preserve">Is there anything else we should know about this return?: Needed to be a 9927 device so WS-T2020.9927L-KC(#17) WS-T304L 3X86 OPTR-OP8 26D RHR
Selected primary Product Type: Exits
Email: efosheim@wmstrimble.com
Phone Number: 865-609-3548
Preferred Contact Method: Email
</t>
  </si>
  <si>
    <t>WM S TRIMBLE CO INC</t>
  </si>
  <si>
    <t>SO03250703</t>
  </si>
  <si>
    <t>1-385274</t>
  </si>
  <si>
    <t>45699586</t>
  </si>
  <si>
    <t>CAS6454043</t>
  </si>
  <si>
    <t>N/C replacement, shortage of below material. 
Line 4 - Qty 1 - 8400 US10B 10" x 35" B-CS
Ship to:
KC Warehouse
1606 BURLINGTON ST
NORTH KANSAS CITY, MO 64116
USA
-----------
Is there anything else we should know about your request?: only 11 came on this line.
Selected primary Product Type: Accessories
Do you also need to update the Ship To Address on your order?: No
The original ship-to address is saved on the shipping tab.
Email: dhunt@walshdoor.com
Phone Number: 15157777261
Preferred Contact Method: Email</t>
  </si>
  <si>
    <t>WALSH DOOR &amp; HARDWARE - DBA METAL DOORS &amp; FRAME CO</t>
  </si>
  <si>
    <t>SO03266185</t>
  </si>
  <si>
    <t>4-25225-11</t>
  </si>
  <si>
    <t>45714759</t>
  </si>
  <si>
    <t>KPLATE.20579</t>
  </si>
  <si>
    <t>CAS6454599</t>
  </si>
  <si>
    <t>N/C RPL
LINE 15 475AA-S 36 X 84" (914 X 2134MM) QTY 2
MISSING 
SHIP TO
LOTSPEICH CO. OF FLORIDA
6351 NW 28TH WAY
FT LAUDERDALE, FL 33309</t>
  </si>
  <si>
    <t>SO03249290</t>
  </si>
  <si>
    <t>32257621-009</t>
  </si>
  <si>
    <t>45687965</t>
  </si>
  <si>
    <t>HNJ475AAS-3684</t>
  </si>
  <si>
    <t>CAS6455824</t>
  </si>
  <si>
    <t xml:space="preserve">Is there visible damage to exterior of shipping cartons?: no
Is there anything else we should know about your request?: One of the ND40OS-OCC Indicator lever sets ordered came with an internal part broken in it, please see the pictures attached. Please send me either a replacement part or lockset as needed to fix this issue ASAP.
Selected primary Product Type: Mechanical Locks
Do you also need to update the Ship To Address on your order?: No
The original ship-to address is saved on the shipping tab.
One or more files were provided by the customer and saved in the timeline.
Email: zwamsley@absdoors.com
Phone Number: (801) 478-1526
Preferred Contact Method: Email
</t>
  </si>
  <si>
    <t>14207789</t>
  </si>
  <si>
    <t>6612840</t>
  </si>
  <si>
    <t>8132024</t>
  </si>
  <si>
    <t>ND-SLLK*10352029</t>
  </si>
  <si>
    <t>CAS6455878</t>
  </si>
  <si>
    <t>Replace:
1EA:
050425-03: 88EO/NL-F LHR C/CASE KIT US3
Per customer incorrect material was sent , part number is correct wrong part received. 
Ship to:
RAYHAVEN GROUP
35901 SCHOOLCRAFT RD
LIVONIA, MI 48150</t>
  </si>
  <si>
    <t>SO03254087</t>
  </si>
  <si>
    <t>1059612 RPL 012926</t>
  </si>
  <si>
    <t>45710157</t>
  </si>
  <si>
    <t>050425-03: 88EO/NL-F LHR C/CASE KIT US3</t>
  </si>
  <si>
    <t>CAS6456674</t>
  </si>
  <si>
    <t xml:space="preserve">Is there anything else we should know about your request?: two of the four pulls were returned to sender, according to UPS tracking and I need them back
Selected primary Product Type: Accessories
Do you also need to update the Ship To Address on your order?: No
The original ship-to address is saved on the shipping tab.
Email: manuel@securityhardwaresolutions.com
Phone Number: (505) 792-9316
Preferred Contact Method: Email
</t>
  </si>
  <si>
    <t>SECURITY HARDWARE SOLUTIONS LLC</t>
  </si>
  <si>
    <t>SO03243484</t>
  </si>
  <si>
    <t>13156</t>
  </si>
  <si>
    <t>45691223</t>
  </si>
  <si>
    <t>PULL.10706</t>
  </si>
  <si>
    <t>CAS6456914</t>
  </si>
  <si>
    <t>CAN YOU TELL ME WHAT LINES TEH EXTENSION RODS ARE NOT THREADED?
NC REPLACE
10ea 051808-00 extension rods 
SHIP TO
960 - McBride Door &amp; Hardware
13811 DANIELSON ST
POWAY, CA 92064
USA
We have 10ea 051808-00 extension rods that do not have the threaded portion on the female end of the rod. What do we need to do to get this resolved?</t>
  </si>
  <si>
    <t>Cook &amp; Boardman dba McBride Door &amp; Hardware</t>
  </si>
  <si>
    <t>SO03249071</t>
  </si>
  <si>
    <t>300236-003</t>
  </si>
  <si>
    <t>45687691</t>
  </si>
  <si>
    <t>CAS6457344</t>
  </si>
  <si>
    <t>Customer ordered ELP373L-BE trim and OE entered E373L-BE trim - incorrect - wrong trim sent.
Please send RMA to return 2 each Trim.27279
Please replace with 2 each E-LP373L-BE US26D RHR 06 FSE 1.3/4"
Please ship UPS Blue directly to customer:
ELOY VILLALOBOS
UPS STORE
552 E CARSON ST #104
CARSON, CA 90745</t>
  </si>
  <si>
    <t>SO03251094</t>
  </si>
  <si>
    <t>Lever</t>
  </si>
  <si>
    <t>Burke Fox</t>
  </si>
  <si>
    <t>CAS6445337</t>
  </si>
  <si>
    <t>7980 Control Boxes</t>
  </si>
  <si>
    <t>PER RSO, CUSTOMER HAS DEFECTIVE CONTROL BOX AND IS NOT WORKING
N/C REPLACE
LINE 4
QTY: 1
7981 Control Box
RETURN
QTY: 1
7981 Control Box</t>
  </si>
  <si>
    <t>SOUTHERN DOOR &amp; PLYWOOD CO</t>
  </si>
  <si>
    <t>738975 02</t>
  </si>
  <si>
    <t>PO038983</t>
  </si>
  <si>
    <t>9701040~Programmazione|1033~Programming|1036~Programmation</t>
  </si>
  <si>
    <t>7981 Control Box</t>
  </si>
  <si>
    <t>Complete Control Box</t>
  </si>
  <si>
    <t>CAS6446039</t>
  </si>
  <si>
    <t>(10)  REPL  AS  ACKD   1  PT# 7720  
(see  ship to ackd)  
Is there visible damage to exterior of shipping cartons?: no
Is there anything else we should know about your request?: Door was provided with 4.5" hinge prep instead of 5" hinges.
Selected primary Product Type: Steelcraft Doors and Frames
Do you also need to update the Ship To Address on your order?: Yes
The customer changed the ship-to address and it is saved on the shipping tab.
One or more files were provided by the customer and saved in the timeline.
Email: adam.smith@kinshipgroup.com
Preferred Contact Method: Email</t>
  </si>
  <si>
    <t>994703</t>
  </si>
  <si>
    <t>300120-2</t>
  </si>
  <si>
    <t>11876086</t>
  </si>
  <si>
    <t>7720</t>
  </si>
  <si>
    <t>CAS6446353</t>
  </si>
  <si>
    <t>Lines 4 &amp; 5- Request to return 
Past the 180 days to return 
Ship dates  6/23/25 &amp;  7/14/25 
_______________________________________________________
Is there anything else we should know about this return?: Looking to exchange the 188S for 488S and the 770G for 429G
Selected primary Product Type: Accessories
Email: jmdeutscher@dddoors.com
Phone Number: (718) 509-1321
Preferred Contact Method: Email</t>
  </si>
  <si>
    <t>DEUTSCHER &amp; DAUGHTER INC</t>
  </si>
  <si>
    <t>SO02992848</t>
  </si>
  <si>
    <t>92504504</t>
  </si>
  <si>
    <t>45418631</t>
  </si>
  <si>
    <t>HNJ-770.10759</t>
  </si>
  <si>
    <t>WT188BK-17PSA</t>
  </si>
  <si>
    <t>CAS6446356</t>
  </si>
  <si>
    <t>RETURN/REPLACE
1 ea - QELA-3347A-NL-OP-US26D-3'-L/TRIM-388-US26D-338-385A-PBT=US32D-SNB
***
Ship to
Overhead Door Company of Lawton
1915 SW 6TH ST
LAWTON, OK 73501
USA
Is there anything else we should know about this return?: Wrong parts were shipped with an exit device that was ordered. Please see comments and pictures below.
Per our customer.
"just letting you know that one of the VD3347 panic boxes has incorrect parts in it.  The panic was in the box, but there some sort of latch-lock hardware with it rather than the correct guts to the CVR panic."
Also, if we can get this rushed out to them as this is holding up a project that needs to get done.
Selected primary Product Type: Exits
Do you also need to update the Ship To Address on your order?: No
The original ship-to address is saved on the shipping tab.
Did the label match the product inside?: No
One or more files were provided by the customer and saved in the timeline.
Email: zac.escalante@tex-oma.com
Phone Number: 9407664269
Preferred Contact Method: Email</t>
  </si>
  <si>
    <t>TEXOMA BUILDERS SUPPLY CO</t>
  </si>
  <si>
    <t>SO03205523</t>
  </si>
  <si>
    <t>6055953</t>
  </si>
  <si>
    <t>45637480</t>
  </si>
  <si>
    <t>ED33A</t>
  </si>
  <si>
    <t>CAS6448236</t>
  </si>
  <si>
    <t>RPL ORDER # 14280422
DONE 02/27/26 CC
REPLACE
LINE 13
(QTY 20) N523-127 428 N N SL (DRIVER IC)
194555200319
It looks like we received someone else's order. The packing slip and shipping label is correct for our order but the item and other factory labels on the box are for someone else. I've attached pictures to show what was received.</t>
  </si>
  <si>
    <t>CHILDS &amp; COMPANY</t>
  </si>
  <si>
    <t>14267328</t>
  </si>
  <si>
    <t>721</t>
  </si>
  <si>
    <t>8167087</t>
  </si>
  <si>
    <t>CAS6448301</t>
  </si>
  <si>
    <t>N/C replacement, shortage of below material. 
Line 5 - Qty 1 - 39BK 36" (914MM)
Ship to:
DFW 
2902 MAYFIELD RD
SUITE 100
GRAND PRAIRIE, TX 75052
USA
Please remove 488S-BK 17FT PSA qty 15 from this case. We have these. We are only missing qty 1 39BK 36" (914MM)
Ashley Grant   I   Buyer
Selected primary Product Type: Accessories
Do you also need to update the Ship To Address on your order?: No
The original ship-to address is saved on the shipping tab.
Email: ashley.grant@bannersolutions.com
Phone Number: +18883620750
Preferred Contact Method: Email</t>
  </si>
  <si>
    <t>BANNER SOLUTIONS</t>
  </si>
  <si>
    <t>SO03264998</t>
  </si>
  <si>
    <t>6378561</t>
  </si>
  <si>
    <t>45705189</t>
  </si>
  <si>
    <t>SW39BK-36</t>
  </si>
  <si>
    <t>CAS6448310</t>
  </si>
  <si>
    <t>Email sent to factory management to contact the carrier. 
Correct Shipping Address: Amazon  -15525 Milner Rd Houston TX 77032
Incorrect Address: Falco Industries - 8740 Ashwood Dr Capitol Heights, MD 20743
UPS Tracking: 477140860
*Good morning, we recived this order today by mistake by the shipping company,  I sent 3 attachments regarding this delivery.
 Can you please take care of this?*</t>
  </si>
  <si>
    <t>FALCO INDUSTRIES</t>
  </si>
  <si>
    <t>SO03257722</t>
  </si>
  <si>
    <t>6E6YEGQJ</t>
  </si>
  <si>
    <t>Bionica Brown</t>
  </si>
  <si>
    <t>CAS6448846</t>
  </si>
  <si>
    <t>DENIED: DOES NOT MEET MIN. $250 PER RETURN POLICY
Wrong Item Ordered
Will be reordering in 609 finish.</t>
  </si>
  <si>
    <t>14247872</t>
  </si>
  <si>
    <t>D55868</t>
  </si>
  <si>
    <t>8131867</t>
  </si>
  <si>
    <t>043156820573</t>
  </si>
  <si>
    <t>CAS6451551</t>
  </si>
  <si>
    <t>REPLACE AT NO CHARGE - NOT IN SHIPPING CONTAINER
QTY 1) 1460-30 CUSH SHOE SUPPORT ALUM SRT
***
Is there anything else we should know about your request?: The packing slip says this item was sent, but it is missing. We did not receive this item.
Selected primary Product Type: Accessories
Do you also need to update the Ship To Address on your order?: No
The original ship-to address is saved on the shipping tab.
Email: jonathan.hernandez@weschecompany.com
Phone Number: 479-751-0020
Preferred Contact Method: Email</t>
  </si>
  <si>
    <t>793697-00</t>
  </si>
  <si>
    <t>225210-FH-JH2</t>
  </si>
  <si>
    <t>1460-30 CUSH SHOE SUPPORT ALUM SRT</t>
  </si>
  <si>
    <t>CAS6452983</t>
  </si>
  <si>
    <t>NC return and replace, customer ordered the locks and cylinders with the designation “C.KA and were given 0 bit , which is not what they requested
RETURN 
LINE 4 QTY 1 
LOCK.W561.P6.LAT.626.30-197.630.30-148.134.KA-0BIT.C.330055.2
LINE 8 QTY 3
CYL.951-6 SCH C.630.C.KA-0BIT.330055.2.B520-153
LINE 9 QTY 4
CYL.986-6 SCH C.630.114.C.KA-0BIT.330055.2.B502-191
LINE 11 QTY 9
LOCK.W581.P6.LAT.626.30-197.630.Q330-148.134.KA-0BIT.C.330055.2
REPLACE
LINE 4 QTY 1 
LOCK.W561.P6.LAT.626.30-197.630.30-148.134.KA.C.330055.2
LINE 8 QTY 3
CYL.951-6 SCH C.630.C.KA.B520-153
LINE 9 QTY 4
CYL.986-6 SCH C.630.114.C.KA.B502-191
LINE 11 QTY 9
LOCK.W581.P6.LAT.626.30-197.630.Q330-148.134.KA.C
SHIP TO :
ARCHITECTURAL PRODUCTS OF VA
11511C N LAKERIDGE PKWY
ASHLAND, VA 23005</t>
  </si>
  <si>
    <t>14110299</t>
  </si>
  <si>
    <t>0098760#1</t>
  </si>
  <si>
    <t>7918463</t>
  </si>
  <si>
    <t>W-FLLK*10238728</t>
  </si>
  <si>
    <t>CYLSS-FLCY*8654942</t>
  </si>
  <si>
    <t>CYLSS-FLCY*8648942</t>
  </si>
  <si>
    <t>W-FLLK*8990294</t>
  </si>
  <si>
    <t>W561</t>
  </si>
  <si>
    <t>CAS6453577</t>
  </si>
  <si>
    <t>shortpay invoice 8176354 for  $19.97 , customer is tax exempt</t>
  </si>
  <si>
    <t>R &amp; H WHOLESALE SUPPLY INC</t>
  </si>
  <si>
    <t>14275227</t>
  </si>
  <si>
    <t>41983-00</t>
  </si>
  <si>
    <t>8176354</t>
  </si>
  <si>
    <t>KYSS-SLKY*6873187</t>
  </si>
  <si>
    <t>CAS6453630</t>
  </si>
  <si>
    <t>shortpay invoice - 8175982 amount of $111.48 , customer is tax exempt</t>
  </si>
  <si>
    <t>GEORGE L WILSON CO</t>
  </si>
  <si>
    <t>14276282</t>
  </si>
  <si>
    <t>4005265</t>
  </si>
  <si>
    <t>8175982</t>
  </si>
  <si>
    <t>L-SLLK*10899086</t>
  </si>
  <si>
    <t>CAS6453777</t>
  </si>
  <si>
    <t>Portable Security</t>
  </si>
  <si>
    <t>RETURN FOR CREDIT - NO RESTOCK FEE 
LINE 3 - QTY 5) KZ12G40 N N KY, KRY REPL ACCESSORY BRASS 4"
ISSUE CALL TAGS - QTY 1 -  LBS
Entered with incorrect quantity.  Customer only needed quantity of six, not six boxes.  
PICK UP: 
DOOR RESOURCES 
5025 COURTNEY DR
FOREST PARK, GA 30297</t>
  </si>
  <si>
    <t>Security Resources Inc - dba Door Resources</t>
  </si>
  <si>
    <t>14269603</t>
  </si>
  <si>
    <t>234468</t>
  </si>
  <si>
    <t>8169555</t>
  </si>
  <si>
    <t>CAS6453839</t>
  </si>
  <si>
    <t>APPLY QUOTE 1595925 TO ORDER 14274975 AND CREDIT DIFFERENCE TO INVOICE 8174203</t>
  </si>
  <si>
    <t>LENSING BUILDING SPECIALTIES dba ARCHITECTURAL SALES</t>
  </si>
  <si>
    <t>14274975</t>
  </si>
  <si>
    <t>PO26-10725</t>
  </si>
  <si>
    <t>8174203</t>
  </si>
  <si>
    <t>KYSS-SLKY*9003354</t>
  </si>
  <si>
    <t>CAS6454464</t>
  </si>
  <si>
    <t xml:space="preserve">Is there anything else we should know about your request?: INSIDE SPINDLE MISSING &amp; SPRING CAGES ON 3 LOCKS
Selected primary Product Type: Mechanical Locks
Do you also need to update the Ship To Address on your order?: No
The original ship-to address is saved on the shipping tab.
One or more files were provided by the customer and saved in the timeline.
Email: email@cishowhardware.com
Phone Number: 14809678568
Preferred Contact Method: Email
</t>
  </si>
  <si>
    <t>C &amp; I SHOW HARDWARE</t>
  </si>
  <si>
    <t>14256973</t>
  </si>
  <si>
    <t>C35718</t>
  </si>
  <si>
    <t>8167917</t>
  </si>
  <si>
    <t>194555233263</t>
  </si>
  <si>
    <t>CAS6455553</t>
  </si>
  <si>
    <t>CLARIFICATION- SAME TYPE OF LOCKS ON THIS PO WERE PROCESSED FOR REPLACEMENT WITH CASE CAS6439780
NC RPL- DEFECTIVE PRODUCT 
--------------------------------------------------------------------------------------------------------------------
We received two defective locks ordered on PO 82184 back from the field. This is linked to an ongoing warranty issue which Jay, our rep, is aware of.
Lock malfunctions and does not work. Occasionally, number pad will light up but certain digits stop working.
Please ship replacements to 22239 N 17th Pl, Phoenix, AZ 85024. Keyed differently is fine.
BE489 CAM 716 X 622
BE489 CAM 716 X 625</t>
  </si>
  <si>
    <t>14195905</t>
  </si>
  <si>
    <t>Erika Harris</t>
  </si>
  <si>
    <t>CAS6455704</t>
  </si>
  <si>
    <t xml:space="preserve">
Selected primary Product Type: Accessories
Do you also need to update the Ship To Address on your order?: No
The original ship-to address is saved on the shipping tab.
Email: depting@piperweatherford.com
Phone Number: (972) 533-2338
Preferred Contact Method: Email
</t>
  </si>
  <si>
    <t>LaForce LLC dba Piper Weatherford</t>
  </si>
  <si>
    <t>SO03225493</t>
  </si>
  <si>
    <t>232438C</t>
  </si>
  <si>
    <t>45682969</t>
  </si>
  <si>
    <t>VR.1015</t>
  </si>
  <si>
    <t>CAS6455710</t>
  </si>
  <si>
    <t xml:space="preserve">Is there anything else we should know about this return?: If you look at the purchase order that was sent in, we ordered a 3'6" width, we received a 3'. Requesting the replacement for this line.
Selected primary Product Type: Exits
Do you also need to update the Ship To Address on your order?: No
The original ship-to address is saved on the shipping tab.
Did the label match the product inside?: Yes
Email: klogan@udhgroup.com
Phone Number: 7174256274
Preferred Contact Method: Email
</t>
  </si>
  <si>
    <t>Unified Door &amp; Hardware Group LLC dba AG Mauro</t>
  </si>
  <si>
    <t>SO03170885</t>
  </si>
  <si>
    <t>PO275747</t>
  </si>
  <si>
    <t>45600344</t>
  </si>
  <si>
    <t>CAS6457291</t>
  </si>
  <si>
    <t>NC RPL for concealed shortage / Schlage Res. Bldr. Hdwe. / Top Notch / 3001708
Line # 13 short 1 S3P1021F-RP-625 / 194555079762 / 7.49
Good Afternoon,
We are short item S3P1021FRP625 quantity of 1. May we please have a no charge replacement ?
Thank you!</t>
  </si>
  <si>
    <t>14262850 - SO03260246</t>
  </si>
  <si>
    <t>5298851</t>
  </si>
  <si>
    <t>8175408</t>
  </si>
  <si>
    <t>Rescue Hardware</t>
  </si>
  <si>
    <t>194555079762</t>
  </si>
  <si>
    <t>CAS6445105</t>
  </si>
  <si>
    <t>NO CHARGE REPLACEMENT
DONE 02/24/26 GV
LINE 1 QTY 1 EA:
4954-B-7'2"-SP313
WRONG PRODUST SENT/SCRAP IN FIELD
PLEASE SEND PICTURES OF THE MULLION WITH THE WRONG PREP
SHIP TO:
CAPITOL ALUMINUM &amp; GLASS
1276 WEST MAIN ST
Bellevue, OH 44811
***********************
Is there anything else we should know about this return?: was supposed to be blank and it has holes
Selected primary Product Type: Exits
Do you also need to update the Ship To Address on your order?: No
The original ship-to address is saved on the shipping tab.
Did the label match the product inside?: No
One or more files were provided by the customer and saved in the timeline.
Email: purchasing@capitol-windows.com
Phone Number: 4194837050
Preferred Contact Method: Email</t>
  </si>
  <si>
    <t>CAPITOL ALUMINUM &amp; GLASS</t>
  </si>
  <si>
    <t>SO03258462</t>
  </si>
  <si>
    <t>2374-1##PT2</t>
  </si>
  <si>
    <t>45703183</t>
  </si>
  <si>
    <t>MUL4954 10107</t>
  </si>
  <si>
    <t>CAS6445555</t>
  </si>
  <si>
    <t>N/C replacement, material came in wrong color. 
Line 1 - Qty 2 - 904S BLK 1.3/4"DR
Ship to:
Division 8
2206 N CHURCH ST
Greensboro, NC 27405
USA
Is there anything else we should know about this return?: These were shipped as 32D instead of black. The big box showed the correct color but the little boxes inside show wrong label.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josh@divisioneightinc.com
Phone Number: 3368521276
Preferred Contact Method: Email</t>
  </si>
  <si>
    <t>DIVISION EIGHT INC</t>
  </si>
  <si>
    <t>SO03270169</t>
  </si>
  <si>
    <t>J-45884-46427</t>
  </si>
  <si>
    <t>45707194</t>
  </si>
  <si>
    <t>OH.10859</t>
  </si>
  <si>
    <t>CAS6447671</t>
  </si>
  <si>
    <t>Return 45% restock fee
Line 1
Qty 1: QELA-9947-EO-F-US26D-4'-LBR-338-LBS-PBT=US32D
Line 4 
Qty 1: QELA-9947-EO-F-US26D-4'-LBRAFL-338-LBS-PBT=US32D</t>
  </si>
  <si>
    <t>SCHILLER ARCHITECTURAL HARDWARE AND DOOR SYSTEMS</t>
  </si>
  <si>
    <t>SO03190148</t>
  </si>
  <si>
    <t>308047-09</t>
  </si>
  <si>
    <t>45619629</t>
  </si>
  <si>
    <t>ED99.34434</t>
  </si>
  <si>
    <t>ED99.34435</t>
  </si>
  <si>
    <t>CAS6449728</t>
  </si>
  <si>
    <t>REPLACE AT NO CHARGE - WRONG ARM IN BOX
QTY 1) RH 4110-3049EDA ARM ONLY ALUM WMS (HEDA)
****
Do you need a replacement for a component or the entire device?: Component
Please describe the component: Issue: the closer is not holding open
Line 3 - Closer 4111 HEDA WMS RH AL, Opening 127A
What is needed: Replace closer arm. 
The contractor called LCN tech dept and it was determined that they didn't have an HEDA arm like we ordered.  Of course, they didn't know they were to write down the case #...
Is there anything else we should know about this return?: Issue: the closer is not holding open
Line 3 - Closer 4111 HEDA WMS RH AL, Opening 127A
What is needed: Replace closer arm. 
The contractor called LCN tech dept and it was determined that they didn't have an HEDA arm like we ordered.  Of course, they didn't know they were to write down the case #...
Selected primary Product Type: Closers
Do you also need to update the Ship To Address on your order?: Yes
The customer changed the ship-to address and it is saved on the shipping tab.
Email: morgank@blockiron.com
Phone Number: (920) 231-8645
Preferred Contact Method: Email</t>
  </si>
  <si>
    <t>767512-00</t>
  </si>
  <si>
    <t>779884</t>
  </si>
  <si>
    <t>8221033~Damaged / Broken Arm|1036~Bras endommagé / cassé|1040~Braccio danneggiato / rotto|3082~Brazo dañado / roto|1055~Hasarlı / Kırık Kol</t>
  </si>
  <si>
    <t>RH 4110-3049EDA ARM ONLY ALUM WMS (HEDA)</t>
  </si>
  <si>
    <t>CAS6449740</t>
  </si>
  <si>
    <t>REPLACE SO03288155
DONE 02/26/26 JB
REPLACE LINE 23 QTY SHORT 2 139A 120" (3048MM)
SHIP TO 
340 W HOLT AVE
Pomona, CA 91768
Is there anything else we should know about your request?: NEVER RECEIVED.
Selected primary Product Type: Closers
Do you also need to update the Ship To Address on your order?: No
The original ship-to address is saved on the shipping tab.
Email: natalim@hh1954.com
Preferred Contact Method: Email</t>
  </si>
  <si>
    <t>SO03261158</t>
  </si>
  <si>
    <t>1382492P</t>
  </si>
  <si>
    <t>45699211</t>
  </si>
  <si>
    <t>SL139 10004</t>
  </si>
  <si>
    <t>CAS6449742</t>
  </si>
  <si>
    <t>Line 2- Defective center case
Scrap in field
Replace no charge:
050022 - C/C KIT L/CVR
Ship to:
St. Paul's Muskego
Karl Krienke; Tel: 414-309-0785
S66 W14325 Janesville Rd.
Muskego, WI 53150
_________________________________________________________________________
Is there anything else we should know about your request?: Issue: missing is the internal L-shaped linkage/actuator bracket inside the panic bar assembly that connects the push pad to the latch mechanism. 
Line 2 - Exit Device CDSI 9850WDC-NL-OP x 110WD-NL 425-SNB (QTY-6) LBL US26D, Opening 103.1 (Leaf 2) 
See attached email chain to reference. Customer is thinking to just replace the entire case assembly.
Selected primary Product Type: Exits
Do you also need to update the Ship To Address on your order?: Yes
The customer changed the ship-to address and it is saved on the shipping tab.
One or more files were provided by the customer and saved in the timeline.
Email: morgank@blockiron.com
Phone Number: (920) 231-8645
Preferred Contact Method: Email</t>
  </si>
  <si>
    <t>SO02896443</t>
  </si>
  <si>
    <t>768080</t>
  </si>
  <si>
    <t>45273875</t>
  </si>
  <si>
    <t>0021033~Assembly Issue|1036~Problème d'assemblage|3082~Problema de ensamblaje|1040~Problema Montaggio</t>
  </si>
  <si>
    <t>050022-00</t>
  </si>
  <si>
    <t>CAS6451392</t>
  </si>
  <si>
    <t xml:space="preserve">Is there anything else we should know about this return?: LOCKS WERE ORDERED AS "BD" BUT WERE SENT AS "PD"
Selected primary Product Type: Mechanical Locks
Do you also need to update the Ship To Address on your order?: No
The original ship-to address is saved on the shipping tab.
Did the label match the product inside?: No
One or more files were provided by the customer and saved in the timeline.
Email: mike@mpm-industries.com
Phone Number: 16182883000
Preferred Contact Method: Email
</t>
  </si>
  <si>
    <t>MECHANICS PLANING MILL INC - DBA MPM INDUSTRIES</t>
  </si>
  <si>
    <t>14202227</t>
  </si>
  <si>
    <t>MAC59941</t>
  </si>
  <si>
    <t>8075089</t>
  </si>
  <si>
    <t>043156551101</t>
  </si>
  <si>
    <t>ND-SLLK*10392442</t>
  </si>
  <si>
    <t>CAS6452052</t>
  </si>
  <si>
    <t>Credit $428.00 KM
Selected credit reason: Other
Is there anything else we should know about this request: BS02356 FOR 2 DOORS FROM PO 511260 ARE WARPED.
One or more files were provided by the customer and saved in the timeline.
Email: sgibbs@jeldwen.com
Phone Number: (530) 704-3422
Preferred Contact Method: Email</t>
  </si>
  <si>
    <t>973359</t>
  </si>
  <si>
    <t>511260</t>
  </si>
  <si>
    <t>11851887</t>
  </si>
  <si>
    <t>BS02356.DOOR.STL.CFG.L.FALCON</t>
  </si>
  <si>
    <t>CAS6452843</t>
  </si>
  <si>
    <t>(1) REPL   30   PCS  PT#  6TR0410P003-CR    (1/2" R)  
(no charge cust accom) (see ship to ackd) 
From: Brad Doshier 
Received: Wed Feb 25 2026 14:17:22
These clips were never provided with the doors. The lite kits have nothing to lock in the vertical sides. I have glazing tape in stock to make up the difference. Can you send me enough clips for 1/2” glass to do vertical sides on two lite kits? I can ship the most recent 1/4” clips back if needed.
Thanks,
 Brad Doshier  
Department Manager
DH Pace Door Services Group</t>
  </si>
  <si>
    <t>D H PACE DOOR SERVICES</t>
  </si>
  <si>
    <t>980632</t>
  </si>
  <si>
    <t>270 231002</t>
  </si>
  <si>
    <t>11869508</t>
  </si>
  <si>
    <t>9401033~Incorrect Trim|1036~Garniture incorrecte|1040~Trim errato|3082~Ajuste incorrecto|1055~Yanlış Trim</t>
  </si>
  <si>
    <t>6TR0410P003-CR</t>
  </si>
  <si>
    <t>CAS6453890</t>
  </si>
  <si>
    <t>ACCT# 1487   ISSUE CREDIT  $43.16   (OS)  
DISOUNT   CREDIT     64.5%   PER  QT# 1555504 
PO 95256366 ORDER 111837 DISCOUNT 
Please fix the discount below to 64.5 as this was entered in OEW.  Thanks!</t>
  </si>
  <si>
    <t>111837</t>
  </si>
  <si>
    <t>95256366</t>
  </si>
  <si>
    <t>30100245</t>
  </si>
  <si>
    <t>0081033~Buying Program Error|1040~Errore Programma Acquisti|3082~Error programa ompra|1036~Programme d'achat erreur</t>
  </si>
  <si>
    <t>4261033~System Did Not Apply Correct BP|1036~Le système n'a pas été appliqué Correct BP|1040~Sistema non ha applicato BP corretto</t>
  </si>
  <si>
    <t>CAS6453910</t>
  </si>
  <si>
    <t>ME</t>
  </si>
  <si>
    <t>credit for replacement frame - org 675645 recd wrong size.  entered correctly
Reason Code - CF</t>
  </si>
  <si>
    <t>678402</t>
  </si>
  <si>
    <t>95250005</t>
  </si>
  <si>
    <t>510799</t>
  </si>
  <si>
    <t>CAS6454449</t>
  </si>
  <si>
    <t>We'll need to get replacement strike jambs added to the case for those three lines.
Thank you,  Amanda Williams
Hello! I talked to Josh Davidson about the additional frames.  If the schedule allows, Kevin and Josh will repair when they are on site.  We'll need to get the pieces ordered as well
Steve - can you get these additional frames added the case
PO#145045 / SC#991369
Lines 1, 3, 5) Rework Electric strike prep from 42-25/32” to 43-25/32”
Thank you,
 Amanda Williams</t>
  </si>
  <si>
    <t>991369</t>
  </si>
  <si>
    <t>145045</t>
  </si>
  <si>
    <t>11875781</t>
  </si>
  <si>
    <t>CAS6454594</t>
  </si>
  <si>
    <t>Replace:
Qty: 1  Part: CO100.CY.70.KP.L.RHO.626.RH.4B.13-247.10-025.134
Please ship to:
Reason:
Cust has a CO100 that will stop working for days and then start to work and then stop working again. Explained that it sounds like something is shorting out. Need to replace the lock.</t>
  </si>
  <si>
    <t>Joe Hunt</t>
  </si>
  <si>
    <t>14129992-002</t>
  </si>
  <si>
    <t>CAS6455006</t>
  </si>
  <si>
    <t>RETURN AND REPLACE - NOT CLOSING DOOR
QTY 1) 4040XP-3071 STD CYLINDER ASSY ONLY MTBLK SRT
***
Is there visible damage to exterior of shipping cartons?: no
Is there anything else we should know about your request?: Closer is tuned all the way up, but it is not closing the door properly.
Selected primary Product Type: Closers
Do you also need to update the Ship To Address on your order?: Yes
The customer changed the ship-to address and it is saved on the shipping tab.
One or more files were provided by the customer and saved in the timeline.
Email: grant.stolz@builders-hardware.net
Phone Number: (814) 602-0660
Preferred Contact Method: Email</t>
  </si>
  <si>
    <t>761474-00</t>
  </si>
  <si>
    <t>303749-386</t>
  </si>
  <si>
    <t>8421033~Door Not Closing Properly|1036~La porte ne se ferme pas correctement|1040~La porta non si chiude correttamente|3082~La puerta no se cierra correctamente|1055~Kapı Düzgün Kapanmıyor</t>
  </si>
  <si>
    <t>4040XP-3071 STD CYLINDER ASSY ONLY MTBLK SRT</t>
  </si>
  <si>
    <t>CAS6455757</t>
  </si>
  <si>
    <t>9550IQ</t>
  </si>
  <si>
    <t>RTN/RPL;
QTY (1x) 9550IQ-3462
Ship to;
Horizon Electronic Security LLC
Attention: Kristin Johnson
1645 Lakes Parkway 
Suite H
Lawrenceville, GA 30043
Info;
Troubleshooting case CAS6452580
1816-A</t>
  </si>
  <si>
    <t>Kristin Johnson</t>
  </si>
  <si>
    <t>1816-A</t>
  </si>
  <si>
    <t>788018-05</t>
  </si>
  <si>
    <t>9550IQ-3462 Controller Assy.                115</t>
  </si>
  <si>
    <t>Control box</t>
  </si>
  <si>
    <t>CAS6456101</t>
  </si>
  <si>
    <t>Customer emailed in for a replacement tailpiece. Customer received incorrect tailpiece for SFIC and needs correct one for FSIC
Nc replacement line 10
qty. 1
47269168 (Schlage FSIC tailpiece)
Ship to same address on order: 
QUALITY DOOR &amp; HARDWARE INC 780 S RAILROAD AVE WEST BABYLON, NY, 11704, US</t>
  </si>
  <si>
    <t>John Dinardo</t>
  </si>
  <si>
    <t>14259186</t>
  </si>
  <si>
    <t>QD3573</t>
  </si>
  <si>
    <t>8148363</t>
  </si>
  <si>
    <t>47269168</t>
  </si>
  <si>
    <t>CAS6456153</t>
  </si>
  <si>
    <t xml:space="preserve">Selected credit reason: Other
Is there anything else we should know about this request: RE: Quote# 1574324 - this is a tariff exempt project; please credit tariff surcharges
Email: ajobe@himmels.com
Phone Number: 9409023477
Preferred Contact Method: Email
</t>
  </si>
  <si>
    <t>SO03264908</t>
  </si>
  <si>
    <t>6038634</t>
  </si>
  <si>
    <t>45717685</t>
  </si>
  <si>
    <t>CHINGE.10004</t>
  </si>
  <si>
    <t>CAS6456225</t>
  </si>
  <si>
    <t>CTE</t>
  </si>
  <si>
    <t>Qnty: 2
CTE/MTB-11
Order No: 
PO Number: SERV25181/SERV25240/
Supplier: WESCO
Caller reports CTE reader flashes yellow and stops working. Intermittent
Control board also flashes Yellow
Pool Gate A - CTE - 2100000000007A27 - Commissioned Date: 12/16/2025
Pool Gate B - CTE - 2100000000007D3D - Commissioned Date: 12/16/2025
Order number for this one not available he will call back if he can locate it.
Traffic Gate A - CTE - 2100000000003B99 - Commissioned Date: 9/8/2025
Perform Full Factory Default Reset (FDR)
1. Press and hold the FDR button until the status LED blinks green. 
2. Then press the Schlage button three (3) times.
3. The CTE STATUS LED and the reader’s LED will blink green for one second, and the reader will beep for one second.
4. The MODE LED will now indicate Factory Default mode.
Still no improvement.  Will replace 2 units</t>
  </si>
  <si>
    <t>Roberto Lantigua</t>
  </si>
  <si>
    <t>SERV25181</t>
  </si>
  <si>
    <t>0391033~No Response from Reader|1036~Pas de réponse du lecteur|3082~Sin respuesta del lector|1040~Nessuna risposta dal lettore</t>
  </si>
  <si>
    <t>CAS6456986</t>
  </si>
  <si>
    <t>nc replace line 002
ship ups fa
The expansion bolt anchors are missing. Please see the attached pictures. 
 PO: 300408-18
PN: Expansion Bolts
QTY: 14
ISSUE: Missing anchors from the frame
SOLUTION: Please send replacement anchors ASAP.
407289   00 002              14 Q323</t>
  </si>
  <si>
    <t>SUPERIOR HARDWARE PRODUCTS INC</t>
  </si>
  <si>
    <t>109468</t>
  </si>
  <si>
    <t>300408-18</t>
  </si>
  <si>
    <t>11890210</t>
  </si>
  <si>
    <t>CAS6457268</t>
  </si>
  <si>
    <t>Atlanta</t>
  </si>
  <si>
    <t xml:space="preserve">Is there anything else we should know about this return?: Line 4 is correct for Mark# ER-901L-A LHR
Line 6 is incorrect for Mark# ER-901L-A RHR
Please send replacement.
Thank you,
Selected primary Product Type: Republic Doors and Frames
Do you also need to update the Ship To Address on your order?: No
The original ship-to address is saved on the shipping tab.
Did the label match the product inside?: Yes
One or more files were provided by the customer and saved in the timeline.
Email: steven.bell@brabnerhollon.com
Phone Number: 2512521283
Preferred Contact Method: Email
</t>
  </si>
  <si>
    <t>676544.00</t>
  </si>
  <si>
    <t>628941</t>
  </si>
  <si>
    <t>000510835</t>
  </si>
  <si>
    <t>DL4 A7</t>
  </si>
  <si>
    <t>CAS6446176</t>
  </si>
  <si>
    <t>NO CHARGE REPLACEMENT ORDER: 
LINE 9 QTY 20
CYL.C647.626.A
Is there anything else we should know about your request?: Good afternoon! Per our warehouse they just discovered that we are short 20ea C647 A 626 for line 9 of our PO 655360. There was no damage to the order when received. Please advise. Thank you!
Selected primary Product Type: Mechanical Locks
Do you also need to update the Ship To Address on your order?: No
The original ship-to address is saved on the shipping tab.
Email: c.white@seclock.com
Preferred Contact Method: Email</t>
  </si>
  <si>
    <t>14227716</t>
  </si>
  <si>
    <t>655360</t>
  </si>
  <si>
    <t>8102951</t>
  </si>
  <si>
    <t>CYLSS-FLCY*11001251</t>
  </si>
  <si>
    <t>CAS6446605</t>
  </si>
  <si>
    <t>Line 1 - missing part
Replace no charge:
Line 1 Qty 1
900624-00-33A/35A CYLINDER RETAINER PKG
Ship to orig address:
370 OLD LAURENS RD SUITE 200
SIMPSONVILLE, SC 29681
___________________________________
Selected primary Product Type: Exits
Do you also need to update the Ship To Address on your order?: No
The original ship-to address is saved on the shipping tab.
One or more files were provided by the customer and saved in the timeline.
Email: fpinnock@cookandboardman.com
Phone Number: 8649633414
Preferred Contact Method: Email</t>
  </si>
  <si>
    <t>SO03215490</t>
  </si>
  <si>
    <t>369434-06</t>
  </si>
  <si>
    <t>45652109</t>
  </si>
  <si>
    <t>900624-00</t>
  </si>
  <si>
    <t>CAS6447906</t>
  </si>
  <si>
    <t>N/C replacement, shortage of below material. 
Line 9 - Qty 1 - WS406/407-CCV US32D
Ship to:
Block
1016 WITZEL AVE
OSHKOSH, WI 54902
USA
Is there anything else we should know about your request?: We received a quantity of 15, please provide the remaining 1 to complete our requested total of 16.
Selected primary Product Type: ProExpress/FastTrack
Do you also need to update the Ship To Address on your order?: No
The original ship-to address is saved on the shipping tab.
Email: tiannae@blockiron.com
Preferred Contact Method: Email</t>
  </si>
  <si>
    <t>SO03198553</t>
  </si>
  <si>
    <t>783900</t>
  </si>
  <si>
    <t>45613528</t>
  </si>
  <si>
    <t>CAS6454609</t>
  </si>
  <si>
    <t xml:space="preserve">Is there anything else we should know about your request?: X6-050022 (Missing from device)
X6-050073-626 (Missing from device)
X6-050564 (Missing from device)
X6-106222-689 (MISSING FROM BOX)
Selected primary Product Type: Exits
Do you also need to update the Ship To Address on your order?: No
The original ship-to address is saved on the shipping tab.
One or more files were provided by the customer and saved in the timeline.
Email: mburstein@sentineldoor.com
Phone Number: 18003277848
Preferred Contact Method: Email
</t>
  </si>
  <si>
    <t>SO03269233</t>
  </si>
  <si>
    <t>PO62378</t>
  </si>
  <si>
    <t>45714304</t>
  </si>
  <si>
    <t>CAS6445343</t>
  </si>
  <si>
    <t>Return with 45% restock fee/no call tags. End user changed mine on material. 
Line 2 - Qty 3 - 224HD 83" (2108.2mm) US28
Ship to:
Tampa Warehouse
6016 BENJAMIN RD
TAMPA, FL 33634
USA
Is there anything else we should know about this return?: Architect changed hinge type, another PO placed
Selected primary Product Type: Accessories
Is this still new and in the original package?: Yes
Email: anelson@goschiller.com
Phone Number: (727) 687-4882
Preferred Contact Method: Email</t>
  </si>
  <si>
    <t>SO03274949</t>
  </si>
  <si>
    <t>308205-6</t>
  </si>
  <si>
    <t>45712544</t>
  </si>
  <si>
    <t>CHINGE.2157</t>
  </si>
  <si>
    <t>CAS6445425</t>
  </si>
  <si>
    <t>REPLACEMENT
PER CUSTOMER REQUEST 
BOTH LINES 4 AND 6 CAME IN DAMAGED CUSTOMER WILL PROVIDE PICTURES. BOXES WERE DAMAGES FROM UPS AND ONE OF THE LARGER BOXES WERE CRUSHED 
LINE 4 
34G 100" (2540MM)
1 EACH 
LINE 6 
38G 100" (2540MM)
1 EACH 
SHIP TO:
LMC #034800 DOUG ASHY BLDG MATERIALS
4950 JOHNSTON ST
LAFAYETTE, LA 70503
USA</t>
  </si>
  <si>
    <t>SO03236478</t>
  </si>
  <si>
    <t>6376403</t>
  </si>
  <si>
    <t>45707419</t>
  </si>
  <si>
    <t>ST34</t>
  </si>
  <si>
    <t>ST38</t>
  </si>
  <si>
    <t>Astragal</t>
  </si>
  <si>
    <t>CAS6448489</t>
  </si>
  <si>
    <t>No Charge Replace Line #4 Locate strike 40 5-16 FROM BOTTOM
Replacement showed up incorrect again. 
Previous Case: (4)  strike off  loc  2"
Order #105600, Our PO 27572-KK,
Line item 4, FN164 strike jamb, when our shop guy went to weld it this
morning realized the prep is in the wrong place.   I have attached pictures
showing the locations, and pictures of the strike jamb standing next to a
correct one.   
Please put in a replacement for the strike jamb.
Thanks
Julie
Effingham Builders Supply</t>
  </si>
  <si>
    <t>EFFINGHAM BUILDERS SUPPLY</t>
  </si>
  <si>
    <t>105600</t>
  </si>
  <si>
    <t>27572-KK</t>
  </si>
  <si>
    <t>11886856</t>
  </si>
  <si>
    <t>FN164 SJ</t>
  </si>
  <si>
    <t>CAS6448490</t>
  </si>
  <si>
    <t>Replace 1 /040063-00
Please ship this unit to me and I will swap with the installer and return the failed unit to the factory if necessary.
Scott Bailey
244 Legacy Hills 
New Braunfels, TX 78132</t>
  </si>
  <si>
    <t>Scott Bailey</t>
  </si>
  <si>
    <t>SO02994184</t>
  </si>
  <si>
    <t>369783-05</t>
  </si>
  <si>
    <t>45409461</t>
  </si>
  <si>
    <t>Motor</t>
  </si>
  <si>
    <t>Cary Bowman</t>
  </si>
  <si>
    <t>CAS6449801</t>
  </si>
  <si>
    <t>Material Debit</t>
  </si>
  <si>
    <t>THE FACTORY LOCATED THE MISSING HINGES. 
DEBIT:  $439.92
P60024675RPL21926 / SO03279213</t>
  </si>
  <si>
    <t>ALLEGION UK LIMITED</t>
  </si>
  <si>
    <t>SO03279213</t>
  </si>
  <si>
    <t>P60024675RPL21926</t>
  </si>
  <si>
    <t>45718897</t>
  </si>
  <si>
    <t>1791033~Surplus Inventory in Box|1040~Eccedenza nella confezione|1036~Excédent dans la boite</t>
  </si>
  <si>
    <t>4461040~Eccedenza nella confezione|1033~Surplus Inventory In Box|1036~Excédent dans la boite</t>
  </si>
  <si>
    <t>AH5BB1-059</t>
  </si>
  <si>
    <t>Karec Jones</t>
  </si>
  <si>
    <t>CAS6450395</t>
  </si>
  <si>
    <t xml:space="preserve">Is there anything else we should know about this return?: the package for 48-310's cut construction keys actually had 48-311 control keys in the package instead. see attached photo. Please send correct 48-310 .keys
Selected primary Product Type: Mechanical Locks
Do you also need to update the Ship To Address on your order?: No
The original ship-to address is saved on the shipping tab.
Did the label match the product inside?: Yes
One or more files were provided by the customer and saved in the timeline.
Email: ajobe@himmels.com
Phone Number: 9409023477
Preferred Contact Method: Email
</t>
  </si>
  <si>
    <t>14266844</t>
  </si>
  <si>
    <t>6039073</t>
  </si>
  <si>
    <t>8163940</t>
  </si>
  <si>
    <t>KYSS-SLKY*3938193</t>
  </si>
  <si>
    <t>CAS6452225</t>
  </si>
  <si>
    <t xml:space="preserve">Do you need a replacement for a component or the entire device?: Device
Is there anything else we should know about this return?: Issue: Would not electrically unlock. 
Line 1 - Electrified Mortise Lockset L9092 EU L 06A CON RX RH 626, Opening 1100 
What is needed: A new lock.
Selected primary Product Type: Electronic Locks/Readers and Credentials/Biometrics
Do you also need to update the Ship To Address on your order?: No
The original ship-to address is saved on the shipping tab.
Email: morgank@blockiron.com
Phone Number: (920) 231-8645
Preferred Contact Method: Email
</t>
  </si>
  <si>
    <t>14189673</t>
  </si>
  <si>
    <t>781674</t>
  </si>
  <si>
    <t>8034018</t>
  </si>
  <si>
    <t>194555159259</t>
  </si>
  <si>
    <t>CAS6452241</t>
  </si>
  <si>
    <t>Return and replace. Issue call tag to return defective to Rob Harrison in Security Co for evaluation.
NEEDS CALL TAGS
LOCK.T881.P6.DAN.622.23981145.5164.134.KA-0BIT.C.330055.2.CON
SHIP TO: 
Patterson Palm Builders Hardware, Inc.
525 N. Andreasen, Suite H
Escondido, Ca. 92029</t>
  </si>
  <si>
    <t>Patterson Palm</t>
  </si>
  <si>
    <t>14234177</t>
  </si>
  <si>
    <t>26918#1 RPL CAS6338078</t>
  </si>
  <si>
    <t>8112146</t>
  </si>
  <si>
    <t>T-FLLK*9621168</t>
  </si>
  <si>
    <t>T881</t>
  </si>
  <si>
    <t>CAS6452790</t>
  </si>
  <si>
    <t>SC80A</t>
  </si>
  <si>
    <t>QS APPROVED request to change quote 1597376 to 1598242 for this purchase order. Please see attached email. I. SANDOVAL
ISSUE CREDIT
----------------------------------------------
Please remove the current quote and apply Quote (Selected): 1598242 instead. per customer request.
Is there anything else we should know about this request: undefined
Please select the primary Product Type on this request: Closers
Do you also need to update the Ship To Address on your order?: No
The original ship-to address is saved on the shipping tab.
Email: danny@elitedoorandtrim.com
Phone Number: (940) 383-9375
Preferred Contact Method: Email</t>
  </si>
  <si>
    <t>COOK &amp; BOARDMAN - dba ELITE DOOR &amp; TRIM</t>
  </si>
  <si>
    <t>SO03286694</t>
  </si>
  <si>
    <t>28373-B</t>
  </si>
  <si>
    <t>45721497</t>
  </si>
  <si>
    <t>043156609925</t>
  </si>
  <si>
    <t>CAS6452876</t>
  </si>
  <si>
    <t xml:space="preserve">Is there visible damage to exterior of shipping cartons?: no
Is there anything else we should know about your request?: 2 OF THE LEVERS ARRIVED DAMAGED DUE TO PACKAGING.  WE SENT OUT REPLACEMENT LEVERS AND ARE REQUESTING REPLACEMENT OF THE FOLLOWING *ONLY* QTY: 1 SCALX-LP-CL-622-ATH.  WE CAN ADD THIS ITEM BACK INTO STOCK.
Selected primary Product Type: Mechanical Locks
Do you also need to update the Ship To Address on your order?: No
The original ship-to address is saved on the shipping tab.
One or more files were provided by the customer and saved in the timeline.
Email: jr@mfsales.com
Phone Number: 8002212052
Preferred Contact Method: Email
</t>
  </si>
  <si>
    <t>14225371</t>
  </si>
  <si>
    <t>132279</t>
  </si>
  <si>
    <t>8119459</t>
  </si>
  <si>
    <t>ND-SLLK*11169618</t>
  </si>
  <si>
    <t>CAS6453836</t>
  </si>
  <si>
    <t xml:space="preserve">Is there anything else we should know about this return?: These trims are supposed to be electrified.  We received the mechanical ones.  Please ship asap@ no charge the correct electrified trims
Selected primary Product Type: Electronic Locks/Readers and Credentials/Biometrics
Do you also need to update the Ship To Address on your order?: No
The original ship-to address is saved on the shipping tab.
Did the label match the product inside?: Yes
Email: vyoshimura@accesshardware.com
Phone Number: 18003482263
Preferred Contact Method: Email
</t>
  </si>
  <si>
    <t>SO03238720</t>
  </si>
  <si>
    <t>AL19679</t>
  </si>
  <si>
    <t>45714917</t>
  </si>
  <si>
    <t>CAS6454356</t>
  </si>
  <si>
    <t xml:space="preserve">Is there anything else we should know about your request?: LINE 14.1 IS MISSING 4 - BLOCKING RINGS FOR MORTISE CYLINDER
                  MISSING 4 - PARTS LABELED L283-154-455
Selected primary Product Type: Mechanical Locks
Do you also need to update the Ship To Address on your order?: No
The original ship-to address is saved on the shipping tab.
Email: mnistal@elmdoor.com
Phone Number: 9732422700
Preferred Contact Method: Email
</t>
  </si>
  <si>
    <t>13871007</t>
  </si>
  <si>
    <t>76441</t>
  </si>
  <si>
    <t>7597226</t>
  </si>
  <si>
    <t>L-SLLK*6794486</t>
  </si>
  <si>
    <t>CAS6454540</t>
  </si>
  <si>
    <t>CS200</t>
  </si>
  <si>
    <t>Issue BOL: 2 pallets, 96 cartons, 1828 lbs total weight
line 3 qty 88) LOCK.CS210-B500.P6.D.NEP.626.PLY.12-339.10-121.134.KD.C.48-101.2
line 4 qty 79) LOCK.CS210-B500.P6.D.NEP.626.PLY.12-339.10-121.134.KD.C.48-101.2
line 5 qty 72) LOCK.F10.JAZ.626.16-080.10-027.134
line 6 qty 255) LOCK.F40.JAZ.626.16-080.10-027.134
line 7 qty 116) LOCK.F10.JAZ.626.16-080.10-027.134
line 8 qty 58) LOCK.F170.JAZ.626.134
Shipped to wrong location, per call from RSO
Pick up:
BUILDERS FIRST SOURCE INC
4300 JETWAY CT
North Highlands, CA, 95660, US
Justin Polanski
2096819099
Ship to:
Reno NV MIllwork
BFS Group of California, LLC
8895 Double Diamond Pkwy Ste 120
Reno, NV 89521
Kevin Volpa
7755277272
Billed to 3010811
Builders 1st source, North Highlands
quote 1605786 was used for this account
should be billed to Reno NV
3002369
Can this be picked up and shipped to the correct address?
Billing, credit/debit?</t>
  </si>
  <si>
    <t>BUILDERS FIRST SOURCE</t>
  </si>
  <si>
    <t>14268580</t>
  </si>
  <si>
    <t>7099959-00</t>
  </si>
  <si>
    <t>81695</t>
  </si>
  <si>
    <t>0371033~Incorrect Ship To|1040~Indirizzo Spedizione errato|3082~Error dirección envío|1036~Adresse de livraison incorrecte</t>
  </si>
  <si>
    <t>1043082~Allegion introdujo dirección incorrecta|1033~Allegion Entered Incorrect Address|1040~(Allegion) Inserito Indirizzo Errato|1036~Allegion a saisi une adresse in correcte</t>
  </si>
  <si>
    <t>043156770847</t>
  </si>
  <si>
    <t>Hold &amp; Reship</t>
  </si>
  <si>
    <t>043156770854</t>
  </si>
  <si>
    <t>043156228102</t>
  </si>
  <si>
    <t>CAS6455202</t>
  </si>
  <si>
    <t>Accessories (SES)</t>
  </si>
  <si>
    <t>CREDIT ACCOUNT 3000045 $17.14
Missed crediting surcharge on RMA 14267578
___________________________________________________________
Reference CAS6409240
RETURN FOR CREDIT LESS 45% RESTOCK FEE
QTY 6 PUSHBUTTON.709GR.EX.ILL.12V.BUTTON.SS
REPLACE W/CHARGES
QTY 6 PUSHBUTTON.709GR.EX.ILL.24V.BUTTON.SS
note: customer forgot to specify 24V version-- needs to swap
ship to
SPECIAL PROJECTS GROUP
1200 NORTHBROOK PKWY STE 120
SUWANEE, GA, 30024, US</t>
  </si>
  <si>
    <t>14267578</t>
  </si>
  <si>
    <t>204616 RTN CAS6409240</t>
  </si>
  <si>
    <t>8178778 2/26/2026</t>
  </si>
  <si>
    <t>MISSED SURCHARGE CREDIT</t>
  </si>
  <si>
    <t>CAS6455205</t>
  </si>
  <si>
    <t>REPLACE AT NO CHARGE
(3) 050026 98/99R/-F C/C KIT L/CVR
(6) 050021 98/9927/-F C/C KIT L/CVR
SHIP TO
Paramount Trim, Inc
Walid Khaffed
5314 56th Commerce Park Blvd
Tampa, FL 33610
813-927-1082
walid@paramounttb.com</t>
  </si>
  <si>
    <t>UNIFIED DOOR &amp; HARDWARE GROUP dba LONG ISLAND FIREPROOF DOOR</t>
  </si>
  <si>
    <t>SO03089325</t>
  </si>
  <si>
    <t>6717-02</t>
  </si>
  <si>
    <t>45536727 10/6/2025</t>
  </si>
  <si>
    <t>050026-00: 98/99R/-F C/C KIT L/CVR</t>
  </si>
  <si>
    <t>Center Case Kit</t>
  </si>
  <si>
    <t>050021-00: 98/9927/-F C/C KIT L/CVR</t>
  </si>
  <si>
    <t>CAS6455266</t>
  </si>
  <si>
    <t>Power Supplies</t>
  </si>
  <si>
    <t>Replace at N/C
Per tech support, relay board is stuck in active and needs replaced (CAS6440540)
Line 1 (QTY 1) 900-4RL
Ship To Address:
SKYLINE DOOR &amp; HARDWARE
1875 DILLARD DR
Salem, VA 24153
USA</t>
  </si>
  <si>
    <t>Skyline Door &amp; Hardware LLC</t>
  </si>
  <si>
    <t>SO02252096</t>
  </si>
  <si>
    <t>PO002509</t>
  </si>
  <si>
    <t>44471716</t>
  </si>
  <si>
    <t>0241033~Circuit Board Issue|1040~Problema della scheda|3082~Problema placa circuito|1036~PB de circuit imprimé</t>
  </si>
  <si>
    <t>0241033~Input / Output Not Working|1036~L'entrée/la sortie ne fonctionne pas/en panne|3082~Entrada/salida no funciona|1040~Input/Output non funziona</t>
  </si>
  <si>
    <t>44489920-00</t>
  </si>
  <si>
    <t>900-4RL</t>
  </si>
  <si>
    <t>CAS6456203</t>
  </si>
  <si>
    <t>CUSTOMER HAS A LEAKING CLOSER BODY
REPLACE
QTY: 1
4642-3971 ALUM
RETURN
QTY: 1
4642-3971 ALUM</t>
  </si>
  <si>
    <t>744405 00</t>
  </si>
  <si>
    <t>494265</t>
  </si>
  <si>
    <t>CAS6448455</t>
  </si>
  <si>
    <t>i show the line 1 and 2 were in the same box - tracking 1Z4411480396212986  - can you confirm if you got the part or not?
NC REPLACE 
LINE 1 - 1 EACH CV TOP LATCH LHR KIT (603L-000) 
SHIP TO 
ACCESS HARDWARE SUPPLY
Vicky Yoshimura
14447 GRIFFITH ST
San Leandro CA  94577
Is there anything else we should know about your request?: We never received the Falcon CV top latch LHR kit.  Please ship asap @ N/C please.  Thank you.
Selected primary Product Type: Accessories
Do you also need to update the Ship To Address on your order?: No
The original ship-to address is saved on the shipping tab.
Email: vyoshimura@accesshardware.com
Phone Number: 18003482263
Preferred Contact Method: Email</t>
  </si>
  <si>
    <t>SO03256002</t>
  </si>
  <si>
    <t>AL19739##2</t>
  </si>
  <si>
    <t>45697943</t>
  </si>
  <si>
    <t>603L-000</t>
  </si>
  <si>
    <t>CAS6449130</t>
  </si>
  <si>
    <t>TS calling customer 2/27
RETURN FOR CREDIT?
REPLACE W/CHARGES?
P/U-SHIP TO?
MAIN - CENTRAL VALLEY HARDWARE
924 E CHURCH ST
STOCKTON, CA 95203
Is there anything else we should know about this return?: AX-98-L-NL-626-36" x 84" Door 1.75"-RHR-RX996L-NL M -R/626-#17 was ordered but Allegion did not question the placement of the "M" and  entered AX-98-L-US26D-3'-RHR-RX996-17-US26D-299-PBT=US32D this  this cost us money in the field to replace.
Selected primary Product Type: Exits
Do you also need to update the Ship To Address on your order?: No
The original ship-to address is saved on the shipping tab.
Did the label match the product inside?: Yes
Email: mmartinez@cvhardware.com
Phone Number: (209) 992-5136
Preferred Contact Method: Email</t>
  </si>
  <si>
    <t>SO03222348</t>
  </si>
  <si>
    <t>PO022517</t>
  </si>
  <si>
    <t>45660957 1/13/2026</t>
  </si>
  <si>
    <t>CAS6449195</t>
  </si>
  <si>
    <t>Replace
Line 5 
Qty 1: 050020
Per tech support master cam was installed incorrectly
Ship To:
Graham-Hodge Associates
Attn Stephen Jedlicka
25 Little John Glen Ct
Greenville, SC 29615</t>
  </si>
  <si>
    <t>Deneen Parker</t>
  </si>
  <si>
    <t>SO03131891</t>
  </si>
  <si>
    <t>117424</t>
  </si>
  <si>
    <t>050020-00</t>
  </si>
  <si>
    <t>CAS6449624</t>
  </si>
  <si>
    <t xml:space="preserve">Do you need a replacement for a component or the entire device?: Device
Is there anything else we should know about this return?: lock shipped without a deadbolt
Please email sarah.jurkoic@laforceinc.com
Selected primary Product Type: Mechanical Locks
Do you also need to update the Ship To Address on your order?: No
The original ship-to address is saved on the shipping tab.
One or more files were provided by the customer and saved in the timeline.
Email: sarah.jurkoic@laforceinc.com
Phone Number: 970-452-8991
Preferred Contact Method: Email
</t>
  </si>
  <si>
    <t>14195615</t>
  </si>
  <si>
    <t>1457172-FJS</t>
  </si>
  <si>
    <t>8069293</t>
  </si>
  <si>
    <t>L-SLLK*11050520</t>
  </si>
  <si>
    <t>CAS6449674</t>
  </si>
  <si>
    <t>Credit for price adj
Reason Code - PM</t>
  </si>
  <si>
    <t>678139</t>
  </si>
  <si>
    <t>264.647401</t>
  </si>
  <si>
    <t>511506</t>
  </si>
  <si>
    <t>CAS6453350</t>
  </si>
  <si>
    <t xml:space="preserve">Is there anything else we should know about your request?: We received these exit devices but they're missing the covers that go over the internal wires.
Selected primary Product Type: Exits
Do you also need to update the Ship To Address on your order?: No
The original ship-to address is saved on the shipping tab.
One or more files were provided by the customer and saved in the timeline.
Email: molewine@ellisonbronze.com
Phone Number: (716) 665-6522
Preferred Contact Method: Email
</t>
  </si>
  <si>
    <t>SO03228857</t>
  </si>
  <si>
    <t>260004</t>
  </si>
  <si>
    <t>45702876</t>
  </si>
  <si>
    <t>Y33</t>
  </si>
  <si>
    <t>CAS6453558</t>
  </si>
  <si>
    <t xml:space="preserve">Selected credit reason: Other
Is there anything else we should know about this request: Customer canceled and needing to return the material back to VD Allegion fast-track.
Requesting RGA please
Email: pmaldonado@rdlsupply.com
Phone Number: 214-630-3965
Preferred Contact Method: Email
</t>
  </si>
  <si>
    <t>COOK &amp; BOARDMAN LLC - DBA R D L II LLC</t>
  </si>
  <si>
    <t>SO03115463</t>
  </si>
  <si>
    <t>DAL0000044798</t>
  </si>
  <si>
    <t>45515821</t>
  </si>
  <si>
    <t>OH.10771</t>
  </si>
  <si>
    <t>OH.10963</t>
  </si>
  <si>
    <t>CAS6453559</t>
  </si>
  <si>
    <t>Hi Team,
I have received SRL13109 x60 instead of SRL13232 x 52. Please refer to the images below to see what we have received.
Please send us the replacement via Fedex/Courier asap. Thanks.
Line 6 / QTY - 52 / LOCK.F51A.PLY.626.16-211.10-063.134.KD.C.48-180.2
Hello Earnest.
I want to make sure I understand what is needed before I replace anything.  You ordered 52 ea of this item:
043156399758 / LOCK.F51A.PLY.626.16-211.10-063.134.KD.C.48-180.2   (They are not available in Visual Pack so what was entered was box pack.
Is this what we are replacing?
Please confirm.
043156399758 / LOCK.F51A.PLY.626.16-211.10-063.134.KD.C.48-180.2   52 ea confirmed for replacements.
lcarl</t>
  </si>
  <si>
    <t xml:space="preserve">Allegion New Zealand </t>
  </si>
  <si>
    <t>14240450</t>
  </si>
  <si>
    <t>P154188</t>
  </si>
  <si>
    <t>043156399758</t>
  </si>
  <si>
    <t>CAS6453814</t>
  </si>
  <si>
    <t xml:space="preserve">Is there anything else we should know about your request?: only received 1 extended bolt for XB03-330
Selected primary Product Type: Mechanical Locks
Do you also need to update the Ship To Address on your order?: Yes
The customer changed the ship-to address and it is saved on the shipping tab.
One or more files were provided by the customer and saved in the timeline.
Email: jonathanl@huntingtonhardware.com
Phone Number: 9096295301
Preferred Contact Method: Email
</t>
  </si>
  <si>
    <t>14137392</t>
  </si>
  <si>
    <t>1376398P#1</t>
  </si>
  <si>
    <t>7979063</t>
  </si>
  <si>
    <t>B250-SLLK*10898612</t>
  </si>
  <si>
    <t>CAS6454390</t>
  </si>
  <si>
    <t xml:space="preserve">Do you need a replacement for a component or the entire device?: Component
Please describe the component: This one has a bad chassis. It does not lock. 
Selected primary Product Type: Mechanical Locks
Do you also need to update the Ship To Address on your order?: Yes
The customer changed the ship-to address and it is saved on the shipping tab.
Email: eric.evans@cishowhardware.com
Phone Number: 480-967-8568
Preferred Contact Method: Email
</t>
  </si>
  <si>
    <t>14169741</t>
  </si>
  <si>
    <t>C35113</t>
  </si>
  <si>
    <t>8024416</t>
  </si>
  <si>
    <t>194555043176</t>
  </si>
  <si>
    <t>CAS6444552</t>
  </si>
  <si>
    <t>RPL LINE 5 M996 LOCK ONLY QTY. 1
SLI ATTACHED.
RPL# SO03282927
A CREDIT OF $ 829.01 HAS BEEN SUBMITTED TO OFFSET THE COST OF THIS REPLACEMENT.</t>
  </si>
  <si>
    <t>STAM METALÚRGICA LTDA</t>
  </si>
  <si>
    <t>SO02727594</t>
  </si>
  <si>
    <t>2003ALMICPQ03VD01</t>
  </si>
  <si>
    <t>45063049</t>
  </si>
  <si>
    <t>trim.28588</t>
  </si>
  <si>
    <t>Mortise Lock</t>
  </si>
  <si>
    <t>CAS6444577</t>
  </si>
  <si>
    <t>RPL LINE 1 QTY. 42 DUE TO NOT THREADED ALL THE WAY. 
RPL# SO03284647
A CREDIT OF $ 5,178.52 HAS BEEN SUBMITTED TO OFFSET THE COST OF THIS REPLACEMENT.
RETURN DEFECTIVE PULLS
SHIP TO
ISEC
2149 COMMERCE PLACE, 
HAYWARD CA 94545
CONTACT: JOHNNY FRENCH 925-858-4623
CALL 48 HOURS IN ADVANCE OF DELIVERY TO SCHEDULE.</t>
  </si>
  <si>
    <t>Allegion - AD Systems</t>
  </si>
  <si>
    <t>SO03066699</t>
  </si>
  <si>
    <t>P40009737</t>
  </si>
  <si>
    <t>45477233</t>
  </si>
  <si>
    <t>0941033~Manufacturing Issue|1040~Problema Produzione|3082~Problema de producción|1036~PB de fabrication</t>
  </si>
  <si>
    <t>0181033~Fastener Issue|1036~Problème de fixation|3082~Problema de fijación|1040~Problema di fissaggio</t>
  </si>
  <si>
    <t>PL8103EZHD-11.10011</t>
  </si>
  <si>
    <t>Decorative Pulls</t>
  </si>
  <si>
    <t>CAS6445131</t>
  </si>
  <si>
    <t>REPLACE
LINE 1 - 1 EACH 99 / RX-QELA-HH-9927-L-US26D-3'-RHR-996-03-US26D-299F-304L-P (ED99 141755)
LINE 2 - 1 EACH 99 / HH-9927-EO-US26D-3'-299F-304L-PBT=US32D-SNB (ED99 42767) 
LINE 3 - 3 EACH 99 / RX-QELA-HH-9927-L-KC-US26D-3'-RHR-996-03-US26D-299F-304 (ED99 141662)  (ED99 149525) 
SHIP TO 
Superior Hardware Products, Inc.
716 INDUSTRY RD
Longwood, FL 32750
USA
RETURN 
QTY (1) RX-QELA-WS-9927-L-US26D-3'-RHR-996-03-US26D-304L-PBT=US32D-CON-SNB - Line 1 (ED99 140777)  1510.06
QTY (3) RX-QELA-WS-9927-L-KC-US26D-3'-RHR-996-03-US26D-304L-PBT=US32D-CON-SB - Line 3 (ED99 140778) 823.84
QTY (1) WS-9927-EO-US26D-3'-LHR-304L-PBT=US32D-SNB - Line 4 (ED99 36428) 4530.17
Spec change by customer
NO RESTOCK FEE (ONE TIME ACCOMODATION)
CUSTOMER RETURNED WRONG PRODUCT ON CAS5913981 NEED TO RETURN/REPLACE CORRECT PRODUCT</t>
  </si>
  <si>
    <t>SO02897046/ SO02934241</t>
  </si>
  <si>
    <t>300383-03 300383-24</t>
  </si>
  <si>
    <t>45316258</t>
  </si>
  <si>
    <t>ED99 141755</t>
  </si>
  <si>
    <t>ED99 140778</t>
  </si>
  <si>
    <t>ED99 36428</t>
  </si>
  <si>
    <t>Mech Case</t>
  </si>
  <si>
    <t>ED99 42767</t>
  </si>
  <si>
    <t>ED99 141662</t>
  </si>
  <si>
    <t>CAS6445554</t>
  </si>
  <si>
    <t>ACCT# 1097   ISSUE CREDIT  $123.62   (OS) 
The attached invoice was received on 2/20 and just seeing this morning.
 We received an order acknowledgement on or around 1/21 and thought I had asked about it but cannot find proof of that. The price is much higher than on our PO and would appreciate you taking a look to see if possibly we didn't get the correct discount we were expecting. I have also attached a quote.
 Also, we do not see any notation about the hinge preps which were to be 345U, can you confirm that as well.
Thank you!
Don Barkhimer
Order Logistics Coordinator</t>
  </si>
  <si>
    <t>CAS6445959</t>
  </si>
  <si>
    <t>NO CHARGE REPLACEMENT
DONE 02/24/26 GV
LINE 2 QTY 1 EA:
051860-32: 49 LBL-AFL FIRE PIN KIT
LINE 5 QTY 1 EA:
051860-32: 49 LBL-AFL FIRE PIN KIT
OE ERROR
SHIP TO:
INSTANT HARDWARE DELIVERY
7510 LINDBERGH DR
GAITHERSBURG, MD 20879
*********************************
Is there anything else we should know about your request?: ONE EXIT SHOULD BE A LBRAFL PER FIRE CODE FOR LINE 2 &amp; 5
NEED TWO EACH 051860-32 FIRE PIN KIT LBR TO FIX BOTH LINES
Selected primary Product Type: Exits
Do you also need to update the Ship To Address on your order?: No
The original ship-to address is saved on the shipping tab.
Email: tschuch@instanthardwaredelivery.com
Phone Number: 13014179494
Preferred Contact Method: Email</t>
  </si>
  <si>
    <t>INSTANT HARDWARE DELIVERY</t>
  </si>
  <si>
    <t>SO03264383</t>
  </si>
  <si>
    <t>36797</t>
  </si>
  <si>
    <t>45708063</t>
  </si>
  <si>
    <t>051860-32</t>
  </si>
  <si>
    <t>CAS6446071</t>
  </si>
  <si>
    <t>Credit $143.32
Top channel issue
Portal Case : Selected credit reason: Other
Is there anything else we should know about this request: BS02350 FOR 1 FROM PO 16263, TOP CHANNEL STICKING OUT BY 1/8.
One or more files were provided by the customer and saved in the timeline.
Email: sgibbs@jeldwen.com
Phone Number: (530) 704-3422
Preferred Contact Method: Email</t>
  </si>
  <si>
    <t>107704</t>
  </si>
  <si>
    <t>16263</t>
  </si>
  <si>
    <t>11885808</t>
  </si>
  <si>
    <t>5281033~Misalignment|1036~Désalignement|1040~Disallineamento|3082~Desalineación|1055~Yanlış Hizalanması</t>
  </si>
  <si>
    <t>BS02350.DOOR.STL.CFG.L.FALCON</t>
  </si>
  <si>
    <t>CAS6446423</t>
  </si>
  <si>
    <t>Paladin PW</t>
  </si>
  <si>
    <t>ACCT# 8874   ISSUE  CREDIT $8481.60   (OS) 
B/O  01   INV#  11890575    QT#  1545378   
Please see the attached documents.
We are STILL being invoiced at the INCORRECT discount for multiple jobs.
Can you please issue a credit for the correct amount?
Cole Hughes
THE ATLAS COMPANIES
Direct Phone: 502-314-3040</t>
  </si>
  <si>
    <t>ATLAS METAL PRODUCTS</t>
  </si>
  <si>
    <t>104513</t>
  </si>
  <si>
    <t>KY25-058-002</t>
  </si>
  <si>
    <t>11890575</t>
  </si>
  <si>
    <t>CAS6446610</t>
  </si>
  <si>
    <t>REPLACE AT NO CHARGE
QTY (2) 47455862-626: AD993 IPB RETROFIT KIT MS LH, 626 - Line 13
Incorrect handing entered
Ship to orig address:
25 DARTMOUTH ST
Westwood, MA 02090
Referene CAS6376288
Wrong finish and ganding entered
AD993 IPB RETROFIT KIT MS RH, 318
____________________________________
Is there anything else we should know about this return?: Good afternoon! On this PO 657855, it appears we received RH instead of LH for replacement. Please issue a no charge replacement for qty 2 474558614 LH 626 and advise what should be done with the incorrect items. Please confirm, thank you!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a.cutone@seclock.com
Phone Number: 7812343758
Preferred Contact Method: Email</t>
  </si>
  <si>
    <t>SO03219716</t>
  </si>
  <si>
    <t>657855</t>
  </si>
  <si>
    <t>45654254 1/7/2026</t>
  </si>
  <si>
    <t>47455862-626: AD993 IPB RETROFIT KIT MS LH, 626</t>
  </si>
  <si>
    <t>CAS6446611</t>
  </si>
  <si>
    <t>QS APPROVED request to change quote 1515965 to 1603238 for this purchase order. Please see attached email. I. SANDOVAL
------------------------------------------------------------
Our buyer has advised that this should have been ordered using quote 1603238, resulting in 77% off instead of 72% off.  Please credit the difference and confirm.  Thank you!! Quote# 1515965 is currently applied.
Email: h.amarantes@seclock.com
Preferred Contact Method: Email</t>
  </si>
  <si>
    <t>797072-00</t>
  </si>
  <si>
    <t>663655</t>
  </si>
  <si>
    <t>78626401103</t>
  </si>
  <si>
    <t>78626400009</t>
  </si>
  <si>
    <t>78626403134</t>
  </si>
  <si>
    <t>CAS6446816</t>
  </si>
  <si>
    <t>Kryptonite</t>
  </si>
  <si>
    <t>Port Sec</t>
  </si>
  <si>
    <t>Padlock</t>
  </si>
  <si>
    <t>NC Replace:
Line 1 Qty 6 - KS43F3200 N N KY, KRY HPP PADLOCK 43 SERIES BRASS, LARGE FORMAT IC, LESS CYLINDER, 2" SHACKLE   720018999157
Ship to:
WALSH DOOR &amp; HARDWARE dba WALSH DOOR &amp; SECURITY
2300 DELAWARE AVE
Des Moines, IA, 50317, US
Issue: OE Error / KS43F3200 ordered
--------------------------
Is there anything else we should know about this return?: Sent KS43F2300. Should have been sent KS43F3200. Send replacements ASAP.
Selected primary Product Type: Mechanical Locks
Do you also need to update the Ship To Address on your order?: No
The original ship-to address is saved on the shipping tab.
Did the label match the product inside?: Yes
Email: bthompson@walshdoor.com
Phone Number: (515) 612-4041
Preferred Contact Method: Email</t>
  </si>
  <si>
    <t>WALSH DOOR &amp; HARDWARE - DBA WALSH DOOR &amp; SECURITY</t>
  </si>
  <si>
    <t>14270921</t>
  </si>
  <si>
    <t>1-25210-25</t>
  </si>
  <si>
    <t>8171989</t>
  </si>
  <si>
    <t>720018999157</t>
  </si>
  <si>
    <t>CAS6446850</t>
  </si>
  <si>
    <t>REPLACE AT NO CHARGE
QTY (1) 7500 US10
Missing from
Line 2 = 9875-L-F-US10-4'-LHR-M996-17-US10-FS-575-PBT=US10-CON
SHIP TO
H J MARTIN &amp; SON INC
1631 WESTERN AVE
Green Bay, WI 54303
Is there anything else we should know about your request?: Box was missing the mortise lock assembly
Selected primary Product Type: Exits
Do you also need to update the Ship To Address on your order?: No
The original ship-to address is saved on the shipping tab.
Email: c.vandergrinten@hjmartin.com
Phone Number: 920-609-6047
Preferred Contact Method: Email</t>
  </si>
  <si>
    <t>SO02966089</t>
  </si>
  <si>
    <t>136321021##1</t>
  </si>
  <si>
    <t>45363850 6/3/2025</t>
  </si>
  <si>
    <t>031408-06</t>
  </si>
  <si>
    <t>CAS6448179</t>
  </si>
  <si>
    <t>N/C replacement, shortage of below material. 
Line 4 - Qty 3 - 5BB1 4.5 x 4.5 630 NRP
Ship to:
PA Banner Solutions
32 INDUSTRIAL RD
STE 102
ELIZABETHTOWN, PA 17022
USA
----
Selected primary Product Type: Accessories
Do you also need to update the Ship To Address on your order?: No
The original ship-to address is saved on the shipping tab.
Email: ashley.grant@bannersolutions.com
Phone Number: +18883620750
Preferred Contact Method: Email</t>
  </si>
  <si>
    <t>SO03264876</t>
  </si>
  <si>
    <t>6378523</t>
  </si>
  <si>
    <t>45702466</t>
  </si>
  <si>
    <t>CAS6449640</t>
  </si>
  <si>
    <t>PER CAS6449301, CUSTOMER NEEDS DEFECTIVE CONTROLLER REPLACED
RETURN/ REPLACE
QTY: 1
9540-3462
RETURN
QTY: 1
9540-3462
SHIP TO:
IML SECURITY SUPPLY
3670 W OQUENDO RD.
LAS VEGAS NV 89118</t>
  </si>
  <si>
    <t>714416 02</t>
  </si>
  <si>
    <t>641066</t>
  </si>
  <si>
    <t>9540-3462 Controller Assy.                  115</t>
  </si>
  <si>
    <t>Control Box</t>
  </si>
  <si>
    <t>CAS6449642</t>
  </si>
  <si>
    <t xml:space="preserve">Do you need a replacement for a component or the entire device?: Device
Is there anything else we should know about this return?: LEVER MECHANISM IS FAULTY AND WILL NOT WORK
Selected primary Product Type: Mechanical Locks
Do you also need to update the Ship To Address on your order?: Yes
The customer changed the ship-to address and it is saved on the shipping tab.
Email: jason_myer@abs-abs.com
Phone Number: 19098798882
Preferred Contact Method: Email
</t>
  </si>
  <si>
    <t>14174473</t>
  </si>
  <si>
    <t>KM2729</t>
  </si>
  <si>
    <t>8010674</t>
  </si>
  <si>
    <t>CS2-SLLK*7330797</t>
  </si>
  <si>
    <t>CAS6450249</t>
  </si>
  <si>
    <t>Please Issue Credit To Invoice# 45722453 Per Quote## 1524381 
- This Should Be Surcharge Exempt</t>
  </si>
  <si>
    <t>SO03275847</t>
  </si>
  <si>
    <t>PO-079214##2</t>
  </si>
  <si>
    <t>45722453</t>
  </si>
  <si>
    <t>CAS6450297</t>
  </si>
  <si>
    <t>No Charge Replacement Line# 3 / Customer Did Not Receive 
1EA 369AA-36" (914MM)
LAFORCE, INC - GREEN BAY DOCK
501 S ONEIDA ST
GREEN BAY, WI 54303</t>
  </si>
  <si>
    <t>SO03259720</t>
  </si>
  <si>
    <t>1469932PO-MLE</t>
  </si>
  <si>
    <t>45695083</t>
  </si>
  <si>
    <t>ADB369AA-36</t>
  </si>
  <si>
    <t>CAS6450430</t>
  </si>
  <si>
    <t>Lites</t>
  </si>
  <si>
    <t>NC RPL 
LINE 6
2EA 7309 UL 79" (2007mm)" 630 LH  1 3/4" STD NO8 CL=71 5/8" (1819mm)" NO.8 CL=41 5/8" (1057mm)" NO.8 CL=11 5/8" (295mm)"
 KENDELL INTERMEDIATE COR
1312 NORTHLAND DR
STE 100
MENDOTA HEIGHTS, MN 55120
***************************
Is there anything else we should know about your request?: Shortage. Please send out ASAP
Selected primary Product Type: Accessories
Do you also need to update the Ship To Address on your order?: No
The original ship-to address is saved on the shipping tab.
Email: jahall@kendelldrs.com
Phone Number: (654) 335-6223
Preferred Contact Method: Email</t>
  </si>
  <si>
    <t>SO03237677</t>
  </si>
  <si>
    <t>PO367775</t>
  </si>
  <si>
    <t>45707467</t>
  </si>
  <si>
    <t>EG7309</t>
  </si>
  <si>
    <t>CAS6450472</t>
  </si>
  <si>
    <t>0% Restock Return &amp; No Charge Replacement Lines# 5 &amp; 6
-Bulb hangs down about 3/8" below the bottom of the door.  Comparing it to the cut sheet and some images from the internet — this should fit tight against the extrusion.
**Scrap material. 
Lines# 5 &amp; 6 
2EA 364AA-42" (1067MM)
8EA 364AA-36" (914MM)
AO
1841 MONETARY LN STE 130
CARROLLTON, TX 75006</t>
  </si>
  <si>
    <t>AO Door LLC</t>
  </si>
  <si>
    <t>SO03197858</t>
  </si>
  <si>
    <t>713094</t>
  </si>
  <si>
    <t>45685108</t>
  </si>
  <si>
    <t>1221033~Product Operation|1040~Funzionamento prodotto|3082~Funcionamiento producto|1036~Fonctionnement du produit</t>
  </si>
  <si>
    <t>ADB364</t>
  </si>
  <si>
    <t>Meeting Stiles</t>
  </si>
  <si>
    <t>ADB364AA-36</t>
  </si>
  <si>
    <t>CAS6450611</t>
  </si>
  <si>
    <t>No Charge Replacement Line# 4 / Customer Did Not Receive 
Replace 
5EA 142AA 104" (2642MM)
Ship To Address
Denison - Tex-Oma Builders Supply Co.Tex-OmaSupply Co.
3365 JUANITA DR
BLDG ONE
DENISON, TX 75020</t>
  </si>
  <si>
    <t>SO03264780</t>
  </si>
  <si>
    <t>6058416</t>
  </si>
  <si>
    <t>45705137</t>
  </si>
  <si>
    <t>HNJ142</t>
  </si>
  <si>
    <t>CAS6451122</t>
  </si>
  <si>
    <t>Valid quote 1511743 is approved to apply to this purchase order. Please see attached quote page for discount details. I. SANDOVAL
--------------------------------------------------
Please validate and apply quote 1511743</t>
  </si>
  <si>
    <t>SO03274095</t>
  </si>
  <si>
    <t>06K-480473-22K</t>
  </si>
  <si>
    <t>CAS6451790</t>
  </si>
  <si>
    <t>replace
QTY 5 LOCK.NDEB.B.SPA.626.13-247.47267101.134
tech CAS6449677
ship to
LOTSPEICH COMPANY OF FLORIDA
6351 NW 28 WAY
Fort Lauderdale, FL, 33309, US</t>
  </si>
  <si>
    <t>14022253</t>
  </si>
  <si>
    <t>32247368-041</t>
  </si>
  <si>
    <t>7778420</t>
  </si>
  <si>
    <t>NDE-SES*8571850</t>
  </si>
  <si>
    <t>CAS6452278</t>
  </si>
  <si>
    <t>Hello,
Product on PO is not covered on quote 1534996, if you have further questions please reach out to your sales rep.  If you are unsure of who your sales rep is, please reach out to our RSO dept at : 
US REGIONAL SALES OFFICE (RSO)
855-753-5351
9am - 5pm EST
---------------------------------------------
2/27 see ? in note - pmr
Product on PO is not covered on quote 1534996. Please process at BP. I. SANDOVAL
------------------------------------------------------------
apply quote - 1534996 to invoice 8168152</t>
  </si>
  <si>
    <t>UNION WHOLESALE COMPANY</t>
  </si>
  <si>
    <t>14269902</t>
  </si>
  <si>
    <t>PO-55460CN</t>
  </si>
  <si>
    <t>8168152</t>
  </si>
  <si>
    <t>MA-FLLK*4644516</t>
  </si>
  <si>
    <t>CAS6452773</t>
  </si>
  <si>
    <t>N/C replacement, OE entered wrong measurement. Entered as 1/4 instead of 3/4
Line 11 - Qty 1 - 655A-W/HOLES-223-39.75" (997MM)
Ship to:
Special Projects Group
1200 NORTHBROOK PKWY
STE 120
SUWANEE, GA 30024
USA
Is there anything else we should know about this return?: We ordered 1 ea ZERO 655A-#223-MSLA10 X 39 3/4" NET THRESHOLD.  This line was entered incorrectly as 39.25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maryanne_oertley@specialprojectsgroup.com
Phone Number: (678) 417-8500
Preferred Contact Method: Email</t>
  </si>
  <si>
    <t>SO03270972</t>
  </si>
  <si>
    <t>205167</t>
  </si>
  <si>
    <t>45711506</t>
  </si>
  <si>
    <t>THR655</t>
  </si>
  <si>
    <t>CAS6454712</t>
  </si>
  <si>
    <t>NCR | SHORT SHIPPED
LINE 4, QTY 2: LOCK.F40.ACC.619.16-210.10-063.134
043156404117
Rialto_1203
-------------------------------------------------
Is there anything else we should know about your request?: We ordered qty 50 and only received qty 48. please advise if the balance will be shipped.
Selected primary Product Type: Mechanical Locks
Do you also need to update the Ship To Address on your order?: No
The original ship-to address is saved on the shipping tab.
One or more files were provided by the customer and saved in the timeline.
Email: blane@jeldwen.com
Phone Number: (704) 860-5461
Preferred Contact Method: Email</t>
  </si>
  <si>
    <t>14268839</t>
  </si>
  <si>
    <t>959122</t>
  </si>
  <si>
    <t>8165433</t>
  </si>
  <si>
    <t>043156404117</t>
  </si>
  <si>
    <t>CAS6455444</t>
  </si>
  <si>
    <t xml:space="preserve">Do you need a replacement for a component or the entire device?: Device
Is there anything else we should know about this return?: Something on the back of the exit device is preventing the trim to lock/unlock. We have used a stock device at the opening as a temp and it works perfectly.
Selected primary Product Type: Exits
Do you also need to update the Ship To Address on your order?: No
The original ship-to address is saved on the shipping tab.
Email: jporter@dooreng.com
Phone Number: 17576225355
Preferred Contact Method: Email
</t>
  </si>
  <si>
    <t>DOOR ENGINEERING</t>
  </si>
  <si>
    <t>SO02904121</t>
  </si>
  <si>
    <t>300533-6</t>
  </si>
  <si>
    <t>45283166</t>
  </si>
  <si>
    <t>CAS6445005</t>
  </si>
  <si>
    <t>Return/Replace @ no charge BOTH LOCKS WILL NOT CLEAR LOW COIN CELL BATERY NOTIFICATION 
CAS6441904 - Tech case
Replace QTY 2
CO200.CY.70.PR.J.ATH.626.RH.4B.13-247.10-025.134
SHIP TO:
Shawnna Nuss 
14 1ST AVE SW
Dodge Center, MN, 55927, US</t>
  </si>
  <si>
    <t>14220308</t>
  </si>
  <si>
    <t>0209093</t>
  </si>
  <si>
    <t>8089369</t>
  </si>
  <si>
    <t>CO20-SES*11127798</t>
  </si>
  <si>
    <t>Elizabeth Leyba</t>
  </si>
  <si>
    <t>CAS6447575</t>
  </si>
  <si>
    <t>We ordered 15 of the W511. Received 10 W511 and 5 W581</t>
  </si>
  <si>
    <t>APPALACHIAN COMMERCIAL PRODUCTS LLC</t>
  </si>
  <si>
    <t>SO03271612</t>
  </si>
  <si>
    <t>13150</t>
  </si>
  <si>
    <t>45701024</t>
  </si>
  <si>
    <t>043156598168</t>
  </si>
  <si>
    <t>CAS6449285</t>
  </si>
  <si>
    <t>Return and replace. Issue call tag to return the lock to Rob Harrison in Security CO for evaluation.
(1) L283-134
We have a defective lock that is not securing properly. The part that makes it secure is not working. Here is the information needed to issue a replacement.
PO# 228044C
Order# 14125216
Invoice# 7955982
Line# 2</t>
  </si>
  <si>
    <t>14125216</t>
  </si>
  <si>
    <t>228044C</t>
  </si>
  <si>
    <t>CAS6451084</t>
  </si>
  <si>
    <t>$610.10 credit request. 
Order was entered less RX switch in error. RX switch kits added to RPL order. Customer looking for credit on switch but they should be in voiced as they were not invoiced on origional order.
I did do an adjustment against what the switch kits were vs if they were built into the device as requested. The difference is $610.10
Original invoice was $5318.21
26 each devices with RX kit is $6486.83
Difference $1168.62
RX switch kits were invoiced for $1778.72
Credit request of $610.10</t>
  </si>
  <si>
    <t>ALLEGION (HONG KONG) LIMITED</t>
  </si>
  <si>
    <t>SO03223542</t>
  </si>
  <si>
    <t>PO20250014RPL122925</t>
  </si>
  <si>
    <t>45663246</t>
  </si>
  <si>
    <t>650359-00</t>
  </si>
  <si>
    <t>Erinn Breitigan</t>
  </si>
  <si>
    <t>CAS6451257</t>
  </si>
  <si>
    <t>Line 2 was supposed to be L9092 but received L9090
Replace @ NC:
Line 2 qty 10) LOCK.L9092LB.LLL.LLL.RH.LLL.LLL.134.EU</t>
  </si>
  <si>
    <t>14254544</t>
  </si>
  <si>
    <t>06K-478513-29K</t>
  </si>
  <si>
    <t>CAS6452001</t>
  </si>
  <si>
    <t>Krieger</t>
  </si>
  <si>
    <t>Acoustic</t>
  </si>
  <si>
    <t>Pico Rivera</t>
  </si>
  <si>
    <t>Need to remake 2 doors.
2/27 - Karen has release for WDV</t>
  </si>
  <si>
    <t>Vazquez, Krystina Z</t>
  </si>
  <si>
    <t>16791</t>
  </si>
  <si>
    <t>Noelle Welter</t>
  </si>
  <si>
    <t>CAS6452139</t>
  </si>
  <si>
    <t>20 X 70033           454S-US32D are received with screws for 2 1/4'' thick door instead of the standard 1 3/4''.
09B MANAGEMENT CONCESSION AS THE ORDER IS FROM JULY LAST YEAR.
Replace 
20 x OHPART.10521    450 MT PK 134" 32/32D/652/28</t>
  </si>
  <si>
    <t>SO02719594</t>
  </si>
  <si>
    <t>P003263</t>
  </si>
  <si>
    <t>45035200</t>
  </si>
  <si>
    <t>OHPART.10521</t>
  </si>
  <si>
    <t>CAS6452166</t>
  </si>
  <si>
    <t>Issue: 1 x 233051          CXRCM98EO 3' LHR 626 BOCA-15- is missing the cover plate
Error: 01D
Replace: 1 x (cover plate) 040093-628      CX99 COVER PLATE KIT 3'TO 4'
01D CAS6447723
CO#1834525 INV#434477 
1 x 233051 (MISSING COVER PLATE)
ATTN: GENEVIEVE GUAY</t>
  </si>
  <si>
    <t>SO03037679</t>
  </si>
  <si>
    <t>P025440</t>
  </si>
  <si>
    <t>434477</t>
  </si>
  <si>
    <t>040093-28</t>
  </si>
  <si>
    <t>CAS6452281</t>
  </si>
  <si>
    <t>SIF and Replace
(1) 09-553 03N 626
Ship to address on order
was reaching out for an RGA on a Storeroom lock
PART#: L9080L 03 626 00N
P.O.#: 4466322-00
QTY: 1
REASON: BROKEN MOUNTING STUD</t>
  </si>
  <si>
    <t>William Sheppard</t>
  </si>
  <si>
    <t>14242541</t>
  </si>
  <si>
    <t>4466322-00</t>
  </si>
  <si>
    <t>S00022600097</t>
  </si>
  <si>
    <t>Escutcheon</t>
  </si>
  <si>
    <t>CAS6453894</t>
  </si>
  <si>
    <t>N/C REPLACE
LINE 11 QTY 2 EA:
L-SLLK*7349009
LOCK.L9092EU.L.06.626.00A.RH.09-663.10-072.134.DETAIL.RX
SHIP TO:
Peachtree Corners_851805
Selected primary Product Type: Accessories
Do you also need to update the Ship To Address on your order?: No
The original ship-to address is saved on the shipping tab.
Email: vanessa.burrell@dhpace.com
Phone Number: (913) 738-8571
Preferred Contact Method: Email</t>
  </si>
  <si>
    <t>14263311</t>
  </si>
  <si>
    <t>95256223</t>
  </si>
  <si>
    <t>8158075</t>
  </si>
  <si>
    <t>L-SLLK*7349009</t>
  </si>
  <si>
    <t>CAS6454349</t>
  </si>
  <si>
    <t>QS APPROVED request to change quote 1603706 to 1602814 for this purchase order. Please see attached email. I. SANDOVAL
---------------------------------------------
Please apply quote 1602814 to the order and credit the difference</t>
  </si>
  <si>
    <t>14262123</t>
  </si>
  <si>
    <t>MRP70013-307</t>
  </si>
  <si>
    <t>8154825 / 8164993</t>
  </si>
  <si>
    <t>ALX-SLLK*9586210</t>
  </si>
  <si>
    <t>CAS6454471</t>
  </si>
  <si>
    <t>QS APPROVED request to change quote 1603706 to 1602814 for this purchase order. Please see attached email. I. SANDOVAL
------------------------------------------
Please apply quote 1602814 to the order and credit the difference</t>
  </si>
  <si>
    <t>14259065</t>
  </si>
  <si>
    <t>MRP70020-303</t>
  </si>
  <si>
    <t>ALX-SLLK*8661448</t>
  </si>
  <si>
    <t>CAS6456296</t>
  </si>
  <si>
    <t>Connect</t>
  </si>
  <si>
    <t>Credit Request-  Quote is Surcharge exempt
Credit amount-  $181.16</t>
  </si>
  <si>
    <t>C B HARDWARE</t>
  </si>
  <si>
    <t>14272219</t>
  </si>
  <si>
    <t>541537</t>
  </si>
  <si>
    <t>8171050</t>
  </si>
  <si>
    <t>Surcharge</t>
  </si>
  <si>
    <t>CAS6457285</t>
  </si>
  <si>
    <t>Cam fell out.
--Replace quantity 1:  050020 98/99 Rim Center Case Less Cover
Please ship to: 780 S RAILROAD AVE
WEST BABYLON, NY 11704
USA</t>
  </si>
  <si>
    <t>JOHN DENALDO</t>
  </si>
  <si>
    <t>SO02746883</t>
  </si>
  <si>
    <t>QD408</t>
  </si>
  <si>
    <t>0051033~Broken Components|1036~Composants cassés|3082~Componentes defectuosos|1040~Componenti rotti</t>
  </si>
  <si>
    <t>Cam</t>
  </si>
  <si>
    <t>Chase May</t>
  </si>
  <si>
    <t>CAS6445195</t>
  </si>
  <si>
    <t>2/25/26 CM
SLD CREDIT RMA 14277820
QS REPLACEMENT
QS  10988388-0
DONE 02/23/26 CC
REPLACE
(QTY 2) 98/9947/48/-F Center Case Kit Less Covers 050022.26D
9849 L  F    2si two bad c/cases .....missing crosshair cam
ship to:
Allen Supply
2800 universal drive
saginaw, MI 48603
attn Steve Ridley</t>
  </si>
  <si>
    <t>ALLEN SUPPLY COMPANY</t>
  </si>
  <si>
    <t>SO03059657</t>
  </si>
  <si>
    <t>66853</t>
  </si>
  <si>
    <t>45465891</t>
  </si>
  <si>
    <t>050022</t>
  </si>
  <si>
    <t>CAS6446148</t>
  </si>
  <si>
    <t>Scrap and credit
LINE 4
(QTY 8) 10-025 630 112 N N SL (EXTENDED LIP STRIKE)
S00030660274
Damaged in shipping. Replacement issued per CAS6431249 and cancelled per CAS6446154. Customer would like credit instead.</t>
  </si>
  <si>
    <t>14230570</t>
  </si>
  <si>
    <t>713290</t>
  </si>
  <si>
    <t>S00030660274</t>
  </si>
  <si>
    <t>CAS6446435</t>
  </si>
  <si>
    <t>Replace
Qty 2
N123-062 (RX upgrade kit per CAS6417222)
Do you need a replacement for a component or the entire device?: Device
Is there anything else we should know about this return?: Our technician called this unit in as defective. Tech support case# CAS6417222. All wires came off the REX switch. Unable to install.
Selected primary Product Type: Mechanical Locks
Do you also need to update the Ship To Address on your order?: No
The original ship-to address is saved on the shipping tab.
Email: noel.blythe@dhpace.com
Preferred Contact Method: Email</t>
  </si>
  <si>
    <t>14255736</t>
  </si>
  <si>
    <t>280.772733</t>
  </si>
  <si>
    <t>8166273</t>
  </si>
  <si>
    <t>N123-062</t>
  </si>
  <si>
    <t>CAS6446619</t>
  </si>
  <si>
    <t>2-26-26 NEW RPA - 22602260875701 LVL 3G/ XP    SM
Charged replace from Line 3 
Qty 3
48-157-XP FP MK
Keyed to ACC27
Str# 25R10456 , Prev. RPA# 22307250875701
Customer ordered standard keys, needs primus
Ship to:
A G Mauro Company
1105 SAND POND RD
LAKE MARY, FL, 32746, US
*********************************
Hello Danny, your purchase order has ACC27 listed as under standard core/keys. Would you like a charged replacement of a primus core or just keys?
--------------------------------
Is there anything else we should know about this return?: We were sent Ac27 in  standard schlage key. It needs to be in the primus key  cut</t>
  </si>
  <si>
    <t>14203463</t>
  </si>
  <si>
    <t>167928-6987PT.2</t>
  </si>
  <si>
    <t>8096191</t>
  </si>
  <si>
    <t>48-157-XP FP MK</t>
  </si>
  <si>
    <t>CAS6446727</t>
  </si>
  <si>
    <t>Apply quote 1596937 and credit difference to line 5
***********************************
Selected credit reason: Pricing Error
Is there anything else we should know about this request: quote 1596937  should have been applied to order w/ 70% disc on all lines.
Also, frt amount needs to be adj by $36.39 due to pricing error
Email: missy@townsupply.com
Phone Number: 16109351505
Preferred Contact Method: Email</t>
  </si>
  <si>
    <t>TOWN SUPPLY CO</t>
  </si>
  <si>
    <t>14262358</t>
  </si>
  <si>
    <t>70080</t>
  </si>
  <si>
    <t>8162569</t>
  </si>
  <si>
    <t>CAS6446776</t>
  </si>
  <si>
    <t>Encode Plus</t>
  </si>
  <si>
    <t>NC RPL for Defective Encode / Schlage Res / Ferguson E. / 3000260 (403213)
Line # 19 - 1 of a BE499WB CEN 622 / 194555086777 / $255.50
Ship to:  Amy Sharp / 891 Michigan Avenue / Frankfort, MI 49635
Hello,
Hoping you can assist or direct me, our customer has reached out about an issue they are having with their product. I have provided the information below.  Please let me know next steps for parts under warranty or if more information is needed.
Customer Contact Info:
Amy Sharp
(210) 850-7196
chammcjo@gmail.com
Project Address:
891 Michigan Avenue, Frankfort, MI 49635
G423-32084
Product Info:
Vendor: Schlage
Type: Hardware
Model Number: SCH086777
Issue (attach pictures to case if available): Pad won't light up. Customer replaced the batteries and it still won't work.
Thank you in advance,
Jessica Hayden
Sales Support</t>
  </si>
  <si>
    <t>FERGUSON ENTERPRISES INC - HQ</t>
  </si>
  <si>
    <t>SO03031884</t>
  </si>
  <si>
    <t>G423-32084</t>
  </si>
  <si>
    <t>45428911</t>
  </si>
  <si>
    <t>194555086777 / SCH086777</t>
  </si>
  <si>
    <t>CAS6448576</t>
  </si>
  <si>
    <t>NO CHARGE REPLACEMENT PER PRODUCT SUPPORT CASE CAS6447453
LOCKBODY ONLY: L283-392
194555253766
LINE 3 QTY 1
LOCK.L9092EU.T.LON.630.00A.RH.09-663.10-072.134.1 3/16.ICC.RX
Is there visible damage to exterior of shipping cartons?: no
Is there anything else we should know about your request?: The RX switch is not functioning correctly. The installer spoke to tech support and was given CAS6447453 to reference. Can you please send replacement parts? See attached from installer.
Selected primary Product Type: Mechanical Locks
Do you also need to update the Ship To Address on your order?: No
The original ship-to address is saved on the shipping tab.
One or more files were provided by the customer and saved in the timeline.
Email: eburk@cvhardware.com
Phone Number: (209) 992-5141
Preferred Contact Method: Email</t>
  </si>
  <si>
    <t>8138104</t>
  </si>
  <si>
    <t>L-SLLK*8882989</t>
  </si>
  <si>
    <t>CAS6448585</t>
  </si>
  <si>
    <t>2/26/26 CM
SLD CREDIT RMA 14278785
QS REPLACEMENT
QS- 10992432-0
DONE 02/25/26 CC
REPLACE
LINE 5
(QTY 35) 8400 US32D 10" x 34 B-CS
ship to
S.A. MORMAN &amp; CO.
1100 GEZON PKWY SW
GRAND RAPIDS, MI 49509
TRACKING
1Z8116F70102715800                                                                                  
1Z8116F70102715819                                                                                  
1Z8116F70102715828                                                                                  
1Z8116F70102715837                                                                                  
1Z8116F70102715846                                                                                  
1Z8116F70102715855                                                                                  
1Z8116F70102715864</t>
  </si>
  <si>
    <t>SO03126138</t>
  </si>
  <si>
    <t>252023X</t>
  </si>
  <si>
    <t>45545634</t>
  </si>
  <si>
    <t>8400</t>
  </si>
  <si>
    <t>CAS6451000</t>
  </si>
  <si>
    <t>Hello Heath, please provide your sales tax exempt certificate for credit, thank you.
*************************
Selected credit reason: Sales Tax
Is there anything else we should know about this request: undefined
Email: heath.engels@imlss.com
Preferred Contact Method: Email</t>
  </si>
  <si>
    <t>14274234</t>
  </si>
  <si>
    <t>700041</t>
  </si>
  <si>
    <t>8174489</t>
  </si>
  <si>
    <t>CAS6451105</t>
  </si>
  <si>
    <t>CLIENT SHORT PAID SURCHARGE AMOUNT OF $ 1037.51 ON INVOICE # 45617019</t>
  </si>
  <si>
    <t>UNIFIED DOOR AND HARDWARE GROUP - DBA HALPERN &amp; SONS</t>
  </si>
  <si>
    <t>SO03184084</t>
  </si>
  <si>
    <t>HS7400-807</t>
  </si>
  <si>
    <t>45617019</t>
  </si>
  <si>
    <t>CAS6451484</t>
  </si>
  <si>
    <t>CUSTOMER SHORT PAID INVOICE LESS SURCHARGE, THEY SAID THE QUOTE SHOUD BE EXEMPT.  ORIG QUOTE 1489727 WAS EXEMPT BUT REPLACEMENT QUOTE 1583295 WAS NOT MARKED EXEMPT -  INV#45610834 $ 1935.07- PMR</t>
  </si>
  <si>
    <t>UNIFIED DOOR AND HARDWARE GROUP - DBA COMMERCIAL HARDWARE TEXAS</t>
  </si>
  <si>
    <t>SO03180920</t>
  </si>
  <si>
    <t>TF4335-805A</t>
  </si>
  <si>
    <t>45610834</t>
  </si>
  <si>
    <t>CAS6451525</t>
  </si>
  <si>
    <t>CUSTOMER SHORT PAID INVOICE LESS SURCHARGE, THEY SAID THE QUOTE SHOUD BE EXEMPT.  ORIG QUOTE 1489727 WAS EXEMPT BUT REPLACEMENT QUOTE 1583295 WAS NOT MARKED EXEMPT -  INV#45616338 $ 523.74 -  PMR</t>
  </si>
  <si>
    <t>SO03180631</t>
  </si>
  <si>
    <t>TF4335-802A</t>
  </si>
  <si>
    <t>45616338</t>
  </si>
  <si>
    <t>CAS6452752</t>
  </si>
  <si>
    <t>REPLACE @ NC
DID NOT RECIEVE
L6 (1) DP2 US26D
SHIP TO 
S&amp;S BUILDERS HARDWARE CO.
917 W PIONEER PKWY
PEORIA, IL 61615
USA</t>
  </si>
  <si>
    <t>SO03278115</t>
  </si>
  <si>
    <t>PO000342</t>
  </si>
  <si>
    <t>45716851</t>
  </si>
  <si>
    <t>DP.112</t>
  </si>
  <si>
    <t>CAS6452913</t>
  </si>
  <si>
    <t>Replace
(8) 4040XP Closer          STD  STD  Rw/PA             GLBLK  TBSRT 
Return
(8) 4040XP Closer          STD  STD  Rw/PA             ALUM  TBSRT 
OE error - wrong finish
Ship to:
M&amp;D DOOR &amp; HARDWARE
63 FLUSHING AVE    
B  
BROOKLYN          NY 11205                
Is there anything else we should know about this return?: Closers came in 689 finish. PO specified 693 finish.
Selected primary Product Type: Closers
Do you also need to update the Ship To Address on your order?: No
The original ship-to address is saved on the shipping tab.
Did the label match the product inside?: Yes
One or more files were provided by the customer and saved in the timeline.
Email: purchasing@mddoor.com
Phone Number: (718) 513-2500
Preferred Contact Method: Email</t>
  </si>
  <si>
    <t>SO03272801</t>
  </si>
  <si>
    <t>SSC297804</t>
  </si>
  <si>
    <t>45711044</t>
  </si>
  <si>
    <t>4040XP Closer          STD  STD  Rw/PA             ALUM  TBSRT</t>
  </si>
  <si>
    <t>4040XP Closer          STD  STD  Rw/PA             GLBLK TBSRT</t>
  </si>
  <si>
    <t>CAS6453217</t>
  </si>
  <si>
    <t>Replace line 1 NC 
qty1) LOCK.CO100.CY.70.KP.L.RHO.626.RH.4B.13-247.10-025.134
DOORS &amp; HARDWARE UNLIMITED
4125 N STAR BLVD
Great Falls, MT, 59405, US
-----------------------------------------------------------------
Do you need a replacement for a component or the entire device?: Device
Is there anything else we should know about this return?: Batteries were burning up pretty fast and after the 4th time of replacing the batteries, device will no long work.
Selected primary Product Type: Electronic Locks/Readers and Credentials/Biometrics
Do you also need to update the Ship To Address on your order?: No
The original ship-to address is saved on the shipping tab.
Email: beau815@yahoo.com
Phone Number: 4067614465
Preferred Contact Method: Email</t>
  </si>
  <si>
    <t>DOORS &amp; HARDWARE UNLIMITED</t>
  </si>
  <si>
    <t>14227576</t>
  </si>
  <si>
    <t>12425=SCE</t>
  </si>
  <si>
    <t>8100411</t>
  </si>
  <si>
    <t>0331033~Mechanical Failure|1036~Panne mécanique|3082~Fallo mecánico|1040~Guasto meccanico</t>
  </si>
  <si>
    <t>043156607242</t>
  </si>
  <si>
    <t>CAS6454679</t>
  </si>
  <si>
    <t>N/C replacement, film and residue left on damaged base material. 
Line 3 - Qty 1 - 8400 US32D 30" x 34" B-CS
Ship to:
Bell Hardware
1160 KNUTSON AVE
MEDFORD, OR 97504
USA
----------------
Is there visible damage to exterior of shipping cartons?: no
Is there anything else we should know about your request?: When protective film was removed for installation armor plate had multiple scratches and film residue was stuck to armor plate.
Selected primary Product Type: Accessories
Do you also need to update the Ship To Address on your order?: No
The original ship-to address is saved on the shipping tab.
One or more files were provided by the customer and saved in the timeline.
Email: jeremyc@bellhardware.com
Phone Number: 15418827246
Preferred Contact Method: Email</t>
  </si>
  <si>
    <t>SO03122075</t>
  </si>
  <si>
    <t>610533</t>
  </si>
  <si>
    <t>45528486</t>
  </si>
  <si>
    <t>KPLATE.21935</t>
  </si>
  <si>
    <t>CAS6454856</t>
  </si>
  <si>
    <t>THE TECH CASE APPROVES 3 RPL LOCKS FOR LOCK.BE467.F.ADD.625.12-398.10-116.134
A TECH CASE FOR THE REMAINING 4 IS NEEDED. 
"The quantity is actually 7 units, not 2 units as previously stated on my email. My apologies!
Hi Jason,
Hanover Turtle Creek made contact with Allegion regarding 2 defective BE467 units. The case was identified as CAS6438955, which we are unable to pull up in our portal. Can you possibly check status of this claim and let us know what action is being taken?"
Ship to: 
Troy Wahl
2525 Turtle Creek Boulevard
Dallas, TX 75219
US</t>
  </si>
  <si>
    <t>US INTERIORS LLC</t>
  </si>
  <si>
    <t>Battery/Battery holder</t>
  </si>
  <si>
    <t>CAS6457260</t>
  </si>
  <si>
    <t>received order 14273018 per RPA
Call tag
1Z8065240391058627
line 1 QTY 50) CYL.23-030-6.EV.626.D145.KA-1BIT.DETAIL.48-002-EV.2
PIck up:
Champion Hardware
3203 Pegasus Drive
Bakersfield, CA 93308
Garrick King
6613997796</t>
  </si>
  <si>
    <t>CHAMPION HARDWARE INC</t>
  </si>
  <si>
    <t>14273018</t>
  </si>
  <si>
    <t>713210</t>
  </si>
  <si>
    <t>0401033~Customer Provided Incorrect Address|1040~(Cliente) Fornito Indirizzo errato|3082~Cliente proporciono dirección errónea|1036~Adresse fournie par le client incorrecte</t>
  </si>
  <si>
    <t>CYLSS-SLCY*8848322</t>
  </si>
  <si>
    <t>CAS6444648</t>
  </si>
  <si>
    <t>Please replace from line 3.
NO charge Replacement . Customer short 1 on delivery.
Qty (1) SC81A STD FULL SSHO DKB CLOSER 44208
Ship to
HIC WINDOW AND DOOR CO
216 SEABOARD LN
STE C
FRANKLIN, TN 37067
********************************************************************
We made a hardware delivery to the Inspiritus job yesterday.  Every box was broken down, and items we counted.  We came up short on the following items:
Our PO #25-11810J
SC81A SSHO 695 FC TBWMSSRT:  We ordered 4, Received 3, Billed for 4 (45658381)
Please have this corrected and the shorted items shipped to us.</t>
  </si>
  <si>
    <t>HOME IDEA CENTER INC - DBA H I C WINDOW &amp; DOOR</t>
  </si>
  <si>
    <t>SO03223038</t>
  </si>
  <si>
    <t>25-11810J###1</t>
  </si>
  <si>
    <t>45658381</t>
  </si>
  <si>
    <t>043156609826</t>
  </si>
  <si>
    <t>CAS6444851</t>
  </si>
  <si>
    <t>Mechanical Parts/Kits</t>
  </si>
  <si>
    <t>In the case it mentions that the top latch is bad, not the top rod. Here is the PN for the top latch. 
603R 25-C, CWDC Top latch case RHR 
REPLACE AT NO CHARGE
QTY (1) 603R-000: CV TOP LATCH RHR KIT
For:
Line 1 = 25-C-EO-US32D-3'-RHR-4188-2130-PB=US32D
SHIP TO
B &amp; F SUPPLY INC
12983 LOS NIETOS RD
SANTA FE SPRINGS, CA 90670
Is there anything else we should know about this return?: the customer said they need the latch not the rod. it is the latch that is not retracting
Selected primary Product Type: Accessories
Do you also need to update the Ship To Address on your order?: No
The original ship-to address is saved on the shipping tab.
Did the label match the product inside?: Yes
Email: ezeisler@topnotchinc.com
Phone Number: (570) 352-7661
Preferred Contact Method: Email</t>
  </si>
  <si>
    <t>SO03266134</t>
  </si>
  <si>
    <t>5257273 RPL 2926</t>
  </si>
  <si>
    <t>45697459 2/11/2026</t>
  </si>
  <si>
    <t>6521033~Allegion Provided Incorrect Information|1040~(Allegion) Fornita Informazione Errata|3082~Allegion proporcionó información incorrecta|1036~Allegion a fourni des informations erronées</t>
  </si>
  <si>
    <t>9041033~Allegion Provided Incorrect Information|1040~(Allegion) Fornita Informazione Errata|3082~Allegion proporcionó información incorrecta|1036~Allegion a fourni des infos incorrectes</t>
  </si>
  <si>
    <t>603R-000: CV TOP LATCH RHR KIT</t>
  </si>
  <si>
    <t>CAS6445559</t>
  </si>
  <si>
    <t>6223 DS and customer was sent a 6223 without the DS option....
RMA/replace
Please ship 1 each Electric Strike / 6223 US32D 24VDC FSE DS
Please ship to the following address:
Crossroads Door &amp; Hardware, Inc. 
                               1301 Eagle Street
                               Terre Haute, IN 47807</t>
  </si>
  <si>
    <t>Mark Lowe</t>
  </si>
  <si>
    <t>SO03269215</t>
  </si>
  <si>
    <t>CAS6446077</t>
  </si>
  <si>
    <t>Credit $413.14
Quote #1609569 was not applied when order</t>
  </si>
  <si>
    <t>TORBIK SAFE &amp; LOCK</t>
  </si>
  <si>
    <t>112312</t>
  </si>
  <si>
    <t>14941</t>
  </si>
  <si>
    <t>11890636</t>
  </si>
  <si>
    <t>CAS6446257</t>
  </si>
  <si>
    <t>Lines 11 &amp; 13- missing bottom rods
Replace no charge:
Qty 2- 048001 US32D-WS 98/9957 Bottom Rod Assy Kit
Ship to orig address:
3726 S 149TH ST
Omaha, NE 68144
_______________________________
Is there anything else we should know about your request?: The bottom rod is missing from both devices listed. Device w/ top rod is installed. No bottom rod/mounting hardware was included in boxes. Please send replacements to finish installation.
Selected primary Product Type: Exits
Do you also need to update the Ship To Address on your order?: No
The original ship-to address is saved on the shipping tab.
Email: sseyler@tchco.com
Phone Number: 14024311400
Preferred Contact Method: Email</t>
  </si>
  <si>
    <t>TWIN CITY HARDWARE INC – Omaha</t>
  </si>
  <si>
    <t>SO02947447</t>
  </si>
  <si>
    <t>PO0959426</t>
  </si>
  <si>
    <t>45444113</t>
  </si>
  <si>
    <t>048001-630</t>
  </si>
  <si>
    <t>CAS6446614</t>
  </si>
  <si>
    <t>No Charge Replace Line #17 MK#01.417A (qty 1)
Damaged in transit. Pics attached</t>
  </si>
  <si>
    <t>106713</t>
  </si>
  <si>
    <t>040414</t>
  </si>
  <si>
    <t>11890801</t>
  </si>
  <si>
    <t>8061033~Damaged - Visible|1036~Endommagé - Visible|1040~Danneggiato - Visibile|3082~Dañado - Visible|1055~Hasarlı - Görünür</t>
  </si>
  <si>
    <t>CAS6446687</t>
  </si>
  <si>
    <t>Credit $233.57
Line #4 was charged twice for just 1 frame.</t>
  </si>
  <si>
    <t>110150</t>
  </si>
  <si>
    <t>PO0983577</t>
  </si>
  <si>
    <t>11889664</t>
  </si>
  <si>
    <t>CAS6447691</t>
  </si>
  <si>
    <t>RMA/replace
Please ship 1 each 603R-000: CV TOP LATCH RHR KIT
Please ship to the following address:
Little River Hardware
2205 Mercantile Dr, Ste 4
Leland, NC 28451
Issue:
*24-C device.
*Top latch fails to retract/extend fully.
Resolution:
*Confirmed that center slide is configured properly (#24 right side up).
*Confirmed that rod is attached to latch by cotter pin and threaded onto center slide.
*Latch still fails to retract/extend when operated by hand.
*Advised him to replace latch.</t>
  </si>
  <si>
    <t>Little River Hardware</t>
  </si>
  <si>
    <t>SO02819555</t>
  </si>
  <si>
    <t>300038-1#</t>
  </si>
  <si>
    <t>45167091 1/8/2025</t>
  </si>
  <si>
    <t>603R-000</t>
  </si>
  <si>
    <t>Latch Assy</t>
  </si>
  <si>
    <t>CAS6449312</t>
  </si>
  <si>
    <t xml:space="preserve">Is there anything else we should know about this return?: we received 1-  J40 TOR 619 instead of Seville
Selected primary Product Type: Mechanical Locks
Do you also need to update the Ship To Address on your order?: No
The original ship-to address is saved on the shipping tab.
Did the label match the product inside?: Yes
Email: orders@stavinohatrim.com
Phone Number: (281) 894-0606
Preferred Contact Method: Email
</t>
  </si>
  <si>
    <t>MARK STAVINOHA CUSTOM CABINETS &amp; TRIM INC</t>
  </si>
  <si>
    <t>14253033</t>
  </si>
  <si>
    <t>21009</t>
  </si>
  <si>
    <t>8162417</t>
  </si>
  <si>
    <t>043156121274</t>
  </si>
  <si>
    <t>CAS6449896</t>
  </si>
  <si>
    <t>RE-APPLY QUOTE 1548185 TO LINE 3 ON ORDER 14264141 AND CREDIT DIFFERENCE TO INVOICE 8167476</t>
  </si>
  <si>
    <t>FOUNDATION BUILDING MATERIALS  LLC-278</t>
  </si>
  <si>
    <t>14264141</t>
  </si>
  <si>
    <t>779685-00</t>
  </si>
  <si>
    <t>8167476</t>
  </si>
  <si>
    <t>S00032562088</t>
  </si>
  <si>
    <t>CAS6450046</t>
  </si>
  <si>
    <t>Replace 
Line 4
Qty 1: 040083-628: 99 CDSI KIT 4' US28
Line 24
Qty 3: 996L-NL -M US26D    06  RHR
Per customer missing from shipment 
Ship To:
SAC - IML SECURITY SUPPLY
1351 VINE ST
Sacramento, CA 95811</t>
  </si>
  <si>
    <t>SO03254658</t>
  </si>
  <si>
    <t>696779</t>
  </si>
  <si>
    <t>45693537</t>
  </si>
  <si>
    <t>CAS6450059</t>
  </si>
  <si>
    <t>Replace:
Qty: 4  Part: M490DE
Please ship to:
Reason:
We talked about M490de wiring with an AO, then we talked about switch's, he is all set.
2/25 ML: Wiring questions for the reset with an auto operator involved. Advised that there should be a separate switch for the reset when there is an auto operator involved.  Now the maglock is not bonding at all. Power is good and no AC bleed. The maglock is not bonding. Dipswitches are correct. Need to replace the maglock. it was working before.
2/25 RK: Called back with second mag not energizing, no lights present on mag. Only has jumper on fire and aux. Verified plunger is getting pressed in. Tested with 20 volt battery, still will not energize. Advised is a bad board.
2/25 ML: All of the maglocks will not power up even with a battery. Changing the case to  4 maglocks to be replaced.</t>
  </si>
  <si>
    <t>Pat O'Brien</t>
  </si>
  <si>
    <t>14201863.3</t>
  </si>
  <si>
    <t>0651033~Mag Will Not Energize|1040~Mag non energizzerà</t>
  </si>
  <si>
    <t>Wiring</t>
  </si>
  <si>
    <t>CAS6450139</t>
  </si>
  <si>
    <t>Valid quote 1568775 is approved to apply to this purchase order. Please see attached quote page for discount details. I. SANDOVAL
--------------------------------------------------
Please validate and apply quote 1568775 and credit invoice 45503796 for lines 1 and 2. 
The 55/88 series should receive 69.71% discount but only received 54.5%</t>
  </si>
  <si>
    <t>SO03091002</t>
  </si>
  <si>
    <t>368163-07</t>
  </si>
  <si>
    <t>45503796</t>
  </si>
  <si>
    <t>CAS6450510</t>
  </si>
  <si>
    <t>Scrap/Replace:
Please Send:
(QTY 4) SM10
SN: 22220054
SN: 23030186
SN: 23050131
SN: 23420116
 Tech said: - Stopped working
Ship To:
BadgePass, Inc.
ATTN: Amy Dryden / RMA 
280 Trace Colony Park
Ridgeland, MS 39157
amy.dryden@badgepass.com</t>
  </si>
  <si>
    <t>CAS6450510 RPL TAC</t>
  </si>
  <si>
    <t>CAS6450719</t>
  </si>
  <si>
    <t>1690</t>
  </si>
  <si>
    <t>R&amp;L Carrier 126209574
Replace:
Line 1:
1690-EO-DC13-36"-7'-RHR-HEX-PB48-P13-SU-1 3/4"
Line 2:
1690-EO-US28-36"-7'-RHR-HEX-PB48-US32D-SU-1 3/4"
Line 3:
169CA-NL--1 3/4"
Line 4:
1790-EO-DC13-36"-TD35-P35-1 3/4"
Line 5:
179CA-NL--1 3/4"
Line 6:
1990-EO-P13-44"-8'-HEX-PB48-P13-SU-1 3/4"
Line 7:
19-V-EO-SP28-3'-RHR-3788-2130-PB=SP28
Per customer material never arrived , according to delivery time building would have been closed. Please replace
Ship to:
I D N ARMSTRONGS INC
3589 BROAD ST
Atlanta, GA 30341</t>
  </si>
  <si>
    <t>IDN ARMSTRONGS INC</t>
  </si>
  <si>
    <t>SO03220925</t>
  </si>
  <si>
    <t>4462283-00#2</t>
  </si>
  <si>
    <t>45665466</t>
  </si>
  <si>
    <t>ED1690.10019</t>
  </si>
  <si>
    <t>ED1690.10024</t>
  </si>
  <si>
    <t>F-CYLCTRL.10002</t>
  </si>
  <si>
    <t>ED1790.10105</t>
  </si>
  <si>
    <t>F-CYLCTRL.10156</t>
  </si>
  <si>
    <t>ED1990.10028</t>
  </si>
  <si>
    <t>ED19.10847</t>
  </si>
  <si>
    <t>CAS6451632</t>
  </si>
  <si>
    <t>REPLACE SO03288186
DONE 02/26/26 JB
REPLACE LINE 13 QTY 1 
SHIP TO 
5785 N HOLLYWOOD BLVD
Las Vegas, NV 89115
s there anything else we should know about this return?: Hello, hope all is well! We're reaching out about line 13; this was originally ordered as 1ea 6211WF 24V 32D.
Selected primary Product Type: Electronic Locks/Readers and Credentials/Biometrics
Do you also need to update the Ship To Address on your order?: No
The original ship-to address is saved on the shipping tab.
Did the label match the product inside?: Yes
Email: k.fast@seclock.com
Phone Number: 781.234.3767 
Preferred Contact Method: Email</t>
  </si>
  <si>
    <t>SO03256708</t>
  </si>
  <si>
    <t>663615</t>
  </si>
  <si>
    <t>45707924</t>
  </si>
  <si>
    <t>ES 10123</t>
  </si>
  <si>
    <t>CAS6452075</t>
  </si>
  <si>
    <t>AD400</t>
  </si>
  <si>
    <t>Replace / Scrap
MT-GRY reader
Qty-1
LOCK.AD400.MS.70.MT.J.RHO.626.RH.4B.09-663.10-072.134
Issue: reader not working, replaced reader and lock is fine.
*Replace only MT GRY reader
order 13881136 
Tony Rodriguez
trodriguez@rfi.com
Ship to:
Pavion
Attn: Tony Rodriguez 
800 South West 34th Street
Suite D
Renton, Wa. 98057</t>
  </si>
  <si>
    <t>Tony Rodriguez</t>
  </si>
  <si>
    <t>CAS6452075 RPL TAC</t>
  </si>
  <si>
    <t>MT-GRY</t>
  </si>
  <si>
    <t>CAS6452197</t>
  </si>
  <si>
    <t>REPLACE SO03288215
DONE 02/26/26 JB
REPLACE LINE 2 QTT 18 3CB1HW 4.5 x 4.5 652
UPS DAMAGED TRACKING #S 
1ZA5V9400392951728
1ZA5V9400393119153
1ZA5V9400394311237
*PLS EMAIL PICTURES OF DAMAGES BACK TO US
SHIP TO 
5785 N HOLLYWOOD BLVD
Las Vegas, NV 89115
Is there anything else we should know about your request?: Hello, hope all is well! Our warehouse is reporting a shortage of 18 units on 3CB1HW 4.5X4.5 652; UPS is showing this item was damaged. Our warehouse has confirmed it never arrived.
Selected primary Product Type: Accessories
Do you also need to update the Ship To Address on your order?: No
The original ship-to address is saved on the shipping tab.
Email: k.fast@seclock.com
Phone Number: 781.234.3767 
Preferred Contact Method: Email</t>
  </si>
  <si>
    <t>SO03271854</t>
  </si>
  <si>
    <t>665713</t>
  </si>
  <si>
    <t>45710483</t>
  </si>
  <si>
    <t>HINGE.283</t>
  </si>
  <si>
    <t>CAS6452663</t>
  </si>
  <si>
    <t>SHORT PAY OF 6.26
CUSTOMERSAID THEY  SHOULD HAVE NOT BEEN CHARGE 20 DOLLARS FOR FREIGHT COST OF FREIGHT SHOULD HAVE BEEN 3% THIS ON A PT#@ FREIGHT CHARGE
PLEASE ASSIST</t>
  </si>
  <si>
    <t>SO03273211</t>
  </si>
  <si>
    <t>PO000298##PT2</t>
  </si>
  <si>
    <t>45711841</t>
  </si>
  <si>
    <t>4323082~Condiciones incorrectas de envío y manipulación|1040~Termini spedizione &amp; gestione errati|1033~Incorrect Shipping &amp; Handling Terms|1036~Conditions d'expédition et de manutention incorrectes</t>
  </si>
  <si>
    <t>CAS6453093</t>
  </si>
  <si>
    <t>Please issue credit in the amount of $80.78 customer is tax exempt.
INVOICE #45720265
SHIP TO WV
DATE 2/25/26
TAX$80.78
CERT EXPIRED
SECT#217138</t>
  </si>
  <si>
    <t>SO03263572</t>
  </si>
  <si>
    <t>4005074</t>
  </si>
  <si>
    <t>45720265</t>
  </si>
  <si>
    <t>CAS6453973</t>
  </si>
  <si>
    <t>travisb@amidorr.com
Replacement 
Line 1
Qty 3 4040XP-3077 RWPA
Received incorrect arms. Arms received are for 4010. Please replace arms.
ship to :
Architectural Materials Inc
900 Beards Hill Road                                  
Aberdeen MD 21001</t>
  </si>
  <si>
    <t>Travis Brueshett</t>
  </si>
  <si>
    <t>608222 00</t>
  </si>
  <si>
    <t>302376-010</t>
  </si>
  <si>
    <t>4040XP-3077 RWPA</t>
  </si>
  <si>
    <t>CAS6454008</t>
  </si>
  <si>
    <t>Replacement/Return
Line 1
Qty  1 9540-3462 Controller
Controller has no power. Please replace controller.
SHIP TO : 
CALHOUN CONSTRUCTION SERVICES
ATTN : WILL WARREN 2709935791
65 CAMBPELL DRIVE
CALVERT CITY KY 42029
***
product support case cas6447929 : replace 1-9540-3462 
has a operator 9540 that was working but they added wireless receivers and now not working, the have no power. tested fuse and it is good. has 120 to unit. Bought is Sept.2025 and should be in warranty</t>
  </si>
  <si>
    <t>754324 01</t>
  </si>
  <si>
    <t>1442309PO-CHA</t>
  </si>
  <si>
    <t>CAS6454876</t>
  </si>
  <si>
    <t>RETURN NO RESTOCK FEE
FOR CREDIT 
L1 2EA 328SPB: Strike Plate mounting Bracket  6" long
CUSTOMER SIS NOT ORDER THIS AND THE PT SHOULD NOT HAVE BEEN CREATED PLEASE ISSUE CREDIT 
BUILDING MATERIAL SPECIALTIES
201 SW SPRING ST
Hillsboro, OR 97123
USA</t>
  </si>
  <si>
    <t>BUILDING MATERIAL SPECIALTIES</t>
  </si>
  <si>
    <t>SO03275663</t>
  </si>
  <si>
    <t>PO003019##PT2</t>
  </si>
  <si>
    <t>45713059</t>
  </si>
  <si>
    <t>328SPB</t>
  </si>
  <si>
    <t>CAS6445679</t>
  </si>
  <si>
    <t>Replacement
Line 1
Qty 1 4642 Closer STD MC REG 120 GLBLK WMS
Closer leaking. Please replace complete closer replaced from stock.
ship to : 
S A F TECHNOLOGIES        
2022 VAN BUREN AVE                                  
INDIAN TRAIL NC 28079
***
Good morning,
Please see original PO 42214 attached.  We replaced the defective Auto Operator from our stock and will need a replacement.  Please proved the replacement as soon as possible.
Dora Andrews
Purchasing/Inventory Manager</t>
  </si>
  <si>
    <t>S A F TECHNOLOGIES</t>
  </si>
  <si>
    <t>782140 00 / SO03178767</t>
  </si>
  <si>
    <t>42214##PT2</t>
  </si>
  <si>
    <t>9111033~Leaking at Adjustment Ports|1036~Fuite aux ports de réglage|1040~Perdita alle porte di regolazione|3082~Fugas en los puertos de ajuste|1055~Ayarlama Limanlarında Sızıntı</t>
  </si>
  <si>
    <t>4642 Closer STD MC REG 120 GLBLK WMS</t>
  </si>
  <si>
    <t>CAS6445865</t>
  </si>
  <si>
    <t>Replacement
Line 11
Qty 1 4640-3971 STD Cylinder Assy
Closer body leaking. Please replace closer body.
ship to : 
Immaculate Conception Catholic Church
857 3rd Ave. SE, Cedar Rapids, IA  52404
ATTN Adam Truitt</t>
  </si>
  <si>
    <t>699910 00</t>
  </si>
  <si>
    <t>4023050016</t>
  </si>
  <si>
    <t>4640-3971 STD Cylinder Assy</t>
  </si>
  <si>
    <t>CAS6445874</t>
  </si>
  <si>
    <t>Replacement
Line 2
Qty 1 4040XP-3071 STD Cylinder Assy
Closer body leaking. Please replace closer body.
ship to :
Immaculate Conception Catholic Church
857 3rd Ave. SE, Cedar Rapids, IA  52404
ATTN Adam Truitt</t>
  </si>
  <si>
    <t>742373 01</t>
  </si>
  <si>
    <t>4023050027</t>
  </si>
  <si>
    <t>4040XP-3071 STD Cylinder Assy</t>
  </si>
  <si>
    <t>CAS6446040</t>
  </si>
  <si>
    <t>Case CAS6435232 should have been for QTY 2. This case is for the second one.
Replace (1) N523-194
Attn:
Josh Pascoe
Ship to:
7750 Zionsville RD. Suite 1000
Indianapolis, IN. 46268
Sending pictures
wires broken on RX switch - old switch see attached.
14170198
LOCK.ND80EU.BDC.D.RHO.626.13-247.10-025.134.RX</t>
  </si>
  <si>
    <t>josh pascoe</t>
  </si>
  <si>
    <t>14170198</t>
  </si>
  <si>
    <t>1452178PO-FJS</t>
  </si>
  <si>
    <t>8010608</t>
  </si>
  <si>
    <t>CAS6447189</t>
  </si>
  <si>
    <t>RPL# 105555-00
RMA# 90679
DONE 02/24/26 MGR
CHARGED ARMS AND MOTOR GEARBOX ONLY REPLACE AND RETURN AT 45% RESTOCK -ORDERED INCORRECT HANDING. ONE TIME EXCEPTION, ONLY 9 DAYS PAST 180 DAYS. 
RETURN : 
QTY 4) RH 9540IQ-3077 REG ARMS ONLY ANCLR MS
QTY 4) RH 9540-3454 MOTOR GEARBOX ONLY 
REPLACE: 
QTY 4) LH 9540IQ-3077 REG ARMS ONLY ANCLR MS
QTY 4) LH 9540-3454 MOTOR GEARBOX ONLY 
SHIP TO: 
TOP NOTCH DISTRIBUTOR INC 
3039 RESEARCH WAY
CARSON CITY, NV 89706
******
Customer is just installing and realized that he needed 4 of these to be left hand.
Is there any way we can still return the 4EA Right hands that we purchased and place an order for the 4 left hands? I realize that this is past the 180 days eligible for return (needed to request by 2-15) is there any possibility that we can get an exception and still return?</t>
  </si>
  <si>
    <t>762046-01</t>
  </si>
  <si>
    <t>5278222</t>
  </si>
  <si>
    <t>LH 9540IQ-3077 REG ARMS ONLY ANCLR MS</t>
  </si>
  <si>
    <t>RH 9540IQ-3077 REG ARMS ONLY ANCLR MS</t>
  </si>
  <si>
    <t>LH 9540-3454 MOTOR GEARBOX ONLY</t>
  </si>
  <si>
    <t>Motor Gear Box</t>
  </si>
  <si>
    <t>RH 9540-3454 MOTOR GEARBOX ONLY</t>
  </si>
  <si>
    <t>CAS6447246</t>
  </si>
  <si>
    <t>QS APPROVED request to change quote 1515965 to 1603238 for this purchase order. Please see attached email. I. SANDOVAL
---------------------------------------------------------
Our buyer has advised that this should have been ordered using quote 1603238, resulting in 77% off instead of 72% off.  Please credit the difference and confirm.  Thank you!! Quote# 1515965 is currently applied.
Email: h.amarantes@seclock.com
Preferred Contact Method: Email</t>
  </si>
  <si>
    <t>797072-01</t>
  </si>
  <si>
    <t>CAS6447269</t>
  </si>
  <si>
    <t>N/C replacement, received incorrect material. 
Line 1 - Qty 13 - 453S US32D 1.3/4"DR
Ship to:
165 - McCarthey Jones
570 METROPLEX DR
NASHVILLE, TN 37211
USA
Is there anything else we should know about this return?: Upon installation of this product, we noticed (13) of (19) 453 Overhead stops are incorrect. they look to be 454 overhead stops labeled as 453 - the hole pattern is wrong, and none of the 13 have a "finish" on them. in the picture, the top one is a correct 454, the middle one is the INCORRECT "453" and the bottom in the picture is a correct 453. please replace (13) 453 overhead stops. thanks,
Selected primary Product Type: Accessories
Do you also need to update the Ship To Address on your order?: No
The original ship-to address is saved on the shipping tab.
Did the label match the product inside?: No
One or more files were provided by the customer and saved in the timeline.
Email: nlong@mccarthyjones.com
Phone Number: 6152443208
Preferred Contact Method: Email</t>
  </si>
  <si>
    <t>SO03104386</t>
  </si>
  <si>
    <t>305614-021</t>
  </si>
  <si>
    <t>45512826</t>
  </si>
  <si>
    <t>OH.10397</t>
  </si>
  <si>
    <t>CAS6447351</t>
  </si>
  <si>
    <t>Received incorrect arm on line 3.
Please send N/C
Qty (1) 4110-3077/62A STAT SRT
Ship ASAP 2nd DAY AIR to
Bunting Door &amp; Hardware Co.
6650 BUSINESS PKWY STE C   
ELKRIDGE          MD 21075</t>
  </si>
  <si>
    <t>787097 00</t>
  </si>
  <si>
    <t>PO114635</t>
  </si>
  <si>
    <t>787097 00 1/9/2026</t>
  </si>
  <si>
    <t>4110-3077/62A STAT SRT</t>
  </si>
  <si>
    <t>CAS6447441</t>
  </si>
  <si>
    <t>Please replace Qty (1) 4050A-3071 689
Ship to
 D &amp; A Door Specialties    
 2667 S Victory View Wy    
 Boise             ID 83709
**********************************************
PO026225 order 491972
Looks like we have a closer body that has given out. Can I please get a replacement body coming.
Thank you,
Shay Andrus
Purchasing Agent
D&amp;A Door and Specialties</t>
  </si>
  <si>
    <t>D &amp; A DOOR SPECIALTIES</t>
  </si>
  <si>
    <t>491972 00</t>
  </si>
  <si>
    <t>PO026225</t>
  </si>
  <si>
    <t>4050A-3071 689</t>
  </si>
  <si>
    <t>CAS6447823</t>
  </si>
  <si>
    <t>Part # Needed:
(10) C987 626
Ship to Address:
LAFORCE LLC
ATTN: Kara Love
3940 GANTZ RD Unit E
GROVE CITY, OH, 43123
Send call tag for 10 C987 housing to be sent back for evaluation to Kevin Wickline/Steve Couch to Security office.
(10) Falcon C987 SFIC core not seating in the housing. When inserting the core in the housing, it is not seating correctly and flush. Need to replace the housing on this.</t>
  </si>
  <si>
    <t>14245105</t>
  </si>
  <si>
    <t>1468703PO-JPK</t>
  </si>
  <si>
    <t>8130869</t>
  </si>
  <si>
    <t>CYLSS-FLCY*11077123</t>
  </si>
  <si>
    <t>SFIC</t>
  </si>
  <si>
    <t>Mortise Housing</t>
  </si>
  <si>
    <t>CAS6447953</t>
  </si>
  <si>
    <t>4810</t>
  </si>
  <si>
    <t>QS APPROVED request to change quote 1503739 to 1597216 for this purchase order. Please see attached email. I. SANDOVAL
-----------------------------------------------------------------------------
Please apply Quote# 1597216 and issue a credit for the difference.</t>
  </si>
  <si>
    <t>102886 00</t>
  </si>
  <si>
    <t>2175189-00MEMO</t>
  </si>
  <si>
    <t>CAS6448743</t>
  </si>
  <si>
    <t>NC RPL
SHIPPED INCORRECT ITEM
LINE 1 - QTY 5 - LOCK.W511.P6.DAN.626.30-197.630.Q330-148.134.KD.C.COMPKY.2
We just checked in this order and have a full case of W511 but the second box of 5, are the W581.
Can you review your tapes and get a replacement order out ASAP.
APPALACHIAN COMM PROD LLC - BLOUNTVILLE
250 BIRCH ST
Ste B
Blountville, TN 37617
USA</t>
  </si>
  <si>
    <t>W511</t>
  </si>
  <si>
    <t>CAS6449421</t>
  </si>
  <si>
    <t>***NEW RPA - 52702261236701 EV 2/27/26 P.A.***
NO CHARGE REPLACEMENT ORDER; 
OLD RPA 51202261236701
LINE 1 QTY 10
KEY.35-400-EV.468.R134
Is there anything else we should know about your request?: The customer ordered 50 each blank keys and they said they only recieved 40 blank keys. They said they are missing 10 blank keys.
Selected primary Product Type: Accessories
Do you also need to update the Ship To Address on your order?: No
The original ship-to address is saved on the shipping tab.
One or more files were provided by the customer and saved in the timeline.
Email: hlang@cornerstonedetention.com
Phone Number: 2564319812
Preferred Contact Method: Email</t>
  </si>
  <si>
    <t>CORNERSTONE DETENTION PRODUCTS INC</t>
  </si>
  <si>
    <t>14270092</t>
  </si>
  <si>
    <t>020199-66.A</t>
  </si>
  <si>
    <t>8168533</t>
  </si>
  <si>
    <t>CAS6449755</t>
  </si>
  <si>
    <t xml:space="preserve">Is there anything else we should know about this return?: These locks were ordered as US26 but were received as US26D
Selected primary Product Type: Mechanical Locks
Do you also need to update the Ship To Address on your order?: No
The original ship-to address is saved on the shipping tab.
Did the label match the product inside?: Yes
Email: john2@glaserenterprises.com
Preferred Contact Method: Email
</t>
  </si>
  <si>
    <t>14256886</t>
  </si>
  <si>
    <t>26555</t>
  </si>
  <si>
    <t>8146882</t>
  </si>
  <si>
    <t>CAS6450736</t>
  </si>
  <si>
    <t>Replacement
Qty 1LH 9540-3077 Reg Arm
Incorrect handing. Please replace closer arm.
ship to :
SPOKANE HARDWARE SUPPLY INC
2001 E TRENT AVE                               
Spokane WA 99202</t>
  </si>
  <si>
    <t>SPOKANE HARDWARE SUPPLY INC</t>
  </si>
  <si>
    <t>774161 01</t>
  </si>
  <si>
    <t>724275-2</t>
  </si>
  <si>
    <t>LH 9540IQ Arms                      REG               ANCLR MS</t>
  </si>
  <si>
    <t>CAS6450745</t>
  </si>
  <si>
    <t>CREDIT FOR CONCEALED SHORTAGE
CREDIT OPEN BALANCE : $663.67
IFC SHIPMENT
CARRIER : KNIGHT</t>
  </si>
  <si>
    <t>SO03179219</t>
  </si>
  <si>
    <t>1077988264</t>
  </si>
  <si>
    <t>45594012</t>
  </si>
  <si>
    <t>CAS6450923</t>
  </si>
  <si>
    <t>Line 8 should of been LH
Please send N/C
Qty (1) LH 4010-3049 689 SRT
Ship to
BUILDERS SUPPLY CO        
3501 N LEWIS AVE          
Sioux Falls       SD 57104</t>
  </si>
  <si>
    <t>792478 00</t>
  </si>
  <si>
    <t>60599-JE</t>
  </si>
  <si>
    <t>LH 4010-3049 689 SRT</t>
  </si>
  <si>
    <t>CAS6451214</t>
  </si>
  <si>
    <t>REPLACE SO03290278
DONE 02/27/26 JB
REPLACE LINE 15 QTY SHORT 1 545A-W/HOLES-223-36" (914MM)
SHIP TO 
850 REDNA TERRACE
CINCINNATI, OH 45215
Is there anything else we should know about your request?: WE ARE MISSING 1 OF LINE 15  QTY REC WAS 5
PLEASE SHIP REPLASEMENT ASAP&gt;
Selected primary Product Type: Accessories
Do you also need to update the Ship To Address on your order?: No
The original ship-to address is saved on the shipping tab.
Email: hschibik@interiorsupplyinc.com
Phone Number: (513) 316-4746
Preferred Contact Method: Email</t>
  </si>
  <si>
    <t>SO03275876</t>
  </si>
  <si>
    <t>675107</t>
  </si>
  <si>
    <t>45714968</t>
  </si>
  <si>
    <t>THR545A-223-36</t>
  </si>
  <si>
    <t>CAS6452954</t>
  </si>
  <si>
    <t>THE ATTACHED PURCHASE ORDER DOES NOT STATE WOOD DOORS. DO YOU WANT TO DO A RETURN/REPLACE AT 45% RESTOCK FEE?
NC REPLACE 
LINE 5 - 2 EACH 9849-L-BE-F-US26D-3'-&gt;8'0"-9'2"-LHR-996-17-US26D-LBLAFL-249-LBS-PBT=US32D (ED968 159245)
LINE 7 - 2 EACH 9849-L-BE-F-US26D-3'-&gt;8'0"-9'2"-RHR-996-17-US26D-LBLAFL-249-LBS-PBT=US32D (ED98 90880) 
SHIP TO 
UNIFIED DOOR AND HARDWARE GROUP - DBA COMMERCIAL HARDWARE OF MARYLAND
Phillip Long
7045 TROY HILL DRSUITE 100
ELKRIDGE  MD  21075
Is there anything else we should know about this return?: Exits for openings 1101D and 0210B on MD6645-013A. Part# on the box is correct but the material is not. The exits should be for wood doors but they came for HM doors. Requesting a no charge replacement
Selected primary Product Type: Exits
Do you also need to update the Ship To Address on your order?: No
The original ship-to address is saved on the shipping tab.
Did the label match the product inside?: No
One or more files were provided by the customer and saved in the timeline.
Email: jquinn@udhgroup.com
Preferred Contact Method: Email</t>
  </si>
  <si>
    <t>UNIFIED DOOR AND HARDWARE GROUP - DBA COMMERCIAL HARDWARE OF MARYLAND</t>
  </si>
  <si>
    <t>SO02984306</t>
  </si>
  <si>
    <t>MD6645-013C</t>
  </si>
  <si>
    <t>45408543</t>
  </si>
  <si>
    <t>CAS6453636</t>
  </si>
  <si>
    <t>Return and Replace at N/C
Device is not releasing the latch bolt
Line 16 (QTY 1) CD-98-NL-OP-US10B-3'-L/TRIM-110MD-US10B-299-PBT=US10B
Ship To/Pick Up Address:
GALENO - BOSTON
19 NORFOLK AVE
SOUTH EASTON, MA 02375
USA</t>
  </si>
  <si>
    <t>SO03134520</t>
  </si>
  <si>
    <t>365145-167</t>
  </si>
  <si>
    <t>45552239</t>
  </si>
  <si>
    <t>CAS6454191</t>
  </si>
  <si>
    <t>M490DE is blowing fuses when connected to power supply, getting 24 volts DC at the lock., advised to provided case to distributor for replacement</t>
  </si>
  <si>
    <t>ALFREDO NUNZIO</t>
  </si>
  <si>
    <t>TAC -</t>
  </si>
  <si>
    <t>CAS6455137</t>
  </si>
  <si>
    <t>NC RPL
LINE 2
18EA 5BB1HW 4.5 x 4.5 652
MISSING</t>
  </si>
  <si>
    <t>BARBARA SALCIDO</t>
  </si>
  <si>
    <t>SO03268035</t>
  </si>
  <si>
    <t>3-42520-25083</t>
  </si>
  <si>
    <t>CAS6456144</t>
  </si>
  <si>
    <t>replace at N/C
Line 1 QTY 1) LOCK.CO100.CY.40.KP.P.RHO.626.RH.4B.13-247.10-025.134.KD.C.48-100.2
Lock unable to be installed and powered
see case: CAS6456087
Ship to:
DESIGN SUPPLY DOORS LLC
6800 E Truman Rd
Kansas City, MO 64126
Megan Hudson
8167022379</t>
  </si>
  <si>
    <t>DESIGN SUPPLY DOORS LLC</t>
  </si>
  <si>
    <t>14261577</t>
  </si>
  <si>
    <t>2531206-16</t>
  </si>
  <si>
    <t>8159101</t>
  </si>
  <si>
    <t>CO10-SES*8565492</t>
  </si>
  <si>
    <t>COM Cover</t>
  </si>
  <si>
    <t>CAS6456169</t>
  </si>
  <si>
    <t xml:space="preserve">Is there visible damage to exterior of shipping cartons?: no
Is there anything else we should know about your request?: See link below of damaged lock
https://we.tl/t-FfzaUgJOAC
Selected primary Product Type: Mechanical Locks
Do you also need to update the Ship To Address on your order?: No
The original ship-to address is saved on the shipping tab.
One or more files were provided by the customer and saved in the timeline.
Email: purchasing@mddoor.com
Phone Number: (718) 513-2500
Preferred Contact Method: Email
</t>
  </si>
  <si>
    <t>14140191</t>
  </si>
  <si>
    <t>EHZ292687</t>
  </si>
  <si>
    <t>7975066</t>
  </si>
  <si>
    <t>L-SLLK*10496286</t>
  </si>
  <si>
    <t>CAS6456290</t>
  </si>
  <si>
    <t>Keeper Cable</t>
  </si>
  <si>
    <t>Sean Sullivan offered cust 5% discount as incentive to place a PO.   This credit is for that difference, $147.21</t>
  </si>
  <si>
    <t>J &amp; B IMPORTERS INC</t>
  </si>
  <si>
    <t>SO03193044</t>
  </si>
  <si>
    <t>1124043</t>
  </si>
  <si>
    <t>45608017</t>
  </si>
  <si>
    <t>Donna Post</t>
  </si>
  <si>
    <t>CAS6456304</t>
  </si>
  <si>
    <t>Sean Sullivan offered cust 5% discount as incentive to place a PO.   This credit is for that difference, $32.11</t>
  </si>
  <si>
    <t>SO03192964</t>
  </si>
  <si>
    <t>1124044</t>
  </si>
  <si>
    <t>45609753</t>
  </si>
  <si>
    <t>CAS6456312</t>
  </si>
  <si>
    <t>Sean Sullivan offered cust 5% discount as incentive to place a PO.   This credit is for that difference $261.44</t>
  </si>
  <si>
    <t>SO03192588</t>
  </si>
  <si>
    <t>1124045</t>
  </si>
  <si>
    <t>45607967</t>
  </si>
  <si>
    <t>CAS6456319</t>
  </si>
  <si>
    <t>Sean Sullivan offered cust 5% discount as incentive to place a PO.   This credit is for that difference $47.00</t>
  </si>
  <si>
    <t>SO03193055</t>
  </si>
  <si>
    <t>1124042</t>
  </si>
  <si>
    <t>45608025</t>
  </si>
  <si>
    <t>CAS6456327</t>
  </si>
  <si>
    <t>Sean Sullivan offered cust 5% discount as incentive to place a PO.   This credit is for that difference $141.70</t>
  </si>
  <si>
    <t>SO03192917</t>
  </si>
  <si>
    <t>1124047</t>
  </si>
  <si>
    <t>45609744</t>
  </si>
  <si>
    <t>CAS6456333</t>
  </si>
  <si>
    <t>Sean Sullivan offered cust 5% discount as incentive to place a PO.   This credit is for that difference $415.69</t>
  </si>
  <si>
    <t>SO03192792</t>
  </si>
  <si>
    <t>1124048</t>
  </si>
  <si>
    <t>45618761</t>
  </si>
  <si>
    <t>CAS6456342</t>
  </si>
  <si>
    <t>Sean Sullivan offered cust 5% discount as incentive to place a PO.   This credit is for that difference $28.77</t>
  </si>
  <si>
    <t>SO03192771</t>
  </si>
  <si>
    <t>1124049</t>
  </si>
  <si>
    <t>45612058</t>
  </si>
  <si>
    <t>CAS6456350</t>
  </si>
  <si>
    <t>Sean Sullivan offered cust 5% discount as incentive to place a PO.   This credit is for that difference $51.30</t>
  </si>
  <si>
    <t>SO03192622</t>
  </si>
  <si>
    <t>1124050</t>
  </si>
  <si>
    <t>45607973</t>
  </si>
  <si>
    <t>CAS6456356</t>
  </si>
  <si>
    <t>Sean Sullivan offered cust 5% discount as incentive to place a PO.   This credit is for that difference $77.34</t>
  </si>
  <si>
    <t>SO03192653</t>
  </si>
  <si>
    <t>1124051</t>
  </si>
  <si>
    <t>45617246</t>
  </si>
  <si>
    <t>CAS6456370</t>
  </si>
  <si>
    <t>Sean Sullivan offered cust 5% discount as incentive to place a PO.   This credit is for that difference $266.18</t>
  </si>
  <si>
    <t>SO03192673</t>
  </si>
  <si>
    <t>1124052</t>
  </si>
  <si>
    <t>45609678</t>
  </si>
  <si>
    <t>CAS6456383</t>
  </si>
  <si>
    <t>Sean Sullivan offered cust 5% discount as incentive to place a PO.   This credit is for that difference $838.45</t>
  </si>
  <si>
    <t>SO03192733</t>
  </si>
  <si>
    <t>1124053</t>
  </si>
  <si>
    <t>45607997</t>
  </si>
  <si>
    <t>CAS6444812</t>
  </si>
  <si>
    <t>Valid quote 1606901 is approved to apply to this purchase order. Please see attached quote page for discount details. I. SANDOVAL
------------------------------------------------
re-apply quote 1606901 to line 1of order 14270529
credit invoice 8172189
revised quote
related change case: CAS6444777</t>
  </si>
  <si>
    <t>EXPI-DOOR SYSTEMS INC</t>
  </si>
  <si>
    <t>14270529</t>
  </si>
  <si>
    <t>EDS0057520</t>
  </si>
  <si>
    <t>8172189</t>
  </si>
  <si>
    <t>S00029207190</t>
  </si>
  <si>
    <t>CAS6444881</t>
  </si>
  <si>
    <t>Valid quote 1606901 is approved to apply to this purchase order. Please see attached quote page for discount details. I. SANDOVAL
---------------------------------------------------------
re-apply quote 1606901 to order 14272024
credit invoice 8172840
revised quote
reference email in case CAS6444777</t>
  </si>
  <si>
    <t>14272024</t>
  </si>
  <si>
    <t>EDS0057548</t>
  </si>
  <si>
    <t>8172840</t>
  </si>
  <si>
    <t>ND-SLLK*9262187</t>
  </si>
  <si>
    <t>CAS6445142</t>
  </si>
  <si>
    <t>replace at N/C
QTY 1) 47697033.626
missing outside emergency turn assembly, see attached email/photos
Ship to:
H &amp; G SALES INC
11635 LACKLAND RD
Saint Louis, MO, 63146, US
attn: Kevin Costigan
314-917-8186</t>
  </si>
  <si>
    <t>14135449</t>
  </si>
  <si>
    <t>3042420005</t>
  </si>
  <si>
    <t>8058013</t>
  </si>
  <si>
    <t>47697033.626</t>
  </si>
  <si>
    <t>CAS6445407</t>
  </si>
  <si>
    <t>Line 12 trim does not lock in Fail Secure or Fail Safe modes 
Replace N/C
1 EA M996L -RV US32D FS- 06 RHR
Ship to address
160 - Cook and Boardman - LaVergne
345 MASON RD
LA VERGNE, TN 37086
USA
LX-RX-98-L-F-US32D-3'-RHR-M996-06SS-US32D-FS-299F-PBT=US32D-CON-GBK
Hello Elizabeth, 
Please advise which lines and how many defective trims you have so we can begin the replacement process. If you have pictures of the faulty trims please send those in as well.</t>
  </si>
  <si>
    <t>SO03162747</t>
  </si>
  <si>
    <t>372974-07</t>
  </si>
  <si>
    <t>45597227</t>
  </si>
  <si>
    <t>TRIM.28463</t>
  </si>
  <si>
    <t>CAS6445491</t>
  </si>
  <si>
    <t>Valid quote 1608390 is approved to apply to this purchase order. Please see attached quote page for discount details. I. SANDOVAL
------------------------------------------------------------------
re-apply quote 1608390 to lines 39 of order 14271433
credit invoice 8171420
incorrect discount applied
Change case for line 40,69: CAS6445440</t>
  </si>
  <si>
    <t>14271433</t>
  </si>
  <si>
    <t>1382962P</t>
  </si>
  <si>
    <t>8171420</t>
  </si>
  <si>
    <t>S00000056595</t>
  </si>
  <si>
    <t>CAS6445519</t>
  </si>
  <si>
    <t>replace an N/C:
line 16 QTY 2) KEY.KB609-2.BLK.CCA.No
line 19 QTY 1) KEY.KB632-1.BLK.CCA
Missing from shipment
Ship to:
TEXOMA BUILDERS SUPPLY
3365 JUANITA DR
BLDG ONE
DENISON, TX, 75020, US
attn Haylie Hernandez 903-462-0208</t>
  </si>
  <si>
    <t>14259040</t>
  </si>
  <si>
    <t>6057830</t>
  </si>
  <si>
    <t>8160606</t>
  </si>
  <si>
    <t>KEYSS-FLKY*10811897</t>
  </si>
  <si>
    <t>KEYSS-FLKY*4761451</t>
  </si>
  <si>
    <t>CAS6445570</t>
  </si>
  <si>
    <t>NC RPL 
LINE 2 - QTY 8 - LOCK.F40.LAT.622.16-080.10-027.134
SHORT SHIPPED</t>
  </si>
  <si>
    <t>14272598</t>
  </si>
  <si>
    <t>35312</t>
  </si>
  <si>
    <t>8171568</t>
  </si>
  <si>
    <t>043156479122</t>
  </si>
  <si>
    <t>CAS6446179</t>
  </si>
  <si>
    <t>NC RPL - DEFECTIVE
SEE RELATED TECH CASE
LINE 1 - QTY 1 - M490P 628
H &amp; G SALES INC - ST LOUIS
11635 LACKLAND RD
SAINT LOUIS, MO 63146</t>
  </si>
  <si>
    <t>RC Marsh</t>
  </si>
  <si>
    <t>SO02982406</t>
  </si>
  <si>
    <t>3040920020</t>
  </si>
  <si>
    <t>45352010</t>
  </si>
  <si>
    <t>043156208333</t>
  </si>
  <si>
    <t>M490</t>
  </si>
  <si>
    <t>CAS6446273</t>
  </si>
  <si>
    <t>Line 5- Incorrect trim received
Scrap in field
Replace no charge:
Line 5 Qty 1
230 L SP28 06 LHR
Ship to orig address:
3670 W OQUENDO RD
LAS VEGAS, NV 89118
_________________________________
Is there anything else we should know about this return?: Toggle switch to unlock and lock is not item. we have other in our stock and they do come with that switch.
Selected primary Product Type: Mechanical Locks
Do you also need to update the Ship To Address on your order?: No
The original ship-to address is saved on the shipping tab.
Did the label match the product inside?: Yes
Email: marcos.mendoza@imlss.com
Phone Number: (702) 939-5625
Preferred Contact Method: Email</t>
  </si>
  <si>
    <t>SO03163066</t>
  </si>
  <si>
    <t>684421</t>
  </si>
  <si>
    <t>45600010</t>
  </si>
  <si>
    <t>TRIM.10186</t>
  </si>
  <si>
    <t>CAS6446734</t>
  </si>
  <si>
    <t>NC RPL - DEFECTIVE
CHIPPED FINISH
LINE 2 - QTY 1 - LOCK.BE489WBC.CEN.608.12-351.10-116.134.KD.C.48-180.1</t>
  </si>
  <si>
    <t>BUILDERS SUPPLY CO INC</t>
  </si>
  <si>
    <t>14264510</t>
  </si>
  <si>
    <t>H195659</t>
  </si>
  <si>
    <t>8160080</t>
  </si>
  <si>
    <t>194555215535</t>
  </si>
  <si>
    <t>CAS6446766</t>
  </si>
  <si>
    <t>missing top and bottom rod
SO03155252
Replace at N/C 
 1 EA 050512-643E
 1 EA 050514-643E
Ship to address
ARCHITECTURAL SALES
700 N 6TH AVE
Warehouse 2 - Dock 24
EVANSVILLE, IN 47710
USA</t>
  </si>
  <si>
    <t>SO03155252</t>
  </si>
  <si>
    <t>PO25-50256</t>
  </si>
  <si>
    <t>45588636</t>
  </si>
  <si>
    <t>CAS6446939</t>
  </si>
  <si>
    <t>Please short pay invoice 45564960 in the amount of $104.41 for freight charges.</t>
  </si>
  <si>
    <t>SO03140181</t>
  </si>
  <si>
    <t>62T-694232-104</t>
  </si>
  <si>
    <t>45564960</t>
  </si>
  <si>
    <t>9771036~Distribution / Usine - Fret incorrect|1040~Distrib / stabilimento - trasporto errato|1033~Distrib / Factory - Incorrect Freight</t>
  </si>
  <si>
    <t>47266630-51: 25 MEL Kit 3' US26D</t>
  </si>
  <si>
    <t>CAS6446964</t>
  </si>
  <si>
    <t>NO CHARGE REPLACMENT
REPLACE
Line-21, (6ea.)- 7215 SET RH US10B
LINE-22 (6EA) -7215 SET RH US10B
Tracking-
UPS #1ZA5V9400396216337
 returned to sender on 12/27.</t>
  </si>
  <si>
    <t>45638599</t>
  </si>
  <si>
    <t>1743082~Dirección incorrecta - Transportista|1040~Indirizzo errato - Trasportatore|1036~Mauvaise adresse - Transporteur|1033~Wrong Address - Carrier</t>
  </si>
  <si>
    <t>JaNette Hooten</t>
  </si>
  <si>
    <t>CAS6447494</t>
  </si>
  <si>
    <t>N/C replacement, damaged during transit and the other is delayed. 
Line 1 - Qty 9 - 5BB1HW 4.5 x 4.5 652 NRP
Line 2 - Qty 21 - 5BB1 4.5 x 4.5 652
Ship to:
K &amp; B 
5800 S VALLEY VIEW BLVD
SUITE 110
LAS VEGAS, NV 89118
USA
Is there anything else we should know about your request?: NON-RMA. WE HAVE NOT RECEIVED EITHER PACKAGE FOR THIS ORDER. 
 Tracking for line 1 shows shipment damaged and returned to sender (no replacement processed yet). Tracking for line 2 shows delayed on 2/18 and has not moved. I am wondering if this package was also damaged but not reported or returned. Also possible it was lost, because it has not moved with UPS for 1 week. Please advise, or process replacements.
Selected primary Product Type: Accessories
Do you also need to update the Ship To Address on your order?: No
The original ship-to address is saved on the shipping tab.
Email: noel.blythe@dhpace.com
Preferred Contact Method: Email</t>
  </si>
  <si>
    <t>SO03260801</t>
  </si>
  <si>
    <t>280.773320</t>
  </si>
  <si>
    <t>45697033</t>
  </si>
  <si>
    <t>HINGE.371</t>
  </si>
  <si>
    <t>CAS6448923</t>
  </si>
  <si>
    <t>CREDIT FOR CONCEALED SHORTAGE:
DISPUTE CLAIM DENIED: DSPT11244869215
OPEN BALANCE $1030.59
CARRIER : UPS</t>
  </si>
  <si>
    <t>AMAZON.COM SERVICES INC</t>
  </si>
  <si>
    <t>SO03117013</t>
  </si>
  <si>
    <t>7H2PZ3ED</t>
  </si>
  <si>
    <t>45518952 AS DM45604544</t>
  </si>
  <si>
    <t>CAS6448959</t>
  </si>
  <si>
    <t>CREDIT FOR CONCEALED SHORTAGE:
DISPUTE CLAIM DENIED: DSPT11884562271
OPEN BALANCE $8409.26
CARRIER : UPS</t>
  </si>
  <si>
    <t>SO03149403</t>
  </si>
  <si>
    <t>7Q1WGDAR</t>
  </si>
  <si>
    <t>45566253 AS DM 45643120</t>
  </si>
  <si>
    <t>CAS6449078</t>
  </si>
  <si>
    <t>JC</t>
  </si>
  <si>
    <t>CREDIT FOR CONCEALED SHORTAGE: REQUESTED BY GAYLAN AND JOSH: 
CREDIT OPEN BALANCE: $2219.13
CARRIER : AMERICAN CENTRAL TRANS</t>
  </si>
  <si>
    <t>MENARDS INC</t>
  </si>
  <si>
    <t>SO03230586</t>
  </si>
  <si>
    <t>SHXD26326490</t>
  </si>
  <si>
    <t>45660151</t>
  </si>
  <si>
    <t>CAS6449144</t>
  </si>
  <si>
    <t>CREDIT FOR CONCEALED SHORTAGE
CREDIT OPEN BALANCE : $2961.61
IFC SHIPMENT
CARRIER : USA
CARRIER UNABLE TO PROVIDE THE DR!!!</t>
  </si>
  <si>
    <t>SO03177485</t>
  </si>
  <si>
    <t>1077634546</t>
  </si>
  <si>
    <t>45592141</t>
  </si>
  <si>
    <t>CAS6449173</t>
  </si>
  <si>
    <t>CREDIT FOR CONCEALED SHORTAGE
CREDIT OPEN BALANCE : $1105.37
IFC SHIPMENT
CARRIER : USA
CARRIER UNABLE TO PROVIDE THE DR!!!</t>
  </si>
  <si>
    <t>SO03192364</t>
  </si>
  <si>
    <t>1081484966</t>
  </si>
  <si>
    <t>45610337</t>
  </si>
  <si>
    <t>CAS6449208</t>
  </si>
  <si>
    <t>CREDIT FOR CONCEALED SHORTAGE
CREDIT OPEN BALANCE : $6092.40
IFC SHIPMENT
CARRIER : SCHNEIDER
CARRIER UNABLE TO PROVIDE THE DR!!!</t>
  </si>
  <si>
    <t>SO03183986</t>
  </si>
  <si>
    <t>1079330761</t>
  </si>
  <si>
    <t>45623288</t>
  </si>
  <si>
    <t>CAS6449715</t>
  </si>
  <si>
    <t>Line 13- Received (2) incorrect trims
Scrap in field
Replace no charge:
Line 13 Qty 2
512NL US26D 1 3/4"
Ship to orig address:
12687 GATEWAY DR S
Tukwila, WA 98168
________________________________
Is there anything else we should know about your request?: Hello,
Looks like back in early November we received this line of this PO.  A customer received a couple that were missing the cam actuator part inside.  We checked our stock and 2 of the 5 in stock were missing that part.  The attached 684123right is what they should look like, and 684123wrong are the 2 we have missing the cam actuator.  The date code on these 2 is 11/06/25 which lines up with this PO.  This is the only PO we received in November with this item.  Can we please get 2 replacements for these?  Either the whole device or the parts we are missing?  Thanks.
Selected primary Product Type: Mechanical Locks
Do you also need to update the Ship To Address on your order?: No
The original ship-to address is saved on the shipping tab.
One or more files were provided by the customer and saved in the timeline.
Email: sea.receiving@imlss.com
Preferred Contact Method: Email</t>
  </si>
  <si>
    <t>SO03160812</t>
  </si>
  <si>
    <t>684123</t>
  </si>
  <si>
    <t>45582292</t>
  </si>
  <si>
    <t>F-TRIM.10853</t>
  </si>
  <si>
    <t>CAS6450317</t>
  </si>
  <si>
    <t>Valid quote 1596911 is approved to apply to this purchase order. Please see attached quote page for discount details. I. SANDOVAL
-------------------------------------------------------
PLEASE APPLY QUOTE 1596911
ISSUE CREDIT</t>
  </si>
  <si>
    <t>SO03270220</t>
  </si>
  <si>
    <t>60449C</t>
  </si>
  <si>
    <t>45717438</t>
  </si>
  <si>
    <t>CAS6450643</t>
  </si>
  <si>
    <t>REPLACE AT NO CHARGE
QTY (100 48-310 BROWN OPERATING KEY
SHIP TO
Himmel's Architectural Door &amp; Hardware, LLC - Houston
406 WEST RD
HOUSTON, TX 77038
Is there anything else we should know about this return?: we ordered 48-310 brown operating keys, we received key blanks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rstrong@himmels.com
Phone Number: 2815204035
Preferred Contact Method: Email</t>
  </si>
  <si>
    <t>SO03269686  14269356</t>
  </si>
  <si>
    <t>6039190</t>
  </si>
  <si>
    <t>45704190</t>
  </si>
  <si>
    <t>S00021225475:FT</t>
  </si>
  <si>
    <t>CAS6450753</t>
  </si>
  <si>
    <t>SHORT PAY $82.76
QTY (1) 88CK-K/L US26D
Already returned Trim / 373L US26D RHR 06 1 3/4 CYL for credit on CAS6435474</t>
  </si>
  <si>
    <t>MCMASTER-CARR SUPPLY COMPANY</t>
  </si>
  <si>
    <t>SO03240638</t>
  </si>
  <si>
    <t>AM-26196350</t>
  </si>
  <si>
    <t>45704682 2/17/2026</t>
  </si>
  <si>
    <t>050103-26: 88CK-K/L US26D</t>
  </si>
  <si>
    <t>CAS6450874</t>
  </si>
  <si>
    <t>NC RPL 
LINE 3
1EA 8780N-BK 8ft (2439mm) PSA
ARCHITECTURAL DIVISION 8
2425 BROCKTON ST
Suite 101
SAN ANTONIO, TX 78217
**************************
Is there anything else we should know about your request?: We are short (1) 8780N 8’ ....  No damage to the boxes.  Looks like packing error
Selected primary Product Type: Accessories
Do you also need to update the Ship To Address on your order?: No
The original ship-to address is saved on the shipping tab.
Email: tmiller@archdiv8.com
Phone Number: 12108266616
Preferred Contact Method: Email</t>
  </si>
  <si>
    <t>SO03256773</t>
  </si>
  <si>
    <t>307323-06A</t>
  </si>
  <si>
    <t>45705677</t>
  </si>
  <si>
    <t>WT8780NBK-8PSA</t>
  </si>
  <si>
    <t>CAS6450911</t>
  </si>
  <si>
    <t>Customer needs RCM to accommodate device length of 2'-6"
Return with 0% Restocking Fee
Line 14 (QTY 1) CXA-98-L-US26D-3'-RHR-M996-17-US26D-FS-299-US26-PBT=US32D-CON
Charged Replacement
Line 14 (QTY 1) CXA-RCM-98-L-US26D-3'-RHR-M996-17-US26D-FS-299-PBT=US32D
Ship To Address:
KELLEY BROS, LLC
2600 SAUCON VALLEY RD
CENTER VALLEY, PA 18034
USA
***************************************************************************************************************************************
Hello John, 
Unfortunately, we do not offer custom-length devices at 2'-6". Because the CXA devices cannot be cut down to that length, the only way to accommodate adding CXA to a 2'-6" device is to use the CXA-RCM. As a one-time accommodation, we will issue a return of the received device with no restocking fee and issue a charged replacement with the CXA-RCM. Please note, connectors (CON) are not available with this option. We apologize for the confusion and any inconvenience. 
Thank you!</t>
  </si>
  <si>
    <t>SO02957399</t>
  </si>
  <si>
    <t>76-28918</t>
  </si>
  <si>
    <t>45343098</t>
  </si>
  <si>
    <t>CAS6451323</t>
  </si>
  <si>
    <t>02/27/26 PRODUCT LISTED ON INVOICE 8167449 NO LISTED ON QUOTE 1605244, PROCUCT DISCOUNT AT BUYING PROGRAM DISCOUNT. NO CREDIT DUE.  PRF. 
Product on Line 1 is not covered on quote 1605244. Please process at BP. I. SANDOVAL
----------------------------------------------
apply quote to 1605244 line 1 order 14261040
credit invoice 8167449
see related case: CAS6451339</t>
  </si>
  <si>
    <t>14261040</t>
  </si>
  <si>
    <t>T16760</t>
  </si>
  <si>
    <t>8167449</t>
  </si>
  <si>
    <t>L-SLLK*10684288</t>
  </si>
  <si>
    <t>CAS6451339</t>
  </si>
  <si>
    <t>Valid quote 1605244 is approved to apply to this purchase order. Please see attached quote page for discount details. I. SANDOVAL
-----------------------
apply quote to 1605244 line 2, 3 of order 14261040
credit invoice 8161228
see related case CAS6451323</t>
  </si>
  <si>
    <t>8161228</t>
  </si>
  <si>
    <t>CYLSS-SLCY*11318396</t>
  </si>
  <si>
    <t>CAS6451414</t>
  </si>
  <si>
    <t>2/26 See note - pmr
PARENT CASES CAS6177032
NEED TO BILL CUSTOMER FOR THE FOLLOWING DUE TO NOT RETURNING GOODS WITH 90 DAYS 
7 EACH RX-QELA-WS-9827-EO-US26D-4'-RHR-304L-PBT=US32D-CON 1745.65 EACH )  (ED98 192244) (TOTAL $12219.55) 
2 EACH RX-WS-9827-L-US26D-4'-LHR-996-17-US26D-304L-PBT=US32D-CON  EACH  (1624.96)  (ED98 192248)  (TOTAL 3249.92) 
TOTAL TO DEBIT IS $15469.47)</t>
  </si>
  <si>
    <t>TAYLOR COTTON &amp; RIDLEY</t>
  </si>
  <si>
    <t>SO03092447</t>
  </si>
  <si>
    <t>G70673BR RPL 082925</t>
  </si>
  <si>
    <t>45495704</t>
  </si>
  <si>
    <t>ED98 192244</t>
  </si>
  <si>
    <t>ED98 192248</t>
  </si>
  <si>
    <t>CAS6451458</t>
  </si>
  <si>
    <t>Charged replacement
line 2 QTY 17) LOCK.ND92.L.D.RHO.626.13-247.10-025.134
OE entered 24. order for 41
ship to:
D H PACE
4200 MONACO ST
Denver, CO, 80216, US
Luke Lewis 3037833667</t>
  </si>
  <si>
    <t>14265503</t>
  </si>
  <si>
    <t>272.851679</t>
  </si>
  <si>
    <t>8161535</t>
  </si>
  <si>
    <t>0011033~Allegion Entered Incorrect Amount|1040~(Allegion) Inserito Quantità/Valore Errato|3082~(Allegion) Introducido importe erróneo|1036~Allegion a saisi un montant incorrect</t>
  </si>
  <si>
    <t>043156569236</t>
  </si>
  <si>
    <t>CAS6451563</t>
  </si>
  <si>
    <t>REPLACE AT NO CHARGE
QTY (1) 050484 [711]FINISH
One of the devices has the wrong finish active case cover.
SHIP TO
Kelley Bros of New England, LLC
115 WELLNESS DR UNIT 101
WILLISTON, VT 05495</t>
  </si>
  <si>
    <t>KELLEY BROTHERS OF NEW ENGLAND LLC</t>
  </si>
  <si>
    <t>SO03215952</t>
  </si>
  <si>
    <t>16-43017</t>
  </si>
  <si>
    <t>45653389 1/7/2026</t>
  </si>
  <si>
    <t>050484 [711]FINISH</t>
  </si>
  <si>
    <t>CAS6451592</t>
  </si>
  <si>
    <t>Customer missing their material but received another customers material.
REDIRECT SHIPMENT
Issue BOL 458 Lbs.
ABS Order 14259308, PO 959093
(244) SCHLAGE J LOCK MODEL
P/U location
X-ACT FINISH &amp; TRIM INC
248 GLIDER CIR
CORONA, CA 92878
SHIP TO location
ABS-RIALTO
120 S CEDAR AVE
RIALTO, CA 92376
_____________________________________________________________________________
REPLACE AT NO CHARGE
QTY (77) SC81A STD SLIM RWPA MTBK CLOSER 44223, 043156609925
Received incorrect material
Received material for ABS - RIALTO
Order 14259308, PO 959093
Original shipment SAIA 10893182610</t>
  </si>
  <si>
    <t>X-ACT FINISH &amp; TRIM INC</t>
  </si>
  <si>
    <t>14259308 / SO03254336   ABS ORDER</t>
  </si>
  <si>
    <t>959093</t>
  </si>
  <si>
    <t>8158091 2/9/2026</t>
  </si>
  <si>
    <t>J-LOCKS</t>
  </si>
  <si>
    <t>CAS6451957</t>
  </si>
  <si>
    <t>replace at N/C
Line 4 QTY 1) 47860298.622
line 8 QTY 2) 47860298.622
arrived damaged, see photos
ship to:
CENTRAL INDIANA HARDWARE
9190 CORPORATION DR
INDIANAPOLIS, IN, 46256, US
attn Laura Ginn
317-558-5700</t>
  </si>
  <si>
    <t>14226361</t>
  </si>
  <si>
    <t>3040390032</t>
  </si>
  <si>
    <t>8124010</t>
  </si>
  <si>
    <t>47860298.622</t>
  </si>
  <si>
    <t>CAS6452090</t>
  </si>
  <si>
    <t>RETURN FOR CREDIT - NO RESTOCK FEE
QTY (1) 
REPLACE W/CHARGES
QTY (1) RX-LC-OUT-98-L-NL-US26D-3'-LHR-996-M52-US26D-ALK-299-PBT=US32D-WH, ED98.190732
P/U-SHIP TO
MILWAUKEE MILLWORK
11712 WEST DIXON ST
Milwaukee, WI 53214</t>
  </si>
  <si>
    <t>SO02978276</t>
  </si>
  <si>
    <t>227127</t>
  </si>
  <si>
    <t>45373233 6/10/2025</t>
  </si>
  <si>
    <t>CAS6452124</t>
  </si>
  <si>
    <t>Tchbar</t>
  </si>
  <si>
    <t>REPLACE AT NO CHARGE
QTY (1) TB-36
Not recvd
SHIP TO
INTERMOUNTAIN LOCK &amp; SECURITY
3106 S MAIN ST
Salt Lake City, UT 84115</t>
  </si>
  <si>
    <t>SO03262191</t>
  </si>
  <si>
    <t>697813#</t>
  </si>
  <si>
    <t>45707414 2/18/2026</t>
  </si>
  <si>
    <t>043156651467</t>
  </si>
  <si>
    <t>CAS6452159</t>
  </si>
  <si>
    <t>25/F-25</t>
  </si>
  <si>
    <t>RETURN FOR CREDIT - NO RESTOCK FEE
QTY (5) RX-MEL-F-25-R-L-US26-3'-LHR-510-LAT-US26-299F-PB=US26-CON
Issue 3 call tags at 21, 42 &amp; 42 Lbs. each
REPLACE W/CHARGES
QTY (5) RX-MEL-F-25-R-L-US26D-3'-LHR-510-LAT-US26D-299F-PB=US26D-CON
P/U-SHIP TO
CBS DOOR &amp; HARDWARE LLC DBA CBS MANHATTAN LLC
9130 GREEN VALLEY DR
Manhattan, KS 66502</t>
  </si>
  <si>
    <t>SO03202806</t>
  </si>
  <si>
    <t>800238-020#</t>
  </si>
  <si>
    <t>45635499 12/17/2025</t>
  </si>
  <si>
    <t>ED25.69497</t>
  </si>
  <si>
    <t>ED25.70487</t>
  </si>
  <si>
    <t>CAS6452199</t>
  </si>
  <si>
    <t>RETURN FOR CREDIT - NO RESTOCK FEE
QTY (6) RX-98-L-F-315-4'-RHR-M996-07-SPBLK-FS-299F-PBT=US19-CON
Incorrect handing issued on PT2 PO
Issue BOL 120 Lbs.
REPLACE W/CHARGES
QTY (6) RX-98-L-F-315-4'-LHR-M996-07-SPBLK-FS-299F-PBT=US19-CON
P/U-SHIP TO
AO
1841 MONETARY LN STE 130
CARROLLTON, TX 75006
____________________________________________________________________________
Reference CAS6419229
Please allow the following changes to the order . 
Please cancel line 1 
6 EA RX-98-L-F-315-4'-LHR-M996-07-US19-FS-299F-PBT=US19-CON
Please re-enter 
6 EA RX-98-L-F-315-4'-LHR-M996-07-SPBLK-FS-299F-PBT=US19-CON 
change finish of trim to spblk
RX-98-L-F-315-4'-LHR-M996-07-US19-FS-299F-PBT=US19-CON</t>
  </si>
  <si>
    <t>SO03266600</t>
  </si>
  <si>
    <t>714942##PT2</t>
  </si>
  <si>
    <t>45711035 2/20/2026</t>
  </si>
  <si>
    <t>ED98.200475</t>
  </si>
  <si>
    <t>ED98.</t>
  </si>
  <si>
    <t>CAS6452249</t>
  </si>
  <si>
    <t>REPLACE AT NO CHARGE
QTY (1) 6211-US10B-24VDC-FSE-DS
Defective Elec Strike
SHIP TO
NATIONAL DOOR &amp; TRIM INC
1189 GRILL RD
VAN WERT, OH 45891</t>
  </si>
  <si>
    <t>NATIONAL DOOR &amp; TRIM INC</t>
  </si>
  <si>
    <t>SO02539026</t>
  </si>
  <si>
    <t>616072</t>
  </si>
  <si>
    <t>44813456 4/2/2024</t>
  </si>
  <si>
    <t>0501033~Solenoid Not Pulling / Releasing|1036~Mauvaise configuration|3082~Solenoide no funciona|1040~Il solenoide no tira/rilascia</t>
  </si>
  <si>
    <t>ES.10113</t>
  </si>
  <si>
    <t>Solenoid</t>
  </si>
  <si>
    <t>CAS6452260</t>
  </si>
  <si>
    <t>RETURN FOR CREDIT?
REPLACE W/CHARGES?
Line 16 = (1) CXA-98-L-US26D-4'-LHR-M996-07-US26D-FS-299-PBT=US32D-CON
They received devices with a 15-second delay. Can this be changed onsite or does this need replaced?
UDHG-ATLANTA, GA
1327 Northbrook Parkway
Suite 490
Suwanee, GA 30024</t>
  </si>
  <si>
    <t>UNIFIED DOOR &amp; HARDWARE GROUP - LENEXA KS</t>
  </si>
  <si>
    <t>SO03022364</t>
  </si>
  <si>
    <t>PO-037906</t>
  </si>
  <si>
    <t>45431717 7/22/2025</t>
  </si>
  <si>
    <t>CAS6452727</t>
  </si>
  <si>
    <t>SIF credit for Defective Control locks / Schlage Elec. /  ANIXTER INC / 3002355
Line # 1 for 2 of the BE467F GRW 619 / 043156517671 / 200.40 / Surcharge $18.04
PO # 19T-583734-19T is a Wesco RA for the return of the 2 locks in question, and PO# 62T-104443-19T is the for the 2-locks replacement for the customer.
 We purchased 137 locks on PO# 62T-512286-19t for the project attached in November 2025 see PO attached and Invoice for proof of purchase billed out in December 2025.
So far they have return 3 out of the 5 locks the first on we return credit was denied, hope this helps with the 2 locks in question.
CAS6356378 for defective</t>
  </si>
  <si>
    <t>14214488</t>
  </si>
  <si>
    <t>62T-512286-19T</t>
  </si>
  <si>
    <t>8079250</t>
  </si>
  <si>
    <t>043156517671</t>
  </si>
  <si>
    <t>CAS6453508</t>
  </si>
  <si>
    <t>SHORTAGE CLAIM
MCMASTER-CARR
200 AURORA INDUSTRIAL PKWY
Aurora, OH 44202</t>
  </si>
  <si>
    <t>SO03161887</t>
  </si>
  <si>
    <t>BM-21597340</t>
  </si>
  <si>
    <t>45611896</t>
  </si>
  <si>
    <t>CAS6454432</t>
  </si>
  <si>
    <t xml:space="preserve">Do you need a replacement for a component or the entire device?: Component
Please describe the component: THE SOLENOID IS BAD IN THE TRIM
Is there anything else we should know about this return?: THE SOLENOID IS BAD IN THE TRIM
Selected primary Product Type: Exits
Do you also need to update the Ship To Address on your order?: No
The original ship-to address is saved on the shipping tab.
Email: rick@doorwaysinc.com
Phone Number: 3033120283
Preferred Contact Method: Email
</t>
  </si>
  <si>
    <t>SO03132442</t>
  </si>
  <si>
    <t>700505</t>
  </si>
  <si>
    <t>45588391</t>
  </si>
  <si>
    <t>CAS6454802</t>
  </si>
  <si>
    <t>No Charge Replace Line #47
Frame damaged in transit.</t>
  </si>
  <si>
    <t>Unified Door and Hardware Group - DBA Commercial Hardware of California</t>
  </si>
  <si>
    <t>986963</t>
  </si>
  <si>
    <t>CA1182-001</t>
  </si>
  <si>
    <t>11873566</t>
  </si>
  <si>
    <t>F164D</t>
  </si>
  <si>
    <t>CAS6455929</t>
  </si>
  <si>
    <t>Received 64 keys in D145 - they requested C125
Replace @ NC:
Line 1 qty 64) KEY.35-012-EV.468.C125.DETAIL
RPA: 71401260461801
Ship to address:
DOORS &amp; HARDWARE UNLIMITED INC
4125 NORTH STAR BLVD
GREAT FALLS, MT, 59405, US</t>
  </si>
  <si>
    <t>14249848</t>
  </si>
  <si>
    <t>10847GW-SCH</t>
  </si>
  <si>
    <t>8136848</t>
  </si>
  <si>
    <t>KYSS-SLKY*6330263</t>
  </si>
  <si>
    <t>CAS6456751</t>
  </si>
  <si>
    <t>exit device is in the wrong finish 
Line should have been US26D not US26
Return 
1 EA F-25-R-L-BE-US26-3'-RHR-510-AVA-US26-299F-PB=US26 
Pick up address
TWIN CITY HARDWARE INC - Oakdale
723 HADLEY AVE N
OAKDALE | MN | 55128
USA
Replace 
1 EA F-25-R-L-BE-US26D-3'-RHR-510-AVA-US26D-299F-PB=US26D 
Ship To Address:
TWIN CITY HARDWARE INC - Oakdale
723 HADLEY AVE N
OAKDALE | MN | 55128
USA</t>
  </si>
  <si>
    <t>PO0971394</t>
  </si>
  <si>
    <t>45510788</t>
  </si>
  <si>
    <t>CAS6457386</t>
  </si>
  <si>
    <t xml:space="preserve">Is there anything else we should know about this return?: We received the wrong trims for this order.  Can you please order the dummy levers as soon as possible?
Also, we received the wrong accessory parts for one of the 3327A panic bars.  Instead of the SVR, we received parts for a Rim Panic Device.
Please get these parts sent to us asap!
Selected primary Product Type: Exits
Do you also need to update the Ship To Address on your order?: Yes
The customer changed the ship-to address and it is saved on the shipping tab.
Did the label match the product inside?: Yes
One or more files were provided by the customer and saved in the timeline.
Email: scott_loken@abs-abs.com
Phone Number: +19163794200
Preferred Contact Method: Email
</t>
  </si>
  <si>
    <t>SO03255516</t>
  </si>
  <si>
    <t>S68107</t>
  </si>
  <si>
    <t>45693116</t>
  </si>
  <si>
    <t>CAS6447801</t>
  </si>
  <si>
    <t>N/C replacement, customer received offset pulls with damage from manufacturing not shipping. 
Line 4 - Qty 4 - PR9264F 60-44 606 N 1.1/2" to &lt;2"
Ship to:
Special Projects group
1200 NORTHBROOK PKWY STE 120
SUWANEE, GA 30024
USA
Is there visible damage to exterior of shipping cartons?: no
Is there anything else we should know about your request?: L#4- Received 4ea offset pulls with damage to concealed and threaded pulls. More pics available upon request.
Selected primary Product Type: Accessories
Do you also need to update the Ship To Address on your order?: No
The original ship-to address is saved on the shipping tab.
One or more files were provided by the customer and saved in the timeline.
Email: maryanne_oertley@specialprojectsgroup.com
Phone Number: (678) 417-8500
Preferred Contact Method: Email</t>
  </si>
  <si>
    <t>SO03226808</t>
  </si>
  <si>
    <t>204339</t>
  </si>
  <si>
    <t>45709389</t>
  </si>
  <si>
    <t>PL9260-2</t>
  </si>
  <si>
    <t>CAS6452133</t>
  </si>
  <si>
    <t>FE Handleset</t>
  </si>
  <si>
    <t>NO CHARGE REPLACEMENT ORDERS: 
BOTH LEVERS: 06-242 LAT 619 PACK OF 2/KIT
194555084889
LINE 1 QTY 1
LOCK.FE410F.LAT.619.GRW.12-356.10-152.134.55
Is there anything else we should know about this return?: One of the FE410's had black levers. Please send out 619 finish Latitude levers to replace them. Thank you,
Selected primary Product Type: Electronic Locks/Readers and Credentials/Biometrics
Do you also need to update the Ship To Address on your order?: No
The original ship-to address is saved on the shipping tab.
Did the label match the product inside?: Yes
One or more files were provided by the customer and saved in the timeline.
Email: doreen.ackerson@weselldoors.com
Phone Number: 2182873100
Preferred Contact Method: Email</t>
  </si>
  <si>
    <t>14168390</t>
  </si>
  <si>
    <t>202301</t>
  </si>
  <si>
    <t>8113331</t>
  </si>
  <si>
    <t>043156537266</t>
  </si>
  <si>
    <t>CAS6456167</t>
  </si>
  <si>
    <t>NC REPLACE LINE 16 
QTY 1) 44747694
Customer needing new thumbturn indicator backplate assembly, part broken during installation. 
SHIP TO:
SKYLINE DOOR &amp; HARDWARE LLC
1875 DILLARD DR
SALEM, VA 24153</t>
  </si>
  <si>
    <t>13979409</t>
  </si>
  <si>
    <t>PO-003931</t>
  </si>
  <si>
    <t>7713568</t>
  </si>
  <si>
    <t>l9050 Thumbturn Indicator Backplate Assembly</t>
  </si>
  <si>
    <t>CAS6447917</t>
  </si>
  <si>
    <t>The 499F are priced correctly, priced correctly.
Selected credit reason: Pricing Error
Is there anything else we should know about this request: Pricebook states the list price add for 499F strikes is $156, we are being charged at $196 list price. Please correct to reflect what is published in your pricebook (snippet attached)
One or more files were provided by the customer and saved in the timeline.
Email: ajobe@himmels.com
Phone Number: 9409023477
Preferred Contact Method: Email</t>
  </si>
  <si>
    <t>SO03267576</t>
  </si>
  <si>
    <t>6038802</t>
  </si>
  <si>
    <t>45714414</t>
  </si>
  <si>
    <t>Nikki Skipper</t>
  </si>
  <si>
    <t>CAS6451161</t>
  </si>
  <si>
    <t>Line 2- missing center case cover
Replace no charge:
Line 2 Qty 1
Cover.113-1690 C/CASE CVR KIT P35
Ship to:
Macon Door And Hardware
125 State Street
Macon, GA 31206
Mike Dunlap-PO MD64142
______________________________
Is there anything else we should know about your request?: Per customer, they are missing the head cover. We believe it is this part # cover.113
Selected primary Product Type: Exits
Do you also need to update the Ship To Address on your order?: Yes
The customer changed the ship-to address and it is saved on the shipping tab.
Email: jazmin.sage@bannersolutions.com
Phone Number: 8883620750
Preferred Contact Method: Email</t>
  </si>
  <si>
    <t>SO03224929</t>
  </si>
  <si>
    <t>6375543###2</t>
  </si>
  <si>
    <t>45661575</t>
  </si>
  <si>
    <t>COVER.113</t>
  </si>
  <si>
    <t>Center Case Cover</t>
  </si>
  <si>
    <t>CAS6446786</t>
  </si>
  <si>
    <t>REPLACE
1 EA - 99-L-F-2SI-US26D-3'-RHR-996-2-06-US26D-299F-PBT=US32D
SHIP TO 
CANYONS SCHOOL DISTRICT
9100 S 500 W
Josh Steinmann
SANDY, UTAH 84070
Is there anything else we should know about your request?: THIS SHOULD BE A NO CHARGE REPLACEMENT - MISSING MULTIPLE PARTS INCLUDING THE INDICATOR FOR THIS DEVICE: 
VON99L-F-2SI-626-36-RHR 06
Selected primary Product Type: Exits
Do you also need to update the Ship To Address on your order?: Yes
The customer changed the ship-to address and it is saved on the shipping tab.
Email: josh.steinmann@imlss.com
Phone Number: (801) 486-0079
Preferred Contact Method: Email</t>
  </si>
  <si>
    <t>SO03212633</t>
  </si>
  <si>
    <t>691058</t>
  </si>
  <si>
    <t>45645965</t>
  </si>
  <si>
    <t>ED99.115462</t>
  </si>
  <si>
    <t>2SI Kit</t>
  </si>
  <si>
    <t>CAS6447198</t>
  </si>
  <si>
    <t>REPLACE
LINE 1 HINGE.323 (72 EA)
MATERIAL RECEIVED DMAGED
SCRAP DAMAGED MATERIAL</t>
  </si>
  <si>
    <t>ALLEGION - DSC</t>
  </si>
  <si>
    <t>SO03256730</t>
  </si>
  <si>
    <t>572732</t>
  </si>
  <si>
    <t>45689339</t>
  </si>
  <si>
    <t>CAS6447239</t>
  </si>
  <si>
    <t>REPLACE NO CHARGE( REPLACEMENT ORDER HAS BEEN ENTERED)
LINE 1 QTY 80 5BB1 4.5 x 4.5 652 NRP
LINE 2 QTY 12 5BB1HW 4.5 x 4.5 652 NRP
PER FACTORY REQUEST
RETURN- PLEASE SEND CALL TAGS
LINE 1 QTY 80 5BB1 4.5 x 4.5 652
LINE 2 QTY 12 5BB1HW 4.5 x 4.5 652
NO RESTOCK FEE / NO CREDIT 
SHIP TO:
ABS-SACRAMENTO
8920 43RD AVE
SACRAMENTO, CA 95828</t>
  </si>
  <si>
    <t>SO03254479</t>
  </si>
  <si>
    <t>959074</t>
  </si>
  <si>
    <t>45687118</t>
  </si>
  <si>
    <t>CAS6447672</t>
  </si>
  <si>
    <t>Line 1 - Arrived damaged
Scrap in field
Replace no charge:
Line 1 Qty 1
9190HD-33-0-BLK-NO-1.1/2" to &lt;2"
Ship to orig address:
1200 NORTHBROOK PKWY STE 120
SUWANEE, GA 30024
___________________________________
Is there visible damage to exterior of shipping cartons?: no
Is there anything else we should know about your request?: Received with damage to push and pull bar
Selected primary Product Type: Accessories
Do you also need to update the Ship To Address on your order?: No
The original ship-to address is saved on the shipping tab.
One or more files were provided by the customer and saved in the timeline.
Email: maryanne_oertley@specialprojectsgroup.com
Phone Number: (678) 417-8500
Preferred Contact Method: Email</t>
  </si>
  <si>
    <t>SO03259529</t>
  </si>
  <si>
    <t>204916</t>
  </si>
  <si>
    <t>45709333</t>
  </si>
  <si>
    <t>PB9190HD-12.10036</t>
  </si>
  <si>
    <t>CAS6447988</t>
  </si>
  <si>
    <t>Please be advised you were charged correctly. Where are you seeing the charge for the 499F as  $196.00?
Device = 2386
RX =383 
499F =156 -
QEL = 1321 
SNB = 160
Selected credit reason: Pricing Error
Is there anything else we should know about this request: Pricebook states the list price add for 499F strikes is $156, we are being charged at $196 list price. Please correct to reflect what is published in your pricebook (snippet attached)
One or more files were provided by the customer and saved in the timeline.
One or more files were provided by the customer and saved in the timeline.
Email: ajobe@himmels.com
Phone Number: 9409023477
Preferred Contact Method: Email</t>
  </si>
  <si>
    <t>SO03272758</t>
  </si>
  <si>
    <t>6038659##PT2</t>
  </si>
  <si>
    <t>45715386</t>
  </si>
  <si>
    <t>CAS6448701</t>
  </si>
  <si>
    <t>N/C replacement, damaged during transit. 
Line 2 - Qty 1 - SGL9264F 72-56 BLK N 2" to &lt;=2.3/8"
Line 4 - Qty 1 - PR9264F 72-56 BLK N 2" to &lt;=2.3/8"
Ship to:
GANAS MFG
3250 Bellevue 
Detroit, MI 48207
----------------------------
Is there visible damage to exterior of shipping cartons?: yes
Was the shipment signed for as damaged?: no
Is there anything else we should know about your request?: 2 pulls damaged in transit.
Selected primary Product Type: Accessories
Do you also need to update the Ship To Address on your order?: Yes
The customer changed the ship-to address and it is saved on the shipping tab.
One or more files were provided by the customer and saved in the timeline.
Email: daren@mfsales.com
Phone Number: 347-417-7282
Preferred Contact Method: Email</t>
  </si>
  <si>
    <t>SO03226935</t>
  </si>
  <si>
    <t>132455</t>
  </si>
  <si>
    <t>45670023</t>
  </si>
  <si>
    <t>PL9260-1C</t>
  </si>
  <si>
    <t>Architectural Pulls</t>
  </si>
  <si>
    <t>CAS6449770</t>
  </si>
  <si>
    <t>REPLACE AT NO CHARGE (std entry)
QTY (2) 47962217-622: 25 C C-SLIDE KIT 1/2" INS, 622
For
RX-MEL-25-C-C-643E-3'-RHR-718-643E-4188-2130-PB=643E-CON-INS-2 - Line 1
SHIP TO
MCKENZIE GLASS DBA T3 DEVELOPMENT LLC
2219 MAIN STREET
SPRINGFIELD, OR 97477
ATTN: GLEN HUGHES
Do you need a replacement for a component or the entire device?: Device
Is there anything else we should know about this return?: Not working on 2-1/4" thick doors.  Please drop ship replacements and provide RMA with return shipping labels.
Selected primary Product Type: Exits
Do you also need to update the Ship To Address on your order?: Yes
The customer changed the ship-to address and it is saved on the shipping tab.
Email: ikuipers@accesshardware.com
Phone Number: +15104835000
Preferred Contact Method: Email</t>
  </si>
  <si>
    <t>SO03105931</t>
  </si>
  <si>
    <t>5044270##PT2</t>
  </si>
  <si>
    <t>45525905 9/29/2025</t>
  </si>
  <si>
    <t>47962217-622: 25 C C-SLIDE KIT 1/2" INS, 622</t>
  </si>
  <si>
    <t>Center Slide</t>
  </si>
  <si>
    <t>CAS6450610</t>
  </si>
  <si>
    <t>REPLACE N/C 
(1 EACH) 968766-32: 7500 SCALP PLATE US32D
(1 EACH) 968939-77: 7500 LATCHBOLT COLLAR MOLYDAG
Per customer parts are missing from line 1. 
SHIP TO:
Southern GF
2915 COURTYARDS DR STE A
PEACHTREE CORNERS, GA 30071</t>
  </si>
  <si>
    <t>SOUTHERN GF CO</t>
  </si>
  <si>
    <t>SO03233304</t>
  </si>
  <si>
    <t>300201-3</t>
  </si>
  <si>
    <t>45692824</t>
  </si>
  <si>
    <t>968766-32</t>
  </si>
  <si>
    <t>968939-77</t>
  </si>
  <si>
    <t>CAS6451360</t>
  </si>
  <si>
    <t>Reader Controller</t>
  </si>
  <si>
    <t>Please ship:
(6) Quantity
Part Number: MTB15
Part description:  Wall mount reader, dimensions: 5.1" x 3.25" x 0.76"
(6) Quantity
Part Number: 47569692
Part description:  Adapter cable, MT connector to MTB reader
Ship to:
John Lozano 
32 E Oak St 
Fox Lake IL, 60020
Accountability: Manufacturing
Transaction type: Scrap in field</t>
  </si>
  <si>
    <t>John Lazano</t>
  </si>
  <si>
    <t>Field Support Accommodation</t>
  </si>
  <si>
    <t>CAS6451360 RPL FSAC</t>
  </si>
  <si>
    <t>0371033~No LED|1036~Pas de LED|3082~No indicación LED|1040~No LED</t>
  </si>
  <si>
    <t>MTB15</t>
  </si>
  <si>
    <t>Jim LaBorn</t>
  </si>
  <si>
    <t>CAS6451390</t>
  </si>
  <si>
    <t>No charge replacement:
Replace line 9 as acknowledged. 
Received the wrong jamb depth on frame. 
Is there anything else we should know about this return?: Frame was acknowledged and invoiced as an 8-3/4" JD; however, has arrived as a 5-3/4" JD
Selected primary Product Type: Steelcraft Doors and Frames
Do you also need to update the Ship To Address on your order?: No
The original ship-to address is saved on the shipping tab.
Did the label match the product inside?: Yes
One or more files were provided by the customer and saved in the timeline.
Email: cince@isenhourdoor.com
Phone Number: 6155155784
Preferred Contact Method: Email</t>
  </si>
  <si>
    <t>ISENHOUR DOOR PRODUCTS INC</t>
  </si>
  <si>
    <t>101748</t>
  </si>
  <si>
    <t>304216-037</t>
  </si>
  <si>
    <t>11883006</t>
  </si>
  <si>
    <t>CAS6451921</t>
  </si>
  <si>
    <t xml:space="preserve">Do you need a replacement for a component or the entire device?: Device
Is there anything else we should know about this return?: Hello,
We have 4 6400 electric strikes that are not working, looking for a warranty replacement. The strike gates need to be flipped open several times for the solenoids inside to engage and lock the gate closed again. The timing of power on is 10 seconds or less so the power supplied is terminated long before the door closes.
Selected primary Product Type: Exits
Do you also need to update the Ship To Address on your order?: No
The original ship-to address is saved on the shipping tab.
Email: elizabethb@mulhaupts.com
Phone Number: (765) 807-7185
Preferred Contact Method: Email
</t>
  </si>
  <si>
    <t>MULHAUPTS INC</t>
  </si>
  <si>
    <t>SO02661063</t>
  </si>
  <si>
    <t>222471</t>
  </si>
  <si>
    <t>44974002</t>
  </si>
  <si>
    <t>CAS6453003</t>
  </si>
  <si>
    <t>REPLACE / SCRAP 
Qty: 1
LOCK.BE467.F.GRW.619.12-398.10-116.134
Warranty date: 1/31/2025
Ship to:
Tedi Peets 
384 Faggart Avenue Northwest
Concord, NC 28027
US
Reason:
Lock has no power - Went over all troubleshooting - Lock needs to be replaced - Gave CAS#
OB BUILDERS
13608257 out of warranty TAC</t>
  </si>
  <si>
    <t>Tedi Peets</t>
  </si>
  <si>
    <t>CAS6453003 RPL TAC</t>
  </si>
  <si>
    <t>CAS6453223</t>
  </si>
  <si>
    <t>RPL\RTN\NDEB
Qty: 1
LOCK.NDEB.B.RHO.626.13-247.47267101.134.CE-000-001
A20000000F17F342 
Manufacture Data:  2/2/2024
Commissioned Date: 1/19/2026
Ship to:
Eric Blitz
29 Northfield Avenue
Edison, NJ 08837
US
Reason: Lock not securing - Audits show motor failed - Went over all troubleshooting - Lock needs to be replaced - Gave CAS#
SECURITY LOCK DISTRIBUTORS dba SECLOCK</t>
  </si>
  <si>
    <t>Eric Blitz</t>
  </si>
  <si>
    <t>13763273</t>
  </si>
  <si>
    <t>CAS6453688</t>
  </si>
  <si>
    <t>Control 2.0</t>
  </si>
  <si>
    <t>REPLACE/SCRAP
Qnty: 1
LOCK.FE410F.LAT.622.GRW.12-356.LLL.134.55
Order No: 13877925
Supplier: MID VALLEY GLASS
Ship to: 
Portal Eugene Apartments
355 E 5th Ave
Eugene, OR 97401
Att: Leasing Office/Breadon 
SN: E200000000175493
This was received from a previous RMA and is a defective unit 
Will not read a fob - Reader not working</t>
  </si>
  <si>
    <t>Mike Stevenson</t>
  </si>
  <si>
    <t>13877925</t>
  </si>
  <si>
    <t>333566</t>
  </si>
  <si>
    <t>7565671</t>
  </si>
  <si>
    <t>194555132320</t>
  </si>
  <si>
    <t>CAS6453863</t>
  </si>
  <si>
    <t>XE360</t>
  </si>
  <si>
    <t>REPLACE / RETURN 
Line 4
Qnty: 3
LOCK.XE360.M.OF.D.SM.P6.EV.NEP.626.09-666.K510-441.134.KD.S123.48-270-EV.2.LLLDPS
Order No: 14236413
Supplier: CHOWN HARDWARE
Ship To:
Chown Hardware
333 NW 16th Ave
Portland, OR 97209
Att: Greg Folk 
No response from card reader - 
MFH 202 - 90000000000063A6 - Commissioned Date: 2/25/2026 - Man: 1/9/2026
FAIL : Sleep Current Unknown
FAIL : IBIT Test Results Failed
MFH 211 - 9000000000006399 - Commissioned Date: 2/06/2026 - Man: 1/9/2026
FAIL : Sleep Current Unknown
FAIL : IBIT Test Results Failed
MFH 212 - 900000000000639A - Commissioned Date: 2/06/2026 - Man: 1/9/2026
Timeout : Reader Comms
FAIL : IBIT Test Results Failed
-</t>
  </si>
  <si>
    <t>Greg Folk</t>
  </si>
  <si>
    <t>14236413</t>
  </si>
  <si>
    <t>33269</t>
  </si>
  <si>
    <t>8128007</t>
  </si>
  <si>
    <t>XE-SES*11208740</t>
  </si>
  <si>
    <t>CAS6453955</t>
  </si>
  <si>
    <t>Qnty: 2
LOCK.FE410F.626,GRW.12-356.10-152.134.55
Order No: Not available
Supplier: Lezzer Lumber/ Maffey Security Group 
FE410/ No power
Batteries were changed.. Wiring was checked... RMA needed for these 2 locks
FE410 : E20000000015EBF4 (102)
Manufactured Date :1/28/2025
Commission date: 3/31/2025
E20000000015EBF0 (103)
Manufactured Date: 1/28/2025
Commission date: 3/31/2025
Name: Clinton Lofts Final
Customer ID: 301318</t>
  </si>
  <si>
    <t>Gil Wildridge</t>
  </si>
  <si>
    <t>CAS6454198</t>
  </si>
  <si>
    <t xml:space="preserve">Do you need a replacement for a component or the entire device?: Component
Please describe the component: The spring tension is not working properly causing the latch to fail when the door secures. It is the same problem as CAS6310973 from November 2025. 
Thank you,
Elizabeth
Selected primary Product Type: Exits
Do you also need to update the Ship To Address on your order?: No
The original ship-to address is saved on the shipping tab.
Email: elizabethb@mulhaupts.com
Phone Number: (765) 807-7185
Preferred Contact Method: Email
</t>
  </si>
  <si>
    <t>SO02953588</t>
  </si>
  <si>
    <t>224942</t>
  </si>
  <si>
    <t>45344877</t>
  </si>
  <si>
    <t>ED25</t>
  </si>
  <si>
    <t>CAS6455959</t>
  </si>
  <si>
    <t>REF CAS6250849
PLEASE RETURN (14) LH 3133 SPEC STD STD ALUM WMS ST2492 AND (34) RH 3133 SPEC STD STD ALUM WMS ST2492
CUSTOMER RECEIVED SETS WITH OIL LEAKS AND SCRATCHES
NO CHARGE RPL ALREADY PROCESSED.
Please return these items and include ATTN Chris Salisbury in your RMA section notes to receive the returned product for evaluation due to the extensive warranty issues.
Note: Please review the cost of having the customer return the product before we approve it, to ensure it is within the approval limit in USD (The customer will have to pay to return the material, the affiliate will have to credit the customer, and we will have to credit the affiliate). If you have questions, please don't hesitate to call me.</t>
  </si>
  <si>
    <t>ALLEGION (THAILAND) LIMITED (HEAD OFFICE)</t>
  </si>
  <si>
    <t>726478-00</t>
  </si>
  <si>
    <t>PO-TH250011</t>
  </si>
  <si>
    <t>9631033~Leaking at Spring Tube|1036~Fuite du spring Tube|3082~Fugas en el tubo de resorte|1040~Perdita al tubo a molla|1055~Yaylı Boruda sızıntı</t>
  </si>
  <si>
    <t>Tiffany Kiana</t>
  </si>
  <si>
    <t>CAS6456968</t>
  </si>
  <si>
    <t xml:space="preserve">Is there anything else we should know about your request?: Device missing 050014 US26D,  968939, and 968766 US32D.  Please send replacements.
Selected primary Product Type: Exits
Do you also need to update the Ship To Address on your order?: No
The original ship-to address is saved on the shipping tab.
Email: mikeg@discoverydoor.com
Phone Number: 19163153253
Preferred Contact Method: Email
</t>
  </si>
  <si>
    <t>Cook &amp; Boardman dba Discovery Door</t>
  </si>
  <si>
    <t>SO03224377</t>
  </si>
  <si>
    <t>NL24673-24</t>
  </si>
  <si>
    <t>45663067</t>
  </si>
  <si>
    <t>CAS6447025</t>
  </si>
  <si>
    <t>NC Replace and scrap in field:
For line 10
Qty 1 - Spindle and driver assembly, 6-pin A30906-060-00
Qty 1 - Q330-432-LAT-626
Ship to:
TURNKEY INTERIORS INC
75 W SENIOR WAY
Salt Lake City, UT, 84115, US
Issue:  Exterior lever will not stay attached to spindle.
-----------------------------------
Is there visible damage to exterior of shipping cartons?: no
Is there anything else we should know about your request?: Video Sent to Adam york of Issue with Handle falling off with little effort. it would appear that the mechanism that holds the handle to the spindle is failing. Video unable to attach to portal.
Selected primary Product Type: Mechanical Locks
Do you also need to update the Ship To Address on your order?: No
The original ship-to address is saved on the shipping tab.
One or more files were provided by the customer and saved in the timeline.
Email: mason@tki-one.com
Phone Number: (801) 834-8498
Preferred Contact Method: Email</t>
  </si>
  <si>
    <t>TURNKEY INTERIORS INC</t>
  </si>
  <si>
    <t>14236454</t>
  </si>
  <si>
    <t>7139#1</t>
  </si>
  <si>
    <t>8116035</t>
  </si>
  <si>
    <t>S00034320600</t>
  </si>
  <si>
    <t>T581</t>
  </si>
  <si>
    <t>A30906-060 00</t>
  </si>
  <si>
    <t>CAS6448642</t>
  </si>
  <si>
    <t>Lines 1-3- Return for credit- 45% restock fee applies
The customer ordered the wrong finish.
Line 1 Qty 1
98-L-F-US10B-3'-RHR-996-06-US10B-299F-PBT=US10B
Line 2 Qty 1
9847-L-F-US10B-3'-RHR-LBRAFL-996-06-US10B-338-LBS-PBT=US10B
Line 3 Qty 1
9847-EO-F-US10B-3'-LBR-338-LBS-PBT=US10B
_______________________________________
Is there anything else we should know about this return?: The customer ordered the wrong finish.
Selected primary Product Type: Exits
Email: jason_myer@abs-abs.com
Phone Number: 19098798882
Preferred Contact Method: Email</t>
  </si>
  <si>
    <t>SO03225954</t>
  </si>
  <si>
    <t>JM0388</t>
  </si>
  <si>
    <t>45660902</t>
  </si>
  <si>
    <t>ED98.82934</t>
  </si>
  <si>
    <t>ED98.199110</t>
  </si>
  <si>
    <t>ED98.121387</t>
  </si>
  <si>
    <t>CAS6449591</t>
  </si>
  <si>
    <t>NDE</t>
  </si>
  <si>
    <t>replace
QTY 1 LOCK.NDEB.H.ATH.643E.619.13-247.47267101.134.BRN
tech CAS6310934
ship to
SUBURBAN DOOR CHECK &amp; LOCK SERVICE
ATTN JOE MARTIN 
415 W OGDEN AVE
WESTMONT IL 60559</t>
  </si>
  <si>
    <t>SUBURBAN DOOR CHECK &amp; LOCK</t>
  </si>
  <si>
    <t>14120846</t>
  </si>
  <si>
    <t>JM91444</t>
  </si>
  <si>
    <t>7969443</t>
  </si>
  <si>
    <t>NDE-SES*9493032</t>
  </si>
  <si>
    <t>CAS6450306</t>
  </si>
  <si>
    <t>BMH Notes 02/25/26
Received pictures from Alex Weisz.  These are not Gen 1, these are Gen 2.  The replacement piece for the broken cam is still plastic.  This is usually caused by improper installation.  One or two steps are skipped during installation.  First, is the alignment cylinder not installed.  Second is the handing step was skipped.  Asked for pictures of a broken indicator still installed on the door. 
ORIGINAL NOTES
Is there visible damage to exterior of shipping cartons?: no
Is there anything else we should know about your request?: About half of these have broken at the plastic linkage and Schlage has revised these to a metal linkage. (not sure that is the proper term) Need all metal replacements sent for all locks.
Selected primary Product Type: Mechanical Locks
Do you also need to update the Ship To Address on your order?: Yes
The customer changed the ship-to address and it is saved on the shipping tab.
One or more files were provided by the customer and saved in the timeline.
Email: brent@northerndoor.net
Phone Number: 12187229531
Preferred Contact Method: Email</t>
  </si>
  <si>
    <t>NORTHERN DOOR</t>
  </si>
  <si>
    <t>13988560</t>
  </si>
  <si>
    <t>70175</t>
  </si>
  <si>
    <t>7727255</t>
  </si>
  <si>
    <t>L-SLLK*10598690</t>
  </si>
  <si>
    <t>L-SLLK*10598692</t>
  </si>
  <si>
    <t>L-SLLK*10598694</t>
  </si>
  <si>
    <t>L-SLLK*10598696</t>
  </si>
  <si>
    <t>CAS6453021</t>
  </si>
  <si>
    <t xml:space="preserve">Do you need a replacement for a component or the entire device?: Component
Please describe the component: Mortise case 
Is there anything else we should know about this return?: Scrap in field.
The three locks in question are not unlocking the lever when power is supplied. Voltage is correct at the device.  The lock clicks and nothing happens
Selected primary Product Type: Mechanical Locks
Do you also need to update the Ship To Address on your order?: No
The original ship-to address is saved on the shipping tab.
Email: tom.kelly@h-gsales.com
Phone Number: (314) 280-4611
Preferred Contact Method: Email
</t>
  </si>
  <si>
    <t>14198308</t>
  </si>
  <si>
    <t>3047740003</t>
  </si>
  <si>
    <t>8075175</t>
  </si>
  <si>
    <t>L-SLLK*11066780</t>
  </si>
  <si>
    <t>L-SLLK*11066778</t>
  </si>
  <si>
    <t>CAS6453806</t>
  </si>
  <si>
    <t xml:space="preserve">Is there anything else we should know about this return?: Trim lever sent was as L-BE-BRW instead of L-NL-AVA
Selected primary Product Type: Exits
Do you also need to update the Ship To Address on your order?: No
The original ship-to address is saved on the shipping tab.
Did the label match the product inside?: No
One or more files were provided by the customer and saved in the timeline.
Email: bradley.jlconstructiongroup@gmail.com
Preferred Contact Method: Email
</t>
  </si>
  <si>
    <t>J&amp;L CONSTRUCTION GROUP LLC</t>
  </si>
  <si>
    <t>SO03128141</t>
  </si>
  <si>
    <t>HALOCAHWFAL#</t>
  </si>
  <si>
    <t>45558071</t>
  </si>
  <si>
    <t>CAS6453807</t>
  </si>
  <si>
    <t xml:space="preserve">Is there visible damage to exterior of shipping cartons?: no
Is there anything else we should know about your request?: This has already been replaced once.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jdlandfried@integrityonesolutions.com
Preferred Contact Method: Email
</t>
  </si>
  <si>
    <t>14189567</t>
  </si>
  <si>
    <t>245131RPLCAS6209811</t>
  </si>
  <si>
    <t>8036045</t>
  </si>
  <si>
    <t>S00028264118</t>
  </si>
  <si>
    <t>CAS6453888</t>
  </si>
  <si>
    <t>Return/Replace
(1) RH 9540-3454 Motor Asy Comp 
Defective
Ship to:
HOUSE CONSTRUCTION       
2450 ALVARADO ST BLDG 4  
SAN LEANDRO       CA 94577 
Do you need a replacement for a component or the entire device?: Component
Please describe the component: LCN9540-3454-RH
legacy Sr Swing Gearbox
Is there anything else we should know about this return?: spindle sheared off, see attached pictures.
Selected primary Product Type: Closers
Do you also need to update the Ship To Address on your order?: Yes
The customer changed the ship-to address and it is saved on the shipping tab.
One or more files were provided by the customer and saved in the timeline.
Email: jonathanl@huntingtonhardware.com
Phone Number: 9096295301
Preferred Contact Method: Email</t>
  </si>
  <si>
    <t>740757-01</t>
  </si>
  <si>
    <t>1373632P</t>
  </si>
  <si>
    <t>RH 9540-3454 Motor Asy Comp</t>
  </si>
  <si>
    <t>CAS6454573</t>
  </si>
  <si>
    <t>SIF and Replace (10) A30756-001-00
Ship to:
COLORADO DOORWAYS
Attn: Lance
5151 Bannock St. #17
Denver CO 80216
 T511 See attached picture of spindle breaking.</t>
  </si>
  <si>
    <t>Kyle Kounnas</t>
  </si>
  <si>
    <t>13196096</t>
  </si>
  <si>
    <t>20898K-11</t>
  </si>
  <si>
    <t>CAS6455054</t>
  </si>
  <si>
    <t>SIF and Replace
(1) W511P6 DAN 626 KD C
the screws, as shown in the attached pics, will not fit into the holes.  The first pic shows that when you apply pressure to try to screw the screw into the hole, it just breaks off.  The second picture shows if you don't apply pressure, it only goes in about two turns and stops.  That's not far enough to secure the lock to the door</t>
  </si>
  <si>
    <t>Commercial Door &amp; Frame Distributors</t>
  </si>
  <si>
    <t>14241774</t>
  </si>
  <si>
    <t>PO#82161-1</t>
  </si>
  <si>
    <t>CAS6455236</t>
  </si>
  <si>
    <t>2/27 RPL ORDER WENT OUT WITH CHARGE FOR FREIGHT - NEED CREDIT - PMR
N/C replacement, material arrived damaged due to manufacturing defect. 
Line 1 - Qty 1 - TH 1674 / 1674BK-NH-42" (1067MM)
Ship to:
Ellison
125 W MAIN ST
FALCONER, NY 14733
USA</t>
  </si>
  <si>
    <t>SO03189176</t>
  </si>
  <si>
    <t>653911</t>
  </si>
  <si>
    <t>45697454</t>
  </si>
  <si>
    <t>CAS6455890</t>
  </si>
  <si>
    <t xml:space="preserve">
Selected primary Product Type: Accessories
Do you also need to update the Ship To Address on your order?: No
The original ship-to address is saved on the shipping tab.
Email: reneew@andersonlock.com
Preferred Contact Method: Email
</t>
  </si>
  <si>
    <t>SO03251772</t>
  </si>
  <si>
    <t>238561</t>
  </si>
  <si>
    <t>45715503</t>
  </si>
  <si>
    <t>106210-00</t>
  </si>
  <si>
    <t>CAS6455899</t>
  </si>
  <si>
    <t>Replace:
1 Each E360-FS Solenoid Kit (Part 050744)
Ship To:
Klein-Dickert
4702 Helgesen Drive
Attn: Heather
Madison, WI 53718</t>
  </si>
  <si>
    <t>KLEIN-DICKERT CO INC</t>
  </si>
  <si>
    <t>SO02842152</t>
  </si>
  <si>
    <t>A285636##PT2</t>
  </si>
  <si>
    <t>050744</t>
  </si>
  <si>
    <t>CAS6456019</t>
  </si>
  <si>
    <t xml:space="preserve">Is there anything else we should know about this return?: NEED E996L TRIM, INSTEAD OF THE M996L TRIM SENT
Selected primary Product Type: Exits
Do you also need to update the Ship To Address on your order?: No
The original ship-to address is saved on the shipping tab.
Did the label match the product inside?: Yes
Email: reneew@andersonlock.com
Preferred Contact Method: Email
</t>
  </si>
  <si>
    <t>45719876</t>
  </si>
  <si>
    <t>CAS6456232</t>
  </si>
  <si>
    <t xml:space="preserve">Is there anything else we should know about your request?: Need to replace missing quantity 2 each 374T Thumb turn kit.
Selected primary Product Type: Exits
Do you also need to update the Ship To Address on your order?: No
The original ship-to address is saved on the shipping tab.
Email: blake.grossenheider@h-gsales.com
Phone Number: (314) 432-8188
Preferred Contact Method: Email
</t>
  </si>
  <si>
    <t>SO02879442</t>
  </si>
  <si>
    <t>4021880108</t>
  </si>
  <si>
    <t>45249006</t>
  </si>
  <si>
    <t>CAS6456246</t>
  </si>
  <si>
    <t>JH</t>
  </si>
  <si>
    <t>DEFECTIVE WASHER- PICTURE ATTACHED 
POS: RNW-P05-001 / OVR-P02-001
RECEIVED WITH LOCK.JH59 MODELS 
QTY 6 DEFECTIVE ON PO RNW-P05-001
QTY 5 DEFECTIVE ON PO OVR-P02-001
NC RPL THROUGHBOLT KITS QTY 11
J250-036.630 QTY 11
SHIP TO:41588
41588 EASTMAN DR #B
MURRIETA, CA, 92562, US
--------------------------------------------------------------------------------
Good morning,
We are emailing about (2) purchase orders as both were affected by this issue. We have (6) defects on RNW-P05-001 and (5) defects on OVR-P02-001.
The washers for the throughbolts on the JH59’s and screw cap covers look like they were not machined properly on the edges. The caps do not stay on the washers once installed on the doors. Can you please send us replacement throughbolt kits and cap covers for these?
Thanks!</t>
  </si>
  <si>
    <t>14231866/SO03215684</t>
  </si>
  <si>
    <t>RNW-P05-001/OVR-P02-001</t>
  </si>
  <si>
    <t>8127002</t>
  </si>
  <si>
    <t>J250-036.630</t>
  </si>
  <si>
    <t>JH59</t>
  </si>
  <si>
    <t>CAS6456301</t>
  </si>
  <si>
    <t>RPL N/C - please add QC hold to make sure they are scratched again
L4 7EA 600CPA-NH-BV-5.25-72" (1829MM)
SCRATCHED ON THE THRESHOLDS
SEE ATTACHED PICS - arrived scratched again
SENT TO
Kelley Bros of Arizona, Inc
1331 E 16th St
Tucson, AZ 85719
USA</t>
  </si>
  <si>
    <t>SO03262096</t>
  </si>
  <si>
    <t>3-42086-25020ADD RPL25</t>
  </si>
  <si>
    <t>45707406</t>
  </si>
  <si>
    <t>600CP</t>
  </si>
  <si>
    <t>CAS6456368</t>
  </si>
  <si>
    <t>Return with 45% restock fee/no call tags. Customer over ordered. 
Line 1 - Qty 10 - TH 545 / 545B-ORB-W/HOLES-42" (1067MM)
Ship to:
LA - IML
7655 N SAN FERNANDO RD
Burbank, CA 91505</t>
  </si>
  <si>
    <t>SO03252263</t>
  </si>
  <si>
    <t>696474</t>
  </si>
  <si>
    <t>45685371</t>
  </si>
  <si>
    <t>CAS6456401</t>
  </si>
  <si>
    <t>Provide updated BOL. Carrier delivered to wrong address. 
Pick up:
Assistant Service Manager/Warehouse Lead
Utility Communications, Inc.
920 Sherman Ave.
Hamden, CT 06514
Ship to: (pending confirmation but this is what's on SOA)
AORBIS INC
PARAG THAKKAR
64D, OAKLAND AVENUE
EAST HARTFORD, CT 06108
US
Phone: 8603177100</t>
  </si>
  <si>
    <t>SO03261978</t>
  </si>
  <si>
    <t>06K-701951-179##2</t>
  </si>
  <si>
    <t>45700138</t>
  </si>
  <si>
    <t>Divert</t>
  </si>
  <si>
    <t>CAS6456813</t>
  </si>
  <si>
    <t>Pending Approval (Davidson or Guthrie) 02/27 email hasn't been sent
(10) MK# U001.1   REPL  W/   LOCK  PREP  @  56 1/4"  TOP/CL  
(10) mk#U001.1     lock  prep  off by  7"  loc  @ 49 1/4   in lieu  56 1/4
orig  ackn  is  correct   lock  loc  changed  after  change order case #CAS6211197  issued</t>
  </si>
  <si>
    <t>Door Supply of Florida Inc</t>
  </si>
  <si>
    <t>997850</t>
  </si>
  <si>
    <t>062525-1</t>
  </si>
  <si>
    <t>11883963</t>
  </si>
  <si>
    <t>CAS6456910</t>
  </si>
  <si>
    <t xml:space="preserve">Is there anything else we should know about this return?: We received an exit device cover with a cylinder hole.  We need a replacement cover without that hole as ordered.  We had to install the exit device so we can return the existing cover once we receive the correct cover.
Selected primary Product Type: Exits
Do you also need to update the Ship To Address on your order?: No
The original ship-to address is saved on the shipping tab.
Did the label match the product inside?: Yes
One or more files were provided by the customer and saved in the timeline.
Email: dora.andrews@saftechnologies.com
Phone Number: 7049621067
Preferred Contact Method: Email
</t>
  </si>
  <si>
    <t>SO03223876</t>
  </si>
  <si>
    <t>42786</t>
  </si>
  <si>
    <t>45659086</t>
  </si>
  <si>
    <t>CAS6457066</t>
  </si>
  <si>
    <t>ACCT# 8738   ISSUE CREDIT  $4000  (KM) 
Can you please forward the credit memo for this backcharge?
Thank you,  Clay
I have entered a back charge in our system for $4,000 to cover the cost of repair / modification on openings G105A &amp; G105B on original Walsh PO# 1-24225-25 / Steelcraft 987920-00. Photos attached. Door labels were painted over by the customer. 
Additional Notes: 
OPENING #G105A &amp; G105B - 3 OF 4 DOORS ON PAIRS NEED TO HAVE MORTISE POCKET FIXED TO ALLOW FOR FLUSH INSTALLATION OF MULTIPOINT LOCKSETS
TROUBLESHOOT DOORS G105A AND G105B; AND MODIFY DOOR TO WORK WITH MORTISED MULTIPOINT LOCKSET.
Kylee, I have entered SR 3364 for this expected credit.
Thank you,
Clay</t>
  </si>
  <si>
    <t>Walsh Door and Hardware</t>
  </si>
  <si>
    <t>987920</t>
  </si>
  <si>
    <t>1-24225-25</t>
  </si>
  <si>
    <t>11875335</t>
  </si>
  <si>
    <t>CAS6445351</t>
  </si>
  <si>
    <t>NC replace
Key not operating cylinder.
Please replace:
Line 29 QTY 1) CYL.20-001-6.EV.626.114.S123.MK.DETAIL.48-268-EV.1.L583-477.36-083
STR 25R08727
AA1 A,AA,CK
Ship to:
David Birdsong C/O 1072 WPS
8675 Gullat Road
Palmetto GA 30268
--------------------------
Is there visible damage to exterior of shipping cartons?: no
Is there anything else we should know about your request?: The cylinder for door tag 0803 is not working correctly. When the split key is inserted the key constantly spins. This has not been turned over to master keying as no master keys have been sent to site
Selected primary Product Type: Mechanical Locks
Do you also need to update the Ship To Address on your order?: Yes
The customer changed the ship-to address and it is saved on the shipping tab.
One or more files were provided by the customer and saved in the timeline.
Email: eallison@cookandboardman.com
Preferred Contact Method: Email</t>
  </si>
  <si>
    <t>Cook &amp; Boardman LLC - Peachtree GA</t>
  </si>
  <si>
    <t>14085159</t>
  </si>
  <si>
    <t>344475-116</t>
  </si>
  <si>
    <t>7936230</t>
  </si>
  <si>
    <t>CYLSS-SLCY*10091430</t>
  </si>
  <si>
    <t>CAS6445356</t>
  </si>
  <si>
    <t>Discount should reflect 71% for lines 5-7 and 76% for lines 11-13 order currently reflects 63% for all lines
credit difference to invoice 8169798
***************************************************************************
Apply Quote (Selected): 1606972
Is there anything else we should know about this request: undefined
Please select the primary Product Type on this request: Mechanical Locks
Do you also need to update the Ship To Address on your order?: No
The original ship-to address is saved on the shipping tab.
Email: heath.engels@imlss.com
Preferred Contact Method: Email</t>
  </si>
  <si>
    <t>14272183</t>
  </si>
  <si>
    <t>699668#1</t>
  </si>
  <si>
    <t>8169798</t>
  </si>
  <si>
    <t>D200</t>
  </si>
  <si>
    <t>D200-FLLK*5700503</t>
  </si>
  <si>
    <t>043156147489</t>
  </si>
  <si>
    <t>D200-FLLK*8296873</t>
  </si>
  <si>
    <t>043156598083</t>
  </si>
  <si>
    <t>043156598090</t>
  </si>
  <si>
    <t>194555237995</t>
  </si>
  <si>
    <t>FREIGHT</t>
  </si>
  <si>
    <t>12/31/1898 7:00:00 PM</t>
  </si>
  <si>
    <t>CAS6445543</t>
  </si>
  <si>
    <t>RPL LINE 17 QTY. 2 DUE TO SHORTAGE 
RPL# SO03283545
A CREDIT OF $ 201.34 HAS BEEN SUBMITTED TO OFFSET THE COST OF THE REPLACEMENT.</t>
  </si>
  <si>
    <t>SO03246244</t>
  </si>
  <si>
    <t>P038897</t>
  </si>
  <si>
    <t>45694586</t>
  </si>
  <si>
    <t>155656</t>
  </si>
  <si>
    <t>CAS6446129</t>
  </si>
  <si>
    <t>SIF N/C REPLACE
LINE 29 QTY 3 EA:
S00034456804
03-200 RHO 626 N N SL (LEVER, SFIC, GDi)
SHIP TO:
LAS VEGAS_928180
Is there anything else we should know about this return?: Label on box say it should be a SFIC, instead it was a less KIK cylinder.
Selected primary Product Type: Mechanical Locks
Do you also need to update the Ship To Address on your order?: No
The original ship-to address is saved on the shipping tab.
Did the label match the product inside?: No
One or more files were provided by the customer and saved in the timeline.
Email: marcos.mendoza@imlss.com
Phone Number: (702) 939-5625
Preferred Contact Method: Email</t>
  </si>
  <si>
    <t>14255225</t>
  </si>
  <si>
    <t>695753</t>
  </si>
  <si>
    <t>8164840</t>
  </si>
  <si>
    <t>S00034456804</t>
  </si>
  <si>
    <t>CAS6448091</t>
  </si>
  <si>
    <t>Hi there! I’d be happy to look into this for you. Could you please let me know a little more about why the credit is needed? This will help me make sure we get everything processed correctly on our end. Thanks
********
Selected credit reason: Pricing Error
Is there anything else we should know about this request: undefined
One or more files were provided by the customer and saved in the timeline.
Email: CIB@lwsupply.com
Phone Number: (718) 786-7777
Preferred Contact Method: Email</t>
  </si>
  <si>
    <t>SO03258502</t>
  </si>
  <si>
    <t>1002410378##1</t>
  </si>
  <si>
    <t>45697119</t>
  </si>
  <si>
    <t>HINGE.377</t>
  </si>
  <si>
    <t>CAS6448105</t>
  </si>
  <si>
    <t>Weatherstripping</t>
  </si>
  <si>
    <t>Hi there! I’d be happy to look into this for you. Could you please let me know a little more about why the credit is needed? This will help me make sure we get everything processed correctly on our end. Thanks
*********
Selected credit reason: Pricing Error
Is there anything else we should know about this request: undefined
One or more files were provided by the customer and saved in the timeline.
Email: CIB@lwsupply.com
Phone Number: (718) 786-7777
Preferred Contact Method: Email</t>
  </si>
  <si>
    <t>SO03258498</t>
  </si>
  <si>
    <t>1002410378##2</t>
  </si>
  <si>
    <t>45699563</t>
  </si>
  <si>
    <t>SL326</t>
  </si>
  <si>
    <t>WT188BK-21PSA</t>
  </si>
  <si>
    <t>CAS6450455</t>
  </si>
  <si>
    <t>RETURN AT 45% RESTOCK - NO LONGER NEED
LINE  QTY 6) 8310-813WH TOUCHLESS ACTUATOR, SINGLE GANG AND DOUBLE GANG
****
Selected primary Product Type: Accessories
Is this still new and in the original package?: Yes
Email: noel@mfsales.com
Phone Number: (718) 622-8785
Preferred Contact Method: Email</t>
  </si>
  <si>
    <t>774653-00</t>
  </si>
  <si>
    <t>131945</t>
  </si>
  <si>
    <t>8310-813WH TOUCHLESS ACTUATOR, SINGLE GANG AND DOUBLE GANG</t>
  </si>
  <si>
    <t>CAS6451490</t>
  </si>
  <si>
    <t>442S</t>
  </si>
  <si>
    <t>NO CHARGE REPLACEMENT ORDER: 
LINE 1 QTY 1
CABINET.LOCK.442S
043156102860
Is there visible damage to exterior of shipping cartons?: no
Is there anything else we should know about your request?: When we opened the box, the plastic where the item screws are located was cracked. Also, the solenoid was not firing every single time.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aking@vulcansecurity.net
Phone Number: 18602898433
Preferred Contact Method: Email</t>
  </si>
  <si>
    <t>VULCAN SECURITY TECHNOLOGIES INC</t>
  </si>
  <si>
    <t>14262801</t>
  </si>
  <si>
    <t>2-2-26-1</t>
  </si>
  <si>
    <t>8153422</t>
  </si>
  <si>
    <t>043156102860</t>
  </si>
  <si>
    <t>CAS6451960</t>
  </si>
  <si>
    <t>N/C REPLACE LINE 1 QTY 6)
L283-597
Confirmed with Michael from PS we need to send the L283-597. We sent the wrong part.
Moving in next week - Please send NDA
Ship To:
SLC - IML SECURITY SUPPLY
3106 S MAIN ST
Salt Lake City, UT 84115</t>
  </si>
  <si>
    <t>14273832</t>
  </si>
  <si>
    <t>639468 RPL CAS6435130</t>
  </si>
  <si>
    <t>8173108</t>
  </si>
  <si>
    <t>194555257078</t>
  </si>
  <si>
    <t>LV9092EL/EU</t>
  </si>
  <si>
    <t>CAS6452645</t>
  </si>
  <si>
    <t>RETURN 
LINE 1 -  2 EACH F-25-M-L-US26D-3'-LHR-510-DANE-US26D-1279-PB=US26D (ED25 68719) 
LINE 2 -  1 EACH  F-25-M-L-US26D-3'-RHR-510-DANE-US26D-1279-PB=US26D (ED25 68119) 
45% RESTOCK FEE 
SHIP FROM 
Architectural Doors
3900 HOLLY ST
Denver, CO 80207
USA
Selected primary Product Type: Exits
Is this still new and in the original package?: No
Email: kyles@archdoorsinc.com
Phone Number: 13033221410
Preferred Contact Method: Email</t>
  </si>
  <si>
    <t>SO03234113</t>
  </si>
  <si>
    <t>516224-1</t>
  </si>
  <si>
    <t>45670415</t>
  </si>
  <si>
    <t>ED25 68719</t>
  </si>
  <si>
    <t>ED25 68119</t>
  </si>
  <si>
    <t>CAS6452691</t>
  </si>
  <si>
    <t>REPLACE AT NO CHARGE - SHORT - NO DAMAGE TO SHIPPING CONTAINER
LINE 4 TY 1) RH 4111 Closer STD MC S-CNS ALUM SRT
***
Is there anything else we should know about your request?: Did not receive this closer. It is for Tag #123. Line 4 on my original PO. Please ship ASAP. Closer is needed to secure the building. Thank you.
Selected primary Product Type: Closers
Do you also need to update the Ship To Address on your order?: No
The original ship-to address is saved on the shipping tab.
Email: jent@okee.net
Phone Number: 18609531234
Preferred Contact Method: Email</t>
  </si>
  <si>
    <t>Cook &amp; Boardman dba Builders Hardware</t>
  </si>
  <si>
    <t>792568-00</t>
  </si>
  <si>
    <t>P-141954-JLT</t>
  </si>
  <si>
    <t>3001033~Label / BOL / Packing Slip|1036~Étiquetage|1040~Etichetta / Packing List / Lista Carico|3082~Etiqueta / BOL / albarán</t>
  </si>
  <si>
    <t>0851033~Label / BOL / Packing Slip|1040~Etichetta / Packing List / Lista Carico|3082~Etiqueta / BOL / albarán|1036~Étiquette / BOL / Bordereau d'expédition</t>
  </si>
  <si>
    <t>RH 4111 Closer STD MC S-CNS ALUM SRT</t>
  </si>
  <si>
    <t>CAS6450235</t>
  </si>
  <si>
    <t xml:space="preserve">Is there anything else we should know about your request?: There was only [1] cylinder housing included for each lock. They should have come with [2] each per the function. Please send [2] cylinder housings that were missing.
Selected primary Product Type: Electronic Locks/Readers and Credentials/Biometrics
Do you also need to update the Ship To Address on your order?: Yes
The customer changed the ship-to address and it is saved on the shipping tab.
Email: lizb@goihc.com
Preferred Contact Method: Email
</t>
  </si>
  <si>
    <t>BIRDSONG INC - DBA ILLINI HARDWARE CO</t>
  </si>
  <si>
    <t>14111762</t>
  </si>
  <si>
    <t>84128-8717</t>
  </si>
  <si>
    <t>7969503</t>
  </si>
  <si>
    <t>L-SLLK*10827576</t>
  </si>
  <si>
    <t>CAS6451754</t>
  </si>
  <si>
    <t>CHARGE REPLACE LINES 9, 13, AND 14 
QTY 7) 30-001.626.E
Need Next Available Key Symbol 
Line 9 : Door ID 240; Set List AA 
Line 13 : Door IDs 119, 121, 241, 242; Set List AA 
Line 14 : Door IDs 118, 120; Set List AA
Structure Number : 25R09359
Key schedule provided was incorrect, and cores were provided with incorrect keying.
SHIP TO: 
SUNCOAST COMMERCIAL DOOR &amp; HARDWARE 
1856 APEX RD
SARASOTA, FL 34240</t>
  </si>
  <si>
    <t>INTEGRATED OPENING SOLUTIONS DBA SUNCOAST COMMERCIAL DOOR &amp; HARDWARE</t>
  </si>
  <si>
    <t>14130990</t>
  </si>
  <si>
    <t>300306-21</t>
  </si>
  <si>
    <t>7968264</t>
  </si>
  <si>
    <t>L9070 Cylinder</t>
  </si>
  <si>
    <t>L9050 Cylinder</t>
  </si>
  <si>
    <t>CAS6451990</t>
  </si>
  <si>
    <t>Part # Needed:
(2) L283-126
Ship to Address: ***Please Expedite***
Hausmann
ATTN: Seth Goodrich
2106 West Taylor Avenue, #400
Norfolk, NE 68701
Send call tag for 2 lock chassis to be sent back for evaluation. To Kevin Wickline/Steve Couch to Security office.
(2) L9056L 06B L283-722 L583-363, unable to unlock via the keyed cylinder on outside. Burke Engineering is who the lockset was purchased from. Caller was able to remove the cylinder from the lockset. Stating that the cam is spinning around in hand. Something going on with the lock body on this. Will need to replace the lock body on this. Will need to get the original order # or the PO on which this was purchased. Caller provided H31301, which did not populate anything on my side.</t>
  </si>
  <si>
    <t>Seth Goodrich</t>
  </si>
  <si>
    <t>13878811</t>
  </si>
  <si>
    <t>H31301M</t>
  </si>
  <si>
    <t>7588633</t>
  </si>
  <si>
    <t>194555279902</t>
  </si>
  <si>
    <t>L9056</t>
  </si>
  <si>
    <t>CAS6452220</t>
  </si>
  <si>
    <t>Missing 20 STC 50 labels</t>
  </si>
  <si>
    <t>16280</t>
  </si>
  <si>
    <t>CAS6452257</t>
  </si>
  <si>
    <t>IBE FROM CARRIER FEDEX ADVISING THAT A BOX OF LOCKS WERE LEFT ON THEIR DOCK. REQ TO NOW IF CUSTOMER WAS SHORT SHIPPED, IF SO, CARRIER WILL SHIP TO CUSTOMER
REQ THAT CARRIER SEND BACK TO CUSTOMER</t>
  </si>
  <si>
    <t>14269175</t>
  </si>
  <si>
    <t>82662</t>
  </si>
  <si>
    <t>CAS6445296</t>
  </si>
  <si>
    <t>N/C REPLACE LINE 1 QTY 1)
LOCK.ND80.J.D.RHO.626.13-247.10-025.134.DETAIL
Per customer: The lockset is missing interior lock parts. They changed the core out with a new core but that didn’t fix the issue. The key just kept spinning in the lock.
Ship To:
AMERICAN DIRECT - ATLANTA
1327 NORTHBROOK PKWY
SUITE 490
SUWANEE, GA 30024</t>
  </si>
  <si>
    <t>13689272</t>
  </si>
  <si>
    <t>PO-021374</t>
  </si>
  <si>
    <t>7264186</t>
  </si>
  <si>
    <t>ND-SLLK*9579240</t>
  </si>
  <si>
    <t>CAS6445371</t>
  </si>
  <si>
    <t>REPLACE / RETURN 
Qnty: 1
LINE 1 QTY 1
LOCK.BE467.F.GRW.619.12-398.10-116.134
Order No: 14043843
Supplier: INSTANT HARDWARE DELIVERY
This was cloned from original case: CAS6421360
Service case was CAS6445445
Ship To:
Allwine Security
208 E Main St
Brownstown, PA 17508
Att: Jamie Alwine 
NO CHARGE REPLACEMENT ORDER: 
Before an exchange can be placed, you will need to work with our Product Support team to sign off on troubleshooting steps being completed. Please include Troubleshooting case # to proceed.
They have been CC'ed in this email, and their email is below for reference. 
Do you need a replacement for a component or the entire device?: 
Is there anything else we should know about this return?: We have one BE467F GRW 619 that was bad out of box. 
We cannot commission or factory default the controller.
Selected primary Product Type: Electronic Locks/Readers and Credentials/Biometrics
Do you also need to update the Ship To Address on your order?: No
The original ship-to address is saved on the shipping tab.
Email: tschuch@instanthardwaredelivery.com
Phone Number: 13014179494
Preferred Contact Method: Email</t>
  </si>
  <si>
    <t>14043843</t>
  </si>
  <si>
    <t>35611</t>
  </si>
  <si>
    <t>7814655</t>
  </si>
  <si>
    <t>CAS6445397</t>
  </si>
  <si>
    <t>N/C RETURN AND REPLACE LINE 30 QTY 21)
09-506.03.A.622
47804352.622
Factory sent brass finish instead of 622. See photos in timeline.
Pick Up/Ship To:
UNIFIED DOOR AND HARDWARE GROUP LLC
1650 SUCKLE HWY
PENNSAUKEN, NJ 08110</t>
  </si>
  <si>
    <t>14084895</t>
  </si>
  <si>
    <t>TF4169-311A</t>
  </si>
  <si>
    <t>7902375</t>
  </si>
  <si>
    <t>09-506.03.A.622</t>
  </si>
  <si>
    <t>47804352.622</t>
  </si>
  <si>
    <t>CAS6445581</t>
  </si>
  <si>
    <t>Multi-Technology Cards</t>
  </si>
  <si>
    <t>Qnty: 60
Replace original order with 8643T.
CREDENTIALS.8643T.CT6A0921.26A.22.42509.42509.1.01-Standard Default.No.6
Order No: 14102522
PO: 146570
Supplier: LOCKMASTERS INC
Expedite Shipment To: 
Tommy Cole 
6077 West River Road 
Aylett Va 23009
Caller reports at least 10 of these 60 fobs on this order do not work.
There are indications that badge IDs 042536, 042549, and 042534 have CSN issues.
Will replace order with 8643T fobs
Original order: CREDENTIALS.9651.CT6A0921.26A.22.42509.42509.1.01-Standard Default.No.6</t>
  </si>
  <si>
    <t>ALLEGION - RSO CAROLINAS</t>
  </si>
  <si>
    <t>CAS6445581 RPL FSAC</t>
  </si>
  <si>
    <t>CREDENTIALS.8643T.CT6A0921.26A.22.42509.42509.1.01-Standard Default.No.6</t>
  </si>
  <si>
    <t>8643T</t>
  </si>
  <si>
    <t>CAS6446052</t>
  </si>
  <si>
    <t>94/95</t>
  </si>
  <si>
    <t>Replace:
Line 1: 1EA:
9447-EO-US26D-3'-4'-LHR-338-385A
Per customer only 1 device arrived.
Ship to:
FAIRWAY SUPPLY INC
5215 LINBAR DR
STE 202
NASHVILLE, TN 37211</t>
  </si>
  <si>
    <t>FAIRWAY SUPPLY INC</t>
  </si>
  <si>
    <t>SO03233432</t>
  </si>
  <si>
    <t>2601-15</t>
  </si>
  <si>
    <t>45709604</t>
  </si>
  <si>
    <t>9447-EO-US26D-3'-4'-LHR-338-385A</t>
  </si>
  <si>
    <t>CAS6446541</t>
  </si>
  <si>
    <t>RETURN FOR CREDIT - NO RESTOCK FEE
QTY (6) 4040XP Arms REG ALUM SRT
Issue call tag 21 Lbs.
REPLACE W/CHARGES (79%)
QTY (6) 4040XP Arms S-CNS ALUM SRT
P/U-SHIP TO
Modern Art &amp; Plate Glass   
30 CONRAD ST                                 
JOHNSTOWN         PA 15905 
Is there anything else we should know about this return?: po got entered w/ regular arms and my PO clearly shows these to be cush arms 4040xp-3077cns-689.. please have the correct ones sent asap.
my PO is attached too
Selected primary Product Type: Closers
Do you also need to update the Ship To Address on your order?: No
The original ship-to address is saved on the shipping tab.
Did the label match the product inside?: Yes
One or more files were provided by the customer and saved in the timeline.
Email: mburstein@sentineldoor.com
Phone Number: 18003277848
Preferred Contact Method: Email</t>
  </si>
  <si>
    <t>102134-00</t>
  </si>
  <si>
    <t>PO62344</t>
  </si>
  <si>
    <t>102134-00 2/12/2026</t>
  </si>
  <si>
    <t>4040XP Arms S-CNS ALUM SRT</t>
  </si>
  <si>
    <t>4040XP Arms REG ALUM SRT</t>
  </si>
  <si>
    <t>CAS6446565</t>
  </si>
  <si>
    <t>NC RPL for Defective Encodes / Schlage Res. / Atlantic Building Supply / 3002372
14 of the BE489WBC CAM 619
4 of the BE489WBC CEN 622
Good afternoon,
I was able to get these locks and go through them. Changed batteries, FDRd, checked wires, those things – I found the same thing the customer did. Can we please send the customer replacements for these?
Thank you,
Kelsey Sweat 
Single Family Sales Consultant 
121 Continental Drive Suite 112
Newark, DE  19713 
Cell: 202-570-0236
Email: kelsey.sweat@allegion.com
We’ve got a decent stack of BE489s that we found were defective and cannot get them to work properly, see the list below. Can you please either issue a credit or replacement material for these? We would be happy to send them in.
BE489 CAM 619
QTY 9 - Do not get power to the keypad, no visible damage to wiring
QTY 1 – Gears clicking inside the mechanism
QTY 1 – Can’t program any codes into it
QTY 3 – Low power/act weak even with fresh batteries
BE489 CEN 622
QTY 1 – Does not get power to keypad, no visible damage to wiring
QTY 1 – Can’t program any codes into it
QTY 2 - Low power/act weak even with fresh batteries
Case VanWingerden</t>
  </si>
  <si>
    <t>ATLANTIC BUILDING SUPPLY INC</t>
  </si>
  <si>
    <t>14210923 / 14195222</t>
  </si>
  <si>
    <t>1106TPEXT / 1014LENEXT</t>
  </si>
  <si>
    <t>8076110 / 8056047</t>
  </si>
  <si>
    <t>0011033~Allegion / Schlage Products|1036~Produits Allegion / Schlage|3082~Allegion / Schlage Productos|1040~Prodotti Allegion/Schalge</t>
  </si>
  <si>
    <t>CAS6447401</t>
  </si>
  <si>
    <t>Valid quote 1561020 is approved to apply to this purchase order. Please see attached quote page for discount details. I. SANDOVAL
----------------------------------------------------
Please re apply quote to order 1561020
Issue credit</t>
  </si>
  <si>
    <t>RAE Security Inc</t>
  </si>
  <si>
    <t>SO03221635</t>
  </si>
  <si>
    <t>PO-RS-SW-32079</t>
  </si>
  <si>
    <t>45647496</t>
  </si>
  <si>
    <t>CAS6447655</t>
  </si>
  <si>
    <t>Replace @ NC 
Lost in transit (1ZA5V9400391031705)
L1 (4) 105S-695
L10 (3) 903S-BLK 1-3/4
Ship to 
DOORS INC
110 WEST 55TH ST
Davenport, IA 52806
USA</t>
  </si>
  <si>
    <t>SO03235277</t>
  </si>
  <si>
    <t>PD55925</t>
  </si>
  <si>
    <t>45703235</t>
  </si>
  <si>
    <t>OH100-5</t>
  </si>
  <si>
    <t>CAS6447846</t>
  </si>
  <si>
    <t>Credit due to wrong Price book Order#14268414 / LMC - ABS / 3019446
Quote on order 1431973 should have been on PB 13
This is a COOP so must issue credit not short pay
See Invoice, quote, and worksheet attached.</t>
  </si>
  <si>
    <t>14268414</t>
  </si>
  <si>
    <t>670742</t>
  </si>
  <si>
    <t>8170177</t>
  </si>
  <si>
    <t>CAS6447876</t>
  </si>
  <si>
    <t>MONTHLY SALES TAX CREDIT</t>
  </si>
  <si>
    <t>Motorola Solutions Video Manufacturing Inc</t>
  </si>
  <si>
    <t>14246103</t>
  </si>
  <si>
    <t>4500290885</t>
  </si>
  <si>
    <t>8131402</t>
  </si>
  <si>
    <t>CAS6447961</t>
  </si>
  <si>
    <t>NEW SYSTEM ASSOCIATES</t>
  </si>
  <si>
    <t>14221946</t>
  </si>
  <si>
    <t>DF26692.15-1</t>
  </si>
  <si>
    <t>8126015</t>
  </si>
  <si>
    <t>CAS6448062</t>
  </si>
  <si>
    <t>Hi Kit and Customer Services Team,
Thanks for the update.
The package is now at Taiwan, the quickest way in this case now is to let Taiwan customer to receive the goods first, then Allegion HK booked courier shipment directly from Taiwan to HK. In order for Taiwan customer to get the package, they need to pay the FedEx bill first, can they provide the FedEx invoice charged to their amount and factory issue credit note based on the invoice amount?</t>
  </si>
  <si>
    <t>ALLEGION (HONG KONG) LTD.  (E2840)UNITS 1101B-02A,11/F,TOWER B</t>
  </si>
  <si>
    <t>14265995</t>
  </si>
  <si>
    <t>PO20260072</t>
  </si>
  <si>
    <t>CAS6448069</t>
  </si>
  <si>
    <t>8124886</t>
  </si>
  <si>
    <t>CAS6448138</t>
  </si>
  <si>
    <t>8165167</t>
  </si>
  <si>
    <t>CAS6448195</t>
  </si>
  <si>
    <t>Replace @ nc 
Carrier returned to incorrect address that is not allegion
L1 (1) 7350AA-37" (940MM)
L2 (2) 154A 38" (965MM)
L3 (2) 154A 96" (2438MM)
L4 (2) 8144S-BK 8ft (2439mm) PSA
Ship to 
Clark Construction 
7900 W Park Dr
Suite T300
ATTN Kiarn Stump 571-562-2441
Mclean VA 22102</t>
  </si>
  <si>
    <t>Michael Nicholas</t>
  </si>
  <si>
    <t>SO03188983</t>
  </si>
  <si>
    <t>CA1168-105A</t>
  </si>
  <si>
    <t>45632932</t>
  </si>
  <si>
    <t>ADB7350</t>
  </si>
  <si>
    <t>SW154</t>
  </si>
  <si>
    <t>Saddle</t>
  </si>
  <si>
    <t>WT8144</t>
  </si>
  <si>
    <t>CAS6448254</t>
  </si>
  <si>
    <t>SIF RMA for Defective locks / Schlage Res. / Schilling Brothers / 3015641
Line # 12 - 2 of the F51A PLY 622 KA4 / 043156420735 / $22.40 
Morning,
We received (2) F51APLY622 from PO #1000362124 that are damaged. The knob is continuing to come off when you pull on it. The screws stay in place but the knob comes off.  
Can you please send us an RMA or give us approval to field destroy?
Thank you,</t>
  </si>
  <si>
    <t>SCHILLING BROTHERS LUMBER</t>
  </si>
  <si>
    <t>14252508</t>
  </si>
  <si>
    <t>1000362124</t>
  </si>
  <si>
    <t>8144592</t>
  </si>
  <si>
    <t>043156420735</t>
  </si>
  <si>
    <t>F51</t>
  </si>
  <si>
    <t>CAS6448453</t>
  </si>
  <si>
    <t>We had imported parts out of which 1 No RECENTERING ADAPTOR is missing in the package. Details mentioned below.
PO NO
SALES ORDER
MODEL NO.
QTY
PROBLEMS
PO26-00070
14261101
Part no: 47695211
Description:  RECENTERING ADAPTOR
1  Qty missing in the package
Kindly consider this as a free of cost replacement and book the shipment in DDP incoterms using US Shipper Account.</t>
  </si>
  <si>
    <t>ALLEGION INDIA PRIVATE LIMITED</t>
  </si>
  <si>
    <t>14261101</t>
  </si>
  <si>
    <t>PO26-00070</t>
  </si>
  <si>
    <t>47695211</t>
  </si>
  <si>
    <t>CAS6448954</t>
  </si>
  <si>
    <t>QUOTE #1533842 DID NOT GET APPLIED TO INVOICE #758011-00. AND CREDIT NEEDS TO BE APPLIED TO INV#758011-00 NMG</t>
  </si>
  <si>
    <t>Himmel's Architectural Door &amp; Hardware LLC</t>
  </si>
  <si>
    <t>758011-00</t>
  </si>
  <si>
    <t>6028068</t>
  </si>
  <si>
    <t>CAS6449061</t>
  </si>
  <si>
    <t>QUOTE #1501466 WAS APPLIED TO INVOICE #786902-00 BUT SURCHARGES WERE APPLIED, NEEDS A CUSTOMER ACCOMMODATION DONE</t>
  </si>
  <si>
    <t>786902-00</t>
  </si>
  <si>
    <t>6036380</t>
  </si>
  <si>
    <t>CAS6450369</t>
  </si>
  <si>
    <t xml:space="preserve">Is there anything else we should know about this return?: Email was sent to Allegion stating that the Keyway was to be D124 not D125. Need qty 3 each on Line 3 replaced with the correct keyway D124.
Selected primary Product Type: Mechanical Locks
Do you also need to update the Ship To Address on your order?: No
The original ship-to address is saved on the shipping tab.
Did the label match the product inside?: Yes
One or more files were provided by the customer and saved in the timeline.
Email: blake.grossenheider@h-gsales.com
Phone Number: (314) 432-8188
Preferred Contact Method: Email
</t>
  </si>
  <si>
    <t>14225415</t>
  </si>
  <si>
    <t>5275016001</t>
  </si>
  <si>
    <t>8098927</t>
  </si>
  <si>
    <t>CYLSS-SLCY*5092569</t>
  </si>
  <si>
    <t>CAS6450427</t>
  </si>
  <si>
    <t>NC RPL for locks with incorrect finish / Schlage Res. Mech. / UNIFIED DOOR &amp; HARDWARE GROUP LLC / 3000872
Per the PO
Line # 5 - 4 of the J10F BRW 619 COL 16-059 10-101 
Line #6 - 4 of the J10F BRW 619 COL 16-059 10-101
Good Morning,
I spoke with Kurt at Schlage customer Service - he told me to reach out to you for replacements. PO JF1477-065A, Order#14105289. Lines 5.1 &amp; 6.1 on the attached acknowledgment were sent in 626 finish when they should have been 619 finish. I have attached the PO to reference as well. Please send out replacements ASAP.
Thank you,
Gina Cordwell
Project Coordinator</t>
  </si>
  <si>
    <t>14105289 - SO02993114</t>
  </si>
  <si>
    <t>JF1477-065A</t>
  </si>
  <si>
    <t>7912272</t>
  </si>
  <si>
    <t>CAS6450546</t>
  </si>
  <si>
    <t xml:space="preserve">Is there anything else we should know about this return?: Side cuts for the finger pins were not cut into the blanks matching the customers account number. side cuts should be 56325.
Selected primary Product Type: Mechanical Locks
Do you also need to update the Ship To Address on your order?: No
The original ship-to address is saved on the shipping tab.
Did the label match the product inside?: Yes
Email: adam.katz@imlss.com
Phone Number: 8014860079
Preferred Contact Method: Email
</t>
  </si>
  <si>
    <t>14267524</t>
  </si>
  <si>
    <t>698269</t>
  </si>
  <si>
    <t>8168052</t>
  </si>
  <si>
    <t>KYSS-SLKY*6073607</t>
  </si>
  <si>
    <t>CAS6451547</t>
  </si>
  <si>
    <t>NC replacement
Label created 1Z4411480392636946 -did not receive
Line 1  
qty 2
HH-1690-EO-US28-36"-8'-RHR-HEX-HSEC-SNB-1 3/4"HMD-HMF
Line 3 
qty 1
MEL-HH-1690-EO-DC13-36"-8'-RHR-HEX-HSEC-SNB-1 3/4"HMD-HMF
Ship to 
SENTINEL DOOR CONTROLS
3020 HUTCHISON MCDONALD RD STE D
Charlotte, NC 28269"-8'-RHR-HEX-HSEC-SNB-1 3/4"HMD-HMF</t>
  </si>
  <si>
    <t>SO03271561</t>
  </si>
  <si>
    <t>PO62314</t>
  </si>
  <si>
    <t>45710174</t>
  </si>
  <si>
    <t>MEL-HH-1690-EO-DC13-36</t>
  </si>
  <si>
    <t>HH-1690-EO-US28-36"-8'-RHR-HEX-HSEC-SNB-1 3/4"HMD-HMF</t>
  </si>
  <si>
    <t>CAS6451579</t>
  </si>
  <si>
    <t xml:space="preserve">Is there anything else we should know about this return?: Our PO states we ordered a FE285GRW716AND not a FE285GRW716AND619. Please send out a replacement for the correct item &amp; a RMA for the incorrect product.
Selected primary Product Type: Mechanical Locks
Do you also need to update the Ship To Address on your order?: Yes
The customer changed the ship-to address and it is saved on the shipping tab.
Did the label match the product inside?: Yes
One or more files were provided by the customer and saved in the timeline.
Email: smetz@topnotchinc.com
Phone Number: 18002334210
Preferred Contact Method: Email
</t>
  </si>
  <si>
    <t>14212516</t>
  </si>
  <si>
    <t>5290140</t>
  </si>
  <si>
    <t>8073528</t>
  </si>
  <si>
    <t>043156620173</t>
  </si>
  <si>
    <t>CAS6452899</t>
  </si>
  <si>
    <t>REPLACE AT NO CHARGE
QTY (50) 35-270 468 S123 EVEREST KEY BL - Line 4
SHIP TO 
BREDEMUS HARDWARE CO
1285 SYLVAN ST
Saint Paul, MN 55117
Is there anything else we should know about your request?: We are short one box of the 35-270 S123 key blanks   S00031642750
Selected primary Product Type: ProExpress/FastTrack
Do you also need to update the Ship To Address on your order?: No
The original ship-to address is saved on the shipping tab.
Email: kristin@bredemus.com
Phone Number: 6514896250
Preferred Contact Method: Email</t>
  </si>
  <si>
    <t>BREDEMUS HARDWARE CO</t>
  </si>
  <si>
    <t>SO03280319  14274719</t>
  </si>
  <si>
    <t>26-741</t>
  </si>
  <si>
    <t>45711096 2/20/2026</t>
  </si>
  <si>
    <t>S00031642750:FT</t>
  </si>
  <si>
    <t>CAS6454140</t>
  </si>
  <si>
    <t>REPLACE / SCRAP
QTY (1), RC-04-PRX-M
00-18-C8-40-F9-C0
SO13903472
Ship: 7/22/2024
Ship to:
Advent Communications
ATTN : Mike Jouder 
250 Meadowlands Boulevard
Washington, PA 15301
Reason:
Reader not discoverable after failed firmware update.
SO13903472
CS called RC04 offline with red light not connecting - took to home network and was able to discover in the Isonas Configuration Tool- he then tried to update firmware he got to 99% and then it hung for 5+ minutes- got a error- he didn't remember the error-closed the window and then could not discover the RC04 again.
he tried to power cycle no change- we tried to FDR on the phone no change .</t>
  </si>
  <si>
    <t>Paul Galla</t>
  </si>
  <si>
    <t>CAS6454140 RPL TAC</t>
  </si>
  <si>
    <t>1701036~La Mise à Jour du Microprogramme a Éch|3082~Fallo actualización firmware|1040~Aggiornamento del Firmware Fallito|1033~Firmware Update Failed</t>
  </si>
  <si>
    <t>0601033~Will Not Update|1036~Will not update|3082~No actualiza|1040~Non si aggiorna</t>
  </si>
  <si>
    <t>RC-04-PRX-M</t>
  </si>
  <si>
    <t>Firmware</t>
  </si>
  <si>
    <t>Jeffrey Lomauro</t>
  </si>
  <si>
    <t>CAS6455489</t>
  </si>
  <si>
    <t>FS</t>
  </si>
  <si>
    <t>ACCT#  1855  ISSUE CREDIT  $17.82  (OS) 
Apply Quote (Selected): 1602814
Is there anything else we should know about this request: Order was placed between the issuing of the new quote 1602814. The discount shown on invoice is 54.50 % but should be a 59 percent discount
Please select the primary Product Type on this request: Steelcraft Doors and Frames
Do you also need to update the Ship To Address on your order?: No
The original ship-to address is saved on the shipping tab.
Email: astutz@lazcos.com
Phone Number: (219) 980-0860
Preferred Contact Method: Email</t>
  </si>
  <si>
    <t>109032</t>
  </si>
  <si>
    <t>MW3001-100</t>
  </si>
  <si>
    <t>11888285</t>
  </si>
  <si>
    <t>F 164.FRME.STL.CFG.F</t>
  </si>
  <si>
    <t>CAS6446440</t>
  </si>
  <si>
    <t>2/25 SEE NOTE
Valid quote 1559108 is approved to apply to this purchase order. Please see attached quote page for discount details. I. SANDOVAL
----------------------------------------------------------
Apply Quote# 1559108
Credit Invoice# 45712638</t>
  </si>
  <si>
    <t>SO03272582</t>
  </si>
  <si>
    <t>210010</t>
  </si>
  <si>
    <t>45712638</t>
  </si>
  <si>
    <t>CAS6448616</t>
  </si>
  <si>
    <t>Return/Replace
(1) 9540-3462 Controller Assy.                  115  
Defective
Product Support - CAS6425316
Ship to:
CRAFTMASTER HARDWARE LLC  
190 Veterans Dr  
Northvale         NJ 07647         
Do you need a replacement for a component or the entire device?: Component
Please describe the component: need replacement 9540-3462 for defective unit
Is there anything else we should know about this return?: customer created case# CAS6425316
Selected primary Product Type: Closers
Do you also need to update the Ship To Address on your order?: No
The original ship-to address is saved on the shipping tab.
Email: clogan@craftmaster.net
Phone Number: 2017680808
Preferred Contact Method: Email</t>
  </si>
  <si>
    <t>Kendell Intermediate Corp - dba Craftmaster</t>
  </si>
  <si>
    <t>SO02658390</t>
  </si>
  <si>
    <t>P209049</t>
  </si>
  <si>
    <t>44957621</t>
  </si>
  <si>
    <t>CAS6448709</t>
  </si>
  <si>
    <t>**CANNOT RETURN - BELOW OUR $250.00 RETURN POLICY**
L2 QTY 1 VR910-NL STD US32D
L3 QTY 1 8400 US32D 10" x 46 B-CS
45% RESTOCK FEE
Is there anything else we should know about this return?: Customer would like to return if possible
Selected primary Product Type: Closers
Is this still new and in the original package?: No
Email: aaron.ovelman@arconic.com
Phone Number: 5703896302
Preferred Contact Method: Email</t>
  </si>
  <si>
    <t>SO03246667</t>
  </si>
  <si>
    <t>68-612801OP</t>
  </si>
  <si>
    <t>45689145</t>
  </si>
  <si>
    <t>VR.1005</t>
  </si>
  <si>
    <t>CAS6448812</t>
  </si>
  <si>
    <t>Return with 45% restock fee/no call tags. Customer ordered twice. 
Line 1 - Qty 58 - 488S-BK 17FT PSA
Line 2 - Qty 2 - 488S-BK 20FT PSA
Line 3 - Qty 1 - 488S-BK 18ft PSA
Line 4 - Qty 1 - 488S-BK 18ft PSA
Ship to:
Rayhaven
35901 SCHOOLCRAFT RD
LIVONIA, MI 48150
USA
Is there anything else we should know about this return?: Accidental double order
Selected primary Product Type: Accessories
Is this still new and in the original package?: Yes
One or more files were provided by the customer and saved in the timeline.
Email: zmielen@rayhaven.com
Phone Number: (313) 428-6246
Preferred Contact Method: Email</t>
  </si>
  <si>
    <t>UNIFIED DOOR AND HARDWARE DBA RAYHAVEN EQUIPMENT GROUP</t>
  </si>
  <si>
    <t>SO03272907</t>
  </si>
  <si>
    <t>1065171</t>
  </si>
  <si>
    <t>45709641</t>
  </si>
  <si>
    <t>WT488BK-20PSA</t>
  </si>
  <si>
    <t>WT488BK-21PSA</t>
  </si>
  <si>
    <t>CAS6452992</t>
  </si>
  <si>
    <t>W581PD DAN 2 3/4-BS 30-148 SCHLAGE-C/KWY 626  not available as P Conventional 6-pin cylinder, keyed 5 through ProExpress only P6
Is there anything else we should know about this return?: We ordered 100 each Lockset W581PD DAN 2 3/4-BS 30-148 SCHLAGE-C/KWY 626 which are keyed and appears wrong locksets are in transit to us again. Please ship correct replacements ASAP! Ship 30 each UPS Next Day Air at Allegion's expense and 70 each Ground Shipment. We are shorting product to one of our biggest customers due to Allegion's error on our last 2 shipments of these locksets.
Selected primary Product Type: Mechanical Locks
Do you also need to update the Ship To Address on your order?: No
The original ship-to address is saved on the shipping tab.
Did the label match the product inside?: Yes
Email: tburrow@cookandboardman.com
Preferred Contact Method: Email</t>
  </si>
  <si>
    <t>194555238015</t>
  </si>
  <si>
    <t>CAS6453384</t>
  </si>
  <si>
    <t xml:space="preserve">Is there anything else we should know about this return?: We ordered 4.5" x 4.5" TW8 hinges but received 4.5" x 4" TW8 hinges instead.  Please send replacements and return paperwork.  We are currently installing this project and need the replacements pretty quickly.
Selected primary Product Type: Accessories
Do you also need to update the Ship To Address on your order?: No
The original ship-to address is saved on the shipping tab.
Did the label match the product inside?: Yes
Email: mikeg@discoverydoor.com
Phone Number: 19163153253
Preferred Contact Method: Email
</t>
  </si>
  <si>
    <t>SO03174432</t>
  </si>
  <si>
    <t>506755-003</t>
  </si>
  <si>
    <t>45585181</t>
  </si>
  <si>
    <t>5HG.11315</t>
  </si>
  <si>
    <t>CAS6453500</t>
  </si>
  <si>
    <t>Pushplt</t>
  </si>
  <si>
    <t>Fault: The initial installation of the button was performed, and the valve was adjusted to provide a hold time of approximately 6 to 7 seconds. This allows the door operator sufficient time to open the door while the electromagnets are deactivated. Two days after the button was installed, the customer reported a door malfunction. It was discovered that the button was not providing the hold time necessary for the operator to open the door. The button was disassembled, and it was found that adjusting its valve did not change the hold time. Tests were performed on the door with another button, adjusting its valve, and it functioned and maintained the hold time. It was concluded that the fault lies with the button, which is not providing a hold time.
Line 1 / QTY = 1 / PUSHBUTTON.631.AL.EX.DA / 043156576395</t>
  </si>
  <si>
    <t>14241242</t>
  </si>
  <si>
    <t>124-418819-124</t>
  </si>
  <si>
    <t>043156576395</t>
  </si>
  <si>
    <t>PPH-100-AL</t>
  </si>
  <si>
    <t>CAS6455873</t>
  </si>
  <si>
    <t>(104)  REPL  20 PCS  PT# 3AN0700P021-GL 
(SEE  SHIP  TO ADD  BELOW)   (n/c  cust accom)  
The customer is in need of 20 of the attached base anchors for sidelite/ transom frames from original PO TF4288- 102W . I need to get these sent direct to the jobsite ( below address )  asap . Please confirm you received this &amp; advise when we can get these sent , these are holding up the installation of the frames  . 
Consigli Constructionc
14709 Saddle Creek Drive 
Burtonsville , Md   , 20886 
Attn Steve Turocy  202-875-4516 
         Any questions please call 
           Thank you 
Bob Gallagher</t>
  </si>
  <si>
    <t>996503</t>
  </si>
  <si>
    <t>TF4288-102W-TB</t>
  </si>
  <si>
    <t>11880898</t>
  </si>
  <si>
    <t>3AN0700P021-GL</t>
  </si>
  <si>
    <t>CAS6455903</t>
  </si>
  <si>
    <t>Pending Approval (Davidson or Guthrie) 02/27
(30)  No Charge Glass Replacement 961749, opening#108, inactive leaf
Enterprise State Community College
600 Plaza Drive
Enterprise, AL 36330
 Charles Mayhall (Project Manager) 251-510-2995
Robert Harrison (Superintendent) 251-233-8710
Please create a case for a No Charge tornado glass replacement of (1) PNF narrow light – Quality will replace onsite.
• Problem: Glass arrived broken from Steelcraft last year. Customer let me know but had to install the door to close the opening and finish the building. They are now ready for us to replace the glass. See photo.
• Kevin Guthrie in quality will replace on site, targeting next week
• Customer: Brabner and Hollon #1400
• Order: PO#625999//SO#961749, line 30, opening#108, inactive leaf only of 6070 LM9300 pair (1 piece of 6MS0039A glass to replace)
• Customer Contact is Kelsey Stuart (cc’d)
 Kelsey, please reply all here when you have a site address and contact.</t>
  </si>
  <si>
    <t>961749</t>
  </si>
  <si>
    <t>625999</t>
  </si>
  <si>
    <t>11851819</t>
  </si>
  <si>
    <t>PW144 PNF INACT ONLY</t>
  </si>
  <si>
    <t>CAS6456028</t>
  </si>
  <si>
    <t>Add quote 1588203 to invoice 8146646 and credit the difference.</t>
  </si>
  <si>
    <t>14243925</t>
  </si>
  <si>
    <t>53377-25-MD</t>
  </si>
  <si>
    <t>8146646</t>
  </si>
  <si>
    <t>CAS6456263</t>
  </si>
  <si>
    <t>N/C REPLACE LINE 6 QTY 1)
LOCK.L9485.P6.EV.03.626.00A.RH.09-666.10-072.134.1 3/16.KA-0BIT.DETAIL.C124.48-009-EV.2
Per customer: We have qty-1 L9485 on this order that broke along the seam weld when we went to install
Ship To:
FDC STORAGE FACILITY
2615 S 80TH ST
SUITE 130
TACOMA, WA 98409</t>
  </si>
  <si>
    <t>FRONTIER DOOR &amp; CABINET INC</t>
  </si>
  <si>
    <t>14183018</t>
  </si>
  <si>
    <t>FDC0000306300</t>
  </si>
  <si>
    <t>8038794</t>
  </si>
  <si>
    <t>L-SLLK*11006356</t>
  </si>
  <si>
    <t>L9485</t>
  </si>
  <si>
    <t>CAS6445176</t>
  </si>
  <si>
    <t>Credit- Quote did not apply correctly
BE489WBC.CEN.622.12-351.10-116    QTY 6   282.80-181.44= 101.36 ea
B60.N.608.12-321.10-116.134.KA4.   QTY 4  31.12-14.18= 16.94 ea
F10.LAT.622.COL..16-080.10-027.134   QTY 24   34.12-17.67= 16.45 ea
F170.LAT.622.134   QTY 10     14.25-5.29= 8.96 ea
22239 N 17TH PL
PHOENIX, AZ, 85024</t>
  </si>
  <si>
    <t>14269637</t>
  </si>
  <si>
    <t>82702</t>
  </si>
  <si>
    <t>8165421</t>
  </si>
  <si>
    <t>BE489WBC.CEN.622.12-351.10-116</t>
  </si>
  <si>
    <t>B60.N.608.12-321.10-116.134</t>
  </si>
  <si>
    <t>F10.LAT.622.COL</t>
  </si>
  <si>
    <t>F170.LAT.622.134</t>
  </si>
  <si>
    <t>CAS6446021</t>
  </si>
  <si>
    <t>ACCT# 8581  ISSUE CREDIT $1373.12   (KM)  
Selected credit reason: Other
Is there anything else we should know about this request: PO 16252 FOR 7 OF THE BS02520 161 FACE BORE IS OFF SET BY 1/8
One or more files were provided by the customer and saved in the timeline.
Email: sgibbs@jeldwen.com
Phone Number: (530) 704-3422
Preferred Contact Method: Email
I was in the shop yesterday and they shared a few ongoing issues on going with me.  We will pursue credit in the formal manor, but I want to make sure that you are seeing this and knowing the scale of what we are going through in day.  These problems are affecting the shop’s ability to prep in allotted time per preparation.
7 each BS03520.
Thanks,
Kraig</t>
  </si>
  <si>
    <t>107667</t>
  </si>
  <si>
    <t>16252</t>
  </si>
  <si>
    <t>11888224</t>
  </si>
  <si>
    <t>BS02520.DOOR.STL.CFG.L</t>
  </si>
  <si>
    <t>CAS6446199</t>
  </si>
  <si>
    <t>Line 1 -Did not receive cylinders
Received another customers cylinders
Old RPA 51009250506201
NEW RPA # 52402260506201 , NH 
Replace no charge:
Line 1 Qty 10
CYL.23-030-6.EV.626.T123.MK.DETAIL
STR 627581U
GGM
Ship next day air to:
Emily Sheppard DBA Jack's Locksmith
78 Woods Rd
Spruce Pine, NC 28777
Call tag to send received cylinders to correct customer-CAS6445811</t>
  </si>
  <si>
    <t>14266572</t>
  </si>
  <si>
    <t>5941263-01</t>
  </si>
  <si>
    <t>8165316</t>
  </si>
  <si>
    <t>CYLSS-SLCY*5066470</t>
  </si>
  <si>
    <t>CAS6446895</t>
  </si>
  <si>
    <t>SIF credit, material in box did not match what they ordered. Ordered on new PO, please scrap material or return to stock. 
Line 3 - Qty 8 - 5BB1 4.5 x 4 652 TW8 CON
Ship to:
Architectural Doors
3900 HOLLY ST
Denver, CO 80207
USA
Is there anything else we should know about this return?: SKU # didn't match what was listed on the PO as 4-1/2" x 4-1/2". 
A replacement order has been placed.  PO #609134.
Please return these for full credit.
Selected primary Product Type: Accessories
Do you also need to update the Ship To Address on your order?: No
The original ship-to address is saved on the shipping tab.
Did the label match the product inside?: Yes
Email: talf@archdoorsinc.com
Phone Number: 13033221410
Preferred Contact Method: Email</t>
  </si>
  <si>
    <t>SO03275455</t>
  </si>
  <si>
    <t>609129</t>
  </si>
  <si>
    <t>45704218</t>
  </si>
  <si>
    <t>CAS6447344</t>
  </si>
  <si>
    <t>Please issue credit to invoice 45711611 in the amount of $2,549.97 for surcharges. 
*Quote is surcharge exempt*</t>
  </si>
  <si>
    <t>SO03265624</t>
  </si>
  <si>
    <t>PO-079125##1</t>
  </si>
  <si>
    <t>45711611</t>
  </si>
  <si>
    <t>CAS6450636</t>
  </si>
  <si>
    <t>Customer wanted B not P6 , OE error 
RETURN WITH 0% RESTOCK 
LINE 4 QTY 6
LOCK.ND98.P6.D.EV.SPA.626.13-247.10-025.134.KD.DETAIL.S123.48-270-EV.47342586
REPLACE @ CHARGE
QUOTE 1547910 / PB15 / 74% DISCOUNT / 4.5% SURCHARGE
QTY 6 ND98BD SPA 626 13-247 10-025 1 3/4
SHIP TO/PICK UP (1 LABEL @ 34LBS):
WM. S. TRIMBLE COMPANY
2200 ATCHLEY ST
KNOXVILLE, TN 37920</t>
  </si>
  <si>
    <t>14257315</t>
  </si>
  <si>
    <t>1-385273</t>
  </si>
  <si>
    <t>8162878</t>
  </si>
  <si>
    <t>ND-SLLK*11280988</t>
  </si>
  <si>
    <t>ND98BD SPA 626 13-247 10-025 1 3/4</t>
  </si>
  <si>
    <t>CAS6451591</t>
  </si>
  <si>
    <t>CUSTOMER RECEIVED WRONG SHIPMENT
SHIP TO
DH PACE COMPANY 95257280/SO03279384
2405 W UNIVERSITY DR STE 102
Tempe, AZ 85281
USA
PO  95257280/SO03279384
PICK UP
MIDLAND HARDWARE COMPANY
1521 W 117TH ST
CLEVELAND, OH 44107
USA
PO/301039-08/SO03279939
CUSTOMER ALSO STATES THAT THEY BELEIVE DH PACE HAS THEIR SHIPMENT</t>
  </si>
  <si>
    <t>MIDLAND HARDWARE COMPANY</t>
  </si>
  <si>
    <t>SO03279939</t>
  </si>
  <si>
    <t>301039-08</t>
  </si>
  <si>
    <t>CAS6451709</t>
  </si>
  <si>
    <t>WAITING ON PART NUMBER
RPL N/C
L2 1EA 103S630
INTEX COMMERCIAL DOOR SYSTEMS
1248 SUSSEX TPKE
BLDG A2
RANDOLPH, NJ 07869
USA</t>
  </si>
  <si>
    <t>INTEX COMMERCIAL DOOR SYSTEMS</t>
  </si>
  <si>
    <t>SO03181201</t>
  </si>
  <si>
    <t>TQ24691-GJ</t>
  </si>
  <si>
    <t>45592616</t>
  </si>
  <si>
    <t>OH.11183</t>
  </si>
  <si>
    <t>CAS6452035</t>
  </si>
  <si>
    <t>RPL - back to cs to add case product section
L1 13EA 5BB1 SH 4.5 x 4.5 630 NRP - 13.71
L2 3EA 5BB1 4.5 x 4.5 630 CON TW8 - 118.05
L3 8EA  5BB1HW SH 4.5 x 4.5 630 NRP - 15.95
L4 4EA 5BB1 4.5 x 4.5 630 - 9.39 - .68
L11 2EA WS406/407CVX US32D
HAVE NOT RECEIVE CUSTOMER STATES TRACKING SHOWS UPS 
BUT I SEE R&amp;L CARRIER  178633836
SEND TO
480 - MARTIN ARCHITECTURAL PRODUCTS - CARY
511 E CHATHAM ST
CARY, NC 27511
USA</t>
  </si>
  <si>
    <t>SO03259981</t>
  </si>
  <si>
    <t>369481-015</t>
  </si>
  <si>
    <t>45707555</t>
  </si>
  <si>
    <t>CAS6452239</t>
  </si>
  <si>
    <t>REPLACE N/C
LINE 1 (1 EACH) M996L -RV US26D FS- 06 RHR
PER CUSTOMER -  CAS6426423 DEFECTIVE
SHIP TO
THE LAZZARO COMPANIES
5880 BROADWAY
Merrillville, IN 46410
USA</t>
  </si>
  <si>
    <t>SO03073554</t>
  </si>
  <si>
    <t>DD62381-306</t>
  </si>
  <si>
    <t>45512000</t>
  </si>
  <si>
    <t>M996L -RV US26D FS- 06 RHR</t>
  </si>
  <si>
    <t>Genesis Pearson</t>
  </si>
  <si>
    <t>CAS6452577</t>
  </si>
  <si>
    <t>1990</t>
  </si>
  <si>
    <t>REPLACE SO03290425
DONE 02/27/26 JB
REPLACE 
Qty 4 each 4270100521 bottom latch
Qty 4 each SCREW.1029
FOR LINE 1 1990 / 1992NL-OP 44" P35 SU HEX PB48
SHIP TO
25 DARTMOUTH ST
Westwood, MA 02090 
Is there anything else we should know about your request?: They are missing the following parts:
Qty 4 each 4270100521 bottom latch
Qty 4 each SCREW.1029
Please ship as soon as possible. Thank you!
Selected primary Product Type: Exits
Do you also need to update the Ship To Address on your order?: No
The original ship-to address is saved on the shipping tab.
Email: t.foust@seclock.com
Phone Number: 7812343692
Preferred Contact Method: Email</t>
  </si>
  <si>
    <t>SO03244696</t>
  </si>
  <si>
    <t>660787##PT2</t>
  </si>
  <si>
    <t>45695296</t>
  </si>
  <si>
    <t>4270100521: RL BOTTOM LATCH</t>
  </si>
  <si>
    <t>SCREW.1029: PKG/10 10-32  1/4" UFPH MS STL</t>
  </si>
  <si>
    <t>CAS6454890</t>
  </si>
  <si>
    <t>Replace
Qty 1
23599376-134 - Thickness kit, includes the spindle
s there anything else we should know about your request?: Missing spindle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tbutts@goschiller.com
Phone Number: 9316487444
Preferred Contact Method: Email</t>
  </si>
  <si>
    <t>14101500</t>
  </si>
  <si>
    <t>494602</t>
  </si>
  <si>
    <t>7899933</t>
  </si>
  <si>
    <t>23599376-134</t>
  </si>
  <si>
    <t>CAS6455350</t>
  </si>
  <si>
    <t>I have a customer Architectural Hardware that got the wrong finish on a replacement order. Hoping we can expedite a replacement out to him in the correct finish. This is the only thing holding the job up.
RMA/replace
Please ship 1 each EXT.399
Please ship to the following address:
Architectural Hardware attention Mark Wolverton 2928 E Boone Ave, Spokane, WA 99202</t>
  </si>
  <si>
    <t>ALLEGION - RSO NORTHWEST - OR</t>
  </si>
  <si>
    <t>83366m</t>
  </si>
  <si>
    <t>CAS6455608</t>
  </si>
  <si>
    <t>NC Replace from Line 7
Qty 1) 48029970 622
Missing spacer for 1 3/8" thick door
Ship to:
FOUNDATION BLDG MATERIALS LLC
Attn: Doug Allen
150 ERIE STATION RD
WEST HENRIETTA, NY, 14586, US</t>
  </si>
  <si>
    <t>Foundation Building Materials dba Henrietta Building Supplies</t>
  </si>
  <si>
    <t>14113750</t>
  </si>
  <si>
    <t>290272503</t>
  </si>
  <si>
    <t>7937427</t>
  </si>
  <si>
    <t>48029970 622</t>
  </si>
  <si>
    <t>CAS6457312</t>
  </si>
  <si>
    <t xml:space="preserve">Is there anything else we should know about your request?: Hello, hope all is well! Per our warehouse, we received 9 of line 13 and 7 of line 14. 
7ea of EPT10 US19 (8 ordered)
9ea of EPT10 US19 CON (8 ordered)
Please let us know preference for extra item, and advise if any additional information is needed to issue replacement unit for line 13. Thank you!
Selected primary Product Type: Accessories
Do you also need to update the Ship To Address on your order?: No
The original ship-to address is saved on the shipping tab.
Email: k.fast@seclock.com
Phone Number: 781.234.3767 
Preferred Contact Method: Email
</t>
  </si>
  <si>
    <t>SO03267369</t>
  </si>
  <si>
    <t>665191</t>
  </si>
  <si>
    <t>45719966</t>
  </si>
  <si>
    <t>012012-622</t>
  </si>
  <si>
    <t>CAS6444756</t>
  </si>
  <si>
    <t>Apply quote 1606973 to invoice 8177147 and credit the difference. 
Quote has already been approved by QV. Per OE, the reason for the quote not working as an issue with sku number used. Line had progressed too far to change. Updated case from change case to credit request.
----------------------------------------------------------
Valid quote 1606973 is approved to apply to this purchase order. Please see attached quote page for discount details. I. SANDOVAL
----------------------------------------------------------
Apply quote 1606973 to line 10. Per customer, this should be discounted just like line 9.
Line 10 hold applied</t>
  </si>
  <si>
    <t>14271304</t>
  </si>
  <si>
    <t>5044951</t>
  </si>
  <si>
    <t>8177147</t>
  </si>
  <si>
    <t>S00000067201</t>
  </si>
  <si>
    <t>CAS6444959</t>
  </si>
  <si>
    <t>RETURN &amp; REPLACE (61.9%) w/surcharge
QTY (1) 4040XP- 3071 ALUM SRT - Line 2
Issue call tag 10.5 Lbs.
P/U-SHIP TO
CENTRAL INDIANA HARDWARE   
9190 CORPORATION DRIVE STE 101
INDIANAPOLIS      IN 46256 
Is there visible damage to exterior of shipping cartons?: no
Is there anything else we should know about your request?: one closer (C126B) had oil leaking out of the body in the box.  i will need a replacement body only
Selected primary Product Type: Closers
Do you also need to update the Ship To Address on your order?: No
The original ship-to address is saved on the shipping tab.
One or more files were provided by the customer and saved in the timeline.
Email: bammanna@cih-inc.com
Phone Number: 3175585700
Preferred Contact Method: Email</t>
  </si>
  <si>
    <t>765493-01</t>
  </si>
  <si>
    <t>3037530041</t>
  </si>
  <si>
    <t>765493-01 9/3/2025</t>
  </si>
  <si>
    <t>9121033~Leaking at Packing Nut|1036~Fuite à l'écrou d'emballage|1040~Perdendo a Dado d'imballaggio|3082~Fugas en la tuerca de embalaje|1055~Ambalaj Somununda Sızıntı</t>
  </si>
  <si>
    <t>4040XP- 3071 ALUM SRT</t>
  </si>
  <si>
    <t>CAS6447264</t>
  </si>
  <si>
    <t>2030</t>
  </si>
  <si>
    <t>Return/Replace
(1) RH 2034 CylAssy           STD                         MTBLK HWMS  
Leaking
Ship to:
Classic City Door &amp; Hardware LLC  
150 Fritzmar Lane  Ste 4  
Athens            GA 30607        
Do you need a replacement for a component or the entire device?: Device
Is there anything else we should know about this return?: Fluid started draining from the closer over the weekend.
Selected primary Product Type: Closers
Do you also need to update the Ship To Address on your order?: No
The original ship-to address is saved on the shipping tab.
One or more files were provided by the customer and saved in the timeline.
Email: tim@classiccitydoor.com
Phone Number: 7065438857
Preferred Contact Method: Email</t>
  </si>
  <si>
    <t>718079-00</t>
  </si>
  <si>
    <t>300764-7</t>
  </si>
  <si>
    <t>RH 2034 CylAssy           STD                         MTBLK HWMS</t>
  </si>
  <si>
    <t>CAS6448426</t>
  </si>
  <si>
    <t>2/25/26 CM
SLD CREDIT RMA 14277822
QS REPLACEMENT
QS  10990537-0
DONE 02/24/26 CC
REPLACE 
(QTY 4) L283-138-L9456 CORRIDOR
S00000771641-KIT
SHIP TO
S A MORMAN &amp; COMPANY
1100 GEZON PKWY SW
GRAND RAPIDS, MI, 49509</t>
  </si>
  <si>
    <t>14077531</t>
  </si>
  <si>
    <t>241126S</t>
  </si>
  <si>
    <t>7870191</t>
  </si>
  <si>
    <t>CAS6448522</t>
  </si>
  <si>
    <t>RPL ORDER #  14277332
DONE 02/24/26 CC
REPLACE
(QTY 20) 09-403 06A 626 
S00000408028
SHORT SHIPPED</t>
  </si>
  <si>
    <t>14207172</t>
  </si>
  <si>
    <t>252023EG</t>
  </si>
  <si>
    <t>8085822</t>
  </si>
  <si>
    <t>S00000408028</t>
  </si>
  <si>
    <t>CAS6448726</t>
  </si>
  <si>
    <t>RETURN 
LINE 1 - 1 EACH 99 / RX-QELX-PA-AX-99-NL-OP-US26D-4'-L/TRIM-110MD-US26D-299- (ED99 113285) 
45% RESTOCK FEE
SHIP FROM 
KAWNEER CO INC
500 EAST 12TH ST
Bloomsburg, PA 17815
USA
Is there anything else we should know about this return?: Customer would like to return if possible.
Selected primary Product Type: Exits
Is this still new and in the original package?: Yes
Email: aaron.ovelman@arconic.com
Phone Number: 5703896302
Preferred Contact Method: Email</t>
  </si>
  <si>
    <t>SO03246517</t>
  </si>
  <si>
    <t>68-612803OP</t>
  </si>
  <si>
    <t>45683668</t>
  </si>
  <si>
    <t>ED99 113285</t>
  </si>
  <si>
    <t>CAS6449241</t>
  </si>
  <si>
    <t>The contractor was trying to install the lock, when they opened the box, the wiring cables were torn from the lockset.</t>
  </si>
  <si>
    <t>FAIRWAY INC</t>
  </si>
  <si>
    <t>13989531</t>
  </si>
  <si>
    <t>COACIBOLA-SC-FWJSD</t>
  </si>
  <si>
    <t>7755375</t>
  </si>
  <si>
    <t>194555123328</t>
  </si>
  <si>
    <t>CAS6453313</t>
  </si>
  <si>
    <t>Please replace MTK
Customer will call back with order number. so we can replace readers from AD lock
S/N: 000000085852, 0000000
s00030876545
order number: PO173-2
PLEASE REPLACE
QTY 2
MTK2-GRY FOR AD SERIES LOCKSETS
ISSUE: KEYPAD HAS FAILED/NO LONGER READS
sknebel@elliottdata.com
SHIP TO: 
17825 EDISON AVE
CHESTERFIELD MO 63005</t>
  </si>
  <si>
    <t>Samantha Knebel</t>
  </si>
  <si>
    <t>CAS6453313 RPL TAC</t>
  </si>
  <si>
    <t>MTK-GRY</t>
  </si>
  <si>
    <t>MTK 15</t>
  </si>
  <si>
    <t>CAS6453599</t>
  </si>
  <si>
    <t>Pending Approval (Egbert) 02/27
NC REPL:
replacements listed from QC Visit
Mark No. Loc Order        Line size  replacements 
100.0A Colo1 103516 001 6' bad replace In Skid
200.1A Colo2 103516 016 6' bad replace In Skid
300.1A Colo3 103516 016 6' bad replace In Skid
301.3C Colo3 103516 019 6' Bad replace In Skid
A23A Admin 103516 037 6" bad replace In Skid</t>
  </si>
  <si>
    <t>103516</t>
  </si>
  <si>
    <t>CA1187-002</t>
  </si>
  <si>
    <t>11886273</t>
  </si>
  <si>
    <t>F 144D</t>
  </si>
  <si>
    <t>F 164D</t>
  </si>
  <si>
    <t>CAS6454287</t>
  </si>
  <si>
    <t xml:space="preserve">Do you need a replacement for a component or the entire device?: Device
Is there anything else we should know about this return?: Locks were marked as defective after superintendent tried to resolve issues with tech support. Case # 6443260
Selected primary Product Type: Electronic Locks/Readers and Credentials/Biometrics
Do you also need to update the Ship To Address on your order?: No
The original ship-to address is saved on the shipping tab.
Email: edrabick@buntingdoor.com
Phone Number: 16673593491
Preferred Contact Method: Email
</t>
  </si>
  <si>
    <t>14215778</t>
  </si>
  <si>
    <t>PO114122</t>
  </si>
  <si>
    <t>8083107</t>
  </si>
  <si>
    <t>CO10-SES*11114332</t>
  </si>
  <si>
    <t>CO10-SES*11114334</t>
  </si>
  <si>
    <t>CAS6454597</t>
  </si>
  <si>
    <t xml:space="preserve">Is there anything else we should know about your request?: Unit is missing the service vertical top rod item# 650311.
If could please send us a replacement for this item only.
And attention to my name: Alma Arredondo
Selected primary Product Type: Exits
Do you also need to update the Ship To Address on your order?: No
The original ship-to address is saved on the shipping tab.
Email: alma.arredondo@imlss.com
Phone Number: (303) 223-8003
Preferred Contact Method: Email
</t>
  </si>
  <si>
    <t>SO03076844</t>
  </si>
  <si>
    <t>673094</t>
  </si>
  <si>
    <t>45494817</t>
  </si>
  <si>
    <t>ED24</t>
  </si>
  <si>
    <t>CAS6454737</t>
  </si>
  <si>
    <t xml:space="preserve">Do you need a replacement for a component or the entire device?: Component
Please describe the component: We have a bad mortise lock. Motor does not move when connected to 24VDC. 
Selected primary Product Type: Electronic Locks/Readers and Credentials/Biometrics
Do you also need to update the Ship To Address on your order?: No
The original ship-to address is saved on the shipping tab.
Email: eric.evans@cishowhardware.com
Phone Number: 480-967-8568
Preferred Contact Method: Email
</t>
  </si>
  <si>
    <t>14102441</t>
  </si>
  <si>
    <t>C34627</t>
  </si>
  <si>
    <t>7899226</t>
  </si>
  <si>
    <t>L-SLLK*9659528</t>
  </si>
  <si>
    <t>CAS6455696</t>
  </si>
  <si>
    <t>LINE 1 QTY 8 ITEM #141395 ND80TD RHO 626 ICA 13247 10025 K510-066
We ordered item # 141395 on PO # P039629 / 14262856 / line -1  , but we received Item # 13772 instead.</t>
  </si>
  <si>
    <t>14262856</t>
  </si>
  <si>
    <t>P039629</t>
  </si>
  <si>
    <t>CAS6455802</t>
  </si>
  <si>
    <t>Flush Bolts</t>
  </si>
  <si>
    <t xml:space="preserve">Is there anything else we should know about your request?: The QTY 3 FB51P US32D Flush bolts ordered did not come with any strike plates in them. Please send replacement strike plates for these flush bolts ASAP.
Selected primary Product Type: Accessories
Do you also need to update the Ship To Address on your order?: No
The original ship-to address is saved on the shipping tab.
Email: zwamsley@absdoors.com
Phone Number: (801) 478-1526
Preferred Contact Method: Email
</t>
  </si>
  <si>
    <t>SO03164816</t>
  </si>
  <si>
    <t>6612843</t>
  </si>
  <si>
    <t>45653779</t>
  </si>
  <si>
    <t>FB.10120</t>
  </si>
  <si>
    <t>CAS6455803</t>
  </si>
  <si>
    <t>NO CHARGE REPLACEMENT ORDER: 
RETRACTOR LEVER L583-021
S00000052979
FOR
LINE 20 QTY 1
LOCK.L9080.H.17.622.00A.LR.09-663.10-072.134.1 3/16.DETAIL.BRN
Is there visible damage to exterior of shipping cartons?: no
Is there anything else we should know about your request?: the Lock Case Assembly is missing the "Retractor Lever" (L583-021).  Please see attached Photos
Selected primary Product Type: Mechanical Locks
Do you also need to update the Ship To Address on your order?: No
The original ship-to address is saved on the shipping tab.
One or more files were provided by the customer and saved in the timeline.
Email: ssmith@waltersandwolf.com
Phone Number: 6023501920
Preferred Contact Method: Email</t>
  </si>
  <si>
    <t>14211613</t>
  </si>
  <si>
    <t>SS4084108</t>
  </si>
  <si>
    <t>8097912</t>
  </si>
  <si>
    <t>L-SLLK*9051014</t>
  </si>
  <si>
    <t>CAS6456152</t>
  </si>
  <si>
    <t xml:space="preserve">Selected credit reason: Other
Is there anything else we should know about this request: Locks were ordered with incorrect finish. Asked to get the correct finish and lead times on this now are 2 months. I dont have that long to wait. Purchasing somewhere else. Cancelled 509838 - RPL already.
One or more files were provided by the customer and saved in the timeline.
Email: travisg@summitdoors.net
Phone Number: 9794503588
Preferred Contact Method: Email
</t>
  </si>
  <si>
    <t>SUMMIT DOORS AND HARDWARE INC</t>
  </si>
  <si>
    <t>14255564</t>
  </si>
  <si>
    <t>509838-01</t>
  </si>
  <si>
    <t>8157350</t>
  </si>
  <si>
    <t>T-FLLK*11296063</t>
  </si>
  <si>
    <t>CAS6456768</t>
  </si>
  <si>
    <t xml:space="preserve">Is there visible damage to exterior of shipping cartons?: no
Is there anything else we should know about your request?: This mullion came in with concealed damage.
Selected primary Product Type: Exits
Do you also need to update the Ship To Address on your order?: No
The original ship-to address is saved on the shipping tab.
One or more files were provided by the customer and saved in the timeline.
Email: mburstein@sentineldoor.com
Phone Number: 18003277848
Preferred Contact Method: Email
</t>
  </si>
  <si>
    <t>SO03259633</t>
  </si>
  <si>
    <t>PO62253</t>
  </si>
  <si>
    <t>45715113</t>
  </si>
  <si>
    <t>MUL4954</t>
  </si>
  <si>
    <t>CAS6456904</t>
  </si>
  <si>
    <t xml:space="preserve">Is there visible damage to exterior of shipping cartons?: no
Is there anything else we should know about your request?: Both plates are bent ... Req return/repl
Selected primary Product Type: Accessories
Do you also need to update the Ship To Address on your order?: No
The original ship-to address is saved on the shipping tab.
One or more files were provided by the customer and saved in the timeline.
Email: tmiller@archdiv8.com
Phone Number: 12108266616
Preferred Contact Method: Email
</t>
  </si>
  <si>
    <t>SO03269543</t>
  </si>
  <si>
    <t>307217-51S</t>
  </si>
  <si>
    <t>45707047</t>
  </si>
  <si>
    <t>CAS6457114</t>
  </si>
  <si>
    <t xml:space="preserve">Do you need a replacement for a component or the entire device?: Component
Please describe the component: SC81A-3071-689 (CLOSER BODY ONLY)
CLOSER BODY LEAKING FLUID FROM SHAFT AND BACK CHECK VALVE
Selected primary Product Type: Closers
Do you also need to update the Ship To Address on your order?: No
The original ship-to address is saved on the shipping tab.
Email: mburstein@sentineldoor.com
Phone Number: 18003277848
Preferred Contact Method: Email
</t>
  </si>
  <si>
    <t>SO03196791</t>
  </si>
  <si>
    <t>PO61669</t>
  </si>
  <si>
    <t>45629443</t>
  </si>
  <si>
    <t>043156609437</t>
  </si>
  <si>
    <t>CAS6457211</t>
  </si>
  <si>
    <t>Warranty Service</t>
  </si>
  <si>
    <t>External Labor</t>
  </si>
  <si>
    <t>SERVICE PROVIDER:  
DeWitt &amp; Associates
1256 South Barnes
Springfield, MO  65804
SALES REP:  Adam Simeka
JOBSITE:
SPS Reed Academy
2000 N. Lyon Ave   
Springfield, MO  65803
REPLACEMENT CASE:  CAS6456183
PRODUCT:  
Qty 49 - L9056 x XL13-439 Entrance/office lock with automatic unlocking with key override feature
Qty 6 - L9480 x XL13-439 Storeroom lock with deadbolt and key override feature
Qty 6 - Latch x Aux latch x Deadbolt (L9453, L9458, L9480, L9485, L9486, L9492, L9493, L9494, L9495) 09-666 626
ISSUE:  
55 ea L Series mortise cassettes have to be changed out. Locks already installed on the door. Complete remove &amp; reinstall required.
LABOR CHARGE:  
32 Hours @ $ 70 Per Hour= $ 2,240. Includes Remove &amp; Reinstall, Mobilization &amp; Supervision</t>
  </si>
  <si>
    <t>0291033~External Labor|1036~External Labor|1040~Lavorazioni esterne|3082~Mano de obra externa</t>
  </si>
  <si>
    <t>0623082~Mano de obra externa|1040~Lavorazioni Esterne|1033~External Labor|1036~Travail externe</t>
  </si>
  <si>
    <t>CAS6444772</t>
  </si>
  <si>
    <t>55</t>
  </si>
  <si>
    <t>SLI states to be sent to FF but order shipped directly to Peru in error. Looped in shipping to trouble shoot and ensure balance is shipped correctly.</t>
  </si>
  <si>
    <t>Red Tower Group SAC</t>
  </si>
  <si>
    <t>SO03229246</t>
  </si>
  <si>
    <t>A-25035A</t>
  </si>
  <si>
    <t>0461033~Wrong Shipping Method|3082~Método de envío incorrecto|1036~Méthode|1040~Metodo di spedizione errato</t>
  </si>
  <si>
    <t>0953082~Método de envío incorrecto|1033~Wrong Shipping Method|1036~Méthode|1040~Método de envío incorrecto</t>
  </si>
  <si>
    <t>ED55.13354</t>
  </si>
  <si>
    <t>CAS6444778</t>
  </si>
  <si>
    <t>Credit Internal Use Only/Do not send to Orgill for concealed shortage / Damage.
Customer  8149552DMQ
See attached request.</t>
  </si>
  <si>
    <t>ORGILL INC - B1</t>
  </si>
  <si>
    <t>14256323 - SO03249173</t>
  </si>
  <si>
    <t>93794034</t>
  </si>
  <si>
    <t>8149552</t>
  </si>
  <si>
    <t>043156555505 / 515-9876</t>
  </si>
  <si>
    <t>CAS6444808</t>
  </si>
  <si>
    <t>Credit Internal Use Only/Do not send to Orgill for concealed shortage / Damage.
Customer  8151876DMQ
See attached request.</t>
  </si>
  <si>
    <t>14247546 - SO03235129</t>
  </si>
  <si>
    <t>33786365</t>
  </si>
  <si>
    <t>8151876</t>
  </si>
  <si>
    <t>043156921683 / 695-4630</t>
  </si>
  <si>
    <t>CAS6444902</t>
  </si>
  <si>
    <t>Credit Internal Use Only/Do not send to Orgill for concealed shortage / Damage.
Customer  8153814DMQ
See attached request.</t>
  </si>
  <si>
    <t>14259242 - SO03253781</t>
  </si>
  <si>
    <t>43797505</t>
  </si>
  <si>
    <t>8153814</t>
  </si>
  <si>
    <t>043156457960 / 745-7054</t>
  </si>
  <si>
    <t>043156961320 / 695-0414</t>
  </si>
  <si>
    <t>043156343003 / 697-4083</t>
  </si>
  <si>
    <t>CAS6444943</t>
  </si>
  <si>
    <t>Credit Internal Use Only/Do not send to Orgill for concealed shortage / Damage.
Customer  8153831DMQ
See attached request.</t>
  </si>
  <si>
    <t>14260001 - SO03255601</t>
  </si>
  <si>
    <t>73797506</t>
  </si>
  <si>
    <t>8153831</t>
  </si>
  <si>
    <t>043156487349 / 555-6576</t>
  </si>
  <si>
    <t>CAS6444995</t>
  </si>
  <si>
    <t>NC RPL Lost 20 -B60622 / Schlage Res. / RIO GRANDE COMPANY / 3002296
Line #2 - 20 of the B60N 622 KA4 / 043156228904 / $14.18
UPS 1Z9W01V60317420365 delayed checking with UPS
Per UPS package is considered lost and am sending a NC RPL</t>
  </si>
  <si>
    <t>RIO GRANDE CO</t>
  </si>
  <si>
    <t>14257055</t>
  </si>
  <si>
    <t>487740-00</t>
  </si>
  <si>
    <t>8148213</t>
  </si>
  <si>
    <t>043156228904</t>
  </si>
  <si>
    <t>CAS6445406</t>
  </si>
  <si>
    <t>NC RPL Keying Incorrect / Jim Schumacher / Schlage Res. / 3004231
2 F51A LAT 61916-211 10-063 Keyed to 98878
I purchased 4 Schlage locks to be keyed alike. I received 4 locks, 2 keyed alike, 2 not keyed alike so I have 3 different keys. 
Key 2 are 98878 
Key  1 88935 and another 99864. I called Lowes and they said not their problem. Please advise 973 768 5000
Jim Schumacher
Ship to: 
Jim Schumacher
9 Wedgewood Dr
ANNANDALE, NJ 08801</t>
  </si>
  <si>
    <t>Jim Schumacher</t>
  </si>
  <si>
    <t>SO03275589</t>
  </si>
  <si>
    <t>40180656</t>
  </si>
  <si>
    <t>45706034</t>
  </si>
  <si>
    <t>CAS6445928</t>
  </si>
  <si>
    <t>N/C replacement, material never received by carrier. 
Line 7 - Qty 1 - 8190HD-0  US10B 1.3/4"
Ship to:
Himmels
1215 METROPLACE DR
STE 400
GRAPEVINE, TX 76051
USA
-------------------------------------------
Is there anything else we should know about your request?: we only received 19 of 20 of line 7. 
tracking# 1ZA5V9400390733904 that's listed on this invoice shows that UPS doesn't have that package &amp; none of our boxes have that tracking#. The other two tracking#'s attached to this invoice are noted on two of the three boxes we received.  Attached photo shows a tracking # not listed on the invoice &amp; is the issue. It is marked to have 6 pieces, but only 5 pieces were in the box. Regardless we are missing one.
Selected primary Product Type: Accessories
Do you also need to update the Ship To Address on your order?: No
The original ship-to address is saved on the shipping tab.
One or more files were provided by the customer and saved in the timeline.
Email: ajobe@himmels.com
Phone Number: 9409023477
Preferred Contact Method: Email</t>
  </si>
  <si>
    <t>SO03256929</t>
  </si>
  <si>
    <t>6038586</t>
  </si>
  <si>
    <t>45711488</t>
  </si>
  <si>
    <t>CAS6448278</t>
  </si>
  <si>
    <t>---Defective Center Case---Missing the Cam
Please ship (1) each #050026-- 98/99-F Rim Center Case Kit Less Cover 
Please ship to the following address:
IBC Carpentry
2400 Allen Terrace
Kansas City, MO 64108
ATTN: John Hobbs &amp; Gary Matthews</t>
  </si>
  <si>
    <t>Gary Matthews</t>
  </si>
  <si>
    <t>SO02980562</t>
  </si>
  <si>
    <t>3040920004</t>
  </si>
  <si>
    <t>400573</t>
  </si>
  <si>
    <t>CAS6449050</t>
  </si>
  <si>
    <t>Replace 6 NDEU80 Chassis 
Part# NDEU80 EU RX Chassis Part# S00033868189-KIT
Please Ship To:
Thad Briley
13350 Noack Rd 
Magnolia Tx 77355 
Locks have the black covers over the board with the capacitor issue.</t>
  </si>
  <si>
    <t>AUSTIN COMMUNITY COLLEGE FACILITIES &amp; OPERATIONS</t>
  </si>
  <si>
    <t>T/A</t>
  </si>
  <si>
    <t>CAS6449050 RPL TAC</t>
  </si>
  <si>
    <t>Richard Briley</t>
  </si>
  <si>
    <t>CAS6449707</t>
  </si>
  <si>
    <t xml:space="preserve">
Selected primary Product Type: Mechanical Locks
Email: Tricia.carson@anixter.com
Phone Number: 8019947481
Preferred Contact Method: Email
</t>
  </si>
  <si>
    <t>14249562</t>
  </si>
  <si>
    <t>06K-477993-29K</t>
  </si>
  <si>
    <t>8136526</t>
  </si>
  <si>
    <t>T-FLLK*4668975</t>
  </si>
  <si>
    <t>CAS6450772</t>
  </si>
  <si>
    <t xml:space="preserve">Do you need a replacement for a component or the entire device?: Component
Please describe the component: THE LATCH BOLT BROKE APART
Selected primary Product Type: ProExpress/FastTrack
Do you also need to update the Ship To Address on your order?: No
The original ship-to address is saved on the shipping tab.
One or more files were provided by the customer and saved in the timeline.
Email: tonyt@metalcraftdoor.com
Phone Number: 17819336800
Preferred Contact Method: Email
</t>
  </si>
  <si>
    <t>SO03262716</t>
  </si>
  <si>
    <t>564163TT</t>
  </si>
  <si>
    <t>45691454</t>
  </si>
  <si>
    <t>043156890415</t>
  </si>
  <si>
    <t>CAS6450907</t>
  </si>
  <si>
    <t>REPLACE AT NO CHARGE
QTY (1) RL30-A US26D - Line 36
SHIP TO
S &amp; S BUILDERS HARDWARE CO.
917 W PIONEER PKWY
PEORIA, IL 61615
Do you need a replacement for a component or the entire device?: Device
Is there anything else we should know about this return?: Missing entire device RL30A and strike.  Please send a replacement.
Selected primary Product Type: Accessories
Do you also need to update the Ship To Address on your order?: No
The original ship-to address is saved on the shipping tab.
Email: nsummers@sns-co.com
Phone Number: 13096920828
Preferred Contact Method: Email</t>
  </si>
  <si>
    <t>SO03050919</t>
  </si>
  <si>
    <t>9122390</t>
  </si>
  <si>
    <t>45457133 8/7/2025</t>
  </si>
  <si>
    <t>RL.112</t>
  </si>
  <si>
    <t>CAS6451246</t>
  </si>
  <si>
    <t>Customer Service
Please see below regarding a BE489 CENN 619 that needs replaced using ticket 595653.
Please note PO used to order the product previously and the ship to address under Davids email signature.
Please order a replacement and provide a replacement order number when available.</t>
  </si>
  <si>
    <t>AMERICAN BUILDERS SUPPLY</t>
  </si>
  <si>
    <t>13992962</t>
  </si>
  <si>
    <t>561096</t>
  </si>
  <si>
    <t>043156594337</t>
  </si>
  <si>
    <t>CAS6451684</t>
  </si>
  <si>
    <t>Replace
Qty: 1
47278749 626 RETROFIT KIT, NDEB
Warranty Date: 12/23/25
Ship to:
Thylaar Wolfe 
2053 Lyons Road
Miamisburg, 
OH 45342
US
Reason: Lock has broken connector-Needs to be replaced - Gave CAS#
GoKeyless</t>
  </si>
  <si>
    <t>Thylaar Wolfe</t>
  </si>
  <si>
    <t>14236153</t>
  </si>
  <si>
    <t>PO6952882</t>
  </si>
  <si>
    <t>8114888</t>
  </si>
  <si>
    <t>47278749 626 RETROFIT KIT</t>
  </si>
  <si>
    <t>CAS6452163</t>
  </si>
  <si>
    <t>Exterior Door Hardware</t>
  </si>
  <si>
    <t xml:space="preserve">Is there anything else we should know about your request?: PO sent had a qty of 4. Please send 3. We received only 1. Looks like that was missed during order entry.
Selected primary Product Type: Accessories
Do you also need to update the Ship To Address on your order?: No
The original ship-to address is saved on the shipping tab.
One or more files were provided by the customer and saved in the timeline.
Email: libby@cap8doors.com
Phone Number: 202-220-8254
Preferred Contact Method: Email
</t>
  </si>
  <si>
    <t>CAP8 CONSTRUCTION - DBA CAP8 DOORS &amp; HARDWARE</t>
  </si>
  <si>
    <t>SO03203534</t>
  </si>
  <si>
    <t>1331-IVE-1</t>
  </si>
  <si>
    <t>45636908</t>
  </si>
  <si>
    <t>SR.101</t>
  </si>
  <si>
    <t>CAS6452329</t>
  </si>
  <si>
    <t>NO CHARGE REPLACEMENT ORDER: PER PRODUCT SUPPORT CASE: CAS66445139
LINE 1 QTY 1
63-181 ND12/80EU CHASSIS ONLY
S00033868141-KIT
Do you need a replacement for a component or the entire device?: Device
Is there anything else we should know about this return?: Customer contacted tech support and received CAS6445139
please replace per case details
Selected primary Product Type: Mechanical Locks
Do you also need to update the Ship To Address on your order?: Yes
The customer changed the ship-to address and it is saved on the shipping tab.
Email: jonathanl@huntingtonhardware.com
Phone Number: 9096295301
Preferred Contact Method: Email</t>
  </si>
  <si>
    <t>14210997</t>
  </si>
  <si>
    <t>1351960RPLCAS6277754</t>
  </si>
  <si>
    <t>8082425</t>
  </si>
  <si>
    <t>S00033868141-KIT</t>
  </si>
  <si>
    <t>CAS6452882</t>
  </si>
  <si>
    <t xml:space="preserve">Is there anything else we should know about your request?: The customer is claiming they did not receive any control keys. Can you please look into this and confirm or send control keys? If they were shipped can you please specify the tracking number?
Selected primary Product Type: Accessories
Do you also need to update the Ship To Address on your order?: No
The original ship-to address is saved on the shipping tab.
Email: bhartings@interiorsupplyinc.com
Phone Number: +16144581730
Preferred Contact Method: Email
</t>
  </si>
  <si>
    <t>14148427</t>
  </si>
  <si>
    <t>667904</t>
  </si>
  <si>
    <t>7987843</t>
  </si>
  <si>
    <t>KYSS-SLKY*10147565</t>
  </si>
  <si>
    <t>CAS6453509</t>
  </si>
  <si>
    <t>Return &amp; NC replace. Issue call tag to return defective lock to Jesse Cronin in Security, CO for evaluation.
(1) L283-392 RH
Ship to:
Pavion
Attn: Zachary Wonderlich
2995 Hickman Rd
Waukee, IA  50263</t>
  </si>
  <si>
    <t>14139675</t>
  </si>
  <si>
    <t>CAS6454028</t>
  </si>
  <si>
    <t>return for credit
line 1 QTY 5 ELECTROMAGNETIC.LOCK.M490P.ATS/LED
return to SEC
unused
no longer needed</t>
  </si>
  <si>
    <t>14125069</t>
  </si>
  <si>
    <t>6027382</t>
  </si>
  <si>
    <t>7971800</t>
  </si>
  <si>
    <t>043156570713</t>
  </si>
  <si>
    <t>CAS6454030</t>
  </si>
  <si>
    <t>return for credit
line 2 QTY 1 SWITCH.679-05HM
line 3 QTY 18 SWITCH.679-05WD
return to SEC
unused
no longer needed</t>
  </si>
  <si>
    <t>7940755</t>
  </si>
  <si>
    <t>043156580316</t>
  </si>
  <si>
    <t>043156580323</t>
  </si>
  <si>
    <t>CAS6454468</t>
  </si>
  <si>
    <t xml:space="preserve">Do you need a replacement for a component or the entire device?: Component
Please describe the component: This one has a bad chassis. It is a fail secure that stays in unlock mode. 
Selected primary Product Type: Electronic Locks/Readers and Credentials/Biometrics
Do you also need to update the Ship To Address on your order?: No
The original ship-to address is saved on the shipping tab.
Email: eric.evans@cishowhardware.com
Phone Number: 480-967-8568
Preferred Contact Method: Email
</t>
  </si>
  <si>
    <t>14094838</t>
  </si>
  <si>
    <t>C34575</t>
  </si>
  <si>
    <t>7913394</t>
  </si>
  <si>
    <t>194555123403</t>
  </si>
  <si>
    <t>CAS6454632</t>
  </si>
  <si>
    <t>Please apply quote #1588203 to invoice #45652313, and credit account #400242.</t>
  </si>
  <si>
    <t>SO03213926</t>
  </si>
  <si>
    <t>53374-25-MD</t>
  </si>
  <si>
    <t>45652313</t>
  </si>
  <si>
    <t>CAS6454689</t>
  </si>
  <si>
    <t>Please apply quote #1588203 to invoice #45599265, and credit account #400242.</t>
  </si>
  <si>
    <t>SO03186721</t>
  </si>
  <si>
    <t>53379-25-MD</t>
  </si>
  <si>
    <t>45599265</t>
  </si>
  <si>
    <t>CAS6454847</t>
  </si>
  <si>
    <t>Please credit invoice #45683570 in the amount of $20 for freight charged in error. 
Short pay was issued, but bill has already been paid, customer requesting a credit memo.</t>
  </si>
  <si>
    <t>ACE FIRE DOOR</t>
  </si>
  <si>
    <t>SO03239600</t>
  </si>
  <si>
    <t>615851##PT2</t>
  </si>
  <si>
    <t>45683570</t>
  </si>
  <si>
    <t>CAS6455329</t>
  </si>
  <si>
    <t>N/C replacement, customer received wrong lengths. 
Line 1 - Qty 1 - 9266F 18-12 630-316 O 1.1/2" to &lt;2"
Ship to:
SAHR
2215 APOLLO DR
LANSING, MI 48906
USA
Is there anything else we should know about this return?: Incorrect pull.  Should have been 12" CTC and 18" overall with flat top/bottom. Sent 18" CTC 24" overall and had round top/bottom??? See attached photo. Please expedite replacement for a blood draw lab.
Selected primary Product Type: Accessories
Do you also need to update the Ship To Address on your order?: No
The original ship-to address is saved on the shipping tab.
Did the label match the product inside?: No
One or more files were provided by the customer and saved in the timeline.
Email: jm@teamsahr.com
Phone Number: (517) 323-9488
Preferred Contact Method: Email</t>
  </si>
  <si>
    <t>SBS ACQUISITION INC - DBA SAHR BUILDING SUPPLY LANSING</t>
  </si>
  <si>
    <t>SO03264367</t>
  </si>
  <si>
    <t>PO000445</t>
  </si>
  <si>
    <t>45717501</t>
  </si>
  <si>
    <t>CAS6456297</t>
  </si>
  <si>
    <t>Cam Lift Hinges</t>
  </si>
  <si>
    <t xml:space="preserve">Is there anything else we should know about this return?: They sent (2) RH Z950 and (1)Z9500.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rflax@udhgroup.com
Phone Number: (516) 390-6302
Preferred Contact Method: Email
</t>
  </si>
  <si>
    <t>SO03214045</t>
  </si>
  <si>
    <t>6747-33</t>
  </si>
  <si>
    <t>45654520</t>
  </si>
  <si>
    <t>47253880</t>
  </si>
  <si>
    <t>CAS6457546</t>
  </si>
  <si>
    <t xml:space="preserve">Is there anything else we should know about this return?: all 221 flush pulls were received as brushed chrome/B26D finish, not the required bright chrome/B26 finish. This was not noticed until architectural punch review after items were installed.
Selected primary Product Type: Accessories
Do you also need to update the Ship To Address on your order?: No
The original ship-to address is saved on the shipping tab.
Did the label match the product inside?: No
Email: rob@cap8doors.com
Phone Number: 4104042893
Preferred Contact Method: Email
</t>
  </si>
  <si>
    <t>SO02947603</t>
  </si>
  <si>
    <t>1315-IVE-H-02</t>
  </si>
  <si>
    <t>45321640</t>
  </si>
  <si>
    <t>PULL.10295</t>
  </si>
  <si>
    <t>CAS6444732</t>
  </si>
  <si>
    <t>Return and replace:
Line 1 Qty 3 - LOCK.MA301.LTGM.626.LTG.RH.S77819.A8737-1.134.DETAIL
Line 2 Qty 9 - LOCK.MA301.LTGM.626.LTG.LH.S77819.A8737-1.134.DETAIL
Ship to:
NATIONAL DOOR &amp; TRIM INC
200 W SKINNER ST
OHIO CITY, OH, 45874, US
Issue:  Locks received missing various parts.
------------------------------
Is there anything else we should know about your request?: Product came missing mechanical pieces. Now product will need to be black.
Selected primary Product Type: Mechanical Locks
Do you also need to update the Ship To Address on your order?: No
The original ship-to address is saved on the shipping tab.
Email: joshm@millworkbrands.com
Preferred Contact Method: Email</t>
  </si>
  <si>
    <t>14046999</t>
  </si>
  <si>
    <t>619893</t>
  </si>
  <si>
    <t>7821732</t>
  </si>
  <si>
    <t>MA-FLLK*6863743</t>
  </si>
  <si>
    <t>MA-FLLK*6863741</t>
  </si>
  <si>
    <t>CAS6444907</t>
  </si>
  <si>
    <t>NO CHARGE REPLACEMENT ORDER: 
LOCKBODY ONLY: L283-139 RH
LINE 2 QTY 2
LOCK.L9460.B.626.RH.09-665.10-073.134.DETAIL
Do you need a replacement for a component or the entire device?: Component
Please describe the component: lock body only we think
Is there anything else we should know about this return?: latch issue - I have a video but 360 will not let me upload it, when email with case sent I will reply with the video. our tech says this is not an installation issue but a lock issue.
Selected primary Product Type: Mechanical Locks
Do you also need to update the Ship To Address on your order?: No
The original ship-to address is saved on the shipping tab.
Email: chellec@andersonlock.com
Phone Number: 18478853667
Preferred Contact Method: Email</t>
  </si>
  <si>
    <t>14186067</t>
  </si>
  <si>
    <t>235677</t>
  </si>
  <si>
    <t>8037468</t>
  </si>
  <si>
    <t>L-SLLK*9742268</t>
  </si>
  <si>
    <t>L9460</t>
  </si>
  <si>
    <t>CAS6445092</t>
  </si>
  <si>
    <t>2/23/26 NEW RPA-22302261323901 XP LVL 3 AO
NC Replace 
Line 3 / Qty 3
KEY.49-171-RP.455.LP.MK.DETAIL
Structure: 26R11102
Old RPA: 21807251323901
Group: GGM
Ship NDA to: 
Rialto Police Department
128 N WILLOW AVE
RIALTO, CA, 92376, US
Issue: Missing from shipment.</t>
  </si>
  <si>
    <t>14244795</t>
  </si>
  <si>
    <t>1381533</t>
  </si>
  <si>
    <t>8135890</t>
  </si>
  <si>
    <t>KYSS-SLKY*10368851</t>
  </si>
  <si>
    <t>CAS6445452</t>
  </si>
  <si>
    <t>NC Replace:
Line 1 Qty 2 - 21-020 6 PIN EV 626 S123 KD
Ship to:
DOOR CONTROLS USA
321 VZ COUNTY RD 4500
Ben Wheeler, TX, 75754, US
Issue:  Locks received missing cylinders and keys 
PLEASE NOTE THAT RETURN, REPLACEMENT, AND CREDIT REQUESTS FOR NEW, OUT OF THE BOX MATERIAL MUST BE SUBMITTED WITHIN 180 DAYS OF THE INVOICE DATE.  THIS REQUEST IS BEING ACCEPTED AS AN ACCOMMODATION.
------------------------------------
Is there anything else we should know about your request?: Both were missing key cylinders and keys
Selected primary Product Type: Mechanical Locks
Do you also need to update the Ship To Address on your order?: No
The original ship-to address is saved on the shipping tab.
Email: bvascocu@doorcontrolsusa.com
Preferred Contact Method: Email</t>
  </si>
  <si>
    <t>DOOR CONTROLS USA</t>
  </si>
  <si>
    <t>13857515</t>
  </si>
  <si>
    <t>PO420924</t>
  </si>
  <si>
    <t>7510259</t>
  </si>
  <si>
    <t>194555044982</t>
  </si>
  <si>
    <t>CAS6445565</t>
  </si>
  <si>
    <t>SO03232657</t>
  </si>
  <si>
    <t>PHX0000311518</t>
  </si>
  <si>
    <t>45678274</t>
  </si>
  <si>
    <t>CAS6445641</t>
  </si>
  <si>
    <t>REPLACE AT NO CHARGE AS REQUESTED BY FX MANAGER AS AN ACCOMMODATION
QTY 1) 050021-00 – 98/9927 Center Case Kit (98/9927)
SHIP TO: 
Allegion FPS / Manny
1249 Woodthorpe Dr
Mesquite, Texas, 75181
****
Would you please enter one 98/9927 center case no charge replacement for Banner and send to Manny?</t>
  </si>
  <si>
    <t>ACC CAS6445641</t>
  </si>
  <si>
    <t>050021-00 – 98/9927 Center Case Kit (98/9927)</t>
  </si>
  <si>
    <t>CAS6445735</t>
  </si>
  <si>
    <t>Integrated Openings SOL- DBA Atlass Hardware</t>
  </si>
  <si>
    <t>SO03218238</t>
  </si>
  <si>
    <t>301617-72</t>
  </si>
  <si>
    <t>45670282</t>
  </si>
  <si>
    <t>CAS6446078</t>
  </si>
  <si>
    <t>CAS6446177</t>
  </si>
  <si>
    <t>SO03218125</t>
  </si>
  <si>
    <t>301617-73</t>
  </si>
  <si>
    <t>45667491</t>
  </si>
  <si>
    <t>CAS6446205</t>
  </si>
  <si>
    <t>TRANSIT MIX MCKINNEY DOOR</t>
  </si>
  <si>
    <t>SO03228611</t>
  </si>
  <si>
    <t>5222111</t>
  </si>
  <si>
    <t>45665292</t>
  </si>
  <si>
    <t>CAS6446517</t>
  </si>
  <si>
    <t>SO06233937</t>
  </si>
  <si>
    <t>82542-A##3</t>
  </si>
  <si>
    <t>45664413</t>
  </si>
  <si>
    <t>CAS6446568</t>
  </si>
  <si>
    <t>FRONTIER DOOR &amp; CABINET</t>
  </si>
  <si>
    <t>SO03229938</t>
  </si>
  <si>
    <t>311417</t>
  </si>
  <si>
    <t>45653688</t>
  </si>
  <si>
    <t>CAS6446613</t>
  </si>
  <si>
    <t>SO03216871</t>
  </si>
  <si>
    <t>300733-6</t>
  </si>
  <si>
    <t>45652408</t>
  </si>
  <si>
    <t>CAS6446696</t>
  </si>
  <si>
    <t>CAS6446969</t>
  </si>
  <si>
    <t>RMA- 14279210
DONE 02/26/26 CC
CREDIT 
LINE 5
(QTY 1) 23-030-6.EV.626.S135.KA-1BIT.48-270-EV.2
We only got 5 of 6. I only need a credit for 1 $37.10.</t>
  </si>
  <si>
    <t>14263388</t>
  </si>
  <si>
    <t>41925-00</t>
  </si>
  <si>
    <t>8159884</t>
  </si>
  <si>
    <t>CYLSS-SLCY*4764492</t>
  </si>
  <si>
    <t>CAS6446973</t>
  </si>
  <si>
    <t>REPLACE / SCRAP
LINE 10
QTY 1
LOCK.ND85.P6.D.RHO.626.13-247.10-025.134.KA-0BIT.P.48-101.2
Do you need a replacement for a component or the entire device?: Device
Is there anything else we should know about this return?: The lock does not function like it should and gets jammed up.
Selected primary Product Type: Mechanical Locks
Do you also need to update the Ship To Address on your order?: No
The original ship-to address is saved on the shipping tab.
Email: hannah@childshdw.com
Phone Number: 5594850520
Preferred Contact Method: Email</t>
  </si>
  <si>
    <t>14204551</t>
  </si>
  <si>
    <t>72932</t>
  </si>
  <si>
    <t>8086005</t>
  </si>
  <si>
    <t>ND-SLLK*10181097</t>
  </si>
  <si>
    <t>ND85</t>
  </si>
  <si>
    <t>CAS6447695</t>
  </si>
  <si>
    <t>REPLACE AT NO CHARGE
QTY (6) SC81A RW/PA 689 SLIMPC TBWMSSRT
SHIP TO
NORTHWESTERN GLASS FAB
5301 INDUSTRIAL BLVD
Fridley, MN 55421
Is there anything else we should know about your request?: UPS reported this shipped, but we never received it from them.  I'm guessing it was delivered to another address.  I did file a claim with UPS as well.
Selected primary Product Type: Closers
Do you also need to update the Ship To Address on your order?: No
The original ship-to address is saved on the shipping tab.
Email: cstreeter@nwglassfab.com
Preferred Contact Method: Email</t>
  </si>
  <si>
    <t>BRIN GLASS CO - DBA NORTHWESTERN GLASS FAB</t>
  </si>
  <si>
    <t>SO03255257</t>
  </si>
  <si>
    <t>1945</t>
  </si>
  <si>
    <t>45698850 2/12/2026</t>
  </si>
  <si>
    <t>043156609987</t>
  </si>
  <si>
    <t>CAS6448638</t>
  </si>
  <si>
    <t>RETURN FOR CREDIT LESS 45% RESTOCK FEE
QTY (1) QELA-9975-L-NL-US26D-3'-RHR-996-06-US26D-575-PBT=US32D
Customer order error</t>
  </si>
  <si>
    <t>SO03254122</t>
  </si>
  <si>
    <t>603046</t>
  </si>
  <si>
    <t>45693158 2/9/2026</t>
  </si>
  <si>
    <t>ED99.44109</t>
  </si>
  <si>
    <t>CAS6448677</t>
  </si>
  <si>
    <t>REPLACE AT NO CHARGE
QTY (1) QEL/MEL MOTOR CABLE WITH  6' HARNESS, 47269206
one of the QEL wiring harnesses was missing from this order
From Line 2 (QELA-99-L-US26D-3'-RHR-996-06-US26D-299-US19-PBT=US32D)
SHIP TO
VALLEY DOORS UNLIMITED LLC
5001 SPOTSWOOD TRAIL
Penn Laird, VA 22846</t>
  </si>
  <si>
    <t>VALLEY DOORS UNLIMITED LLC</t>
  </si>
  <si>
    <t>SO03066078</t>
  </si>
  <si>
    <t>250683</t>
  </si>
  <si>
    <t>45485754 8/27/2025</t>
  </si>
  <si>
    <t>QEL/MEL MOTOR CABLE WITH  6' HARNESS, 47269206</t>
  </si>
  <si>
    <t>CAS6448767</t>
  </si>
  <si>
    <t>REPLACE AT NO CHARGE
QTY (1) CV TOP LATCH RHR KIT, 603R-000
Not working
SHIP TO
CHE MID ATLANTIC INC
4200 BAYSWATER RD
Winterville, NC 28590
Line 12 = 24-C-NL-US32D-4'-RHR-718-US15-ER12-4188-2130-PB=US32D-CYL-C953</t>
  </si>
  <si>
    <t>CHE MID-ATLANTIC INC</t>
  </si>
  <si>
    <t>SO02799449</t>
  </si>
  <si>
    <t>B084M-17813#</t>
  </si>
  <si>
    <t>45199023 1/31/2025</t>
  </si>
  <si>
    <t>CV TOP LATCH RHR KIT, 603R-000</t>
  </si>
  <si>
    <t>CAS6448826</t>
  </si>
  <si>
    <t>REPLACE AT NO CHARGE
QTY (1)  CX PCB KIT-15 SEC RELEASE, 040086-00
SHIP TO
LAFORCE, INC - GREEN BAY DOCK
501 S ONEIDA ST
GREEN BAY, WI 54303
We received a Chexit Module on a device that came in with a piece broken off upon arrival. I have attached a photo of a good one that we have where the piece has not been broken off of the motherboard. I have circled the piece that is broken off the unit we received.</t>
  </si>
  <si>
    <t>SO02954895</t>
  </si>
  <si>
    <t>1432592PO-JPK</t>
  </si>
  <si>
    <t>45345924 5/20/2025</t>
  </si>
  <si>
    <t>CX PCB KIT-15 SEC RELEASE, 040086-00</t>
  </si>
  <si>
    <t>CX PCB Board</t>
  </si>
  <si>
    <t>CAS6448905</t>
  </si>
  <si>
    <t>RMA DENIED:
Per our T&amp;C's customer's only have 30 days to report discrepancies and we've been more flexible with allowing 180.
Material shipped 11/16/2024
___________________________________________________________________
RETURN FOR CREDIT - NO RESTOCK FEE
QTY (1) 6223-US32D-24VDC-FSE-CON - Line 2 (Overage)
REPLACE W/CHARGES
QTY (1) 6211-US32D-24VDC-FSE-CON - Line 1 (shortage)
P/U-SHIP TO
DARPET INC
9441 Fullerton Ave
Franklin Park, IL 60131
We were sent 5 – 6211, and 2 – 6223 when it should have been 6 – 6211 and 1 – 6223.</t>
  </si>
  <si>
    <t>DARPET</t>
  </si>
  <si>
    <t>SO02774297</t>
  </si>
  <si>
    <t>9915</t>
  </si>
  <si>
    <t>45113662 11/16/2024</t>
  </si>
  <si>
    <t>6223-US32D-24VDC-FSE-CON</t>
  </si>
  <si>
    <t>6211-US32D-24VDC-FSE-CON</t>
  </si>
  <si>
    <t>CAS6448938</t>
  </si>
  <si>
    <t>Replace / Scrap
Line 1
Qty 1
LOCK.NDEB.L.RHO.626.13-247.47267101.134.CE-000-001
Ref CAS6442263
Do you need a replacement for a component or the entire device?: Component
Please describe the component: Tech support CAS6442263. Need replacement board
Selected primary Product Type: Electronic Locks/Readers and Credentials/Biometrics
Do you also need to update the Ship To Address on your order?: No
The original ship-to address is saved on the shipping tab.
Email: blake.grossenheider@h-gsales.com
Phone Number: (314) 432-8188
Preferred Contact Method: Email</t>
  </si>
  <si>
    <t>14261035</t>
  </si>
  <si>
    <t>5277502001</t>
  </si>
  <si>
    <t>8158497</t>
  </si>
  <si>
    <t>043156984282</t>
  </si>
  <si>
    <t>CAS6448986</t>
  </si>
  <si>
    <t>Return for Credit 45% restock fee
Line 1
Qty 2
PUSHBUTTON.631.AL.EX.SPDT
043156576432
FEURA BUSH_925590</t>
  </si>
  <si>
    <t>ADI - EL PASO</t>
  </si>
  <si>
    <t>14247594</t>
  </si>
  <si>
    <t>400335354</t>
  </si>
  <si>
    <t>8138533</t>
  </si>
  <si>
    <t>043156576432</t>
  </si>
  <si>
    <t>Push Button</t>
  </si>
  <si>
    <t>CAS6449206</t>
  </si>
  <si>
    <t>REPLACEMENT
LINE 1  MISSING (4) PA SHOE
LINE 2 MISSING (4) PA SHOE
customer needs PA shoe but did not order them
Ship NDA as accommodation
SHIP TO :
GTC
1200 11TH AVE 
GREELEY CO 80631
ATTEN : LUCAS ROSEN 303-827-6459</t>
  </si>
  <si>
    <t>785795 00</t>
  </si>
  <si>
    <t>PO-040369</t>
  </si>
  <si>
    <t>4040XP-  62PA PA Shoe                              ALUM  SRT</t>
  </si>
  <si>
    <t>CAS6449276</t>
  </si>
  <si>
    <t>02/26/26 See reply attached
02/25/26 PLEASE SEE NOTES PRF
CREDIT ACCOUNT 400476
This total = $9,246.32
________________________________________
$1037.84
Issued surcharge in error on REPL order
$8,208.48
Issued under incorrect Price Book 15. Should have been PB 14 PLUS incorrect discount Repl was issued at 54.5%. Should have been 69.23%
List price should have been $4023.00 and was issued as $4224.00</t>
  </si>
  <si>
    <t>COOK &amp; BOARDMAN - DBA BUILDING SPECIALTIES CO</t>
  </si>
  <si>
    <t>SO03172396</t>
  </si>
  <si>
    <t>344562-020 RPL 11625</t>
  </si>
  <si>
    <t>45587425 11/12/2025</t>
  </si>
  <si>
    <t>0031033~Allegion Missed Quote|1040~(Allegion) Offerta Non Inserita|3082~(Allegion) Oferta Omitida|1036~Allegion a manqué un devis</t>
  </si>
  <si>
    <t>1061033~Order Management Missed|1040~(Inserimento Ordini) Perso|3082~"Gestión pedido, perdido"|1036~Gestion de commande ratée</t>
  </si>
  <si>
    <t>INCORRECT SURCHARGE, PRICEBOOK &amp; DISCOUNT</t>
  </si>
  <si>
    <t>CAS6449333</t>
  </si>
  <si>
    <t>CREDIT ACCOUNT 400476 $243.31
Charged S&amp;H on REPL order SO03172396, PO 344562-020 in error
Credit is for the original Invoice.</t>
  </si>
  <si>
    <t>SO02826183</t>
  </si>
  <si>
    <t>344562-020</t>
  </si>
  <si>
    <t>45210175</t>
  </si>
  <si>
    <t>S&amp;H ERROR</t>
  </si>
  <si>
    <t>CAS6449456</t>
  </si>
  <si>
    <t>Customer do not need these replacements anymore original mullion was delivered
Return.
2 EACH)KR-4954-8'6"-SP28
Pick up address
JACOBS GLASS COMPANY INC
4915 HILLSBOROUGH RD
Durham, NC 27705</t>
  </si>
  <si>
    <t>Glenn Sykes</t>
  </si>
  <si>
    <t>SO03263415</t>
  </si>
  <si>
    <t>35-95214 RPL 2526</t>
  </si>
  <si>
    <t>4954 / KR 4954 8' 6" SP28</t>
  </si>
  <si>
    <t>CAS6450338</t>
  </si>
  <si>
    <t>02/26 talked to Ian in PS and he said the warranty has been voided due to the fact they opened the lock. Emailed customer the instructions to fix or contact PS
Is there visible damage to exterior of shipping cartons?: no
Is there anything else we should know about your request?: I have received several CO100 orders to include this one, where the pin in the lever mechanism is out and loose inside the lock body. See attached picture.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orders@jhcomaha.com
Phone Number: +14024441650
Preferred Contact Method: Email</t>
  </si>
  <si>
    <t>13929337</t>
  </si>
  <si>
    <t>194089</t>
  </si>
  <si>
    <t>7669942</t>
  </si>
  <si>
    <t>S00030774384</t>
  </si>
  <si>
    <t>CAS6450631</t>
  </si>
  <si>
    <t>NC replace
Deadbolts are not operated by the master key.
Please replace cylinders:
STR 25R10394
QTY 12) 29-207 619 C MK
QTY 4) 29-206 619 C MK
Ship to same:
BUILDERS FIRST SOURCE
404 GREENTREE RD
CHESAPEAKE, VA, 23320</t>
  </si>
  <si>
    <t>14198152</t>
  </si>
  <si>
    <t>41754336</t>
  </si>
  <si>
    <t>8070089</t>
  </si>
  <si>
    <t>29-207 619 C MK</t>
  </si>
  <si>
    <t>29-206 619 C MK</t>
  </si>
  <si>
    <t>CAS6450676</t>
  </si>
  <si>
    <t xml:space="preserve">Do you need a replacement for a component or the entire device?: Device
Is there anything else we should know about this return?: Defective Latch and handle won't turn all the way. Please ship replacement and advise what to do with defectives? 
Thank you
Selected primary Product Type: Mechanical Locks
Do you also need to update the Ship To Address on your order?: No
The original ship-to address is saved on the shipping tab.
Email: pmaldonado@rdlsupply.com
Phone Number: 214-630-3965 
Preferred Contact Method: Email
</t>
  </si>
  <si>
    <t>SO03238542</t>
  </si>
  <si>
    <t>DAL0000045917</t>
  </si>
  <si>
    <t>45664233</t>
  </si>
  <si>
    <t>Trim Falcon 20</t>
  </si>
  <si>
    <t>F-TRIM</t>
  </si>
  <si>
    <t>escutcheon</t>
  </si>
  <si>
    <t>CAS6450894</t>
  </si>
  <si>
    <t>***NEW RPA - 32502261156401 XP LVL 9 2/25/26 P.A.***
NC replace
Old RPA 30810251156401
Customer requested no stamping of any kind on the keys.
Please replace:
Line 6 QTY 141) KEY.49-215-XP-EV.468.T135.MK.DETAIL
Line 7 QTY 1) KEY.49-023-XP-EV.468.T135.MK.DETAIL
GGM
STR 26R11072
Ship to same address on original order.</t>
  </si>
  <si>
    <t>14244146</t>
  </si>
  <si>
    <t>5048938-1##PT3.2</t>
  </si>
  <si>
    <t>8133018</t>
  </si>
  <si>
    <t>KYSS-SLKY*9013301</t>
  </si>
  <si>
    <t>KYSS-SLKY*9046146</t>
  </si>
  <si>
    <t>CAS6451031</t>
  </si>
  <si>
    <t>Credit $
Continuous hinge prep incorrect.</t>
  </si>
  <si>
    <t>999161</t>
  </si>
  <si>
    <t>37772/ELEV</t>
  </si>
  <si>
    <t>11884855</t>
  </si>
  <si>
    <t>CAS6451070</t>
  </si>
  <si>
    <t xml:space="preserve">Selected credit reason: Other
Is there anything else we should know about this request: I believe we were doubled up on getting invoiced. We paid invoice 11867253 but also received invoice 11872879 two months later.
Email: brian.crowley@h-gsales.com
Phone Number: (314) 432-8188
Preferred Contact Method: Email
</t>
  </si>
  <si>
    <t>988663</t>
  </si>
  <si>
    <t>4021230066</t>
  </si>
  <si>
    <t>11867253</t>
  </si>
  <si>
    <t>L 184 FG2S.DOOR.STL.CFG.L.BT</t>
  </si>
  <si>
    <t>L 164 F.DOOR.STL.CFG.L</t>
  </si>
  <si>
    <t>L 184DN3.DOOR.STL.CFG.L.BT</t>
  </si>
  <si>
    <t>CAS6451168</t>
  </si>
  <si>
    <t>Credit $
Line #13 missing fire label, already installed and needs to be installed in field. Credit for cost once sent by customer.</t>
  </si>
  <si>
    <t>991634</t>
  </si>
  <si>
    <t>1-25052-22</t>
  </si>
  <si>
    <t>70003269</t>
  </si>
  <si>
    <t>CAS6451802</t>
  </si>
  <si>
    <t>Credit $327.20
Quote #1570945 has been updated after shipping</t>
  </si>
  <si>
    <t>112806</t>
  </si>
  <si>
    <t>39236683-032</t>
  </si>
  <si>
    <t>11890736</t>
  </si>
  <si>
    <t>CAS6451807</t>
  </si>
  <si>
    <t>client short paid inv# 45677981 for $ 425.17 the EPT were not given the proper quote discount. 
Qte - 1580264 @ 65% discount</t>
  </si>
  <si>
    <t>SO03239628</t>
  </si>
  <si>
    <t>PO000098</t>
  </si>
  <si>
    <t>45677981</t>
  </si>
  <si>
    <t>CAS6451837</t>
  </si>
  <si>
    <t>client short paid inv# 45680071 for $ 310.23 the PS were not given the proper quote discount. 
Qte - 1580264 @ 65% discount</t>
  </si>
  <si>
    <t>45680071</t>
  </si>
  <si>
    <t>CAS6452347</t>
  </si>
  <si>
    <t>Please replace:
10 - CYL.80-036.EV.626.R125
10 - CYL.80-036.EV.606.R125
Ship to:
Cosmic Fischer
658 10th Ave 
New York, NY 10036
Attn: Paul C/SFIC Repl
says 1 and 7 pins line up ok, 2-6 do not. possibly incorrect spacing 
tried to re-pin with multiple kits and capping tools, not working 
80-036 Schlage SFIC Cores 
order 14214568 / 1, 2
has case # to get new replacements from his supplier</t>
  </si>
  <si>
    <t>Mayflower Sales (Brooklyn)</t>
  </si>
  <si>
    <t>14214568</t>
  </si>
  <si>
    <t>CYL.80-036.EV.626.R125</t>
  </si>
  <si>
    <t>Bryan Ezring</t>
  </si>
  <si>
    <t>CYL.80-036.EV.606.R125</t>
  </si>
  <si>
    <t>CAS6452614</t>
  </si>
  <si>
    <t xml:space="preserve">Order Search Text: 628665
Selected primary Product Type: Accessories
Do you also need to update the Ship To Address on your order?: No
The original ship-to address is saved on the shipping tab.
Email: brian.miller@brabnerhollon.com
Phone Number: (251) 479-5408
Preferred Contact Method: Email
</t>
  </si>
  <si>
    <t>45508111</t>
  </si>
  <si>
    <t>HINGE.420</t>
  </si>
  <si>
    <t>5HG.11328</t>
  </si>
  <si>
    <t>CAS6453303</t>
  </si>
  <si>
    <t>Please issue credit for Sales Tax, per customer- we are tax-exempt.
INVOICE #45719224
SHIP TO WV
DATE 2/25/26
TAX $256.11
CERT EXPIRED
SECT # 217138</t>
  </si>
  <si>
    <t>SO03283726</t>
  </si>
  <si>
    <t>4005268</t>
  </si>
  <si>
    <t>45719224</t>
  </si>
  <si>
    <t>OH.11293</t>
  </si>
  <si>
    <t>CAS6453413</t>
  </si>
  <si>
    <t>CREDIT INVOICE#: 7652812
QTY 1: LOCK.CO100.CY.70.KP.P6.EV.RHO.626.RH.4B.13-247.10-025.134.KD.S123.48-270-EV.2
TECH CASE#: CAS6446468
*INVOICE ATTACHED*</t>
  </si>
  <si>
    <t>13929476</t>
  </si>
  <si>
    <t>103654</t>
  </si>
  <si>
    <t>7652812</t>
  </si>
  <si>
    <t>0593082~No carga|1033~Will not Commission|1036~Will not Commission|1040~Will Not Commission</t>
  </si>
  <si>
    <t>043156607068</t>
  </si>
  <si>
    <t>CAS6453883</t>
  </si>
  <si>
    <t>***PLEASE PUT IN PENDING RETURN ONCE QS INVOICE IS CREDITED***
2/27/26 CM
SLD CREDIT RMA 14280001
QS REPLACEMENT
Replace (1) ALX80L SAT 626 47267042 47267101 
Please expedite. Needs to secure the opening
Ship to:
Nicholas Rutter
9 Woodyfield lane
Delran, NJ. 08075
Please issue call tag and have one lock less cylinder shipped to: Steve Couch/Mike Colemon
Received replacement lock having same issue, CAS6410617
asked if plunger is seated, stated yes. 
ALX80 outside lever is not rigid.</t>
  </si>
  <si>
    <t>Nick Rutter</t>
  </si>
  <si>
    <t>14265292</t>
  </si>
  <si>
    <t>CAS6410617 RPL TAC</t>
  </si>
  <si>
    <t>8173960</t>
  </si>
  <si>
    <t>ALX80L SAT 626 47267042 47267101</t>
  </si>
  <si>
    <t>ALX80</t>
  </si>
  <si>
    <t>CAS6454039</t>
  </si>
  <si>
    <t>Replace (7) 47266454
Attn: Austin
Ship to:
5322 Keystone Dr. 
Fort Wayne, IN. 46825
stating outside lever is not rigid, missing storeroom plunger on 7 locks.
47266454
order number 14036395 2.1</t>
  </si>
  <si>
    <t>Austin Robinson</t>
  </si>
  <si>
    <t>47266454</t>
  </si>
  <si>
    <t>CAS6455093</t>
  </si>
  <si>
    <t>4040SE</t>
  </si>
  <si>
    <t>Replace
(1) 4040SE Closer          STD  STD  STD   STD  120    ALUM  WMS 
Damaged during shipping
Ship to:
Top Notch PA Warehouse 
80 4TH ST
HONESDALE         PA 18431</t>
  </si>
  <si>
    <t>792715-00</t>
  </si>
  <si>
    <t>5296777</t>
  </si>
  <si>
    <t>4040SE Closer          STD  STD  STD   STD  120    ALUM  WMS</t>
  </si>
  <si>
    <t>CAS6455142</t>
  </si>
  <si>
    <t>2/27 - e-mailed Deb Duffy
Replace
(10) 4110 Arms                        HCUSH             ALUM  SRT
Missing from the shipment</t>
  </si>
  <si>
    <t>100395-00</t>
  </si>
  <si>
    <t>1472533PO-FJS</t>
  </si>
  <si>
    <t>4110 Arms                        HCUSH             ALUM  SRT</t>
  </si>
  <si>
    <t>CAS6455223</t>
  </si>
  <si>
    <t>Please apply quote 1604141 discounts &amp; issue credit for difference
Attached is approval from Adam Larsen, RSO Carolinas Manager, to apply quote 1604141 to these two Von Duprin invoices
45695876-CAS6455223
45703257-CAS6455241</t>
  </si>
  <si>
    <t>PALMETTO METAL PRODUCTS</t>
  </si>
  <si>
    <t>SO03253033</t>
  </si>
  <si>
    <t>1168MH-32</t>
  </si>
  <si>
    <t>45695876</t>
  </si>
  <si>
    <t>CAS6455241</t>
  </si>
  <si>
    <t>45703257</t>
  </si>
  <si>
    <t>CAS6455649</t>
  </si>
  <si>
    <t>REPLACE SO03290154
DONE 02/27/26 JB
N/C REPLACE
LINE 3 QTY 3 9975-EO-US26D-3’-575-PBT=US32D
SHIP TO 
25 DARTMOUTH ST
Westwood, MA 02090
RL Carriers = 128390256 is not coming up on RL website -
Checked with warehouse and they cannot find the correct pro #</t>
  </si>
  <si>
    <t>SO03242078</t>
  </si>
  <si>
    <t>661520</t>
  </si>
  <si>
    <t>45683206</t>
  </si>
  <si>
    <t>ED99 10080</t>
  </si>
  <si>
    <t>CAS6455651</t>
  </si>
  <si>
    <t>Credit Internal Use Only/Do not send to Orgill for concealed shortage / Damage.
Customer  8151935DMQ
See attached request.</t>
  </si>
  <si>
    <t>14259243 - SO03253770</t>
  </si>
  <si>
    <t>33797504</t>
  </si>
  <si>
    <t>8151935</t>
  </si>
  <si>
    <t>043156791637/ 939-7548</t>
  </si>
  <si>
    <t>CAS6456334</t>
  </si>
  <si>
    <t>SIF and Replace
Ship to:
~~~~~
the circular metal piece’s brackets are coming out of the rivets for some reason. We are trying to find a solution to this problem, as we need them to work and stay tight.</t>
  </si>
  <si>
    <t>Suzanne Thrasher</t>
  </si>
  <si>
    <t>x</t>
  </si>
  <si>
    <t>Hatice Ozbek</t>
  </si>
  <si>
    <t>CAS6444733</t>
  </si>
  <si>
    <t>Lock Models in Question:
• L9050T-06A-626 – IS-OCC / OS-OCC
• L9056T-06A-626 – IS-LOC / OS-OCC
• L9485T-06A-626 – IS-LOC / OS-OCC
The indicators on these locks continue to fail in the field. The District has expressed significant frustration with the current approach of replacing the units with the same indicator, as this has resulted in repeated failures without a long-term resolution.
ASSA has proposed an alternative solution using their Accentra product and has provided “try-me” samples, which have reportedly resolved the issue at those openings. Based on this outcome, Pinner and Miller Construction believe Allegion should either cover the cost to replace the affected locks with the Accentra solution or provide a reliable resolution using an Allegion product. At this time, they do not feel that Montgomery Hardware or Allegion has adequately addressed the problem.
Tue 2/17/2026
Meet with Brian Star with JLM, GC and Greg Peterson to evaluate why Indicator T turns are breaking and the solution. Appears to be a combination of the ADA T turn and over torquing and the compression ring cutting into the shaft. I recommend using the regular T turn  to prevent over torquing of the ADA T turn
Another issue discussed is the use of a 9056 restroom that stays occupied but someone can unlock when occupied and walk in on someone. 
9050 normal function
Whittier ES
RESTOOM UNABLE TO UNLOCK. It feels like a chassis issue.</t>
  </si>
  <si>
    <t>MONTGOMERY HARDWARE</t>
  </si>
  <si>
    <t>705152</t>
  </si>
  <si>
    <t>Scott Biltonen</t>
  </si>
  <si>
    <t>CAS6444944</t>
  </si>
  <si>
    <t>SIF CREDIT/CHARGED RPL | TRACKING SHOWS DELIVERED, BUT NEVER RECEIVED AT SHIP TO ADDRESS | NO ONE IN RECEIVING MET UPS FOR DELIVERY OF THIS ORDER.
LINE 1, QTY 15: LOCK.F40.ORB.619.16080.10-027.134
043156770892
UPS - 1Z9W01V60395310006
SHIPPED 1/26/26
WORCESTER_924849
ATTN: EVANS ESSUMAN  (508) 853-5602</t>
  </si>
  <si>
    <t>D H PACE COMPANY - DBA PASEK SECURITY</t>
  </si>
  <si>
    <t>14252085</t>
  </si>
  <si>
    <t>265.422170</t>
  </si>
  <si>
    <t>8138048</t>
  </si>
  <si>
    <t>043156770892</t>
  </si>
  <si>
    <t>S&amp;H CHARGES</t>
  </si>
  <si>
    <t>CAS6445175</t>
  </si>
  <si>
    <t>Replace (28) L283-126
Requesting quality check and have the RMA ship replacements from Security
Attn: Eric Vargas
Ship to:
IOS Fort Lauderdale Warehouse
2504 NW 19th st.
Pompano Beach, FL. 33069
more than 20 out of 80 9056 - cannot lok or unlock with key
Ordered from integrated office solutions.
requested additional information - provided e-mail address and case#</t>
  </si>
  <si>
    <t>Scott Clark</t>
  </si>
  <si>
    <t>14212632</t>
  </si>
  <si>
    <t>302118-3</t>
  </si>
  <si>
    <t>8116914</t>
  </si>
  <si>
    <t>CAS6445315</t>
  </si>
  <si>
    <t>Replace please send a call tag to return chassis for evaluation by Michael Phelps/Steve Couch
qty 1 - S00033868202-KIT
Shipping Address
COOK &amp; BOARDMAN LLC
511 E CHATHAM ST
Cary, NC, 27511, US
Email - Wflanagan@mapdoors.biz
Voltage is confirmed at the lock ?? 26 volts 
KMP -see task for additional information
Order number - 14110529
ND96 EU not unlocking electrically - not sure position of switch
cannot retract latch with key?
can walk up and rotate lever and get in. 
Need to confirm position of switch, and when credential is presented if there is power or not. 
maintenance staff changed cylinder/core - unknown if tailpiece is present, need to confirm.
Information is from installer/contractor given to Robbie.
Order number - 14110529</t>
  </si>
  <si>
    <t>Robbie Flanagan</t>
  </si>
  <si>
    <t>14110529</t>
  </si>
  <si>
    <t>369134-008</t>
  </si>
  <si>
    <t>S00033868202-KIT</t>
  </si>
  <si>
    <t>ND96EL/EU</t>
  </si>
  <si>
    <t>CAS6446011</t>
  </si>
  <si>
    <t>NCR | RECEIVED DAMAGED | WRAP IN TACT | BELIEVES WAS DAMAGED BEFORE CARRIER PICK UP | SENDING PICTURES
LINE 1, QTY 1: LOCK.F10.LAT.622.COL..16-080.10-027.134
LINE 2, QTY 3: LOCK.F40.LAT.622.COL..16-080.10-027.134
CC: RHONDAM@CUSTOMMILLWORKINC.COM</t>
  </si>
  <si>
    <t>Eric Olheiser</t>
  </si>
  <si>
    <t>14258363</t>
  </si>
  <si>
    <t>104472</t>
  </si>
  <si>
    <t>8148618</t>
  </si>
  <si>
    <t>043156035014</t>
  </si>
  <si>
    <t>194555031661</t>
  </si>
  <si>
    <t>CAS6446147</t>
  </si>
  <si>
    <t>Please Scrap/Replace:
Please Send:
(Qty 2) MTK15-485
Issue: no longer reading cards/keypad failed
Ship to:
TESS INC
Attn; Robert Gough
7492 Reindeer Trail
San Antonio, TX 78238
service@tessinc.com
SN14290177
Reason:
Reader getting very hot and blinking. Will not read cards. Replacement is working. Replacing the reader.</t>
  </si>
  <si>
    <t>Robert Gough</t>
  </si>
  <si>
    <t>CAS6446147 RPL TAC</t>
  </si>
  <si>
    <t>CAS6448527</t>
  </si>
  <si>
    <t>RETURN 
LINE 4 - 4 EACH 6400-US32D-12/24VDC-FSE (ESTRIKE.2004) 
45% RESTOCK FEE
SHIP FROM 
ATLAS METAL PRODUCTS
5101 COMMERCE CROSSING DR
Louisville, KY 40229
USA
Selected primary Product Type: Electronic Locks/Readers and Credentials/Biometrics
Is this still new and in the original package?: Yes
Email: andrew.barbour@atlas-co.com
Preferred Contact Method: Email</t>
  </si>
  <si>
    <t>SO03121917</t>
  </si>
  <si>
    <t>IN24-012-013</t>
  </si>
  <si>
    <t>45571179</t>
  </si>
  <si>
    <t>CAS6448764</t>
  </si>
  <si>
    <t>**CANNOT RETURN - BELOW OUR $250.00 RETURN POLICY**
L1 QTY 1 TH 102 / 102A-NH-47" (1194MM)
45% RESTOCK FEE
Is there anything else we should know about this return?: Customer would like to return if possible
Selected primary Product Type: Exits
Is this still new and in the original package?: Yes
Email: aaron.ovelman@arconic.com
Phone Number: 5703896302
Preferred Contact Method: Email</t>
  </si>
  <si>
    <t>SO03245979</t>
  </si>
  <si>
    <t>68-28593OD</t>
  </si>
  <si>
    <t>45677241</t>
  </si>
  <si>
    <t>THR102 10280</t>
  </si>
  <si>
    <t>CAS6448848</t>
  </si>
  <si>
    <t>Soss</t>
  </si>
  <si>
    <t>Invisible Hinge</t>
  </si>
  <si>
    <t>Return with 25% restock fee/no call tags. Customer ordered incorrectly. 
Line 1 - Qty 1 - 218US26D
Ship to:
SOHO
1610 TRADE CENTER WAY
STE 1
NAPLES, FL 34109</t>
  </si>
  <si>
    <t>Cabinetparts.Com</t>
  </si>
  <si>
    <t>SO03276921</t>
  </si>
  <si>
    <t>1120437</t>
  </si>
  <si>
    <t>45713019</t>
  </si>
  <si>
    <t>CAS6450245</t>
  </si>
  <si>
    <t>RETURN AND REPLACE - LEAKING 
QTY 1) RH 4111-3071 STD CYLINDER ASSY ONLY ALUM TBWMS
Surcharge: 04.50% AMT: $3.94
***
Do you need a replacement for a component or the entire device?: Component
Please describe the component: Closer body on door G0910 leaky.  Please send replacement closer body only. 
Selected primary Product Type: Closers
Do you also need to update the Ship To Address on your order?: No
The original ship-to address is saved on the shipping tab.
Email: jm@teamsahr.com
Phone Number: (517) 323-9488
Preferred Contact Method: Email</t>
  </si>
  <si>
    <t>761390-01</t>
  </si>
  <si>
    <t>524051PO16</t>
  </si>
  <si>
    <t>RH 4111-3071 STD CYLINDER ASSY ONLY ALUM TBWMS</t>
  </si>
  <si>
    <t>CAS6452266</t>
  </si>
  <si>
    <t xml:space="preserve">Is there anything else we should know about this return?: We ordered P keyway.  Received S123.  Please drop ship correct item ASAP and provide RMA with return shipping label if return is required.
Selected primary Product Type: Mechanical Locks
Do you also need to update the Ship To Address on your order?: Yes
The customer changed the ship-to address and it is saved on the shipping tab.
Did the label match the product inside?: Yes
Email: ikuipers@accesshardware.com
Phone Number: +15104835000
Preferred Contact Method: Email
</t>
  </si>
  <si>
    <t>14265886</t>
  </si>
  <si>
    <t>AL19757</t>
  </si>
  <si>
    <t>8165773</t>
  </si>
  <si>
    <t>CYLSS-SLCY*4971534</t>
  </si>
  <si>
    <t>CAS6453029</t>
  </si>
  <si>
    <t>Scrap/Replace:
Please Send:
(QTY 1) SM10
SN: 20190664
Tech said: - Stopped working
Ship To:
BadgePass, Inc.
ATTN: Amy Dryden / RMA
280 Trace Colony Park
Ridgeland, MS 39157
amy.dryden@badgepass.com</t>
  </si>
  <si>
    <t>CAS6453029 RPL TAC</t>
  </si>
  <si>
    <t>CAS6453049</t>
  </si>
  <si>
    <t>Scrap/Replace:
Please Send:
(QTY 1) RC11
SN: 5000000000025B09
Tech said: - Stopped reading cards
Ship To:
BadgePass, Inc.
ATTN: Amy Dryden / RMA  
280 Trace Colony Park
Ridgeland, MS 39157
amy.dryden@badgepass.com</t>
  </si>
  <si>
    <t>CAS6453049 RPL TAC</t>
  </si>
  <si>
    <t>RC11</t>
  </si>
  <si>
    <t>CAS6453178</t>
  </si>
  <si>
    <t xml:space="preserve">Is there anything else we should know about your request?: I received 1 of 2 skids today at around 10:45am. The first skid was our Exit Devices/other materials , the 2nd skid that was not received/delivered is our (8) 4952 7'2" SP28 Mullion's. Of you could please advise on the status of these or if replacements can be issued it would be much appreciated.
Thank you for your time and assistance.
Aaron Diaz
Selected primary Product Type: Accessories
Do you also need to update the Ship To Address on your order?: No
The original ship-to address is saved on the shipping tab.
Email: adiaz@baltimoredoor.com
Phone Number: (410) 737-2000
Preferred Contact Method: Email
</t>
  </si>
  <si>
    <t>SO03266461</t>
  </si>
  <si>
    <t>PO055870</t>
  </si>
  <si>
    <t>45715121</t>
  </si>
  <si>
    <t>CAS6455488</t>
  </si>
  <si>
    <t>Line 6 is a duplication of line 5, and an item was missed off the PO.
Please issue a RMA &amp; Call Tag for
Qty (11) 4040SE-3034SE
Enter a Part 2 order for
Qty 5 - 4040SE-3038-24V-696
Ship asap to
 LV - IML SECURITY SUPPLY  
 3670 W OQUENDO RD         
 LAS VEGAS         NV 89118</t>
  </si>
  <si>
    <t>793740 00</t>
  </si>
  <si>
    <t>694918</t>
  </si>
  <si>
    <t>4040SE Trk w/Caps                      STD  24     BRASS WMS</t>
  </si>
  <si>
    <t>4040SE-3034SE</t>
  </si>
  <si>
    <t>CAS6455940</t>
  </si>
  <si>
    <t>NO CHARGE REPLACEMENT ORDER: 
LINE 3 QTY 1
LOCK.ND10.D.ATH.626.14-048.10-013.134.112.DETAIL
NO DOOR ID GIVEN: 
Is there visible damage to exterior of shipping cartons?: no
Selected primary Product Type: Mechanical Locks
Do you also need to update the Ship To Address on your order?: No
The original ship-to address is saved on the shipping tab.
One or more files were provided by the customer and saved in the timeline.
Email: purchasing@mddoor.com
Phone Number: (718) 513-2500
Preferred Contact Method: Email</t>
  </si>
  <si>
    <t>13990160</t>
  </si>
  <si>
    <t>EHZ287520</t>
  </si>
  <si>
    <t>7727373</t>
  </si>
  <si>
    <t>ND-SLLK*10598514</t>
  </si>
  <si>
    <t>ND10</t>
  </si>
  <si>
    <t>CAS6456247</t>
  </si>
  <si>
    <t xml:space="preserve">Is there anything else we should know about your request?: Need to Replace missing qty 1 each 374T Thumb Turn Kit
Selected primary Product Type: Exits
Do you also need to update the Ship To Address on your order?: No
The original ship-to address is saved on the shipping tab.
Email: blake.grossenheider@h-gsales.com
Phone Number: (314) 432-8188
Preferred Contact Method: Email
</t>
  </si>
  <si>
    <t>SO02879600</t>
  </si>
  <si>
    <t>4021880111</t>
  </si>
  <si>
    <t>45249322</t>
  </si>
  <si>
    <t>CAS6457073</t>
  </si>
  <si>
    <t xml:space="preserve">Do you need a replacement for a component or the entire device?: Component
Please describe the component: 8ea of the closer arms aren't functioning properly even with being worked on
Selected primary Product Type: Closers
Do you also need to update the Ship To Address on your order?: No
The original ship-to address is saved on the shipping tab.
Email: sabrina@aidoors.com
Preferred Contact Method: Email
</t>
  </si>
  <si>
    <t>AMERICAN INDUSTRIAL DOOR CO - FKA DEVORE CONST</t>
  </si>
  <si>
    <t>13868038</t>
  </si>
  <si>
    <t>48269</t>
  </si>
  <si>
    <t>7524958</t>
  </si>
  <si>
    <t>043156610440</t>
  </si>
  <si>
    <t>CAS6444987</t>
  </si>
  <si>
    <t>NC replace
QTY 1) 47859782 626
Per customer: We had received the below lockset and it is not functioning any longer. We had our technician take a look at this and was unable to get it working correctly. It seems the internals of the lockset aren’t working. The arm that flips the indicator is broken and not flipping it when the door is locked to indicate its status.
Ship To:
LaForce – Minneapolis
710 Hastings Ave
Suite 200
Newport, MN 55055</t>
  </si>
  <si>
    <t>14243434</t>
  </si>
  <si>
    <t>1467424PO-SJD</t>
  </si>
  <si>
    <t>8141901</t>
  </si>
  <si>
    <t>L-SLLK*11248464</t>
  </si>
  <si>
    <t>CAS6445577</t>
  </si>
  <si>
    <t>2-16-26 NEW RPA - 62602260496001 LVL 3G/ NON XP    SM
Old RPA:  63012250496001
NC Replace:
Line 4 Qty 2 - KEY.35-158.468.CP.DETAIL
Ship to:
STANDING ROCK ADMINISTRATIVE SERVICE CNTR
BLDG # 1 STANDING ROCK AVE
FORT YATES, ND 58538
Issue:  Missing keys
-------------------------------
Is there anything else we should know about your request?: Customer received the box of 50) 35-157 keyblanks but never received the 2) 35-158 keys. Please send ASAP.
Selected primary Product Type: Mechanical Locks
Do you also need to update the Ship To Address on your order?: No
The original ship-to address is saved on the shipping tab.
Email: shelbyn@centraldoorinc.com
Phone Number: 7012819082
Preferred Contact Method: Email</t>
  </si>
  <si>
    <t>CENTRAL DOOR &amp; HARDWARE</t>
  </si>
  <si>
    <t>14242124</t>
  </si>
  <si>
    <t>115185</t>
  </si>
  <si>
    <t>8149514</t>
  </si>
  <si>
    <t>KYSS-SLKY*9005066</t>
  </si>
  <si>
    <t>CAS6446108</t>
  </si>
  <si>
    <t>RETURN FOR CREDIT LESS 45% RESTOCK FEE
Qty (4) 4040SE Closer STD STD STD STD 24 BRASS WMS 
Cust order error
Is there anything else we should know about this return?: My customer ordered the complete unit when they only actually needed track part 4040SE-3038-24V 696. I need to return these if at all possible and will be ordering the correct items for them.  Thank you
Selected primary Product Type: Closers
Email: tharrelson@doorsincdavenport.com
Phone Number: 5633868508
Preferred Contact Method: Email</t>
  </si>
  <si>
    <t>102593-00</t>
  </si>
  <si>
    <t>PD56197</t>
  </si>
  <si>
    <t>102593-00 2/13/2026</t>
  </si>
  <si>
    <t>4040SE Closer STD STD STD STD 24 BRASS WMS</t>
  </si>
  <si>
    <t>CAS6447067</t>
  </si>
  <si>
    <t>NC Replace from lines 1 and 8
Qty 1) AS76140 LH 622
Qty 1) AS76140 RH 622
See attached from PS
Ship to:
VORWALLER &amp; BROOKS INC
14035 KIRKHAM WAY
POWAY, CA, 92064, US
***********************************
Hello Moses, due to the quantity of issued reported on the same order, please work with or product support team (copied) to confirm these are not installation issues before we can offer replacements. Thank you.
Line 1 Qty 1) LOCK.MA581.P6.QG.622.LH.S77805.A8737-1.134.KD.G.KB578.2
Line 8 Qty 1) LOCK.MA311.QG.622.RH.S77819.A8737-1.134
Line 11 Qty 1) AE55012-OT 630 N N FL (OS Indicator- Sectional 301/311/321)
"Falling apart" one image attached</t>
  </si>
  <si>
    <t>VORWALLER &amp; BROOKS INC</t>
  </si>
  <si>
    <t>14027020</t>
  </si>
  <si>
    <t>ME7083-013</t>
  </si>
  <si>
    <t>7784864</t>
  </si>
  <si>
    <t>S00034396377</t>
  </si>
  <si>
    <t>MA581</t>
  </si>
  <si>
    <t>S00034396391</t>
  </si>
  <si>
    <t>MA311</t>
  </si>
  <si>
    <t>CAS6447183</t>
  </si>
  <si>
    <t>Short pay invoice by $44.32
quote # 1524381 is surcharge exempt</t>
  </si>
  <si>
    <t>14267203</t>
  </si>
  <si>
    <t>PO-079120</t>
  </si>
  <si>
    <t>8162392</t>
  </si>
  <si>
    <t>CAS6447207</t>
  </si>
  <si>
    <t>2-26-26 NEW RPA - 52602261426501 EV   SM
NC Replace from line 32 - Wrong keyset entered
Qty 1) 23-030 522 T125 MK
C466B KEYSET A2AM18
Str# KS17826 , Prev. RPA# 51803251426501
A,A2A,A2AM
Qty 1) 48-269 T125 control key
Ship to:
LaForce, Inc - Troy
289 ROBBINS DR
TROY, MI, 48083, US</t>
  </si>
  <si>
    <t>14159470</t>
  </si>
  <si>
    <t>1443957PO-JPK</t>
  </si>
  <si>
    <t>8092013</t>
  </si>
  <si>
    <t>23-030 522 T125 MK</t>
  </si>
  <si>
    <t>CAS6447255</t>
  </si>
  <si>
    <t>Short pay invoice by $28.54
quote # 1524381 is surcharge exempt</t>
  </si>
  <si>
    <t>8172872</t>
  </si>
  <si>
    <t>CAS6447256</t>
  </si>
  <si>
    <t>Short pay invoice by $93.19
quote # 1524381 is surcharge exempt</t>
  </si>
  <si>
    <t>14267275</t>
  </si>
  <si>
    <t>PO-079124</t>
  </si>
  <si>
    <t>8165519</t>
  </si>
  <si>
    <t>CAS6447363</t>
  </si>
  <si>
    <t>NC Replace from line 1
Qty 1
CYL.23-030-6.626.C.MK.DETAIL.48-101
Str# 24R05332
120A keyed to AB1
Control key will not remove core
COOK &amp; BOARDMAN LLC DBA Martin Architectural Products 
511 E CHATHAM ST
CARY, NC, 27511, US</t>
  </si>
  <si>
    <t>13880990</t>
  </si>
  <si>
    <t>359826-026</t>
  </si>
  <si>
    <t>7573464</t>
  </si>
  <si>
    <t>CYLSS-SLCY*4534314</t>
  </si>
  <si>
    <t>FSIC</t>
  </si>
  <si>
    <t>CAS6448202</t>
  </si>
  <si>
    <t>SIF N/C REPLACE
LINE 3 QTY 1 EA:
S00034457108
03-232 RHO 626 N N SL (LEVER, IC, GDi)
SHIP TO:
Columbus_924308
Is there anything else we should know about this return?: The only lockset that is incorrect is the electrified lockset (Line Item 3). Please see attached image, the one they sent does not accept the interchangeable core, can we go back to the manufacturer on this and get the correct parts out to fix it?
Selected primary Product Type: Mechanical Locks
Do you also need to update the Ship To Address on your order?: No
The original ship-to address is saved on the shipping tab.
Did the label match the product inside?: Yes
One or more files were provided by the customer and saved in the timeline.
Email: dormes@interiorsupplyinc.com
Phone Number: 5137613410
Preferred Contact Method: Email</t>
  </si>
  <si>
    <t>14218619</t>
  </si>
  <si>
    <t>672338</t>
  </si>
  <si>
    <t>8141126</t>
  </si>
  <si>
    <t>S00034457108</t>
  </si>
  <si>
    <t>CAS6448466</t>
  </si>
  <si>
    <t>SIF-CREDIT
043156971879
LINE 68- LOCK.B60.N.COL.622.12-321.10-092.134.KD.C.48-180.2 QTY 1 NOT RECEIVED
CREDIT AMOUNT - $38.02
925858
2902 MAYFIELD RD STE 100
GRAND PRAIRIE, TX 75052
--------------------------------------------------------------------------------------------------------------------------------
Selected credit reason: Other
Is there anything else we should know about this request: item missing from po- no need for repl credit only.
Email: ashley.grant@bannersolutions.com
Phone Number: +18883620750
Preferred Contact Method: Email</t>
  </si>
  <si>
    <t>14255895</t>
  </si>
  <si>
    <t>6377112</t>
  </si>
  <si>
    <t>8146291</t>
  </si>
  <si>
    <t>043156971879</t>
  </si>
  <si>
    <t>CAS6449349</t>
  </si>
  <si>
    <t>2/26/26 CM
SLD CREDIT RMA 14278795
QS REPLACEMENT
Charged replace
Qty 8
S00028185192
030742-001 626 N N FL (LEVER, DANE CYL/BTN
Wrong qty entered
Ship to:
MID CENTRAL DOOR COMPANY
3073 3RD ST S
WAITE PARK, MN, 56387, US</t>
  </si>
  <si>
    <t>MID CENTRAL DOOR CO</t>
  </si>
  <si>
    <t>14267817</t>
  </si>
  <si>
    <t>PO019469</t>
  </si>
  <si>
    <t>8167820</t>
  </si>
  <si>
    <t>S00028185192</t>
  </si>
  <si>
    <t>CAS6449918</t>
  </si>
  <si>
    <t>N/C REPLACE LINE 1 QTY 1)
Part number: N523-194
Part number provided by PS. The RX harness is broken. See email attached to case.
Ship To:
ALL COMMERCIAL OPENINGS
4605 N STILES AVE
OKLAHOMA CITY, OK 73105</t>
  </si>
  <si>
    <t>ALL COMMERCIAL OPENINGS</t>
  </si>
  <si>
    <t>14161712</t>
  </si>
  <si>
    <t>6375-SR-10</t>
  </si>
  <si>
    <t>8041464</t>
  </si>
  <si>
    <t>S00033868523</t>
  </si>
  <si>
    <t>CAS6450016</t>
  </si>
  <si>
    <t>No Charge Replace Line #8 (qty 1) MK#01.655
No Charge Replace Line #34 MK#01.675
Frame missing from truck. Cannot locate in load pics</t>
  </si>
  <si>
    <t>CAS6450039</t>
  </si>
  <si>
    <t>Credit $389.99
Shipping charges on a no charge replacement</t>
  </si>
  <si>
    <t>J B L HAWAII LTD</t>
  </si>
  <si>
    <t>110330</t>
  </si>
  <si>
    <t>WY27398F RPL</t>
  </si>
  <si>
    <t>30100087</t>
  </si>
  <si>
    <t>CAS6450363</t>
  </si>
  <si>
    <t>Scrap/Replace:
Please Send:
(QTY 2) SM10
SN: 22220104
SN: 24050322
 Tech said: - Both Stopped working
Ship To:
BadgePass, Inc.
ATTN: Amy Dryden / RMA 
280 Trace Colony Park
Ridgeland, MS 39157
amy.dryden@badgepass.com</t>
  </si>
  <si>
    <t>CAS6450363 RPL TAC</t>
  </si>
  <si>
    <t>CAS6451945</t>
  </si>
  <si>
    <t>Credit for Price difference with quote # 1601833/ Schlage Res. / PBH 3001635
PO 267920##PT2 Add quote # 1601833
See worksheet, quote, and invoice attached.</t>
  </si>
  <si>
    <t>PACIFIC BUILDERS HARDWARE &amp; LIGHTING INC</t>
  </si>
  <si>
    <t>14273665 - SO03279742</t>
  </si>
  <si>
    <t>267920##PT2</t>
  </si>
  <si>
    <t>8172127</t>
  </si>
  <si>
    <t>CAS6452098</t>
  </si>
  <si>
    <t>RETURN AT 45% RESTOCK - NO LONGER NEED
LIN 2 QTY 1) 4642 Closer STD MC REG 120 ALUM WMS
Surcharge: 04.50% AMT: $111.70 
***
Is there anything else we should know about this return?: not needed for the job
Selected primary Product Type: Closers
Is this still new and in the original package?: null
Email: sara.leptuch@dhpace.com
Phone Number: 14809683667
Preferred Contact Method: Email</t>
  </si>
  <si>
    <t>793093-00</t>
  </si>
  <si>
    <t>280.772210</t>
  </si>
  <si>
    <t>4642 Closer STD MC REG 120 ALUM WMS</t>
  </si>
  <si>
    <t>CAS6452423</t>
  </si>
  <si>
    <t>REPLACE SO03290648
DONE 02/27/26 JB
REPLACE 
LINE 1 QTY 1 LD-9875-L-2SI-US26D-3'-RHR-996-2-06-US26D-SS7500-575-PBT=US32D-SNB
SHIP TO 
1100 GEZON PKWY SW
Wyoming, MI 49509
Do you need a replacement for a component or the entire device?: Component
Please describe the component: Mortise lock body latch gets stuck and door is not secure.
Is there anything else we should know about this return?: I reached out to tech support and spoke to Derek Kemp. He said to try and loosen the screws on the case to see if that would work but the problem has not been fixed.
Selected primary Product Type: Exits
Do you also need to update the Ship To Address on your order?: No
The original ship-to address is saved on the shipping tab.
Email: iraab@samorman.com
Phone Number: 6162540583
Preferred Contact Method: Email</t>
  </si>
  <si>
    <t>SO02930438</t>
  </si>
  <si>
    <t>241144N</t>
  </si>
  <si>
    <t>45313799</t>
  </si>
  <si>
    <t>ED98 188876</t>
  </si>
  <si>
    <t>CAS6453116</t>
  </si>
  <si>
    <t>N/C RPL
LINE 5 FS18S QTY 1
MISSING
SHIP TO
TAL KNO BLDG PRODUCTS INC
1077 FRED DR
STE D
MORROW, GA 30260</t>
  </si>
  <si>
    <t>TAL-KNO BUILDING PRODUCTS INC</t>
  </si>
  <si>
    <t>SO03261509</t>
  </si>
  <si>
    <t>24-309-6PO25</t>
  </si>
  <si>
    <t>45710521</t>
  </si>
  <si>
    <t>CAS6453380</t>
  </si>
  <si>
    <t>N/C RPL
LINE 1 218US19 QTY 1
MISSING 
SHIP TO
SUPERIOR MOLDING OF NEVADA
5190 W PATRICK LN
Las Vegas, NV 89118</t>
  </si>
  <si>
    <t>Nicole</t>
  </si>
  <si>
    <t>SO03269926</t>
  </si>
  <si>
    <t>2602-P08096</t>
  </si>
  <si>
    <t>45700873</t>
  </si>
  <si>
    <t>218US19</t>
  </si>
  <si>
    <t>CAS6455531</t>
  </si>
  <si>
    <t>NC replace
Damaged in transit and items lost.
Please replace:
Line 14 QTY 100) KEY.35-009-EV.468.C123
Ship to same:
ELECTRONIC ACCESS SPECIALISTS INC
10910 ENDEAVOUR WAY
LARGO, FL, 33777</t>
  </si>
  <si>
    <t>SOUTHERN LOCK &amp; SUPPLY CO</t>
  </si>
  <si>
    <t>14270992</t>
  </si>
  <si>
    <t>4155599</t>
  </si>
  <si>
    <t>8171373</t>
  </si>
  <si>
    <t>194555203556</t>
  </si>
  <si>
    <t>CAS6455570</t>
  </si>
  <si>
    <t>RETURN FOR CREDIT 
  Line 3) 1ea  LOCK.B560.P6.EV.606.12-288.10-094.134.KD.S123.48-270-EV.2
  Line 4) 1ea  LOCK.B560.P6.EV.613.12-288.10-094.134.KD.S123.48-270-EV.2
  Line 5) 1ea  LOCK.ND53.T.D.RHO.606.13-247.LLL.134.ICC
  Line 6) 5ea  LOCK.ND80.T.D.RHO.606.13-247.10-025.134.ICC
  Line 7) 10ea DOOR.POSITION.SWITCH.7766
  Line 8) 1ea LOCK.ND172.RHO.606.134
  Line 9) 3ea LOCK.ND172.RHO.606.134
  Line 10) 1ea LOCK.ND40.S.RHO.606.612.13-248.10-025.134
  Line 12) 1ea ELECTROMAGNETIC.LOCK.M422
45% Restock Fee applies 
No longer needed. 
Selected primary Product Type: Mechanical Locks
Is this still new and in the original package?: Yes
Email: rkyle@wmstrimble.com
Phone Number: +15409045925
Preferred Contact Method: Email</t>
  </si>
  <si>
    <t>WM S TRIMBLE CO INC - DBA TRIMBLE CO OF VA</t>
  </si>
  <si>
    <t>14200353</t>
  </si>
  <si>
    <t>8-378249</t>
  </si>
  <si>
    <t>8054248</t>
  </si>
  <si>
    <t>B500-SLLK*5068949</t>
  </si>
  <si>
    <t>B500-SLLK*7803187</t>
  </si>
  <si>
    <t>ND-SLLK*11065228</t>
  </si>
  <si>
    <t>ND-SLLK*11065230</t>
  </si>
  <si>
    <t>043156570270</t>
  </si>
  <si>
    <t>ND-SLLK*9418676</t>
  </si>
  <si>
    <t>ND-SLLK*11065232</t>
  </si>
  <si>
    <t>043156570881</t>
  </si>
  <si>
    <t>CAS6457261</t>
  </si>
  <si>
    <t>Customer order a 4foot device but OE entered the device as 3foot
Replace
Line 1-CD-HH-9947-EO-US28-4'-338-304L-PBT=US32D-SNB
Quantity 1
Return 0% restocking fee
Line 1-CD-HH-9947-EO-US28-3'-338-304L-PBT=US32D-SNB
Quantity 1
Ship to and pick up address
CORAL ARCHITECTURAL PRODUCTS DIV
6424 6TH ST
NORTHPORT, AL 35476
USA</t>
  </si>
  <si>
    <t>OLDCASTLE BUILDINGENVELOPE</t>
  </si>
  <si>
    <t>SO03275295</t>
  </si>
  <si>
    <t>231367</t>
  </si>
  <si>
    <t>45719787</t>
  </si>
  <si>
    <t>CAS6457484</t>
  </si>
  <si>
    <t xml:space="preserve">Is there anything else we should know about your request?: We only received qty=2 of IVES 5BB1HW 4.5 X 4.5 652 TW4. We are short 1.  Please ship to us qty=1 @n/c as soon as possible. Thankyou!
Selected primary Product Type: Accessories
Do you also need to update the Ship To Address on your order?: No
The original ship-to address is saved on the shipping tab.
Email: vyoshimura@accesshardware.com
Phone Number: 18003482263
Preferred Contact Method: Email
</t>
  </si>
  <si>
    <t>SO03269179</t>
  </si>
  <si>
    <t>5044935</t>
  </si>
  <si>
    <t>45704710</t>
  </si>
  <si>
    <t>5HG.11372</t>
  </si>
  <si>
    <t>CAS6446380</t>
  </si>
  <si>
    <t>RETURN &amp; REPLACE AT NO CHARGE
QTY (1) M996L -RV US26D FS-   17  LHR
Issue call tag 5 Lbs.
P/U-SHIP TO
KENDELL DOORS &amp; HARDWARE LLC
1312 NORTHLAND DR
STE 100
MENDOTA HEIGHTS, MN 55120
Do you need a replacement for a component or the entire device?: Component
Please describe the component: Item: Von Duprin  996L 17 M motorized (electric) exit device trim only.
Reason: Conductors not working
Is there anything else we should know about this return?: N/A
Selected primary Product Type: Exits
Do you also need to update the Ship To Address on your order?: No
The original ship-to address is saved on the shipping tab.
Email: ahildebrand@kendelldrs.com
Preferred Contact Method: Email</t>
  </si>
  <si>
    <t>SO02669015</t>
  </si>
  <si>
    <t>PO336072</t>
  </si>
  <si>
    <t>44986116 8/8/2024</t>
  </si>
  <si>
    <t>TRIM.28588</t>
  </si>
  <si>
    <t>CON</t>
  </si>
  <si>
    <t>CAS6445018</t>
  </si>
  <si>
    <t>Credit- Quote did not apply correctly
F58.CEN.622.134  QTY 18   90.75-45.78 
F59.LAT.608   QTY 2   54.00-22.93
F59.LAT.622   QTY 8   54.00-22.93
F59.LAT.622.COL   QTY 4   61.12-28.18
B60.N.619.12-321.10-116.134    QTY 80   31.12-14.18
F51A.LAT.619.16-086.10-027.134.KA4.C.48-180.2    QTY 56   51.00-22.93
F40.LAT.622.COL..16-080.10-027.134  QTY 24   35.25-18.34
F10.LAT.608.16-080.10-027.134   QTY 24   27.00-12.42
F10.LAT.619.16-080.10-027.134  QTY 16   27.00-12.42
F10.LAT.622.16-080.10-027.134  QTY 120   27.00-12.42
F10.LAT.625.16-080.10-027.134  QTY  8   27.00-12.42
22239 N 17TH PL
PHOENIX, AZ, 85024</t>
  </si>
  <si>
    <t>8167384</t>
  </si>
  <si>
    <t>F58.CEN.622.134</t>
  </si>
  <si>
    <t>F59.LAT.608</t>
  </si>
  <si>
    <t>F59.LAT.622</t>
  </si>
  <si>
    <t>F59.LAT.622.COL</t>
  </si>
  <si>
    <t>B60.N.619.12-321.10-116.134</t>
  </si>
  <si>
    <t>F51A.LAT.619.16-086.10-027.134.KA4.C.48-180.2</t>
  </si>
  <si>
    <t>F40.LAT.622.COL..16-080.10-027.134</t>
  </si>
  <si>
    <t>F10.LAT.608.16-080.10-027.134</t>
  </si>
  <si>
    <t>F10.LAT.619.16-080.10-027.134</t>
  </si>
  <si>
    <t>F10.LAT.625.16-080.10-027.134</t>
  </si>
  <si>
    <t>CAS6445185</t>
  </si>
  <si>
    <t>2/25 SEE NOTE
PO was submitted before quote expired. Valid quote 1511743 is approved to apply to PO. Please see attached quote page for discount details. I. SANDOVAL
---------------------------------------------------------------------
Please validate quote 1511743 and apply credit 45652090.</t>
  </si>
  <si>
    <t>WESCO - LEGACY</t>
  </si>
  <si>
    <t>SO03213232</t>
  </si>
  <si>
    <t>06K-476436-5C3</t>
  </si>
  <si>
    <t>45652090</t>
  </si>
  <si>
    <t>510L US19  DANE LHR FSA 1 3/4"</t>
  </si>
  <si>
    <t>CAS6445867</t>
  </si>
  <si>
    <t>Please credit surcharge amount 333.96 to invoice 45693485.</t>
  </si>
  <si>
    <t>SO03254589</t>
  </si>
  <si>
    <t>VOMG23082904 RPL 0129</t>
  </si>
  <si>
    <t>45693485</t>
  </si>
  <si>
    <t>CXA-98-L-F-US32D-3'-RHR-M996-06-US26D-FS-299F-PBT=US32D</t>
  </si>
  <si>
    <t>CAS6446115</t>
  </si>
  <si>
    <t>REPLACE 
LINE 8 - 7 EACH 7212 INT LH US26D  PIVOT.402.US26D
RETURN 
LINE 8 - 7 EACH 7212 7212 SET LH US26D (PIVOT.602.US26D) 
SHIP TO 
WHEELER HARDWARE CO
Jaleena Mercier
2645 FAIRVIEW AVE N
Roseville MN  55113
Is there anything else we should know about this return?: Hello, two lines were supposed to be INT not SET according to our PO. I misunderstood what the INT and SET meant so I didnt catch it right away and we got 3 lines of SET. can we please return the set we have and change the line that got backordered to INT as well
Selected primary Product Type: Accessories
Do you also need to update the Ship To Address on your order?: No
The original ship-to address is saved on the shipping tab.
Did the label match the product inside?: Yes
Email: jaleena.mercier@wheelerhardware.com
Preferred Contact Method: Email</t>
  </si>
  <si>
    <t>WHEELER HARDWARE CO</t>
  </si>
  <si>
    <t>SO03268760</t>
  </si>
  <si>
    <t>PO98049</t>
  </si>
  <si>
    <t>45707877</t>
  </si>
  <si>
    <t>7212 INT LH US26D  PIVOT.402.US26D</t>
  </si>
  <si>
    <t>PIBOT.602.US26D</t>
  </si>
  <si>
    <t>CAS6446583</t>
  </si>
  <si>
    <t>replace
line 4 QTY 1 ELECTROMAGNETIC.LOCK.M490DEP
tech CAS6417555
ship to
ANDERSON LOCK COMPANY
1590 TOUHY AVE
ELK GROVE VILLAGE, IL, 60007, US</t>
  </si>
  <si>
    <t>14214976</t>
  </si>
  <si>
    <t>237126</t>
  </si>
  <si>
    <t>8077759</t>
  </si>
  <si>
    <t>0661040~Non udibile|1033~No Audible</t>
  </si>
  <si>
    <t>043156570959</t>
  </si>
  <si>
    <t>CAS6446836</t>
  </si>
  <si>
    <t>PS904</t>
  </si>
  <si>
    <t>apply quote# 1597124
credit difference on invoice# 45695748</t>
  </si>
  <si>
    <t>SO03253859</t>
  </si>
  <si>
    <t>98760</t>
  </si>
  <si>
    <t>45695748</t>
  </si>
  <si>
    <t>PS</t>
  </si>
  <si>
    <t>CAS6447030</t>
  </si>
  <si>
    <t>Line 2 - Defective strike
Scrap in field
Replace no charge:
Line 2 Qty 1
6211 US32D 24VAC FSE
Ship to orig address:
1970 N 2200 W Suite 1-6
SALT LAKE CITY, UT 84116
________________________________
Do you need a replacement for a component or the entire device?: Component
Please describe the component: The Bridge Rectifier and Solenoid of the electric strike ordered on line item 2 of this PO have failed and replacements are needed. please see the pictures attached of the replacement parts I need warrantied. Please send these warrantied items as soon as possible.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zwamsley@absdoors.com
Phone Number: (801) 478-1526
Preferred Contact Method: Email</t>
  </si>
  <si>
    <t>SO02980729</t>
  </si>
  <si>
    <t>6605771</t>
  </si>
  <si>
    <t>45375722</t>
  </si>
  <si>
    <t>ES.10448</t>
  </si>
  <si>
    <t>CAS6447726</t>
  </si>
  <si>
    <t>SCRAP IN FIELD</t>
  </si>
  <si>
    <t>HOUSE HASSON HARDWARE</t>
  </si>
  <si>
    <t>491335</t>
  </si>
  <si>
    <t>0211033~Cannot Open / Close|1040~Impossibile Aprire / Chiudere|3082~No se puede abrir/cerrar|1036~Impossible à ouvrir/à fermer</t>
  </si>
  <si>
    <t>CAS6448071</t>
  </si>
  <si>
    <t>REPLACE / SCRAP
Qty: 1
LOCK.NDEB.J.RHO.626.13-247.47267101.134.CE-000-001
A20000000F18DB5A
Warranty Date: 6/6/2025
Ship to:
Sam Hopfer 
11635 Lackland Road
Saint Louis, MO 63146
US
Reason
Lock will not commission - Able to FDR - Not showing when trying to commission _ Lock needs to be replaced 
H &amp; G Sales Inc</t>
  </si>
  <si>
    <t>Sam Hopfer</t>
  </si>
  <si>
    <t>14077958</t>
  </si>
  <si>
    <t>6304128</t>
  </si>
  <si>
    <t>7904128</t>
  </si>
  <si>
    <t>043156984145</t>
  </si>
  <si>
    <t>CAS6448583</t>
  </si>
  <si>
    <t>RPL\RTN\Control
Qty: 2
LOCK.FE410F.SAT.619.GRW.12-356.10-152.134.55
Warranty Date: 10/17/2025
Ship to: 
Robbie Baker
3200 NE Wilshire Dr
Lee Summit MO 64064
Reason: Locks not responding to FDR - Unable to commission - Went over all troubleshooting - Locks need to be replaced - Gave CAS#
Top Notch Distributors
Robbie Baker Robbiebaker05@gmail.com 8163494527</t>
  </si>
  <si>
    <t>James Marren</t>
  </si>
  <si>
    <t>14195402</t>
  </si>
  <si>
    <t>CAS6448690</t>
  </si>
  <si>
    <t>SIF QTY 1   Product: JH58 BAR 619  043156782604</t>
  </si>
  <si>
    <t>13963251  SO02774907</t>
  </si>
  <si>
    <t>547240</t>
  </si>
  <si>
    <t>7707016</t>
  </si>
  <si>
    <t>0511033~Discoloration|1040~Scolorimento|3082~Descoloramiento|1036~Décoloration</t>
  </si>
  <si>
    <t>043156782604</t>
  </si>
  <si>
    <t>CAS6448703</t>
  </si>
  <si>
    <t>ISONAS</t>
  </si>
  <si>
    <t>Software</t>
  </si>
  <si>
    <t>Pure Access Cloud</t>
  </si>
  <si>
    <t>COST DEVIATION</t>
  </si>
  <si>
    <t>Resideo LLC dba ADI</t>
  </si>
  <si>
    <t>71006506</t>
  </si>
  <si>
    <t>CAS6448813</t>
  </si>
  <si>
    <t>Order charged AGN fees
please issue credit</t>
  </si>
  <si>
    <t>14271429  SO03275185</t>
  </si>
  <si>
    <t>541508</t>
  </si>
  <si>
    <t>8173273</t>
  </si>
  <si>
    <t>CAS6449483</t>
  </si>
  <si>
    <t>RPL NC / The customer states the "locked"/"unlocked" is not functioning.
Line 5 Qty 1)
Ship to:
1331 E 16th street 
Tucson, AZ 85719</t>
  </si>
  <si>
    <t>14000953</t>
  </si>
  <si>
    <t>3-40673-24028</t>
  </si>
  <si>
    <t>7768095</t>
  </si>
  <si>
    <t>CAS6449558</t>
  </si>
  <si>
    <t>---No Charge Customer Accommodation
Please ship (1) each #116717--CX RX Switch Assembly Kit TAC
Please ship to the following address:
Allegion
501 SE Columbia Shores Blvd.,Suite#300
Vancouver, WA 98661
Attn: Scott C. Jones</t>
  </si>
  <si>
    <t>1451033~Wire / Cable Wrong or Broken|1040~Cavo errato o rotto|3082~Cable incorrecto/defectuoso</t>
  </si>
  <si>
    <t>Switch</t>
  </si>
  <si>
    <t>CAS6449732</t>
  </si>
  <si>
    <t>Line 1- Defective device
Scrap in field- device only
Replace device no charge:
Line 1 Qty 1
99EO US26D 3'
Ship to orig address:
1016 WITZEL AVE
OSHKOSH, WI 54902
_________________________________
Do you need a replacement for a component or the entire device?: Device
Is there anything else we should know about this return?: Issue: When the panic bar gets pushed in all the way in it gets stuck. 
Line 1 - Exit Device 99L x 996L-R&amp;V 06 RHR US26D, Opening 107
What is needed: New panic device?
Selected primary Product Type: Exits
Do you also need to update the Ship To Address on your order?: No
The original ship-to address is saved on the shipping tab.
Email: morgank@blockiron.com
Phone Number: (920) 231-8645
Preferred Contact Method: Email</t>
  </si>
  <si>
    <t>SO03221155</t>
  </si>
  <si>
    <t>782142</t>
  </si>
  <si>
    <t>45654032</t>
  </si>
  <si>
    <t>ED99.10000</t>
  </si>
  <si>
    <t>CAS6450656</t>
  </si>
  <si>
    <t>CLIENT SHORT PAID INVOICE 45616901 BY THE SURCHARGE AMOUNT - PMR</t>
  </si>
  <si>
    <t>SO03161822</t>
  </si>
  <si>
    <t>1-25055-21</t>
  </si>
  <si>
    <t>45616901</t>
  </si>
  <si>
    <t>CAS6450730</t>
  </si>
  <si>
    <t>2/25 SURCHARGE NOW WAIVED - PMR, 
THIS QUOTE DOES NOT HAVE SURCHARGE FEE WAIVED.  PLEASE GET WITH SALES REP TO GET FIXED SO WE CAN DO CREDIT 
Selected credit reason: Other
Is there anything else we should know about this request: Requesting credit of $667.10 for Surcharge fee on Inv:45626411 and Inv:45624236 for this PO.
Terms from original quote 1494616 to be carried over and is to be Tariff waived.
Email: klogan@udhgroup.com
Phone Number: 7174256274
Preferred Contact Method: Email</t>
  </si>
  <si>
    <t>SO03190987</t>
  </si>
  <si>
    <t>PO277192</t>
  </si>
  <si>
    <t>45624236</t>
  </si>
  <si>
    <t>CAS6450985</t>
  </si>
  <si>
    <t>45626411</t>
  </si>
  <si>
    <t>CAS6451051</t>
  </si>
  <si>
    <t>CLIENT SHORT PAID INVOICE 45617097 BY SURCHARGE AMOUNT OF $227.93</t>
  </si>
  <si>
    <t>SO03182512</t>
  </si>
  <si>
    <t>168169-SM</t>
  </si>
  <si>
    <t>45617097</t>
  </si>
  <si>
    <t>CAS6452410</t>
  </si>
  <si>
    <t>REPLACE SO03287865
DONE 02/26/26 JB
REPLACE
LINE 1 QTY SHORT 6 5BB1WT 5X6 ST / 5BB1WT 5 x 6 652 NRP
SHIP TO
18 INDUSTRIAL PARK DR
PORT WASHINGTON, NY 11050</t>
  </si>
  <si>
    <t>SO03120626</t>
  </si>
  <si>
    <t>6614-21</t>
  </si>
  <si>
    <t>45558074</t>
  </si>
  <si>
    <t>AH5BB1-134 10000</t>
  </si>
  <si>
    <t>CAS6452414</t>
  </si>
  <si>
    <t>2010</t>
  </si>
  <si>
    <t>REPLACE QTY 4 2010 Part - 420 Fire Shield ALUM
We are in receipt of order # 774505-03, our PO 6641F-10.  
However, we are short shipped qty (4) 420 FIRE SHIELD of the concealed closer.
SHIP TO:
18 INDUSTRIAL PARK DR
PORT WASHINGTON, NY 11050</t>
  </si>
  <si>
    <t>774505-03</t>
  </si>
  <si>
    <t>6641F-10</t>
  </si>
  <si>
    <t>16562</t>
  </si>
  <si>
    <t>Finish Plates</t>
  </si>
  <si>
    <t>CAS6453326</t>
  </si>
  <si>
    <t>REPLACE SO03288298
DONE 02/26/26 JB
N/C REPLACE
DEFECTIVE ON:  CXA-9875-L-BE-US32D-4'-LHR-RX996-06-US26D-575-PBT=US32D
LINE 6 QTY 1
SHIP TO:
HUNTINGTON HARDWARE CO., INC.
340 W HOLT AVE
Pomona, CA 91768
*********************
Do you need a replacement for a component or the entire device?: Device
Is there anything else we should know about this return?: From customer:
We called tech support and they gave us this case # CAS6408744
The panic does not delay for the required 15 seconds.
Can you have Von Duprin send out a new one, they said the one we have is defective.
Selected primary Product Type: Exits
Do you also need to update the Ship To Address on your order?: No
The original ship-to address is saved on the shipping tab.
Email: andrews@huntingtonhardware.com
Phone Number: (909) 766-7106
Preferred Contact Method: Email</t>
  </si>
  <si>
    <t>SO02952656</t>
  </si>
  <si>
    <t>1373523P</t>
  </si>
  <si>
    <t>45337492</t>
  </si>
  <si>
    <t>ED98 189843</t>
  </si>
  <si>
    <t>Chexit Module</t>
  </si>
  <si>
    <t>CAS6454951</t>
  </si>
  <si>
    <t>Please review and credit customer $133. Invoice 45705043 has different price than pricing tool.</t>
  </si>
  <si>
    <t>SO03250715</t>
  </si>
  <si>
    <t>300162-3</t>
  </si>
  <si>
    <t>45705043</t>
  </si>
  <si>
    <t>CAS6455839</t>
  </si>
  <si>
    <t>Return/Replace: 
(4) MT15-485
Ship To:
EKC Enterprises 
5153 E Dakota Ave 
Fresno, CA 93727
Attn: Luis Valdez 
lvaldez@ekccorp.com
POST failure
3 of Model MT15-485
Desc: MT15 BLACK SCHLAGE RS485
CE-000-001 DEFAULT  DEFAULT
Firmware   X14_33;X09_33
Config: CE-000-001
SO 14219097
Brand:  Schlage Rev H
1 of Model MT15
Desc: MT15 BLACK SCHLAGE
WIEGAND CE-000-001
DEFAULT DEFAULT
Firmware X14_31:X09_31
Config: CE-000-001
SO 14137095
Brand:  Schlage Rev H</t>
  </si>
  <si>
    <t>Luis Valdez</t>
  </si>
  <si>
    <t>14219097/14137095</t>
  </si>
  <si>
    <t>CAS6456053</t>
  </si>
  <si>
    <t>Scrap/Replace MT Readers:
814 W Bryan St, Tavares FL 32778
Model: MT11-485
SN: 500000000000002E
Model: MT11-485
SN: 500000000000002F
Model: MT11-485
SN: 23140584
Model: MT11-485
SN: 23140508
Model: MT15-48
SN: 17330221</t>
  </si>
  <si>
    <t>Patrick Huskey</t>
  </si>
  <si>
    <t>tac -</t>
  </si>
  <si>
    <t>CAS6456353</t>
  </si>
  <si>
    <t xml:space="preserve">Is there anything else we should know about this return?: hi, we ordered these in US10B but we got them in US26d. Can you send us the correct finish?
Selected primary Product Type: Accessories
Do you also need to update the Ship To Address on your order?: No
The original ship-to address is saved on the shipping tab.
Did the label match the product inside?: Yes
Email: sara.leptuch@dhpace.com
Phone Number: 14809683667
Preferred Contact Method: Email
</t>
  </si>
  <si>
    <t>SO03221063</t>
  </si>
  <si>
    <t>280.771673</t>
  </si>
  <si>
    <t>45660679</t>
  </si>
  <si>
    <t>FBPART.1027</t>
  </si>
  <si>
    <t>CAS6456504</t>
  </si>
  <si>
    <t xml:space="preserve">Do you need a replacement for a component or the entire device?: Device
Is there anything else we should know about this return?: Something has broken inside this lock. It will no longer unlock when you turn the inside handle. Please provide a replacement.
Selected primary Product Type: Mechanical Locks
Do you also need to update the Ship To Address on your order?: No
The original ship-to address is saved on the shipping tab.
Email: josh@divisioneightinc.com
Phone Number: 3368521276
Preferred Contact Method: Email
</t>
  </si>
  <si>
    <t>14105782</t>
  </si>
  <si>
    <t>J-44645-44924</t>
  </si>
  <si>
    <t>7905246</t>
  </si>
  <si>
    <t>ALX-SLLK*10812060</t>
  </si>
  <si>
    <t>CAS6457287</t>
  </si>
  <si>
    <t>Please Send:
(9) 47317570
Ship To:
13543543 - MTKB15 Black Schlage Std CE-000-001 DEFAULT DEFAULT - 3/15/2023
Hi Andy,
It was a pleasure speaking with you earlier. As we discussed, we ordered MTKB15 and 9 of them have the longer bezel (1”). We need the shorter bezel (3/4”). All readers were factory sealed when we received them and came from the same sales order #.
Can you please assist in getting us 9 of the short bezel plates?
Thank you for your assistance.</t>
  </si>
  <si>
    <t>James Fisher</t>
  </si>
  <si>
    <t>13543543</t>
  </si>
  <si>
    <t>CAS6457374</t>
  </si>
  <si>
    <t xml:space="preserve">Is there anything else we should know about your request?: Good afternoon! Per our warehouse we are short 1ea 996L-06-R/V 26D LHR. There was no damage to the order when received. Please advise. Thank you!
Selected primary Product Type: Exits
Do you also need to update the Ship To Address on your order?: No
The original ship-to address is saved on the shipping tab.
Email: c.white@seclock.com
Preferred Contact Method: Email
</t>
  </si>
  <si>
    <t>SO03257922</t>
  </si>
  <si>
    <t>663756</t>
  </si>
  <si>
    <t>45719591</t>
  </si>
  <si>
    <t>CAS6453071</t>
  </si>
  <si>
    <t>Scrap/Replace:
Please Send:
(QTY 5) SM10
(QTY 1) PR10
SN: 23070094
SN: 23420283
SN: 24460608
SN: 22220026
SN: 23030127
SN: 17210313
Tech said: - Stopped working
Ship To:
BadgePass, Inc.
ATTN: Amy Dryden / RMA 
280 Trace Colony Park
Ridgeland, MS 39157
amy.dryden@badgepass.com</t>
  </si>
  <si>
    <t>CAS6453071 RPL TAC</t>
  </si>
  <si>
    <t>CAS6453098</t>
  </si>
  <si>
    <t>Scrap/Replace:
Please Send:
(QTY 2) SM10
(QTY 2) MT15-485
SN: 21422842
SN: 20491024
SN: 20330280
SN: 23050769
Tech said: - Stopped working
Ship To:
BadgePass, Inc.
ATTN: Amy Dryden / RMA 
280 Trace Colony Park
Ridgeland, MS 39157
amy.dryden@badgepass.com</t>
  </si>
  <si>
    <t>CAS6453098 RPL TAC</t>
  </si>
  <si>
    <t>MT15-485</t>
  </si>
  <si>
    <t>CAS6453145</t>
  </si>
  <si>
    <t>RETURN 
4.00 1.00 ea ED99 34553 9947WDC-L-US26D-3'-RHR-LBR-996-17-US26D-338-LBS-PBT=US32D-SNB
5.00 1.00 ea ED99 34556 9947WDC-L-US26D-3'-LHR-LBR-996-17-US26D-338-LBS-PBT=US32D-SNB
6.00 1.00 ea ED99 77501 9947WDC-L-US26D-4'-LHR-LBR-996-17-US26D-338-LBS-PBT=US32D-SNB
7.00 4.00 ea ED99 10090 99-L-US26D-3'-LHR-996-17-US26D-299-PBT=US32D
8.00 5.00 ea ED99 10091 99-L-US26D-3'-RHR-996-17-US26D-299-PBT=US32D
11.00 1.00 ea ED99 71506 9947WDC-L-US26D-4'-RHR-LBR-996-17-US26D-338-LBS-PBT=US32D-SNB
45% RESTOCK FEE
SHIP FROM 
Houston Warehouse
4031 Trey Dr
Houston, TX 77084
USA
Is there anything else we should know about this return?: CUSTOMER SWITCHING TO SALTO
Selected primary Product Type: Exits
Is this still new and in the original package?: Yes
Email: chris@chapman-smidt.com
Phone Number: 17136889794
Preferred Contact Method: Email</t>
  </si>
  <si>
    <t>CHAPMAN SMIDT HARDWARE INC</t>
  </si>
  <si>
    <t>SO03210579</t>
  </si>
  <si>
    <t>47670</t>
  </si>
  <si>
    <t>45643634/45641811</t>
  </si>
  <si>
    <t>ED99 90879</t>
  </si>
  <si>
    <t>ED99 159245</t>
  </si>
  <si>
    <t>ED99 159244</t>
  </si>
  <si>
    <t>ED99 89678</t>
  </si>
  <si>
    <t>ED99 190910</t>
  </si>
  <si>
    <t>CAS6453575</t>
  </si>
  <si>
    <t>NC RPL-SHORTAGE 
LINE 4- LOCK.J10.DOV.622.16-254.10-101.134 QTY 14 
SHIP TO: 7140
7140 OPPORTUNITY RD
SAN DIEGO, CA, 92111, US</t>
  </si>
  <si>
    <t>14257825</t>
  </si>
  <si>
    <t>06K-479052-57J#1</t>
  </si>
  <si>
    <t>8167787</t>
  </si>
  <si>
    <t>043156007547</t>
  </si>
  <si>
    <t>CAS6444500</t>
  </si>
  <si>
    <t>Please provide BOL as carrier delivered to wrong address. 
Pick up:
Precision Door
4420 Buckeystown Pike, 
Suite H, 
Frederick, Md, 21704.
Ship to:
Knowles Door
811 MILL ST
Wichita Falls, TX 76301
USA</t>
  </si>
  <si>
    <t>SO03256496</t>
  </si>
  <si>
    <t>21385</t>
  </si>
  <si>
    <t>45705505</t>
  </si>
  <si>
    <t>CAS6444585</t>
  </si>
  <si>
    <t>RPL LINE 1 QTY. 2 DUE TO INCORRECT PART RECEIVED. 
PART# 050566-32
RPL# SO03282941
A CREDIT OF $ 23.32 HAS BEEN SUBMITTED TO OFFSET THE COST OF THIS REPLACEMENT.</t>
  </si>
  <si>
    <t>Allegion Korea Inc</t>
  </si>
  <si>
    <t>SO03239533</t>
  </si>
  <si>
    <t>PO-KR260007</t>
  </si>
  <si>
    <t>45677900</t>
  </si>
  <si>
    <t>CAS6444979</t>
  </si>
  <si>
    <t>REPLACE AT NO CHARGE
QTY (1) 3349A/9949 TOP LATCH SERV KIT, 24090110
QTY (1) 3349A/9949 BTM LATCH SERV KIT, 24090128
QTY (1) 49  TOP MTG PKG, 23946429
QTY (1) 49  BTM MTG PKG, 23946437
QTY (1) 98/9949 CTRSLIDE SERV KIT, 24090144
QTY (1) 98/9927/47/48/75 DEVICE TEMPLA, 900595-00
QTY (1) 98/99R/75 MTG PKG, 900561-00
QTY (1) 249 strike
QTY (1) 349 strike
Missing
For
Line 2 = LD-9949-L-BE-US26D-3'-&gt;6'10"-8'0"-RHR-996-17-US26D-249-349-PBT=US32D-WH-ALD-ALF
CPU
CENTRAL INDIANA HARDWARE
CPU - CALL TOM HANDZELL
317-558-5700
2720 TOBEY DR
INDIANAPOLIS, IN 46219
Is there anything else we should know about your request?: I am missing (1) 98/9949 HW/KIT from one of the 9949 exit devices.  it was not included in the box.  the attached picture is from one of the other exit devices on this order
Selected primary Product Type: Exits
Do you also need to update the Ship To Address on your order?: No
The original ship-to address is saved on the shipping tab.
One or more files were provided by the customer and saved in the timeline.
Email: bammanna@cih-inc.com
Phone Number: 3175585700
Preferred Contact Method: Email</t>
  </si>
  <si>
    <t>SO03091796</t>
  </si>
  <si>
    <t>3037530039</t>
  </si>
  <si>
    <t>45501598 9/10/2025</t>
  </si>
  <si>
    <t>3349A/9949 TOP LATCH SERV KIT, 24090110</t>
  </si>
  <si>
    <t>3349A/9949 BTM LATCH SERV KIT, 24090128</t>
  </si>
  <si>
    <t>49  TOP MTG PKG, 23946429</t>
  </si>
  <si>
    <t>49  BTM MTG PKG, 23946437</t>
  </si>
  <si>
    <t>98/9949 CTRSLIDE SERV KIT, 24090144</t>
  </si>
  <si>
    <t>98/9927/47/48/75 DEVICE TEMPLA, 900595-00</t>
  </si>
  <si>
    <t>98/99R/75 MTG PKG, 900561-00</t>
  </si>
  <si>
    <t>249 strike</t>
  </si>
  <si>
    <t>349 strike</t>
  </si>
  <si>
    <t>CAS6446288</t>
  </si>
  <si>
    <t>RTN/RPL; (62%)
QTY (4) 4040XP-3071 .AL 
Leaking
Issue call tag 42 Lbs.
P/U- Ship To;
Omega Door and Hardware
Attention: PO#36841-RPL
924 Division St
Kansas City, KS 66103
Info;
4x closers leaking, photos show a closer quite damaged, unfortunately closers are no longer installed, requested that templating is confirmed when installing the replacements
2nd email attached 2/27 has photos of date stamps on 4 closers since they seemed to have aged so differently.
PO 36841, 7/3/25, 753799-00</t>
  </si>
  <si>
    <t>OMEGA DESIGN ARCHITECTURE PC</t>
  </si>
  <si>
    <t>753799-00</t>
  </si>
  <si>
    <t>36841</t>
  </si>
  <si>
    <t>753799-00 8/13/2025</t>
  </si>
  <si>
    <t>4040XP- 3071 ALUM TBSRT</t>
  </si>
  <si>
    <t>CAS6447413</t>
  </si>
  <si>
    <t>CHARGE REPLACEMENT THROUGH FASTTRACK ( REPLACEMENT ORDER SO03292535)
LINE 1 ND10 RHO 626 ( 5 EA)
RETURN FOR FULL CREDIT/ WITH CALL TAGS 
ND40S RHO 626 13-248 DTH=1.3/4" BS=2.3/4" 10-025  (5 EA)
Wrong product entered- OE error
Entered as 
ND40S RHO 626 13-248 DTH=1.3/4" BS=2.3/4" 10-025  QTY 5
Should be
ND10 RHO 626   QTY 5
SHIP TO:
FOUNDATION BUILDING MATERIALS LLC
4333 W 71ST ST
INDIANAPOLIS, IN 46268</t>
  </si>
  <si>
    <t>SO03284407</t>
  </si>
  <si>
    <t>2049689-00</t>
  </si>
  <si>
    <t>45718457</t>
  </si>
  <si>
    <t>ND40S RHO 626 13-248 DTH=1.3/4" BS=2.3/4" 10-025</t>
  </si>
  <si>
    <t>CAS6447509</t>
  </si>
  <si>
    <t>RPL ORDER # 14280314
DONE 02/27/26 CC
SCRAP &amp; REPLACE
LINE 9
(QTY 1) L9456.B.18.622.00A.RH.09-664.10-072.134.1 3/16.DM.OS-OCC
When you throw the deadbolt and use the handle to open door it does not retract the deadbolt, you have to use the thumbturn to retract deadbolt.  We can return the defective lock when new is provided.</t>
  </si>
  <si>
    <t>CONTRACT HARDWARE INC</t>
  </si>
  <si>
    <t>14119247</t>
  </si>
  <si>
    <t>25130157</t>
  </si>
  <si>
    <t>7953997</t>
  </si>
  <si>
    <t>L-SLLK*10847550</t>
  </si>
  <si>
    <t>CAS6447527</t>
  </si>
  <si>
    <t>NC RPL- Defective- latches keep popping off
J10.SOL.625.16-254.10-101.134   QTY 2    10.89
043156195107
Brady Rees 
471 Foothill Dr
 Fillmore Ca. 93015</t>
  </si>
  <si>
    <t>14130661 / SO03041643</t>
  </si>
  <si>
    <t>265177</t>
  </si>
  <si>
    <t>7952983</t>
  </si>
  <si>
    <t>J10.SOL.625.16-254.10-101.134</t>
  </si>
  <si>
    <t>J10</t>
  </si>
  <si>
    <t>CAS6447552</t>
  </si>
  <si>
    <t>RPL NC / The cylinder prep has bad threading. See attached pictures. 
Line 2 qty 2) L283-134
Ship to:
Security Builders Supply
Attn: Rob Koteski 815-873-1040 / Oregon Fire Dept. 
5077 America Rd.
Rockford, Il 61109</t>
  </si>
  <si>
    <t>ALLEGION - RSO CHICAGO</t>
  </si>
  <si>
    <t>14188151</t>
  </si>
  <si>
    <t>3045110001</t>
  </si>
  <si>
    <t>8049229</t>
  </si>
  <si>
    <t>CAS6447822</t>
  </si>
  <si>
    <t>RPL NC / Customer received the wrong product
Line 1 Qty 1) LOCK.MA571.L.DN.626.LR.S77819.A8737-1.134
Ship to:
LOVE'S TIRE SHOP #621
1402 STATE HWY O
BEVIER, MO, 63532, US</t>
  </si>
  <si>
    <t>UNIVERSITY BUILDING SPEC INC</t>
  </si>
  <si>
    <t>14241374</t>
  </si>
  <si>
    <t>0045396</t>
  </si>
  <si>
    <t>8121739</t>
  </si>
  <si>
    <t>MA-FLLK*4551348</t>
  </si>
  <si>
    <t>CAS6449136</t>
  </si>
  <si>
    <t>N/C replacement,  factory sent wrong finish. Please send photos before we process. 
Line 5 - Qty 5 - 112HD 95" (2413mm)" 315AN  EPT LOC=42" (1066.8mm)
Ship to:
DH Pace
945 Schrock Rd
Columbus, OH 43229
USA
------------
Is there anything else we should know about this return?: Order entry error on Allegions part. We ordered 313AN finish and these were sent as 315AN finish. Also, one of the 5 hinges on this, seems to be the wrong hinge altogether.  Please send replacements asap and advise if these need to be sent back.
Selected primary Product Type: Accessories
Do you also need to update the Ship To Address on your order?: No
The original ship-to address is saved on the shipping tab.
Did the label match the product inside?: Yes
Email: david.byrne@dhpace.com
Phone Number: 3147815200
Preferred Contact Method: Email</t>
  </si>
  <si>
    <t>D H PACE COMPANY - DBA CAPITAL DOOR SOLUTIONS</t>
  </si>
  <si>
    <t>SO03275445</t>
  </si>
  <si>
    <t>271.507163</t>
  </si>
  <si>
    <t>45714678</t>
  </si>
  <si>
    <t>CH112HD-3</t>
  </si>
  <si>
    <t>CAS6449166</t>
  </si>
  <si>
    <t>N/C replacement, shortage of below material as OE did not enter correct amount. 
Line 4 - Qty 6 - 5BB1 4.5 x 4.5 613
Ship to:
Access Hardware
10824 EDISON CT
Rancho Cucamonga, CA 91730
USA
Is there anything else we should know about your request?: The original PO was for (12) each. We were sent only (6) each.
Selected primary Product Type: Accessories
Do you also need to update the Ship To Address on your order?: No
The original ship-to address is saved on the shipping tab.
Email: portega@accesshardware.com
Phone Number: (510) 756-5719
Preferred Contact Method: Email</t>
  </si>
  <si>
    <t>SO03270731</t>
  </si>
  <si>
    <t>AL19774</t>
  </si>
  <si>
    <t>45706853</t>
  </si>
  <si>
    <t>HINGE.908</t>
  </si>
  <si>
    <t>CAS6450533</t>
  </si>
  <si>
    <t>Coordinators/Carry Bar</t>
  </si>
  <si>
    <t>RTN 45%
LINE 1
4EA COR72 US28 COORD
***********************************************
Is there anything else we should know about this return?: NOT LONGER NEEDED
Selected primary Product Type: Accessories
Is this still new and in the original package?: Yes
Email: alma.arredondo@imlss.com
Phone Number: (303) 223-8003
Preferred Contact Method: Email</t>
  </si>
  <si>
    <t>SO03217667</t>
  </si>
  <si>
    <t>691799</t>
  </si>
  <si>
    <t>45641416</t>
  </si>
  <si>
    <t>COR.10025</t>
  </si>
  <si>
    <t>CAS6450728</t>
  </si>
  <si>
    <t>RPL:
4ea- FBPART.1018
Per customer- 2 out of 3 are missing the rods on line 5 after opening the package, so we need a total of 4 rods ASAP.
Ship to:
Pitts Glass
1159 S. Highway 17
ATTN: Quentin 386-447-4740
Satsuma, FL 32189</t>
  </si>
  <si>
    <t>PHOENIX ARCHITECTURAL HARDWARE GROUP</t>
  </si>
  <si>
    <t>SO03250292</t>
  </si>
  <si>
    <t>22454</t>
  </si>
  <si>
    <t>45691403</t>
  </si>
  <si>
    <t>CAS6450741</t>
  </si>
  <si>
    <t>Customer had ordered 5 locks in RH and 11 in LH this was a customer mistake should have been 11 RH and 5 LH Customer would like to return the locks with incorrect handing and receive 6 locks with RH 
Return W/ 45% restocking fee
Line 2 qty. 6 
LOCK.F80.MER.619.LH.16-211.10-026.134.KD.C.48-180.2
Replace at cost
PB15 / 62.5% discount / 6.5% surcharge
qty. 6 LOCK.F80.MER.619.RH.16-211.10-026.134.KD.C.48-180.2
Ship to same address on order:
GENERAL HARDWARE &amp; BUILDERS SUPPLY 
1100 INDUSTRIAL RD UNIT 7 
San Carlos, CA, 94070, US</t>
  </si>
  <si>
    <t>GENERAL HARDWARE &amp; BUILDERS SUPPLY</t>
  </si>
  <si>
    <t>14259604</t>
  </si>
  <si>
    <t>141534MB</t>
  </si>
  <si>
    <t>8151141</t>
  </si>
  <si>
    <t>194555331686</t>
  </si>
  <si>
    <t>LOCK.F80.MER.619.RH.16-211.10-026.134.KD.C.48-180.2</t>
  </si>
  <si>
    <t>CAS6450831</t>
  </si>
  <si>
    <t>Customer ordered 09-633 and received with all material except the lever itself checked with product support 09-633 is escutcheon only not lever customer needs lever
Charged replacement 
qty. 10
09-402 06 626 134
Ship to same address on order:
ANIXTER INC 500 PIER A PL WILMINGTON, CA, 90744, US</t>
  </si>
  <si>
    <t>ANIXTER – ANAHEIM</t>
  </si>
  <si>
    <t>14264593</t>
  </si>
  <si>
    <t>06K-479719-18K</t>
  </si>
  <si>
    <t>8169061</t>
  </si>
  <si>
    <t>S00020115272</t>
  </si>
  <si>
    <t>CAS6451971</t>
  </si>
  <si>
    <t>Valid quote 1449664 is approved to apply to this purchase order. Please see attached quote page for discount details. I. SANDOVAL
-----------------------
Please apply and credit quote number 1449664 to order, as quote was valid when PO was submitted. Per customer- this should have a 61.17% discount w/no surcharge</t>
  </si>
  <si>
    <t>SO03262066</t>
  </si>
  <si>
    <t>3-41057-24106CRPL25262</t>
  </si>
  <si>
    <t>45714582</t>
  </si>
  <si>
    <t>0831033~Quote Exhausted / Expired|1040~Offerta Terminata / Scaduta|3082~Oferta expirada|1036~Devis épuisé/expiré</t>
  </si>
  <si>
    <t>1261033~Quote Exhausted / Expired|1040~Offerta Terminata / Scaduta|3082~Oferta expirada|1036~Devis épuisé/expiré</t>
  </si>
  <si>
    <t>THR546</t>
  </si>
  <si>
    <t>CAS6452725</t>
  </si>
  <si>
    <t>RETURN and REPLACE
1 LOCK.ND40I.D.BRW.626.RH.14-048.10-025.138.OS-OCC
SHIP TO
MIDWEST MOULDING &amp; DOOR INC
991 CENTENNIAL ST
GREEN BAY, WI 54304
RETURN
Please issue return label to Dave Kozicki to have bad lockset returned to Allegion Product Support ATTN Steve Couch/Bonnie Hagan.  
NOTES 
Indicator lock, ND40 with outside indicator
The latch will not stay seated in the chassis - will not always unlock when the door is closed.  Latch can slide straight out of the chassis.  
ORIGNAL ORDER:  PO 1054393-DPK, 
13832548</t>
  </si>
  <si>
    <t>MIDWEST MOULDING &amp; DOOR INC</t>
  </si>
  <si>
    <t>13832548</t>
  </si>
  <si>
    <t>1054393-DPK</t>
  </si>
  <si>
    <t>CAS6454079</t>
  </si>
  <si>
    <t>REPLACE @ NC - back to CS to update case with accurate replacements and case product section
SENT WRONG SIZES AND HAD EPTS
RETURN?
L1 (4) 112XY 79" (2006.6mm) US28
L2 (4) 112XY 79" (2006.6mm) US28
SHIP TO 
DOOR MANHATTAN LLC
111 NE 37TH ST
OKLAHOMA CITY, OK 73105
USA</t>
  </si>
  <si>
    <t>Christie Kennedy</t>
  </si>
  <si>
    <t>SO03247648</t>
  </si>
  <si>
    <t>800275-4CK</t>
  </si>
  <si>
    <t>45687884</t>
  </si>
  <si>
    <t>CAS6454721</t>
  </si>
  <si>
    <t>Line 2 (Order Line 4) came in with a quantity of 48 when the PO and packing list called for 24. 
RETURN 
QTY (24) 1450 Closer STD STD Rw/PA UNIV GLBLK
No credit due. Shipping overage
Issue 6 call tags at 36 Lbs. each
Line 4 (Order Line 1) had 1 exit device broken and beaten.
REPLACE AT NO CHARGE
QTY (1) 1690-EO-US28-36"-7'-RHR-HEX-PB48-US32D-SU-1 3/4"
P/U-SHIP TO
TRUDOOR LLC
5858 W LOWER BUCKEYE RD
STE 100
PHOENIX, AZ 85043</t>
  </si>
  <si>
    <t>SO03275823</t>
  </si>
  <si>
    <t>167912</t>
  </si>
  <si>
    <t>45704625 2/17/2026</t>
  </si>
  <si>
    <t>78626404012</t>
  </si>
  <si>
    <t>ED1690.10034</t>
  </si>
  <si>
    <t>Pushbar Assembly</t>
  </si>
  <si>
    <t>CAS6454827</t>
  </si>
  <si>
    <t>REPLACE AT NO CHARGE
QTY (1) 050156-00: TAILPIECE GUIDE LEAD KIT
Shortage
SHIP TO
SOUTHERN LOCK &amp; SUPPLY - LARGO
10910 ENDEAVOUR WAY
Largo, FL 33777</t>
  </si>
  <si>
    <t>SO03253639</t>
  </si>
  <si>
    <t>4155185</t>
  </si>
  <si>
    <t>45710008 2/19/2026</t>
  </si>
  <si>
    <t>050156-00: TAILPIECE GUIDE LEAD KIT</t>
  </si>
  <si>
    <t>CAS6454838</t>
  </si>
  <si>
    <t>RS200/Strk</t>
  </si>
  <si>
    <t xml:space="preserve">Do you need a replacement for a component or the entire device?: Device
Is there anything else we should know about this return?: CUSTOMER HAS ALREADY SUBMITTED A CASE CAS 6453925.  CREDIT ONLY IS NEEDED
Selected primary Product Type: Electronic Locks/Readers and Credentials/Biometrics
Do you also need to update the Ship To Address on your order?: No
The original ship-to address is saved on the shipping tab.
Email: debi.wade@bannersolutions.com
Phone Number: (800) 321-9602
Preferred Contact Method: Email
</t>
  </si>
  <si>
    <t>SO03055128</t>
  </si>
  <si>
    <t>6362417#</t>
  </si>
  <si>
    <t>45460100</t>
  </si>
  <si>
    <t>194555701861</t>
  </si>
  <si>
    <t>CAS6454940</t>
  </si>
  <si>
    <t>REPLACE AT  NO CHARGE
QTY (1) E-7500-US32D-24VDC-FS
SHIP TO
LAFORCE, INC - GREEN BAY DOCK
501 S ONEIDA ST
GREEN BAY, WI 54303
. When we apply power to the unit it wont activate the failsafe, as if there isn’t any power to the unit. Seeking a replacement for the below Mortise Body Only</t>
  </si>
  <si>
    <t>SO03186470</t>
  </si>
  <si>
    <t>1463277PO-SJD</t>
  </si>
  <si>
    <t>45617527 12/4/2025</t>
  </si>
  <si>
    <t>1471033~Connector Issue|1040~Problema del connettore|3082~Problema conector|1036~Connector issue</t>
  </si>
  <si>
    <t>E-7500-US32D-24VDC-FS</t>
  </si>
  <si>
    <t>Power Supply</t>
  </si>
  <si>
    <t>CAS6455497</t>
  </si>
  <si>
    <t>RPL\RTN\Control
Qty: 1
LOCK.BE467.F.ADD.622.12-398.10-116.134
Warranty Date:11/22/2024
Ship to:
Dealer will update 
Reason: Lock has no power -Lock Unresponsive - Went over all troubleshooting - Lock needs to be replaced  - Gave CAS#
Mid-am Holdings Llc</t>
  </si>
  <si>
    <t>Brayden Asher</t>
  </si>
  <si>
    <t>13973218</t>
  </si>
  <si>
    <t>CAS6455560</t>
  </si>
  <si>
    <t>RPL\RTN\NDEB
Qty: 1
LOCK.NDEB.J.RHO.626.13-247.47267101.134.CE-000-001
A20000000F185E91
Commissioned Date: 8/1/2025
Ship to:
Dealer will update
Reason: Lock not responding - Unable to FDR - Went over all troubleshooting - Lock needs to be replaced - Gave CAS#
Motorola Solutions Video Manufacturing Inc</t>
  </si>
  <si>
    <t>tommy dodd</t>
  </si>
  <si>
    <t>13918938</t>
  </si>
  <si>
    <t>CAS6455730</t>
  </si>
  <si>
    <t>RPL\RTN\CTE
Qty: 1
CTE MTB11 BLACK MULLION
2100000000006FD7
Installation date: 10/21/2025
Ship to: 
Graham Mitchell
624 South Mason Road
Katy, TX 77450
US
Reason: Device Will not connect to Wi-Fi - Went over all troubleshooting - Device needs to bee replaced - Gave CAS#
Intermountain Lock</t>
  </si>
  <si>
    <t>Graham Mitchell</t>
  </si>
  <si>
    <t>13617496</t>
  </si>
  <si>
    <t>0571033~Wi-Fi Module Failure|1036~Wi-Fi Module Failure|3082~Fallo módulo Wi-Fi|1040~Errore modulo Wi-Fi</t>
  </si>
  <si>
    <t>CAS6455982</t>
  </si>
  <si>
    <t>repl:
1 - 4011 REG AL x hand
mark: 13D1072A
CONSTRUCTION HARDWARE INC  
2562 BLVD OF GENERALS      
UNIT 300                   
AUDUBON           PA 19403 
********************
Hi Tammi,
Line 1 needed handing and order entry did not get an answer back on CAS6413940, so they did leave that line off.
What is the handing for line 1 and we can get an order processed for it? 
*******************
We received this purchase order today and we are short shipped (1) 4011 std reg - there were 5 on the PO and we only received 4.
Please ship the additional closer
Tammi Raabe</t>
  </si>
  <si>
    <t>103439 00</t>
  </si>
  <si>
    <t>P-070813-TR</t>
  </si>
  <si>
    <t>CAS6455989</t>
  </si>
  <si>
    <t>REPLACE SO03290406
DONE 02/27/26 JB
NO CHARGE REPLACEMENT ORDER: 
NDA/ SIF
LINE 3 QTY 10
8302-6-3.5x15-US32D-STD-1.1/2" to &lt;2"
SHIP TO SAME: 
IDWEST MOULDING &amp; DOOR INC
991 CENTENNIAL ST
Green Bay, WI 54304
USA</t>
  </si>
  <si>
    <t>SO02886448</t>
  </si>
  <si>
    <t>1056712-AJW</t>
  </si>
  <si>
    <t>45250639</t>
  </si>
  <si>
    <t>PP8302-3.PPLATE.10094</t>
  </si>
  <si>
    <t>CAS6456231</t>
  </si>
  <si>
    <t xml:space="preserve">Do you need a replacement for a component or the entire device?: Device
Is there anything else we should know about this return?: Lock is not functioning properly. Need a replacement.
Selected primary Product Type: Mechanical Locks
Do you also need to update the Ship To Address on your order?: No
The original ship-to address is saved on the shipping tab.
Email: jneve@beaconcdl.com
Phone Number: 8014864884
Preferred Contact Method: Email
</t>
  </si>
  <si>
    <t>14121845</t>
  </si>
  <si>
    <t>PO021385</t>
  </si>
  <si>
    <t>7953993</t>
  </si>
  <si>
    <t>CAS6456298</t>
  </si>
  <si>
    <t>Replace 
1. ND53.L.D.RHO.626.13-247.10-025.134
Ship to same as order
Attn Tyler
SIF
____________________________
ND53 pushbutton is getting stuck 
spindle looks good, sleeve looks good
button pushes in but won't release. no indicator
tried to adjust button
looked at spindle, looks fine
installed appx a year ago was working then, no sign of damage
p.o. 6636825 / 13986658 line 1
SAU Dec 17, 2024</t>
  </si>
  <si>
    <t>Builders First Source</t>
  </si>
  <si>
    <t>13986658</t>
  </si>
  <si>
    <t>6636825-00</t>
  </si>
  <si>
    <t>7719387</t>
  </si>
  <si>
    <t>LOCK.ND53.L.D.RHO.626.13-247.10-025.134</t>
  </si>
  <si>
    <t>CAS6456789</t>
  </si>
  <si>
    <t>LEB</t>
  </si>
  <si>
    <t>RPL\RTN\LEB
Qty: 3
47270613 619 (ASSY- INSIDE TRIM- BLE- BUTTON- GRW)
Warranty Date: 3/27/2024
Ship to: 
Dealer will update 
Reason: Unable to FDR - REX not working - Checked all connections and wiring - Locks will need to be replaced - Gave CAS#</t>
  </si>
  <si>
    <t>Devin Jost</t>
  </si>
  <si>
    <t>90138162</t>
  </si>
  <si>
    <t>CAS6456890</t>
  </si>
  <si>
    <t>RPL\RTN\NDEB
Qty: 1
LOCK.NDEB.J.RHO.626.13-247.47267101.134.CE-000-001
Warranty Date: 5/30/2025
Ship to:
Dan Kinamore
11635 Lackland Road
Saint Louis, MO 63146
US
Reason: Unable to FDR lock - No response when FDR button pressed Checked all connections and wiring - LOck will need to be replaced - Gave CAS#
H &amp; G Sales Inc</t>
  </si>
  <si>
    <t>Dan Kinamore</t>
  </si>
  <si>
    <t>14077837</t>
  </si>
  <si>
    <t>CAS6456935</t>
  </si>
  <si>
    <t>LINE 8 - LOCK.B60.N.716.12-288.10-147.134.KA.DETAIL.C.48-180.2.B520-283 QTY 2 - WAS SUPPOSED TO BE FOR SET #2 | SET #7 DUPLICATED IN ERROR  - GROUP 2 CHANGE KEY 55937 - CONFIG 
NEED TO KNOW IF THEY WOULD LIKE LOCKS OR CYLINDER RPL - EMAILED CUST
"This is Alfred from Specialty Door &amp; A/C# is 3000670. We already inspected all new locks for this order (14260205). We don’t see 2 (ea)-B60 (716) deadbolt which belongs to Key Set #2 in this shipment. This issue was reported on 2/17. See our previous email below. It’s due to data entry error from Schlage."</t>
  </si>
  <si>
    <t>SPECIALTY DOOR CO</t>
  </si>
  <si>
    <t>14260205</t>
  </si>
  <si>
    <t>SDC-26005</t>
  </si>
  <si>
    <t>B60</t>
  </si>
  <si>
    <t>CAS6457448</t>
  </si>
  <si>
    <t>LINE 54 - LOCK.F40.LAT.626.CEN..16-080.10-027.134- QTY 1
F SERIES $32.90
SURCHARGES $2.14  
TOTAL: 35.04
PICTURES NEEDED. 
I have reached out to my receiving team and we received 1 F40LAT626CEN that was damaged. May we please short pay or receive a credit ?</t>
  </si>
  <si>
    <t>14265014</t>
  </si>
  <si>
    <t>5299912</t>
  </si>
  <si>
    <t>CAS6451204</t>
  </si>
  <si>
    <t>Customer quote 1590603 was applied to lines 1-3 but line 4 had already shipped before quote could be applied via CAS6411209
Please apply quote 1590603 and credit difference to invoice 8152568</t>
  </si>
  <si>
    <t>ROBERT I MERRILL</t>
  </si>
  <si>
    <t>14261386</t>
  </si>
  <si>
    <t>741322</t>
  </si>
  <si>
    <t>8152568</t>
  </si>
  <si>
    <t>ALX-SLLK*9790453</t>
  </si>
  <si>
    <t>CAS6453936</t>
  </si>
  <si>
    <t>N/C replacement, shortage of below material. 
Line 4 - Qty 2 - 905S US32D 1.3/4"DR
Ship to:
Arch. Division 8
8219 BURLESON RD
SUITE 100
AUSTIN, TX 78744
USA
--------------------
Is there anything else we should know about your request?: We are just now pulling hardware for this job and discovered we are short (2) 904S US32D... I understand the time frame but we are just now catching this issue... Please advise
Selected primary Product Type: Accessories
Do you also need to update the Ship To Address on your order?: No
The original ship-to address is saved on the shipping tab.
Email: tmiller@archdiv8.com
Phone Number: 12108266616
Preferred Contact Method: Email</t>
  </si>
  <si>
    <t>SO03159902</t>
  </si>
  <si>
    <t>307109-23S</t>
  </si>
  <si>
    <t>45575517</t>
  </si>
  <si>
    <t>OH.10913</t>
  </si>
  <si>
    <t>90</t>
  </si>
  <si>
    <t>CAS6454530</t>
  </si>
  <si>
    <t>4630</t>
  </si>
  <si>
    <t>RETURN AND REPLACE - BAD VALVES
QTY 1) 4631-3971 STD CYLINDER ONLY ALUM
***
Do you need a replacement for a component or the entire device?: Component
Please describe the component: We have a faulty body. This device has bad valves. 
Selected primary Product Type: Closers
Do you also need to update the Ship To Address on your order?: No
The original ship-to address is saved on the shipping tab.
Email: eric.evans@cishowhardware.com
Phone Number: 480-967-8568
Preferred Contact Method: Email</t>
  </si>
  <si>
    <t>684415-00</t>
  </si>
  <si>
    <t>C33275</t>
  </si>
  <si>
    <t>4631-3971 STD CYLINDER ONLY ALUM</t>
  </si>
  <si>
    <t>CAS6455256</t>
  </si>
  <si>
    <t>Please return/replace
Qty (1) 4040XP-3071 689
Ship to
The Atlas Companies - THE DEPOT
7715 National Turnpike, Suite 100
Louisville, KY 40214
Jonathon Bernard
502-767-9416
RMA &amp; Call tag for
Qty (1) 4040XP-3071 689</t>
  </si>
  <si>
    <t>735132 02</t>
  </si>
  <si>
    <t>IN24-007-123</t>
  </si>
  <si>
    <t>4040XP-3071 689</t>
  </si>
  <si>
    <t>CAS6455298</t>
  </si>
  <si>
    <t>Leaker from line 8.
Please replace
Qty (1) 4111-3071 RH 689 WMS
Rochester Hills Contracting Glazing
1155 Centre Rd
Attn Alexis Hicks
Auburn Hills MI 48326
Please send RMA &amp; Call tag if we want the defective cylinder back.</t>
  </si>
  <si>
    <t>Midwest Hardware Sales LLC - dba Progressive Hardware Suppliers LLC</t>
  </si>
  <si>
    <t>716271 00</t>
  </si>
  <si>
    <t>55445JS</t>
  </si>
  <si>
    <t>4111-3071 RH 689 WMS</t>
  </si>
  <si>
    <t>CAS6455794</t>
  </si>
  <si>
    <t xml:space="preserve">Is there anything else we should know about this return?: ORDERED 10FT REMOVABLEL MULLION. RECEIVED 7'-2" UNIT.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noel@mfsales.com
Phone Number: (718) 622-8785
Preferred Contact Method: Email
</t>
  </si>
  <si>
    <t>SO03253212</t>
  </si>
  <si>
    <t>132605</t>
  </si>
  <si>
    <t>45705578</t>
  </si>
  <si>
    <t>CAS6456924</t>
  </si>
  <si>
    <t>22</t>
  </si>
  <si>
    <t>REPLACE AT NO CHARGE
QTY (32) 900981-00: 22 SERIES END CAP PKG
Shortage
Only received 3 out of 35
SHIP TO
Top Notch Pa Warehouse
80 Fourth Street
HONESDALE, PA 18431
REF: Case #PA5758   (for our records)</t>
  </si>
  <si>
    <t>SO03246533</t>
  </si>
  <si>
    <t>5298078</t>
  </si>
  <si>
    <t>45688980 2/5/2026</t>
  </si>
  <si>
    <t>900981-00: 22 SERIES END CAP PKG</t>
  </si>
  <si>
    <t>CAS6456975</t>
  </si>
  <si>
    <t>RETURN FOR CREDIT LESS 45% RESTOCK FEE
QTY (3) LX-RX-98-L-US32D-3'-RHR-M996-06-US26D-FS-299-PBT=US32D-CON - Line 3
QTY (3) LX-RX-98-L-US32D-3'-LHR-M996-06-US26D-FS-299-PBT=US32D-CON - Line 4
Customer no longer needed</t>
  </si>
  <si>
    <t>SO03243124</t>
  </si>
  <si>
    <t>1470486PO-SJD</t>
  </si>
  <si>
    <t>45682082 1/30/2026</t>
  </si>
  <si>
    <t>ED98.136403</t>
  </si>
  <si>
    <t>ED98.136402</t>
  </si>
  <si>
    <t>CAS6456995</t>
  </si>
  <si>
    <t>SEE EMAIL ATTACHED TO CAS6456975
RETURN FOR CREDIT LESS 45% RESTOCK FEE
QTY (3) 98-L-US32D-3'-RHR-996-06-US26D-299-PBT=US32D - Line 3
QTY (3) 98-L-US32D-3'-LHR-996-06-US26D-299-PBT=US32D - Line 4
Customer no longer needed</t>
  </si>
  <si>
    <t>SO03244241</t>
  </si>
  <si>
    <t>1470709PO-SJD</t>
  </si>
  <si>
    <t>45681588 1/30/26</t>
  </si>
  <si>
    <t>ED98.11810</t>
  </si>
  <si>
    <t>ED98.11809</t>
  </si>
  <si>
    <t>CAS6457029</t>
  </si>
  <si>
    <t>SEE EMAIL ATTACHED TO CAS6456975
RETURN FOR CREDIT LESS 45% RESTOCK FEE
QTY (3) 98-L-US32D-3'-RHR-996-06-US26D-299-PBT=US32D - Line 3
QTY (3) 98-L-US32D-3'-LHR-996-06-US26D-299-PBT=US32D - Line 4
QTY (3) 98-L-US32D-3'-RHR-996-06-US26D-299-PBT=US32D - Line 8
QTY (3) 98-L-US32D-3'-LHR-996-06-US26D-299-PBT=US32D - Line 9
Customer no longer needed</t>
  </si>
  <si>
    <t>SO03252819</t>
  </si>
  <si>
    <t>1472049PO-SJD</t>
  </si>
  <si>
    <t>45695753 2/10/2026</t>
  </si>
  <si>
    <t>CAS6445660</t>
  </si>
  <si>
    <t>RETURN FOR CREDIT LESS 45% RESTOCK FEE
QTY (1) RH 4111 Closer STD STD S-CNS GLBLK SRT - Line 1
QTY (11) LH 4111 Closer STD STD S-CNS GLBLK SRT - Line 2
Is there anything else we should know about this return?: Items are still in original packaging and are unopened
Selected primary Product Type: Closers
Email: ssmith@waltersandwolf.com
Phone Number: 6023501920
Preferred Contact Method: Email</t>
  </si>
  <si>
    <t>781418-00</t>
  </si>
  <si>
    <t>SS4084107</t>
  </si>
  <si>
    <t>781418-00 1/13/2026</t>
  </si>
  <si>
    <t>RH 4111 Closer STD STD S-CNS GLBLK SRT</t>
  </si>
  <si>
    <t>LH 4111 Closer STD STD S-CNS GLBLK SRT</t>
  </si>
  <si>
    <t>CAS6446341</t>
  </si>
  <si>
    <t>Could you please provide further clarification regarding this request? Specifically, we would like to know the reason for the credit and if this is a duplicate of a previous order. This will help us ensure your account is handled correctly.
********
Selected credit reason: Other
Is there anything else we should know about this request: PO has been completed by another invoice. Should we expect a credit?
Email: lexpurch@goschiller.com
Phone Number: 8592334427
Preferred Contact Method: Email</t>
  </si>
  <si>
    <t>SO03164527</t>
  </si>
  <si>
    <t>502834</t>
  </si>
  <si>
    <t>45671156</t>
  </si>
  <si>
    <t>AH3CB1-48</t>
  </si>
  <si>
    <t>CAS6447881</t>
  </si>
  <si>
    <t>REPLACE AT NO CHARGE
QTY (9) EPT10-SP28 - Line 7
QTY (1) RX-LC-QELA-3347A-EO-315-3'-338-385A-PBT=US19-SNB - Line 8
SHIP TO
BANNER SOLUTIONS
1250 AMERICAN WAY
UNIT 204
LONGWOOD, FL 32750
Is there anything else we should know about your request?: Hi, we are missing all of EPT-10-28 and QEL-RX-LC-3347A-EO-36X96-SNB-315. Can we please get no cost replacements for these items?
Selected primary Product Type: Closers
Do you also need to update the Ship To Address on your order?: No
The original ship-to address is saved on the shipping tab.
Email: mitchell.spiller@bannersolutions.com
Phone Number: (224) 249-0204
Preferred Contact Method: Email</t>
  </si>
  <si>
    <t>SO03252807</t>
  </si>
  <si>
    <t>6377174</t>
  </si>
  <si>
    <t>45697522 2/11/2026</t>
  </si>
  <si>
    <t>012012-36</t>
  </si>
  <si>
    <t>ED33A.28297</t>
  </si>
  <si>
    <t>CAS6448827</t>
  </si>
  <si>
    <t>**CUSTOMER IS PUCHASING LOCALLY ON THEIR OWN.
NO REPLACEMENT NEEDED
LINE 2 QTY 8 EA:
218US15
We need to change the model number of the invisible hinges from 220 to 218- same finish and quantities.</t>
  </si>
  <si>
    <t>ACCURATE DOOR &amp; HARDWARE INC</t>
  </si>
  <si>
    <t>SO03231002</t>
  </si>
  <si>
    <t>PO022989</t>
  </si>
  <si>
    <t>45655668</t>
  </si>
  <si>
    <t>CAS6449219</t>
  </si>
  <si>
    <t>N/C REPLACE
LINE 2 QTY 1 EA:
S00000466035
L283-040 604 N N (REF,SPRING CAGE,HOUSING)
DOOR I.D. A132A
SHIP TO:
Wixom_292202
Is there anything else we should know about your request?: Opening A132A spring cage bag is missing. Photo attached.
Selected primary Product Type: Mechanical Locks
Do you also need to update the Ship To Address on your order?: No
The original ship-to address is saved on the shipping tab.
One or more files were provided by the customer and saved in the timeline.
Email: tim@centuryhardwareinc.com
Phone Number: +12485342612
Preferred Contact Method: Email</t>
  </si>
  <si>
    <t>14094984</t>
  </si>
  <si>
    <t>3159</t>
  </si>
  <si>
    <t>7901664</t>
  </si>
  <si>
    <t>S00000466035</t>
  </si>
  <si>
    <t>CAS6450211</t>
  </si>
  <si>
    <t>N/C replacement, shortage of below material. 
Line 29 - Qty 1 - 65A-W/HOLES-36" (914MM)
Ship to:
Arch Div. 
8219 BURLESON RD
SUITE 100
AUSTIN, TX 78744
USA
Is there anything else we should know about your request?: Short (1) from my line 29 ... Looks like packing error
Selected primary Product Type: Accessories
Do you also need to update the Ship To Address on your order?: No
The original ship-to address is saved on the shipping tab.
Email: tmiller@archdiv8.com
Phone Number: 12108266616
Preferred Contact Method: Email</t>
  </si>
  <si>
    <t>THR65A-36</t>
  </si>
  <si>
    <t>CAS6450263</t>
  </si>
  <si>
    <t>REPLACE / SCRAP
QTY(1)
LOCK.BE467.F.GRW.619.12-398.10-116.134
FDR was done, Checked wiring.. changed batteries.  New lock is needed. Rep is requesting the lock sent to him so he can replace the problem one.
Ship To:
2625 Kivett Dr.
Greensboro, NC 27407
ATTN: Keith Oliphant 
13734185-001
BE467: E200000000130E23
Commission Date: 2/24/2026
Manufactured Date: 12/7/2023
Name: Maeve
Customer ID: 182414
Site Software: Stratis</t>
  </si>
  <si>
    <t>RSO Carolinas</t>
  </si>
  <si>
    <t>CAS6450263 RPL FSAC</t>
  </si>
  <si>
    <t>Anthony Albert</t>
  </si>
  <si>
    <t>CAS6450357</t>
  </si>
  <si>
    <t>Line 1 / QTY 1 /  MK: #D148 Inactive
Line 2 / QTY 1 / MK: D134 Active 
Label applied to bottom of door should be applied to top of door
Selected primary Product Type: Steelcraft Doors and Frames
Do you also need to update the Ship To Address on your order?: No
The original ship-to address is saved on the shipping tab.
One or more files were provided by the customer and saved in the timeline.
Email: purchasing@hhdoor.com
Phone Number: 3615783364
Preferred Contact Method: Email</t>
  </si>
  <si>
    <t>COOK &amp; BOARDMAN GROUP LLC - dba H &amp; H OVERHEAD DOOR</t>
  </si>
  <si>
    <t>104623</t>
  </si>
  <si>
    <t>73270D</t>
  </si>
  <si>
    <t>11889825</t>
  </si>
  <si>
    <t>1731033~Fire Label</t>
  </si>
  <si>
    <t>HF164 F.DOOR.STL.CFG.H.LF</t>
  </si>
  <si>
    <t>CAS6451412</t>
  </si>
  <si>
    <t>NO CHARGE REPLACEMENT ORDER: 
INSIDE SPINDLES ONLY: QTY 3
N523-177
S00033512754
LINE 1 QTY 3
LOCK.ND40I.S.RHO.626.RH.13-248.10-025.134.OS-OCC
194555233263
Is there anything else we should know about your request?: MISSING INSIDE SPINDLE ON 3 OF THE NEW LOCKS
Selected primary Product Type: Mechanical Locks
Do you also need to update the Ship To Address on your order?: No
The original ship-to address is saved on the shipping tab.
Email: email@cishowhardware.com
Phone Number: 14809678568
Preferred Contact Method: Email</t>
  </si>
  <si>
    <t>CAS6452061</t>
  </si>
  <si>
    <t>Credit $205.08 KM
Selected credit reason: Other
Is there anything else we should know about this request: BS02670 FOR 1 DOOR FROM PO 95150 IS WARPED
One or more files were provided by the customer and saved in the timeline.
Email: sgibbs@jeldwen.com
Phone Number: (530) 704-3422
Preferred Contact Method: Email</t>
  </si>
  <si>
    <t>976155</t>
  </si>
  <si>
    <t>95150</t>
  </si>
  <si>
    <t>11858282</t>
  </si>
  <si>
    <t>BS02670.DOOR.STL.CFG.L</t>
  </si>
  <si>
    <t>CAS6453409</t>
  </si>
  <si>
    <t>NC RPL-SHORTAGE
LINE 1-LOCK.F51A.ACC.619.16-086.10-027.134.KD.C.48-180.2 QTY 1
SHIP TO: 171900
7365 ALLENTOWN BLVD
HARRISBURG, PA 17112</t>
  </si>
  <si>
    <t>14271023</t>
  </si>
  <si>
    <t>94468</t>
  </si>
  <si>
    <t>8166505</t>
  </si>
  <si>
    <t>043156420629</t>
  </si>
  <si>
    <t>CAS6454188</t>
  </si>
  <si>
    <t>107750</t>
  </si>
  <si>
    <t>32457</t>
  </si>
  <si>
    <t>11887940</t>
  </si>
  <si>
    <t>CS01880.FRME.STL.CFG.F</t>
  </si>
  <si>
    <t>CAS6454782</t>
  </si>
  <si>
    <t>Anti-pick spring latch keeps "popping-off".  Replace with new center case, part#  050689
Please send to address on PO.</t>
  </si>
  <si>
    <t>Chris Mcpherson</t>
  </si>
  <si>
    <t>?</t>
  </si>
  <si>
    <t>0966050</t>
  </si>
  <si>
    <t>050689</t>
  </si>
  <si>
    <t>Fermin Orlando Guerra</t>
  </si>
  <si>
    <t>CAS6455105</t>
  </si>
  <si>
    <t xml:space="preserve">Is there anything else we should know about your request?: Helo, hope all is well! Per our warehouse, Line 3 arrived 47 units short (only 33 received), All 8 cartons came in good shape and showed zero signs of damage / being retaped. Please let us know if any additional information is needed to issue replacement.
Selected primary Product Type: Accessories
Do you also need to update the Ship To Address on your order?: No
The original ship-to address is saved on the shipping tab.
Email: k.fast@seclock.com
Phone Number: 781.234.3767 
Preferred Contact Method: Email
</t>
  </si>
  <si>
    <t>SO03273516</t>
  </si>
  <si>
    <t>666102</t>
  </si>
  <si>
    <t>45714914</t>
  </si>
  <si>
    <t>CAS6455727</t>
  </si>
  <si>
    <t xml:space="preserve">Do you need a replacement for a component or the entire device?: Device
Is there anything else we should know about this return?: customer started his own case CAS6443254
Selected primary Product Type: Electronic Locks/Readers and Credentials/Biometrics
Do you also need to update the Ship To Address on your order?: No
The original ship-to address is saved on the shipping tab.
Email: kbl@craftmaster.net
Phone Number: 2017680808
Preferred Contact Method: Email
</t>
  </si>
  <si>
    <t>14181791</t>
  </si>
  <si>
    <t>P217435</t>
  </si>
  <si>
    <t>8021046</t>
  </si>
  <si>
    <t>CAS6455755</t>
  </si>
  <si>
    <t xml:space="preserve">Is there anything else we should know about this return?: Issue: Ordered correctly - acknowledged and shipped incorrectly. 
What is needed: Spacers for the ND locks for a 1-3/8" door. 
Need: ASAP - like yesterday.
Selected primary Product Type: Mechanical Locks
Do you also need to update the Ship To Address on your order?: Yes
The customer changed the ship-to address and it is saved on the shipping tab.
Did the label match the product inside?: Yes
Email: morgank@blockiron.com
Phone Number: (920) 231-8645
Preferred Contact Method: Email
</t>
  </si>
  <si>
    <t>14219634</t>
  </si>
  <si>
    <t>784769</t>
  </si>
  <si>
    <t>8099679</t>
  </si>
  <si>
    <t>ND-SLLK*10390278</t>
  </si>
  <si>
    <t>ND-SLLK*10376007</t>
  </si>
  <si>
    <t>CAS6456872</t>
  </si>
  <si>
    <t>Qnty: 1
LOCK.NDEB.P6.EV.SPA.626.13-247.47267101.134.KD.S123.48-270-EV.2.CE-000-001
Order No: 14251234
Customer PO: 6376520
Supplier: MIDWEST WHOLESALE HDWE CO DBA BANNER SOL
Caller reports lock remains in passage mode.  No boot up.
w172 - A20000000F19624E - Commissioned Date: 2/27/2026
Power On Self Test FAIL : Motor Power</t>
  </si>
  <si>
    <t>Ryan Balentine</t>
  </si>
  <si>
    <t>14251234</t>
  </si>
  <si>
    <t>CAS6445329</t>
  </si>
  <si>
    <t>QUOTE 1532971 DISCOUNT NOT CORRECT ON CERTAIN LINES- REQUEST CREDIT FOR DIFFERENCE 
LINE 1 - LOCK.J40.SEC.619 QTY 32 INVOICE AMOUNT $21.75 QUOTED $9.15
DIFFERENCE: $12.60 CREDIT: $403.20 
LINE 2- LOCK.J40.SOL.619 QTY 480 INVOICE AMONT $23.62 EA QUOTED $9.15
CREDIT: $6,945.60
LINE 4- LOCK.J10.SOL.619 QTY 480 INVOICE AMOUNT $21.00 EA QUOTED $8.68
CREDIT: $5,913.60
LINE 5- LOCK.J10F.SEV.619 QTY 48 INVOICE AMOUNT $22.12 EA QUOTED $8.68 
CREDIT: $645.12
LINE 6- LOCK.J10F.SOL.619 QTY 160 INVOICE AMOUNT $23.62 EA QUOTED $8.68
CREDIT: $2,390.40
LINE 7- LOCK.J170.SEV.619.LH QTY 50 INVOICE AMOUNT $10.87 EA QUOTED $4.11
CREDIT: $338.00
LINE 8- LOCK.J170.SEV.619.RH QTY 50 INVOICE AMOUNT $10.87 EA QUOTED $4.11
CREDIT: $338.00
LINE 9- LOCK.J170.SOL.619 QTY 200 INVOICE AMOUNT $11.62 EA QUOTED $4.11
CREDIT: $1,502.00</t>
  </si>
  <si>
    <t>14269596/SO03271865</t>
  </si>
  <si>
    <t>82706</t>
  </si>
  <si>
    <t>8174901</t>
  </si>
  <si>
    <t>CAS6446498</t>
  </si>
  <si>
    <t>return for credit 
customer request no RS fee
QTY 6 PUSHBUTTON.709GR.EX.ILL.24V.BUTTON.SS
return to stock
uneeded
unused</t>
  </si>
  <si>
    <t>14270287</t>
  </si>
  <si>
    <t>205190</t>
  </si>
  <si>
    <t>8171458</t>
  </si>
  <si>
    <t>4841040~Modifica/Annullamento Richiesta non verificata|3082~Solicitud cambio/cancelación no procesada|1033~Change / Cancel Request Not Reviewed|1036~Demande de modification / d'annulation Non examinée</t>
  </si>
  <si>
    <t>Scheduling</t>
  </si>
  <si>
    <t>043156581054</t>
  </si>
  <si>
    <t>CAS6446513</t>
  </si>
  <si>
    <t>return 
QTY 6 PUSHBUTTON.709GR.EX.ILL.24V.BUTTON.SS
return to stock
unused
uneeded</t>
  </si>
  <si>
    <t>14267568</t>
  </si>
  <si>
    <t>204616 RPL CAS6409240</t>
  </si>
  <si>
    <t>8168881</t>
  </si>
  <si>
    <t>CAS6450846</t>
  </si>
  <si>
    <t>NC Replace from Line 11
Qty 1
LOCK.W301.SRLA.622.30-207.640.Q330-148.134
Handle fell off in use, switched lever around, same handle falls off
Ship to:
Johnson Brothers
Attn: Kent Sterling 208-709-2225
223 Basalt St.
Idaho Falls, Idaho, 83402</t>
  </si>
  <si>
    <t>14162541</t>
  </si>
  <si>
    <t>674894</t>
  </si>
  <si>
    <t>8006720</t>
  </si>
  <si>
    <t>W-FLLK*9166459</t>
  </si>
  <si>
    <t>W301</t>
  </si>
  <si>
    <t>CAS6445056</t>
  </si>
  <si>
    <t>Return request as PO was misinterpreted on quantity. Customer wanted qty 6 total of silencers or 1 package, not 6 total packages of 100. Per PO, quantity 6 was requested by customer with no pricing indicated so OE did not have a reason to question order. PO entered as requested. Return denied as invoiced material is below Allegion's RMA Policy minimum of $250.00. Please scrap material. 
Please provide copy of original PO or PO email when submitted to Allegion.</t>
  </si>
  <si>
    <t>ALLEGANY DOOR &amp; HARDWARE INC</t>
  </si>
  <si>
    <t>SO03273558</t>
  </si>
  <si>
    <t>B33522-09-11957</t>
  </si>
  <si>
    <t>45709108</t>
  </si>
  <si>
    <t>CAS6445121</t>
  </si>
  <si>
    <t>N/C replacement, missing from shipment. 
Line 9 - Qty 2 - 8400 US32D 12" x 46 B-CS
Ship to:
LaForce
10755 ROCKWALL RD
Dallas, TX 75238
USA</t>
  </si>
  <si>
    <t>SO03146016</t>
  </si>
  <si>
    <t>232184C</t>
  </si>
  <si>
    <t>45588254</t>
  </si>
  <si>
    <t>CAS6445188</t>
  </si>
  <si>
    <t>Replace / Scrap
2) LOCK.FE410F.NEP.626.GRW.12-356.10-152.134.40
new install
ship to:
SOUTH BAY HARDWARE INC
17100 LAMBERT RD
IONE, CA, 95640
Attn: Lauren
Serial populating to mapp does not match stickers on lock</t>
  </si>
  <si>
    <t>Lauren Bettencourt</t>
  </si>
  <si>
    <t>14244148</t>
  </si>
  <si>
    <t>2577</t>
  </si>
  <si>
    <t>8135539</t>
  </si>
  <si>
    <t>043156537112</t>
  </si>
  <si>
    <t>CAS6445295</t>
  </si>
  <si>
    <t>Return with 25% restock fee/no call tags. Customer ordered incorrectly. 
Line 1 - Qty 1 - 216US3
Ship to:
Wright and Co
17 FOSTER AVE
BRIDGEHAMPTON, NY 11932</t>
  </si>
  <si>
    <t>SO03266903</t>
  </si>
  <si>
    <t>1118545</t>
  </si>
  <si>
    <t>45713104</t>
  </si>
  <si>
    <t>CAS6445374</t>
  </si>
  <si>
    <t>Return with 45% restock fee/no call tags. Customer no longer needs. 
Line 10 - Qty 1 - 700 83" (2108.2mm) US32D
Ship to:
SAC - IML
1351 VINE ST
Sacramento, CA 95811
USA</t>
  </si>
  <si>
    <t>SO03232712</t>
  </si>
  <si>
    <t>693703</t>
  </si>
  <si>
    <t>45660751</t>
  </si>
  <si>
    <t>CAS6445405</t>
  </si>
  <si>
    <t>SIF and Replace
2 each:  47278749.626 
Ship to:
~~~~~~
We ordered (219) #47278749.626 NDEB mobile-enabled retrofit kits / inside escutcheons through 1442298PO late last summer, and our client is experiencing the following issues with (2) of them:
Serial Number A20000000F213:  This lock is permanently unlocked and will not resecure.
Serial Number A20000000F43B:  This lock goes through batteries at an abnormal pace.  They’ve had to replace the batteries at least six times since installation late last summer / early last fall, and this door isn’t used any more heavily than any of the other doors in the area.
Both us and this particular client have lots of experience with NDE / NDEB locks and have gone through all the logical troubleshooting steps – factory defaults, battery changes, connection checks, hardware checks, ensuring wires aren’t pinched, etc. – so if you could send us a couple replacements with RMA paperwork to return the couple units referenced above (if necessary), we’d appreciate it.
Thank you in advance for your assistance!</t>
  </si>
  <si>
    <t>CAS6445516</t>
  </si>
  <si>
    <t>N/C replacement, received one hinge with the wrong finish. Please scrap incorrect hinge. 
Line 2 - Qty 1 - 112HD 83" (2108.2mm) 313AN EPT-LOC=30" (762mm)
Ship to:
ACTION GLASS                      
2300 Q ST                                                             
BAKERSFIELD, CA 93301</t>
  </si>
  <si>
    <t>SO03224438</t>
  </si>
  <si>
    <t>713371MET</t>
  </si>
  <si>
    <t>45653689</t>
  </si>
  <si>
    <t>CAS6446032</t>
  </si>
  <si>
    <t>Credit $456.46
Portal Case: Selected credit reason: Other
Is there anything else we should know about this request: BS00420 FOR 2 DOORS FROM PO 11320, 161 FACE BORE IS OFF SET BY 1/8.
One or more files were provided by the customer and saved in the timeline.
Email: sgibbs@jeldwen.com
Phone Number: (530) 704-3422
Preferred Contact Method: Email</t>
  </si>
  <si>
    <t>977915</t>
  </si>
  <si>
    <t>11320</t>
  </si>
  <si>
    <t>11860525</t>
  </si>
  <si>
    <t>BS00420.DOOR.STL.CFG.L</t>
  </si>
  <si>
    <t>CAS6446163</t>
  </si>
  <si>
    <t>NC REPLACE LINE 1 
QTY 2) CYL.80-037.EV.626.R125.MK.DETAIL.48-400-EV.1
Door IDs : 106 (Group : 7A; Set List : A, CONL) and 126 (Group : 1A; Set List : A, CONL)
Structure #: 26R11050; RPA : 50112252061601
NEW RPA # 52402262061601 NH
When customer received cores, they were unable to work with control keys.  PS confirmed needed cylinder replacement.
SHIP TO: 
PENDRAGON THEATRE
56 WOODRUFF ST 
SARNAC LAKE, NY 12983</t>
  </si>
  <si>
    <t>14236374</t>
  </si>
  <si>
    <t>8-48492-250048</t>
  </si>
  <si>
    <t>8139182</t>
  </si>
  <si>
    <t>CYLSS-SLCY*10087724</t>
  </si>
  <si>
    <t>CAS6446410</t>
  </si>
  <si>
    <t>APPLY QUOTE 1608535 TO ORDER 14268967 AND CREDIT DIFFERENCE TO INVOICE 8170181</t>
  </si>
  <si>
    <t>M SQUARED - DBA SUPERIOR DOORS &amp; WINDOWS</t>
  </si>
  <si>
    <t>14268967</t>
  </si>
  <si>
    <t>6696</t>
  </si>
  <si>
    <t>8170181</t>
  </si>
  <si>
    <t>S00030347106</t>
  </si>
  <si>
    <t>CAS6446912</t>
  </si>
  <si>
    <t>APPLY QUOTE TO ORDER 14261430 AND CREDIT DIFFERENCE TO INVOICE 8166000</t>
  </si>
  <si>
    <t>14261430</t>
  </si>
  <si>
    <t>06K-479331-22K</t>
  </si>
  <si>
    <t>8166000</t>
  </si>
  <si>
    <t>CYLSS-SLCY*4040978</t>
  </si>
  <si>
    <t>CAS6447515</t>
  </si>
  <si>
    <t>Return/Replace
QTY 1   Std Cylinder Assembly 4642-3971 x 689
Leaking oil
Ship To Address:
Opening Specialists Inc           
430 S Main                        
Holy Cross, IA  52063</t>
  </si>
  <si>
    <t>OPENING SPECIALISTS</t>
  </si>
  <si>
    <t>720791-02</t>
  </si>
  <si>
    <t>24-18LCN</t>
  </si>
  <si>
    <t>CAS6447570</t>
  </si>
  <si>
    <t>Replace
QTY: 1  Std Cylinder Assembly 1450-3071 x 689
Leaking oil
Ship To Address:
HOLMES LUMBER OH 170 (101-170)   
13431 NATIONAL ROAD, SOUTH WEST  
REYNOLDSBURG, OH  43068</t>
  </si>
  <si>
    <t>CARTER JONES LUMBER</t>
  </si>
  <si>
    <t>768226-00</t>
  </si>
  <si>
    <t>170015055</t>
  </si>
  <si>
    <t>1450 CylAssy           STD                         ALUM  UNIV</t>
  </si>
  <si>
    <t>CAS6447837</t>
  </si>
  <si>
    <t>Qnty: 1
NDEB.P6-ATH.626
Order no: 90142599
Supplier: Brivo
Caller reports that this lock will not retain the configuration.  This is a Brivo site
NDEB - SN: A20000000F188D89 - Commissioned Date: 9/15/2025
Tried to FDR without success.  Always loses the configuration. 
Other locks work fine.  Fob works on other locks too.</t>
  </si>
  <si>
    <t>AVS Solutions LLC</t>
  </si>
  <si>
    <t>90142599</t>
  </si>
  <si>
    <t>CAS6448003</t>
  </si>
  <si>
    <t>REPLACE AT NO CHARGE
QTY (1) WS406/407-CCV US32D, WALL BUMPER - Line 12
SHIP TO
Block Iron &amp; Supply, Inc.
1016 WITZEL AVE
OSHKOSH, WI 54902
Is there anything else we should know about your request?: We received a quantity of 15, please provide the remaining 1 to complete our requested total of 16.
Selected primary Product Type: ProExpress/FastTrack
Do you also need to update the Ship To Address on your order?: No
The original ship-to address is saved on the shipping tab.
Email: tiannae@blockiron.com
Preferred Contact Method: Email</t>
  </si>
  <si>
    <t>SO03198558</t>
  </si>
  <si>
    <t>783923</t>
  </si>
  <si>
    <t>45613529 12/3/2025</t>
  </si>
  <si>
    <t>CAS6448190</t>
  </si>
  <si>
    <t>Qnty: 1
LOCK.NDEB.P6.RHO.626.13-247.47267101.134.KD.C.48-101.2.CE-000-001
Order No: 13992908
Supplier: SECURITY LOCK DISTRIBUTORS dba SECLOCK
NDEB/ GLNM
NDEB - A20000000F18883F - Commissioned Date: 8/11/2025
Tried to FDR.  No improvement</t>
  </si>
  <si>
    <t>Bylan Laforge</t>
  </si>
  <si>
    <t>13992908</t>
  </si>
  <si>
    <t>0201033~Green Light No Motor|1036~Feu vert Pas de moteur|3082~Luz verde sin motor|1040~Luce verde senza motore</t>
  </si>
  <si>
    <t>CAS6448352</t>
  </si>
  <si>
    <t>Return/Replace
QTY: 4    4011-3071 x LH x 689
I ordered 12ea 4011 REG LH. 4 of them came in a box marked LH, but are RH –
Opening numbers 1014, 1070, 1076, 1003
Ship To Address;
457 PRECISION DOORS &amp; HARDWARE, LLC 
4420 BUCKEYSTOWN PIKE SUITE H       
FREDERICK, MD  21704</t>
  </si>
  <si>
    <t>762839-00</t>
  </si>
  <si>
    <t>371182-009</t>
  </si>
  <si>
    <t>4011 CylAssy           STD                         ALUM  WMS</t>
  </si>
  <si>
    <t>CAS6448437</t>
  </si>
  <si>
    <t>Replace
QTY:  1  8310-806R
Pete from Canaan distributors was notified that his customer received a broken rocker switch. 
Ship To Address:
CANAAN DISTRIBUTORS CORP          
20 LARGO DR                                                        
STAMFORD, CT  06907</t>
  </si>
  <si>
    <t>CANAAN DISTRIBUTORS CORP</t>
  </si>
  <si>
    <t>776808-00</t>
  </si>
  <si>
    <t>954044-LC-1</t>
  </si>
  <si>
    <t>8310- 806R Switch,Rocker</t>
  </si>
  <si>
    <t>Square Actuator</t>
  </si>
  <si>
    <t>CAS6449821</t>
  </si>
  <si>
    <t>Return for no credit/provide call tags. Return below with case CAS6442915 as invoices are different. Replacements done on that case as well, this case just a return for line 5. 
Line 5 - Qty 2 - 364AA-42" (1067MM)
Ship to:
AO
1841 MONETARY LN STE 130
CARROLLTON, TX 75006
USA
Steve Joyce has sent a photo of the #364 mortised automatic door bottoms. He has a total 47 units-45 @ 36" and 2 @ 42" that they are trying to install. The bulb seal is not sitting flush with the door, it is hanging down causing the rubber to rub on the floor. We will try to ship 20 #364's @ 36" plus 2 @ 42" the week of the 2/23/2026. The balance of 25 #364 @ 36" will also have to be replaced. We will have to issue a call tag to have 47 units returned to the factory for inspection ATTN: Ceci Spence
Call tag will be required to bring back all the #364AA's 45 @ 36" + 2 @ 42"
Ship: Partial replacement-20 #364AA @ 36" + 2 #364AA @ 42" the week of 2/23/26
Ship to: Same as original order
QC TO CHECK THAT THESE HAVE THE INSERT TIGHT TO THE HOUSING AND THE RUBBER IS NOT EXTENDING DOWN FROM THE HOUSING.</t>
  </si>
  <si>
    <t>SO03188880</t>
  </si>
  <si>
    <t>712890</t>
  </si>
  <si>
    <t>45660466</t>
  </si>
  <si>
    <t>CAS6450032</t>
  </si>
  <si>
    <t>M996L Trim Failure
Please ship (2) each M996L -RV US26D FS- 17 RHR and (2) each M996L -RV US26D FS- 17 LHR
Please ship to the following address:
Allegion
501 SE Columbia Shores Blvd. Suite #300
Vancouver, WA 98661
Attn: Scott C. Jones
Note: Return trim to Matt Greathouse’s attention for inspection.</t>
  </si>
  <si>
    <t>SO02628824</t>
  </si>
  <si>
    <t>P1286842</t>
  </si>
  <si>
    <t>400596</t>
  </si>
  <si>
    <t>CAS6450093</t>
  </si>
  <si>
    <t>---M996 Trim Failure
Please ship (3) each M996L -M US26D FS- 06 RHR and (3) each M996L -M US26D FS- 06 LHR
Please ship to the following address:
Allegion
501 SE Columbia Shores Blvd.
Suite 300
Vancouver, WA 98661
ATTN: Scott C. Jones
Note: Return trim to Matt Greathouse’s attention for inspection.</t>
  </si>
  <si>
    <t>SO02375906</t>
  </si>
  <si>
    <t>0090899-MM</t>
  </si>
  <si>
    <t>400092</t>
  </si>
  <si>
    <t>TRIM.28563</t>
  </si>
  <si>
    <t>TRIM.28564</t>
  </si>
  <si>
    <t>CAS6451028</t>
  </si>
  <si>
    <t>RETURN FOR CREDIT LESS 45% RETSOCK FEE
QTY (2) 050405-00: 33/3547A C/CASE KIT L/COVER
Selected primary Product Type: Exits
Email: peliason@doorsinciowa.com
Phone Number: 13193540643
Preferred Contact Method: Email</t>
  </si>
  <si>
    <t>SO03208331</t>
  </si>
  <si>
    <t>POE3888</t>
  </si>
  <si>
    <t>45653619 1/7/2026</t>
  </si>
  <si>
    <t>050405-00: 33/3547A C/CASE KIT L/COVER</t>
  </si>
  <si>
    <t>CAS6453257</t>
  </si>
  <si>
    <t>1 x 123510          EPT10 689 CON is received without the  main wire transfer part. See attached.
01D VENDOR ERROR
REPLACE 1 x 123510          EPT10 689 CON</t>
  </si>
  <si>
    <t>SO03043627</t>
  </si>
  <si>
    <t>P026077</t>
  </si>
  <si>
    <t>45463748</t>
  </si>
  <si>
    <t>106184-36</t>
  </si>
  <si>
    <t>CAS6453465</t>
  </si>
  <si>
    <t>Customer ordered 1 x M996L-BE -RV US15 FS- 07 LHR but CS entered 1 x 238190          M996L-BE-07-R/V LHR 622 FS/FSE
07A CS ERROR
REPLACE 1 x 239614          M996L-BE-07-R/V LHR 619 FS/FSE</t>
  </si>
  <si>
    <t>SO03236419</t>
  </si>
  <si>
    <t>P016101RPL11326</t>
  </si>
  <si>
    <t>45689568</t>
  </si>
  <si>
    <t>TRIM.30618</t>
  </si>
  <si>
    <t>CAS6454347</t>
  </si>
  <si>
    <t>* per Deanna B the wrong CVP was requested. Correct plate is 050588628. Advised CAN Rep and asked him to change the case on his side. 
Issue: 1 x 233051          CXRCM98EO 3' LHR 626 BOCA-15- is missing the cover plate
Error: 01D
Replace: 1 x (cover plate) 040093-628      CX99 COVER PLATE KIT 3'TO 4'
01D CAS6447723
CO#1834525 INV#434477 
1 x 233051 (MISSING COVER PLATE)
ATTN: GENEVIEVE GUAY</t>
  </si>
  <si>
    <t>050588628</t>
  </si>
  <si>
    <t>CAS6454994</t>
  </si>
  <si>
    <t>2-13-26 we received 2 more cases of Str 625 J10's in brown label. 
needing white label replacement MUST BE WHITE LABEL - NO BROWN LABEL STOCK</t>
  </si>
  <si>
    <t>14263571</t>
  </si>
  <si>
    <t>21103</t>
  </si>
  <si>
    <t>0251033~Color Mismatch|1040~Non corrispondenza del colore|3082~Desajuste de color|1036~PB de coloris</t>
  </si>
  <si>
    <t>043156882397</t>
  </si>
  <si>
    <t>CAS6456107</t>
  </si>
  <si>
    <t>Return
Closer body leaking. Closer body replaced from stock. Leaking body discarded. Please credit closer body.
Line 6
Qty 1 4040XP-3071 STD Cylinder Assy</t>
  </si>
  <si>
    <t>Dan Green</t>
  </si>
  <si>
    <t>714906 02</t>
  </si>
  <si>
    <t>195358</t>
  </si>
  <si>
    <t>0311033~Cracked Cylinder|1040~Cilindro crepato|3082~Cilindro agrietado|1036~Cylindre fissuré</t>
  </si>
  <si>
    <t>4040XP CylAssy         STD                         ALUM  SRT</t>
  </si>
  <si>
    <t>CAS6456749</t>
  </si>
  <si>
    <t>Replace:
Qty: 1  Part: CO100.CY.40.KP.B.SPA.626.RH.4B.13-247.10-025.134
Please ship to:
Reason:
Questions about a CO100 that the 0 button is no longer working. Advised to try a new membrane. They want to replace the entire lock and already have a new lock and want an RMA.</t>
  </si>
  <si>
    <t>Tim Salemno</t>
  </si>
  <si>
    <t>13992253-001</t>
  </si>
  <si>
    <t>0821033~Keypad Failing|1040~Tastiera difettosa|3082~Error de teclado|1036~Défaut du clavier</t>
  </si>
  <si>
    <t>CAS6457237</t>
  </si>
  <si>
    <t>Replacement
Line 1
Qty 1 LH 2034 Closer STD STD STD BRASS WMS
Incorrect finish. Please replace closer.
ship to :
OLDCASTLE BE - CLEVELAND SF
13325 DARICE PKWY SUITE 200                                            
STRONGSVILLE OH 44149</t>
  </si>
  <si>
    <t>797023 00</t>
  </si>
  <si>
    <t>107608MET</t>
  </si>
  <si>
    <t>LH 2034 Closer            STD       STD   STD         BRASS WMS</t>
  </si>
  <si>
    <t>CAS6444573</t>
  </si>
  <si>
    <t>NC REPLACE
LINE 7 - 1 EACH  2014 Closer LH STD STD STD WMS ALUM (31584) 
SHIP TO
SLD 01 Westwood
25 DARTMOUTH ST 
Westwood MA, 02090-0000
On this PO 660149, it appears we received in 1 of line 7, 2014-STD LH 691 damaged.
I attached a picture above of how it was received. The outer carton also had some damage.
Are you able to issue a return/replace on this for us? It is only needed for the 1.</t>
  </si>
  <si>
    <t>792043-00</t>
  </si>
  <si>
    <t>660149-1</t>
  </si>
  <si>
    <t>2014 Closer LH STD STD STD WMS ALUM (31584)</t>
  </si>
  <si>
    <t>CAS6444859</t>
  </si>
  <si>
    <t>Freight located - being returned free astray Per Bruce needing zero cost RMA to receive product</t>
  </si>
  <si>
    <t>Mid-Am Holdings LLC</t>
  </si>
  <si>
    <t>14200589 /  SO03158547</t>
  </si>
  <si>
    <t>SH0001216847</t>
  </si>
  <si>
    <t>8058146</t>
  </si>
  <si>
    <t>CAS6444942</t>
  </si>
  <si>
    <t>6030</t>
  </si>
  <si>
    <t>The customer ordered 1 x 42143 but the item is missing the arm screw and arm bolt
Replacing 1 x 115472, 1 x 84789 (parts for arm, arm bolt and arm screw) 
Error: 09C
1x 115472
1x 84789
No charge warranty Replacement 
CAS6443170
CO #1813856 INV #404116
ATTN: MIKE REID</t>
  </si>
  <si>
    <t>COASTAL DOOR &amp; FRAME INC</t>
  </si>
  <si>
    <t>1813856</t>
  </si>
  <si>
    <t>PE24767024</t>
  </si>
  <si>
    <t>Lyle Peacock</t>
  </si>
  <si>
    <t>CAS6446492</t>
  </si>
  <si>
    <t>Line 2- (1) arrived damaged-Scrap in field
(1) UPS reported damaged-Not delivered
Replace no charge:
Line 2 Qty 2
9264F 24-18 BLK O 1.1/2" to &lt;2"
Ship to orig address:
1200 NORTHBROOK PKWY STE 120
SUWANEE, GA 30024
______________________________________
Is there visible damage to exterior of shipping cartons?: yes
Was the shipment signed for as damaged?: yes
Is there anything else we should know about your request?: 1 UNIT ARRIVED DAMAGED.
1 UNIT SHORTAGE - NEVER ARRIVED - DAMAGED REPORTED ONLINE BY UPS ENROUTE
Selected primary Product Type: Accessories
Do you also need to update the Ship To Address on your order?: No
The original ship-to address is saved on the shipping tab.
One or more files were provided by the customer and saved in the timeline.
Email: maryanne_oertley@specialprojectsgroup.com
Phone Number: (678) 417-8500
Preferred Contact Method: Email</t>
  </si>
  <si>
    <t>SO03253336</t>
  </si>
  <si>
    <t>204811</t>
  </si>
  <si>
    <t>45707901</t>
  </si>
  <si>
    <t>PL9260-1C.10352</t>
  </si>
  <si>
    <t>PL9260-1C.0352</t>
  </si>
  <si>
    <t>CAS6448033</t>
  </si>
  <si>
    <t>NC REPLACE LINE 9
QTY 2) 09-553 17N 622 
NE REPLACE LINE 9
QTY 1) L283-154.622
Customer received locks with defective bolt posts and missing screw packs.  
SHIP TO:
ALL SECURED SECURITY SERVICES 
343 E BARTHMAN AVE 
COLUMBUS, OH 43207</t>
  </si>
  <si>
    <t>14239790</t>
  </si>
  <si>
    <t>6375078</t>
  </si>
  <si>
    <t>8166434</t>
  </si>
  <si>
    <t>48165766</t>
  </si>
  <si>
    <t>47269191</t>
  </si>
  <si>
    <t>CAS6448059</t>
  </si>
  <si>
    <t>As previously stated on 02-11-26 on CAS6425487, Please be aware that at this time we are not adjusting acknowledgements for surcharges.  If you are invoiced for the surcharge and our quote was updated prior to submission  you will be able to short pay $197.10. 
Selected credit reason: Other
Is there anything else we should know about this request: This quote was to be tariff exempt.
One or more files were provided by the customer and saved in the timeline.
Email: ajobe@himmels.com
Phone Number: 9409023477
Preferred Contact Method: Email</t>
  </si>
  <si>
    <t>SO03266785</t>
  </si>
  <si>
    <t>6038668</t>
  </si>
  <si>
    <t>45711449</t>
  </si>
  <si>
    <t>CAS6448602</t>
  </si>
  <si>
    <t>NC REPLACE LINE 9
QTY 1) LOCK.ND96EU.P6.D.EV.RHO.626.13-247.10-025.134.KA-0BIT.DETAIL.S123.48-270-EV.2.RX
Door ID : 195A
When access control went in to input their side of locks, it was found that lock was not functioning correctly.  Proper electricity was coming into lock.  Is requesting full lock replacement, as original lock has been taken out already.  Can send defective lock back.  Lock is for local police department and needing lock asap for security concerns; please expedite as much as possible. 
SHIP TO: 
KELLEY BROS OF ARIZONA INC
1331 E 16TH ST 
TUCSON, AZ 85719</t>
  </si>
  <si>
    <t>13876031</t>
  </si>
  <si>
    <t>3-39743-24054</t>
  </si>
  <si>
    <t>7579065</t>
  </si>
  <si>
    <t>ND-SLLK*10061402</t>
  </si>
  <si>
    <t>CAS6448645</t>
  </si>
  <si>
    <t>Request denied as invoiced material is outside Allegion's 180 day RMA policy. Please submit a new PO if material is still needed or contact your RSO. 
Charged Replacement Line# 9 / Incorrect Material Entered By Allegion
0% Re-Stock Return For Credit 
7EA 770AA-S 36 X 106" (914 X 2692MM)
Replace At Charge 
7EA 770AA-S 72 X 106" (1829 X 2692MM)
Kelley Bros of Arizona, Inc
1331 E 16th St
Tucson, AZ 85719</t>
  </si>
  <si>
    <t>Kimberly Owens</t>
  </si>
  <si>
    <t>SO02991036</t>
  </si>
  <si>
    <t>3-41476-25020ADD</t>
  </si>
  <si>
    <t>45385819</t>
  </si>
  <si>
    <t>HNJ-770</t>
  </si>
  <si>
    <t>CAS6448747</t>
  </si>
  <si>
    <t>Past Due (Order Received Late)</t>
  </si>
  <si>
    <t>2/26/26 CM
SLD CREDIT RMA 14278787
QS REPLACEMENT
REPLACE
Line 1 -  EACH LOCK.ND40I.S.SPA.622.LH.13-248.10-025.134.DETAIL.OS-OCC  (ND-SLLK*11334073)
Line 2 - 1 EACH SCH LOCK.ND80.J-CO6.D.SPA.622.13-247.10-025.134.DETAIL  (ND-SLLK*10741290) 
SHIP TO 
ARCHITECTURAL HARDWARE
3910 PARK AVE STE 2
EDISON NJ  08820
SHIP NEXT DAY AIR 
SEE ATTACHED FORM REGARDING EXPEDITE</t>
  </si>
  <si>
    <t>SNYF Supply Corp - DBA Architectural Hardware</t>
  </si>
  <si>
    <t>14264698</t>
  </si>
  <si>
    <t>300068-8</t>
  </si>
  <si>
    <t>0631033~Allegion Purchased Elsewhere|1040~Allegion ha acquistato altrove|3082~Allegion comprado en otro lugar|1036~Allegion acheté ailleurs</t>
  </si>
  <si>
    <t>3211033~Shipping|1040~Spedizione|3082~Envío|1036~Expédition|1055~Sevkiyat</t>
  </si>
  <si>
    <t>ND40I.S.SPA.622.LH.13-248.10-025.134.DETAIL.OS-OCC  (ND-SLLK*11334073)</t>
  </si>
  <si>
    <t>LOCK.ND80.J-CO6.D.SPA.622.13-247.10-025.134.DETAIL  (ND-SLLK*10741290)</t>
  </si>
  <si>
    <t>CAS6448839</t>
  </si>
  <si>
    <t>2/26/26 CM
SLD CREDIT RMA 14278790
QS REPLACEMENT
REPLACE 
4 EACH Schlage ND locksSCH LOCK.ND80.J-CO6.D.SPA.622.13-247.10-025.134.DETAIL 
1 EACH SCH LOCK.ND40I.S.SPA.622.LH.13-248.10-025.134.DETAIL.OS-OCC 
1 EACH SCH LOCK.ND170.SPA.622.134.DETAIL 
SHIP TO
ARCHITECTURAL HARDWARE
3910 PARK AVE STE 2
EDISON NJ  08820
NEXT DAY AIR 
SEE ATTACHED EXPEDITE FORM</t>
  </si>
  <si>
    <t>14264672</t>
  </si>
  <si>
    <t>300067-8</t>
  </si>
  <si>
    <t>ND-SLLK*11334073</t>
  </si>
  <si>
    <t>ND-SLLK*10741290</t>
  </si>
  <si>
    <t>ND-SLLK*9114501</t>
  </si>
  <si>
    <t>CAS6448987</t>
  </si>
  <si>
    <t>PARENT CASE CAS6445097
CHARGED REPLACEMENT 
1 EACH 99L-BE-F X 996L-BE(#06) X499f X 3-0 US26D LHR (ED99 10596) 
SHIP TO 
BUNTING DOOR &amp; HARDWARE
6650 BUSINESS PKWY
STE C
ELKRIDGE, MD 21075
USA
CUSTOMER DIDNT WANT CANCELED - MISCOMMUNICATION
Is there anything else we should know about your request?: Per CAS6401875, we were trying to change the strikes from 299F to 499f on 2 of the EDs from our original PO, but one ED was deleted from our order. Requesting the missing ED with the 499F be sent.
Selected primary Product Type: Exits
Do you also need to update the Ship To Address on your order?: No
The original ship-to address is saved on the shipping tab.
Email: jwisor@buntingdoor.com
Phone Number: (443) 286-1590
Preferred Contact Method: Email</t>
  </si>
  <si>
    <t>SO03256707</t>
  </si>
  <si>
    <t>PO115829##PT2</t>
  </si>
  <si>
    <t>99L-BE-F X 996L-BE(#06) X499f X 3-0 US26D LHR (ED99 10596)</t>
  </si>
  <si>
    <t>CAS6449121</t>
  </si>
  <si>
    <t>3030</t>
  </si>
  <si>
    <t>NC REPLACE 
LINE 2 - 1 EACH 3030-3049 LH BRASS LH ARM - 78626402970
SHIP TO
Cook &amp; Boardman LLC
7355 Cross County Rd Bldg 1 
North Charleston SC, 29418-0000
BROKEN ARM - SEE ATTACHED PICTURES.</t>
  </si>
  <si>
    <t>713710-00</t>
  </si>
  <si>
    <t>364458-078</t>
  </si>
  <si>
    <t>3030-3049 LH BRASS LH ARM - 78626402970</t>
  </si>
  <si>
    <t>CAS6449638</t>
  </si>
  <si>
    <t>CHARGED REPLACE WHOLE ORDER  
Quote 1510129 / PB15 / 83.5% discount / 4.5% surcharge
LINE 1 - QTY 5) LOCK.T851.P6.D.LAT.622.23981145.005164-000.630.134.KA-0BIT.C.330055.2
LINE 2 - QTY 5) LOCK.W581.P6.LAT.622.30-197.630.Q330-148.134.KA-0BIT.C.330055.2
Customer did not spec finish on PO, but no clarification was done upon entering.  Customer needing replacements.  
SHIP TO:
MIDWEST MOULDING &amp; DOOR INC
991 CENTENNIAL ST
GREEN BAY, WI 54304</t>
  </si>
  <si>
    <t>14237489</t>
  </si>
  <si>
    <t>1058906-DPK</t>
  </si>
  <si>
    <t>8117600</t>
  </si>
  <si>
    <t>LOCK.T851.P6.D.LAT.622.23981145.005164-000.630.134.KA-0BIT.C.330055.2</t>
  </si>
  <si>
    <t>LOCK.W581.P6.LAT.622.30-197.630.Q330-148.134.KA-0BIT.C.330055.2</t>
  </si>
  <si>
    <t>CAS6449849</t>
  </si>
  <si>
    <t>NO CHARGE REPLACEMENT ORDER: 
Before an exchange can be placed, you will need to work with our Product Support team to sign off on troubleshooting steps being completed. Please include Troubleshooting case # to proceed.
They have been CC'ed in this email, and their email is below for reference. 
LINE 10 QTY 1
LOCK.L9092EU.J.M51.622.00N.LH.09-663.10-072.134.1 3/16.DETAIL.RX
Is there visible damage to exterior of shipping cartons?: no
Is there anything else we should know about your request?: The electric mortise will not release the lock and requires replacement. There is a video as well of the lock not releasing if that needs to be forwarded.
Selected primary Product Type: Electronic Locks/Readers and Credentials/Biometrics
Do you also need to update the Ship To Address on your order?: Yes
The customer changed the ship-to address and it is saved on the shipping tab.
One or more files were provided by the customer and saved in the timeline.
Email: carrie.francis@udhgroup.com
Phone Number: (540) 649-5805
Preferred Contact Method: Email</t>
  </si>
  <si>
    <t>13943164</t>
  </si>
  <si>
    <t>MD6590-136C</t>
  </si>
  <si>
    <t>7712297</t>
  </si>
  <si>
    <t>L-SLLK*10497589</t>
  </si>
  <si>
    <t>CAS6450856</t>
  </si>
  <si>
    <t>Return/Replace
(1) 4040xp-3071 Alum
Defective
Ship to:
Wm S Trimble Co Inc    Knoxville 
2200 Atchley St  
Knoxville         TN 37920                
Is there visible damage to exterior of shipping cartons?: no
Is there anything else we should know about your request?: Closer keeps malfunctioning replaced body with one we had in stock. Just need a replacement body only
Selected primary Product Type: Closers
Do you also need to update the Ship To Address on your order?: No
The original ship-to address is saved on the shipping tab.
One or more files were provided by the customer and saved in the timeline.
Email: hplont@wmstrimble.com
Preferred Contact Method: Email</t>
  </si>
  <si>
    <t>726785-00</t>
  </si>
  <si>
    <t>1-368062</t>
  </si>
  <si>
    <t>CAS6451037</t>
  </si>
  <si>
    <t>Valid quote 1575784 is approved to apply to this purchase order. Please see attached quote page for discount details. I. SANDOVAL
--------------------------------------
*please validate quote 1575784 and apply for credit
Please apply quote 1575784 to invoice 796337‑00. The discount should be calculated as list × 32.
Thank you,
Tracey Dorn</t>
  </si>
  <si>
    <t>796337 00</t>
  </si>
  <si>
    <t>4026104</t>
  </si>
  <si>
    <t>CAS6451114</t>
  </si>
  <si>
    <t>CUSTOMER STATES PACKING SLIP IS MARKED SHORT
CHECKING TO SEE IF FULL ORDER WAS RECEIVED
Missing
LOCK.W511.P6.DAN.626.30-197.630.Q330-148.134.KD.C.COMPKY.2  QTY 6
2405 OWNBY LN
RICHMOND, VA 23220</t>
  </si>
  <si>
    <t>SO03246541</t>
  </si>
  <si>
    <t>PO-048952</t>
  </si>
  <si>
    <t>45673366</t>
  </si>
  <si>
    <t>CAS6451378</t>
  </si>
  <si>
    <t>Line 2- Received incorrect hinges-finish 
Scrap in field
Replace no charge:
Line 2 Qty 3
5BB1HW 5 x 4.5 630 NRP
Ship to orig address:
3726 S 149th St
Omaha, NE 68144
_______________________________
Is there anything else we should know about this return?: I received  a box of 2 hinges in 652 Finish instead of the 3 - 5x4.5 hinges in 630 finish that I ordered.   
This is for an exterior door I need 630 finish and need 3
Selected primary Product Type: Accessories
Do you also need to update the Ship To Address on your order?: No
The original ship-to address is saved on the shipping tab.
Did the label match the product inside?: No
One or more files were provided by the customer and saved in the timeline.
Email: etimblin@tchco.com
Phone Number: 4026097806
Preferred Contact Method: Email</t>
  </si>
  <si>
    <t>SO03222544</t>
  </si>
  <si>
    <t>PO0981418</t>
  </si>
  <si>
    <t>45646021</t>
  </si>
  <si>
    <t>CAS6451584</t>
  </si>
  <si>
    <t>line 9 &amp; line 12 were not keyed alike in combos of 1 b60 &amp; 1 f51a (1-33)
LOCK.B60.N.CEN.619.12-321.10-116.134.KA.DETAIL.C.48-180.2
LOCK.F51A.ELA.619.CEN..16-126.10-027.134.KA.DETAIL.C.48-180.2
ALL ARE INSTALLED.  SEND LEVER CYLINDERS ONLY KEYED TO DEADBOLTS ON LINE 9 / QTY 33
REPLACE CYLINDERS ONLY FOR LINE 12, QTY 33
29-018 619
LINE 1, KEYCODE: 73367
2, KEYCODE:  57142
3, KEYCODE: 46003
4, KEYCODE: 18494
5, KEYCODE: 55794
6, KEYCODE: 54149
7, KEYCODE: 47047
8, KEYCODE: 75078
9, KEYCODE: 48765
10, KEYCODE: 34785  
11, KEYCODE: and so on matching the codes on line 9 (1 - 33)
12
13
14
15</t>
  </si>
  <si>
    <t>Sergio Chinchilla</t>
  </si>
  <si>
    <t>14264543</t>
  </si>
  <si>
    <t>698018</t>
  </si>
  <si>
    <t>8160803</t>
  </si>
  <si>
    <t>CAS6452692</t>
  </si>
  <si>
    <t>Please short pay invoice 45712296 in the amount of $22.70 for freight. 
*Incorrect freight charges applied to order*</t>
  </si>
  <si>
    <t>SO03242043</t>
  </si>
  <si>
    <t>9123069##PT2</t>
  </si>
  <si>
    <t>45712296</t>
  </si>
  <si>
    <t>CAS6452918</t>
  </si>
  <si>
    <t>REPLACE AT NO CHARGE - SHORT, NO DAMAGE TO SHIPPING CONTAINER
LINE 3 QTY 2) 4040XP Closer STD STD EDA ALUM TBWMS
***
Selected primary Product Type: Closers
Do you also need to update the Ship To Address on your order?: No
The original ship-to address is saved on the shipping tab.
Email: kristin@bredemus.com
Phone Number: 6514896250
Preferred Contact Method: Email</t>
  </si>
  <si>
    <t>792726-00</t>
  </si>
  <si>
    <t>26-551</t>
  </si>
  <si>
    <t>4040XP Closer STD STD EDA ALUM TBWMS</t>
  </si>
  <si>
    <t>CAS6453579</t>
  </si>
  <si>
    <t>REPLACE SO03290697
DONE 02/27/26 JB
REPLACE LINE 19 QTY SHORT 2 4567-089: C BTM BOLT GUIDE YZNC
SHIP TO 
640 HEATHROW DRIVE
Lincolnshire, IL 60069
Is there anything else we should know about your request?: Hi there, hope all is well! Line 19 has arrived and are missing hardware. Please let us know if any additional information is needed to issue replacements. Thank you!
Selected primary Product Type: Accessories
Do you also need to update the Ship To Address on your order?: No
The original ship-to address is saved on the shipping tab.
Email: k.fast@seclock.com
Phone Number: 781.234.3767 
Preferred Contact Method: Email</t>
  </si>
  <si>
    <t>SO03257650</t>
  </si>
  <si>
    <t>660861</t>
  </si>
  <si>
    <t>45711758</t>
  </si>
  <si>
    <t>4567-089</t>
  </si>
  <si>
    <t>CAS6454222</t>
  </si>
  <si>
    <t>See CAS6367566 for trouble shooting.
Please replace
Qty (1) 9540-3462
C &amp; I Show Hdwe &amp; Security Systems  
1209 N Stadem Dr                    
Tempe             AZ 85288 0000
RMA &amp; Call Tag for
Qty (1) 9540-3462</t>
  </si>
  <si>
    <t>758663 01</t>
  </si>
  <si>
    <t>C34886</t>
  </si>
  <si>
    <t>9540-3462</t>
  </si>
  <si>
    <t>CAS6454311</t>
  </si>
  <si>
    <t>See CAS6454141
Please send RMA for
Qty (1) 9540-3454 LH
Choctaw Landing 
Casino &amp; Resort
272 N State High 259 A
Broken Bow OK  74728</t>
  </si>
  <si>
    <t>Brett Hall</t>
  </si>
  <si>
    <t>9540-3454 LH</t>
  </si>
  <si>
    <t>CAS6455195</t>
  </si>
  <si>
    <t>RPL ORDER # 14279958
DONE 02/27/26 CC
REPLACE
(QTY 1)  L283-392 -L9092EURX
TECH CAS6437320
SHIP TO
Wheeler Hardware Company
2645 Fairview Avenue North
Roseville, MN 55113
Attn: Alex Roslansky / (651) 255-0188 / Alex.Roslansky@wheelerhardware.com</t>
  </si>
  <si>
    <t>SALES ACC CAS6455195</t>
  </si>
  <si>
    <t>S00033472218</t>
  </si>
  <si>
    <t>CAS6455267</t>
  </si>
  <si>
    <t xml:space="preserve">Is there anything else we should know about this return?: Per my email sent to allegion.order@allegion.com and support@allegion.com on 2/19/26, the order is not needed. Please allow a reaturn with no restock fee.
Thank you.
Selected primary Product Type: Accessories
Is this still new and in the original package?: Yes
Email: christina.bardo@arconic.com
Phone Number: (570) 389-6248
Preferred Contact Method: Email
</t>
  </si>
  <si>
    <t>SO03281371</t>
  </si>
  <si>
    <t>68-613358OP</t>
  </si>
  <si>
    <t>45716400</t>
  </si>
  <si>
    <t>CAS6456559</t>
  </si>
  <si>
    <t xml:space="preserve">Is there anything else we should know about your request?: never received
Selected primary Product Type: Mechanical Locks
Do you also need to update the Ship To Address on your order?: No
The original ship-to address is saved on the shipping tab.
Email: tonyt@metalcraftdoor.com
Phone Number: 17819336800
Preferred Contact Method: Email
</t>
  </si>
  <si>
    <t>14261030</t>
  </si>
  <si>
    <t>564135TT</t>
  </si>
  <si>
    <t>8174206</t>
  </si>
  <si>
    <t>L-SLLK*11131339</t>
  </si>
  <si>
    <t>CAS6456723</t>
  </si>
  <si>
    <t xml:space="preserve">Is there anything else we should know about your request?: we just discovered that the 112xy continuous hinge for line 24 was missing from the pallet that we received.
Selected primary Product Type: Accessories
Do you also need to update the Ship To Address on your order?: No
The original ship-to address is saved on the shipping tab.
Email: benjamin.brownfield@dhpace.com
Phone Number: 8166950952
Preferred Contact Method: Email
</t>
  </si>
  <si>
    <t>D H PACE COMPANY - dba D H PACE DOOR SERVICES</t>
  </si>
  <si>
    <t>SO03250147</t>
  </si>
  <si>
    <t>95255753</t>
  </si>
  <si>
    <t>45695734</t>
  </si>
  <si>
    <t>CAS6444494</t>
  </si>
  <si>
    <t>NC REPLACE 
LINE 1 - 1 EACH  900389622 7500 MORTISE LOCK MTG PKG US19
SHIP TO 
Multi Systems Installation Inc
20101 W 55TH ST
SHAWNEE, KS 66218
USA
Is there anything else we should know about your request?: Missing parts bag. See attached photo.
Selected primary Product Type: Exits
Do you also need to update the Ship To Address on your order?: No
The original ship-to address is saved on the shipping tab.
One or more files were provided by the customer and saved in the timeline.
Email: janders@negwer.com
Phone Number: 13145954484
Preferred Contact Method: Email</t>
  </si>
  <si>
    <t>NEGWER MATERIALS</t>
  </si>
  <si>
    <t>SO03214046</t>
  </si>
  <si>
    <t>PO260181</t>
  </si>
  <si>
    <t>45646311</t>
  </si>
  <si>
    <t>900389622</t>
  </si>
  <si>
    <t>Screw Pkg</t>
  </si>
  <si>
    <t>CAS6444612</t>
  </si>
  <si>
    <t>NC REPLACE 
LINE 1 - 1 EACH 9827/9857 One Piece Top Rod Kit - 8' 050653 US32D
LINE 2 - 1 EACH 9827/9857 One Piece Top Rod Kit - 8' 050653 US32D
SHIP TO 
BALTIMORE DOOR &amp; FRAME
Dave Houseal
9644 NANTICOKE BUSINESS PARK DR
Greenwood DE  19950
Is there anything else we should know about your request?: For line #1 &amp; #2 - Missing "OPTR-OP8" - one piece top rod for 8'0" tall door
Selected primary Product Type: Exits
Do you also need to update the Ship To Address on your order?: No
The original ship-to address is saved on the shipping tab.
Email: dhouseal@mshollowmetaldr.com
Phone Number: (302) 349-9471
Preferred Contact Method: Email</t>
  </si>
  <si>
    <t>SO03203564</t>
  </si>
  <si>
    <t>PO010768##1##PT2</t>
  </si>
  <si>
    <t>45652203</t>
  </si>
  <si>
    <t>Rod</t>
  </si>
  <si>
    <t>CAS6444741</t>
  </si>
  <si>
    <t>CLIENT SHORT PAID SALES TAX 
SHIP TO NY  
SALES TAX $ 8301.63
INV# 8106466
INV DATE 12/16/25
SECTOR# 218022
CERT 1/15/26 WAS PUT IN</t>
  </si>
  <si>
    <t>TouchNet Information Systems Inc</t>
  </si>
  <si>
    <t>14222268</t>
  </si>
  <si>
    <t>14074</t>
  </si>
  <si>
    <t>8106466</t>
  </si>
  <si>
    <t>CAS6444760</t>
  </si>
  <si>
    <t>ACCT# 1001   ISSUE CREDIT $771.12   (OS) 
Please issue credit memos for these invoices and scrap the material, do not ship the product.
951952 - $2,026.95
949577 - $771.12
958348 - $636.07
988176 - $1072.59
It appears that the customer is willing to pay for the product related to order 951952, but I would not like to ship it until payment is secured. 
@Holaday, Patricia These are the mysterious invoices that appeared on Felix Thompson's account statement. Could you write to Rosa and tell her that the $15K order is still in our warehouse and we require payment before shipping? Let's see what she says.  Don't mention to him that we will cancel the other invoices.
Thank you, 
Maria Teresa Aguilar | Collections Manager | Allegion Americas</t>
  </si>
  <si>
    <t>FELIX THOMSON CO</t>
  </si>
  <si>
    <t>949577</t>
  </si>
  <si>
    <t>LW1658</t>
  </si>
  <si>
    <t>11887944</t>
  </si>
  <si>
    <t>CAS6444763</t>
  </si>
  <si>
    <t>ACCT# 1001   ISSUE CREDIT $636.07   (OS) 
Please issue credit memos for these invoices and scrap the material, do not ship the product.
951952 - $2,026.95
949577 - $771.12
958348 - $636.07
988176 - $1072.59
It appears that the customer is willing to pay for the product related to order 951952, but I would not like to ship it until payment is secured. 
@Holaday, Patricia These are the mysterious invoices that appeared on Felix Thompson's account statement. Could you write to Rosa and tell her that the $15K order is still in our warehouse and we require payment before shipping? Let's see what she says.  Don't mention to him that we will cancel the other invoices.
Thank you, 
Maria Teresa Aguilar | Collections Manager | Allegion Americas</t>
  </si>
  <si>
    <t>958348</t>
  </si>
  <si>
    <t>LW1730</t>
  </si>
  <si>
    <t>11887945</t>
  </si>
  <si>
    <t>CAS6444765</t>
  </si>
  <si>
    <t>FP</t>
  </si>
  <si>
    <t>ACCT# 1001   ISSUE CREDIT $1072.59   (OS) 
Please issue credit memos for these invoices and scrap the material, do not ship the product.
951952 - $2,026.95
949577 - $771.12
958348 - $636.07
988176 - $1072.59
It appears that the customer is willing to pay for the product related to order 951952, but I would not like to ship it until payment is secured. 
@Holaday, Patricia These are the mysterious invoices that appeared on Felix Thompson's account statement. Could you write to Rosa and tell her that the $15K order is still in our warehouse and we require payment before shipping? Let's see what she says.  Don't mention to him that we will cancel the other invoices.
Thank you, 
Maria Teresa Aguilar | Collections Manager | Allegion Americas</t>
  </si>
  <si>
    <t>988176</t>
  </si>
  <si>
    <t>LW2020</t>
  </si>
  <si>
    <t>11887946</t>
  </si>
  <si>
    <t>CAS6444985</t>
  </si>
  <si>
    <t>RETURN &amp; REPLACE (66%)
QTY (1) 1461- 3071 ALUM TBSRT - Line 1
Issue call tag 7.5 Lbs.
P/U-SHIP TO
ARCHITECTURAL DIVISION 8               
2810 N Expressway 77       
SUITE F                    
Harlingen         TX 78552 
Do you need a replacement for a component or the entire device?: Component
Please describe the component: 1461 is leaking ... req return/repl defective cylinder
Selected primary Product Type: Closers
Do you also need to update the Ship To Address on your order?: No
The original ship-to address is saved on the shipping tab.
Email: tmiller@archdiv8.com
Phone Number: 12108266616
Preferred Contact Method: Email</t>
  </si>
  <si>
    <t>772578-00</t>
  </si>
  <si>
    <t>307193-04S</t>
  </si>
  <si>
    <t>772578-00 10/23/2025</t>
  </si>
  <si>
    <t>1461- 3071 ALUM TBSRT</t>
  </si>
  <si>
    <t>CAS6445366</t>
  </si>
  <si>
    <t>RE-EAPPLY QUOTE 1606972 TO ORDER 14272096 AND CREDIT DIFFERENCE TO INVOICE 8171721
Currently showing buying program discounts, instead of full discounts 
*********************************************
Apply Quote (Selected): 1606972
Is there anything else we should know about this request: undefined
Please select the primary Product Type on this request: Mechanical Locks
Do you also need to update the Ship To Address on your order?: No
The original ship-to address is saved on the shipping tab.
Email: heath.engels@imlss.com
Preferred Contact Method: Email</t>
  </si>
  <si>
    <t>14272096</t>
  </si>
  <si>
    <t>699677</t>
  </si>
  <si>
    <t>8171721</t>
  </si>
  <si>
    <t>043156581290</t>
  </si>
  <si>
    <t>S00030769830</t>
  </si>
  <si>
    <t>043156607266</t>
  </si>
  <si>
    <t>S00030852570</t>
  </si>
  <si>
    <t>CAS6445609</t>
  </si>
  <si>
    <t>2-26-26 NEW RPA - 52602260362001 EV    SM
OLD RPA- 50202260362001
RPL ORDER #14279383
DONE 02/26/26 CC
REPLACE
LINE 2 
(QTY 8) 23-030-6.EV.626.D145.KA-1BIT.DETAIL.48-002-EV.2
Customer received the wrong items and purchaser submitted the wrong product part number. They needed D145 not D124. 
Ship to: 
FREDERICK LOCK &amp; KEY INC.
1022 6TH AVENUE
ALTOONA, PA, 16602
_____________________________________
We ordered 8 23-030 D124 cores. Customer did not receive any cores. There were 15 D124 Key Blanks in the box, instead. Customer still needs the 8 23-030 D124 cores.</t>
  </si>
  <si>
    <t>14262587</t>
  </si>
  <si>
    <t>697669</t>
  </si>
  <si>
    <t>8154074</t>
  </si>
  <si>
    <t>CYL.23-030-6.EV.626.D145.KA-1BIT.DETAIL.48-002-EV.2</t>
  </si>
  <si>
    <t>CAS6446790</t>
  </si>
  <si>
    <t>CUST STATED THAT ORDER WAS SHORT SHIPPED, CARRIER XPO (TRACKING# 509-902540) MARKED "EXCEPTION" EMAIL SENT TO DSC WAREHOUSE TO FOLLOW UP WITH XPO FOR INVESTIGATION.
CHRG RPL LINE 8- LOCK.J10.SEV.619.16-254.10-101.134 QTY 75
WILL CREDIT AFTER INVESTIGATION IS COMPLETED. 
We are missing 75ea J10SEV619 from this order. May I please get an updated ETA?</t>
  </si>
  <si>
    <t>14248347</t>
  </si>
  <si>
    <t>662760</t>
  </si>
  <si>
    <t>043156120475</t>
  </si>
  <si>
    <t>CAS6447012</t>
  </si>
  <si>
    <t>We are being charged the wrong surcharge amount on the below item. 4233.6 x .085 = 359.856
Please have this updated and send a revised acknowledgement - IT Ticket  ‭#596195‬ 
Total surcharges on SOA:  449.82</t>
  </si>
  <si>
    <t>14276191</t>
  </si>
  <si>
    <t>5301771</t>
  </si>
  <si>
    <t>J10F.SOL.619</t>
  </si>
  <si>
    <t>CAS6447474</t>
  </si>
  <si>
    <t>N/C REPLACE
LINE 21 QTY 2 EA:
S00020065515
10-025 626 S D XQ07-351 078 N N (STRIKE)
SHIP TO:
Elkridge_847275
Is there anything else we should know about your request?: We only received 7 of the 9 strikes, can you please send 2 more.
Selected primary Product Type: Accessories
Do you also need to update the Ship To Address on your order?: No
The original ship-to address is saved on the shipping tab.
Email: jwisor@buntingdoor.com
Phone Number: (443) 286-1590
Preferred Contact Method: Email</t>
  </si>
  <si>
    <t>14257598</t>
  </si>
  <si>
    <t>PO115836</t>
  </si>
  <si>
    <t>8151851</t>
  </si>
  <si>
    <t>S00020065515</t>
  </si>
  <si>
    <t>CAS6449691</t>
  </si>
  <si>
    <t>NC REPL:
Line 2 / QTY 3 / MK: 06-161, 06-164, and 06-169 
The inactive leafs on 06-161, 06-164, and 06-169 (all LHR and all from PO95245500) are warped and b/c of that, cannot latch consistently (if at all).</t>
  </si>
  <si>
    <t>987830</t>
  </si>
  <si>
    <t>95245500</t>
  </si>
  <si>
    <t>11875548</t>
  </si>
  <si>
    <t>BF164 F</t>
  </si>
  <si>
    <t>CAS6450121</t>
  </si>
  <si>
    <t>Duplicate to CAS6447655  which will be processed right now. Admin closing this portal case. 
Is there anything else we should know about your request?: Tracking # 1ZA5V9400391031705 was lost in transit. We are trying to get this package shipped again to fulfill an order. I was given case # CAS6447655 for this issue over the phone on 2/24/26 but i don't see it as an open case.
Selected primary Product Type: Accessories
Do you also need to update the Ship To Address on your order?: No
The original ship-to address is saved on the shipping tab.
Email: bmiller@doorsincdavenport.com
Phone Number: 563-386-8508
Preferred Contact Method: Email</t>
  </si>
  <si>
    <t>OH90-2</t>
  </si>
  <si>
    <t>CAS6450482</t>
  </si>
  <si>
    <t xml:space="preserve">Do you need a replacement for a component or the entire device?: Device
Is there anything else we should know about this return?: From RDL Stock, Missing the keys and core. Please send replacement and advise what to do with defective? 
Thank you
Selected primary Product Type: Mechanical Locks
Do you also need to update the Ship To Address on your order?: No
The original ship-to address is saved on the shipping tab.
One or more files were provided by the customer and saved in the timeline.
Email: pmaldonado@rdlsupply.com
Phone Number: 7043348683
Preferred Contact Method: Email
</t>
  </si>
  <si>
    <t>SO03158968</t>
  </si>
  <si>
    <t>DAL0000045175</t>
  </si>
  <si>
    <t>45564153</t>
  </si>
  <si>
    <t>043156882687</t>
  </si>
  <si>
    <t>CAS6450916</t>
  </si>
  <si>
    <t>Clm vs 675645 Rec'd 8'0 frame in lieu of 9'0 frame
Reason Code CF</t>
  </si>
  <si>
    <t>000510799</t>
  </si>
  <si>
    <t>0063082~Allegion envió producto incorrecto|1040~(Allegion) Spedito Prodotto Errato|1033~Allegion Shipped Incorrect Product|1036~Allegion a expédié des produits incorrects</t>
  </si>
  <si>
    <t>Carrie Forguson</t>
  </si>
  <si>
    <t>CAS6450964</t>
  </si>
  <si>
    <t>Clm vs. 678408  freight damage
Reason Code - FC</t>
  </si>
  <si>
    <t>679138</t>
  </si>
  <si>
    <t>9525863-41</t>
  </si>
  <si>
    <t>000511081</t>
  </si>
  <si>
    <t>CAS6451231</t>
  </si>
  <si>
    <t xml:space="preserve">Selected credit reason: Other
Is there anything else we should know about this request: Pivots category added to quote id 1557162. Please apply updated quote to lines 7 - 10.
One or more files were provided by the customer and saved in the timeline.
Email: nicole.flander@dhpace.com
Preferred Contact Method: Email
</t>
  </si>
  <si>
    <t>SO03260806</t>
  </si>
  <si>
    <t>95256253</t>
  </si>
  <si>
    <t>45707939</t>
  </si>
  <si>
    <t>PIVOT.422.US32D</t>
  </si>
  <si>
    <t>PIVOT.420.US32D</t>
  </si>
  <si>
    <t>PIVOT.632.US32D</t>
  </si>
  <si>
    <t>PIVOT.630.US32D</t>
  </si>
  <si>
    <t>CAS6451428</t>
  </si>
  <si>
    <t>Return &amp; Credit
Issue Call Tag @ 1 label 8lbs
Line 2 / Qty 1
LOCK.T881.B.D.AVA.626.23981145.005164-000.630.134
Pick-up:
Southern Lock &amp; SupplyLargo
10910 ENDEAVOUR WAY
LARGO, FL, 33777, US
Reason:  BAD SOLENOID CAS# CAS6402374</t>
  </si>
  <si>
    <t>14255664</t>
  </si>
  <si>
    <t>4155053</t>
  </si>
  <si>
    <t>8146624</t>
  </si>
  <si>
    <t>194555224285</t>
  </si>
  <si>
    <t>Isaac Hill</t>
  </si>
  <si>
    <t>CAS6451558</t>
  </si>
  <si>
    <t>Please review tax exempt letter and credit customer sales tax difference.
INVOICE #45712132
SHP TO WV
DATE 2/20/26
TAX $99.37
CERT EXPIRED
SECT#217138</t>
  </si>
  <si>
    <t>45712132</t>
  </si>
  <si>
    <t>1651040~Ordine Inserito con Esenzione tasse errata|1033~Order Entered with Wrong Tax Exempt|1036~Commande saisie avec une exonération fiscale erronée</t>
  </si>
  <si>
    <t>CAS6451619</t>
  </si>
  <si>
    <t>ADCO Accessories</t>
  </si>
  <si>
    <t>Return @ 45% restock
Line 1 / Qty 1
47260739 BD N N NG GD,HD BASEPLATE SUB-ASSY, EXTERIOR, EXIT
Ship-to/Pick-up:
SIEMENS INDUSTRY, INC.
2060 DETWILER RD STE 121
HARLEYSVILLE, PA, 19438, US
Reason: Not needed.</t>
  </si>
  <si>
    <t>14257932</t>
  </si>
  <si>
    <t>051-910500-610</t>
  </si>
  <si>
    <t>8155141</t>
  </si>
  <si>
    <t>S00035505655</t>
  </si>
  <si>
    <t>CAS6451855</t>
  </si>
  <si>
    <t>Line 3- Return for credit- 45% restock fee applies
No longer needed
Line 3 Qty 2
350 DUMMY-US4-3'-PBT=US4-SNB
__________________________________
Selected primary Product Type: Accessories
Is this still new and in the original package?: Yes
Email: maye@doorwaysinc.com
Phone Number: 13033120336
Preferred Contact Method: Email</t>
  </si>
  <si>
    <t>SO03232555</t>
  </si>
  <si>
    <t>24414G-1</t>
  </si>
  <si>
    <t>45683825</t>
  </si>
  <si>
    <t>ED35A.12523</t>
  </si>
  <si>
    <t>CAS6452657</t>
  </si>
  <si>
    <t>REPLACE SO03290744
DONE 02/27/26 JB
REPLACE 
LINE 4 QTY 1 224XY 93" (2362.2mm) US28
LINE 5 QTY 1 224XY 93" (2362.2mm) US28
LINE 7 QTY 1 FB51P-18 630 
LOOKS LIKE CUSTOMER REC SOMEONE ELSES ORDER FOR LINES 4 AND 5 - UNFORTUNUTLEY, WE CANNOT FIGURE OUT WHO THEY BELONG TOO, SENDING REPLACMENT - PLS SCRAP IN FIELD
SHIP TO 
1100 GEZON PKWY SW
Wyoming, MI 49509
Hello
Allegion order #SO03188675, our PO #251118D – The hinges we received for Lines 4 and 5 on this order are incorrect.  They are 95” length instead of 93”, and they have EPT preps on them, which were not ordered.  There are a few stickers on these boxes that show door numbers (see attached photo 251118D-3) that are not on this order either.  I believe that these 2 hinges were supposed to be sent to a different customer, and maybe the hinges we were supposed to have got shipped somewhere else.  Can you please look into this for me?
Is there anything else we should know about this return?: The flush bolt on Line 7 was ordered as FB51P-18 630 but we received FB51P-12 630 instead.  Can we please get a return and replacement for this flush bolt as soon as possible?  Thank you
Selected primary Product Type: Accessories
Do you also need to update the Ship To Address on your order?: No
The original ship-to address is saved on the shipping tab.
Did the label match the product inside?: Yes
Email: jdemaat@samorman.com
Phone Number: (616) 245-0583
Preferred Contact Method: Email</t>
  </si>
  <si>
    <t>SO03188675</t>
  </si>
  <si>
    <t>251118D</t>
  </si>
  <si>
    <t>45619168</t>
  </si>
  <si>
    <t>FBPART.1020: FB30/50 18" ROD PKG</t>
  </si>
  <si>
    <t>CAS6452901</t>
  </si>
  <si>
    <t>Credit  for Internal Use Only Do Not Send to Ferguson.
LOCK.F40.BWE.622.16-080.10-027.134  QTY 4   18.64
LOCK.F10.LAT.716.16-080.10-027.134    QTY 8    23.86
620 FAIRGROUND ROAD
Front Royal, VA 22630</t>
  </si>
  <si>
    <t>FERGUSON ENTERPRISES INC (FULFILLMENT)</t>
  </si>
  <si>
    <t>SO03266730</t>
  </si>
  <si>
    <t>J423-3745</t>
  </si>
  <si>
    <t>45703122</t>
  </si>
  <si>
    <t>F40.BWE.622.16-080.10-027.134</t>
  </si>
  <si>
    <t>F10.LAT.716.16-080.10-027.134</t>
  </si>
  <si>
    <t>CAS6452922</t>
  </si>
  <si>
    <t>Replace:
Line 9: 1EA:
154 Stabilizer‑US19
Customer is missing pieces from stabilizer
Ship to:
INTERMOUNTAIN LOCK &amp; SECURITY
3106 S MAIN ST
Salt Lake City, UT 84115</t>
  </si>
  <si>
    <t>SO03245803</t>
  </si>
  <si>
    <t>695530</t>
  </si>
  <si>
    <t>45688017 2/4/2026</t>
  </si>
  <si>
    <t>CAS6452962</t>
  </si>
  <si>
    <t>Debit for overage
LOCK.F10.LAT.622.16-080.10-027.134   QTY 8    23.86
2500 JORDAN ROAD SOUTH
Ft Payne, AL 35968</t>
  </si>
  <si>
    <t>SO03266570</t>
  </si>
  <si>
    <t>J533-3483</t>
  </si>
  <si>
    <t>45706747</t>
  </si>
  <si>
    <t>LOCK.F10.LAT.622.16-080.10-027.134</t>
  </si>
  <si>
    <t>CAS6453438</t>
  </si>
  <si>
    <t>NC RPL- Short Ship
J40.STR.619.16-254.10-101.134   QTY 16    $6.69
043156863174
PLANT CITY_#1385
3615 FANCY FARMS RD
PLANT CITY, FL, 33566</t>
  </si>
  <si>
    <t>14268417 / SO03270058</t>
  </si>
  <si>
    <t>VJ47534</t>
  </si>
  <si>
    <t>8168360</t>
  </si>
  <si>
    <t>J40.STR.619.16-254.10-101.134</t>
  </si>
  <si>
    <t>CAS6454304</t>
  </si>
  <si>
    <t>Return only
Line 1
45% restock
Qty 1
360L 643E RHR 06</t>
  </si>
  <si>
    <t>TRI CITY GLASS</t>
  </si>
  <si>
    <t>PO0066162</t>
  </si>
  <si>
    <t>45614832</t>
  </si>
  <si>
    <t>360L 643E RHR 06</t>
  </si>
  <si>
    <t>CAS6454803</t>
  </si>
  <si>
    <t>Hardware Accessories</t>
  </si>
  <si>
    <t>NC RPL- Short Ship
"S3P1021F-RP-608 (4"" HINGE 5/8"" RAD Satin Brass 3 PK)"  QTY 36   7.49
194555079731
SAINT CHARLES_3830
3830 MILLSTONE CORPORATE DR
SAINT CHARLES, MO, 63301</t>
  </si>
  <si>
    <t>14268326 / SO03269512</t>
  </si>
  <si>
    <t>5300445</t>
  </si>
  <si>
    <t>8167968</t>
  </si>
  <si>
    <t>"S3P1021F-RP-608 (4"" HINGE 5/8"" RAD Satin Brass 3 PK)"</t>
  </si>
  <si>
    <t>CAS6456314</t>
  </si>
  <si>
    <t xml:space="preserve">Do you need a replacement for a component or the entire device?: Component
Please describe the component: Per the low voltage/security contractor, the RX is not functioning on this (1) device onsite and is not triggering the QEL function on the panic. Are you able to send a replacement for them to install on the existing device? Thank you!
Is there anything else we should know about this return?: Please send me confirmation once processed. Thank you!
Selected primary Product Type: Exits
Do you also need to update the Ship To Address on your order?: Yes
The customer changed the ship-to address and it is saved on the shipping tab.
Email: jwirtz@tchco.com
Phone Number: (750) 450-1235
Preferred Contact Method: Email
</t>
  </si>
  <si>
    <t>SO02986534</t>
  </si>
  <si>
    <t>PO0962754</t>
  </si>
  <si>
    <t>45382922</t>
  </si>
  <si>
    <t>CAS6457305</t>
  </si>
  <si>
    <t xml:space="preserve">Is there visible damage to exterior of shipping cartons?: no
Is there anything else we should know about your request?: Received exit with damage to head cover and missing trim
Selected primary Product Type: Accessories
Do you also need to update the Ship To Address on your order?: No
The original ship-to address is saved on the shipping tab.
One or more files were provided by the customer and saved in the timeline.
Email: maryanne_oertley@specialprojectsgroup.com
Phone Number: (678) 417-8500
Preferred Contact Method: Email
</t>
  </si>
  <si>
    <t>SO03271279</t>
  </si>
  <si>
    <t>205154</t>
  </si>
  <si>
    <t>45716398</t>
  </si>
  <si>
    <t>Quality Extract</t>
  </si>
  <si>
    <t xml:space="preserve">Cases:
     Created On: On or After 3/1/2020
     Interaction Type: Equals Order Issue;Product Installation Problem;Product Usage Problem;Warranty Claim;Consumer Refund
     Functional Group: Equals Commercial;International;Canada;EMEIA
     Status: Does Not Equal Canceled
     Created On: On or Before 3/7/2020
</t>
  </si>
  <si>
    <t xml:space="preserve">Created By </t>
  </si>
  <si>
    <t>Oldest Date</t>
  </si>
  <si>
    <t>Valid Quantity (&lt;90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</si>
</sst>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m/d/yyyy\ h:mm\ AM/PM"/>
    <numFmt numFmtId="165" formatCode="[$-10409]#,##0;\-#,##0;0"/>
  </numFmts>
  <fonts count="20"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1"/>
      <color rgb="FF000000"/>
      <name val="Aptos Narrow"/>
      <family val="2"/>
      <scheme val="minor"/>
    </font>
    <font>
      <sz val="11"/>
      <name val="Calibri"/>
      <family val="2"/>
    </font>
    <font>
      <b/>
      <sz val="10"/>
      <name val="Aptos Narrow"/>
      <family val="2"/>
      <scheme val="minor"/>
    </font>
    <font>
      <sz val="10"/>
      <name val="Aptos Narrow"/>
      <family val="2"/>
      <scheme val="minor"/>
    </font>
    <font>
      <sz val="11"/>
      <color rgb="FFFF0000"/>
      <name val="Calibri"/>
      <family val="2"/>
    </font>
    <font>
      <b/>
      <sz val="14"/>
      <color rgb="FF000000"/>
      <name val="Tahoma"/>
      <family val="2"/>
    </font>
    <font>
      <b/>
      <sz val="12"/>
      <color rgb="FF000000"/>
      <name val="Tahoma"/>
      <family val="2"/>
    </font>
    <font>
      <b/>
      <sz val="8"/>
      <color rgb="FF000000"/>
      <name val="Tahoma"/>
      <family val="2"/>
    </font>
    <font>
      <b/>
      <sz val="8"/>
      <color rgb="FFFFFFFF"/>
      <name val="Tahoma"/>
      <family val="2"/>
    </font>
    <font>
      <b/>
      <sz val="8"/>
      <color theme="1" tint="0.249977111117893"/>
      <name val="Tahoma"/>
      <family val="2"/>
    </font>
    <font>
      <sz val="8"/>
      <color rgb="FF000000"/>
      <name val="Tahoma"/>
      <family val="2"/>
    </font>
    <font>
      <sz val="11"/>
      <name val="Calibri"/>
      <family val="2"/>
    </font>
    <font>
      <b/>
      <sz val="14"/>
      <color rgb="FF000000"/>
      <name val="Tahoma"/>
      <family val="2"/>
    </font>
    <font>
      <b/>
      <sz val="12"/>
      <color rgb="FF000000"/>
      <name val="Tahoma"/>
      <family val="2"/>
    </font>
    <font>
      <b/>
      <sz val="8"/>
      <color rgb="FF000000"/>
      <name val="Tahoma"/>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rgb="FFE3EFFF"/>
        <bgColor rgb="FFE3EFFF"/>
      </patternFill>
    </fill>
    <fill>
      <patternFill patternType="solid">
        <fgColor rgb="FF4F81BD"/>
        <bgColor rgb="FF4F81BD"/>
      </patternFill>
    </fill>
    <fill>
      <patternFill patternType="solid">
        <fgColor theme="5"/>
        <bgColor rgb="FF4F81BD"/>
      </patternFill>
    </fill>
    <fill>
      <patternFill patternType="solid">
        <fgColor rgb="FFFFFF99"/>
        <bgColor rgb="FF4F81BD"/>
      </patternFill>
    </fill>
  </fills>
  <borders count="8">
    <border>
      <left/>
      <right/>
      <top/>
      <bottom/>
      <diagonal/>
    </border>
    <border>
      <left/>
      <right/>
      <top/>
      <bottom style="thin">
        <color theme="4" tint="0.39997558519241921"/>
      </bottom>
      <diagonal/>
    </border>
    <border>
      <left style="thin">
        <color theme="4" tint="0.59996337778862885"/>
      </left>
      <right/>
      <top style="thin">
        <color theme="4" tint="0.59996337778862885"/>
      </top>
      <bottom style="thin">
        <color theme="4" tint="0.59996337778862885"/>
      </bottom>
      <diagonal/>
    </border>
    <border>
      <left/>
      <right style="thin">
        <color theme="4" tint="0.59996337778862885"/>
      </right>
      <top style="thin">
        <color theme="4" tint="0.59996337778862885"/>
      </top>
      <bottom style="thin">
        <color theme="4" tint="0.59996337778862885"/>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style="thin">
        <color theme="4" tint="0.59996337778862885"/>
      </left>
      <right style="thin">
        <color theme="4" tint="0.59996337778862885"/>
      </right>
      <top style="thin">
        <color theme="4" tint="0.59996337778862885"/>
      </top>
      <bottom/>
      <diagonal/>
    </border>
    <border>
      <left style="thin">
        <color theme="4" tint="0.59996337778862885"/>
      </left>
      <right style="thin">
        <color theme="4" tint="0.59996337778862885"/>
      </right>
      <top/>
      <bottom/>
      <diagonal/>
    </border>
    <border>
      <left style="thin">
        <color theme="4" tint="0.59996337778862885"/>
      </left>
      <right style="thin">
        <color theme="4" tint="0.59996337778862885"/>
      </right>
      <top/>
      <bottom style="thin">
        <color theme="4" tint="0.59996337778862885"/>
      </bottom>
      <diagonal/>
    </border>
  </borders>
  <cellStyleXfs count="3">
    <xf numFmtId="0" fontId="0" fillId="0" borderId="0"/>
    <xf numFmtId="9" fontId="1" fillId="0" borderId="0" applyFont="0" applyFill="0" applyBorder="0" applyAlignment="0" applyProtection="0"/>
    <xf numFmtId="0" fontId="5" fillId="0" borderId="0"/>
  </cellStyleXfs>
  <cellXfs count="49">
    <xf numFmtId="0" fontId="0" fillId="0" borderId="0" xfId="0"/>
    <xf numFmtId="0" fontId="3" fillId="0" borderId="0" xfId="0" applyFont="1"/>
    <xf numFmtId="0" fontId="2" fillId="2" borderId="1" xfId="0" applyFont="1" applyFill="1" applyBorder="1"/>
    <xf numFmtId="0" fontId="0" fillId="0" borderId="0" xfId="0" applyAlignment="1">
      <alignment horizontal="left"/>
    </xf>
    <xf numFmtId="10" fontId="0" fillId="0" borderId="0" xfId="1" applyNumberFormat="1" applyFont="1"/>
    <xf numFmtId="0" fontId="4" fillId="0" borderId="0" xfId="0" applyFont="1"/>
    <xf numFmtId="0" fontId="0" fillId="0" borderId="3" xfId="0" applyBorder="1"/>
    <xf numFmtId="0" fontId="6" fillId="0" borderId="0" xfId="2" applyFont="1"/>
    <xf numFmtId="0" fontId="0" fillId="0" borderId="4" xfId="0" applyBorder="1"/>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4" xfId="0" applyBorder="1" applyAlignment="1">
      <alignment horizontal="left"/>
    </xf>
    <xf numFmtId="0" fontId="7" fillId="0" borderId="0" xfId="0" applyFont="1"/>
    <xf numFmtId="0" fontId="8" fillId="0" borderId="0" xfId="0" applyFont="1"/>
    <xf numFmtId="3" fontId="8" fillId="0" borderId="0" xfId="0" applyNumberFormat="1" applyFont="1"/>
    <xf numFmtId="0" fontId="6" fillId="3" borderId="0" xfId="2" applyFont="1" applyFill="1" applyAlignment="1">
      <alignment vertical="top"/>
    </xf>
    <xf numFmtId="0" fontId="9" fillId="3" borderId="0" xfId="2" applyFont="1" applyFill="1" applyAlignment="1">
      <alignment vertical="top"/>
    </xf>
    <xf numFmtId="0" fontId="9" fillId="0" borderId="0" xfId="2" applyFont="1"/>
    <xf numFmtId="0" fontId="10" fillId="3" borderId="0" xfId="2" applyFont="1" applyFill="1" applyAlignment="1">
      <alignment vertical="center" readingOrder="1"/>
    </xf>
    <xf numFmtId="0" fontId="11" fillId="3" borderId="0" xfId="2" applyFont="1" applyFill="1" applyAlignment="1">
      <alignment vertical="top" readingOrder="1"/>
    </xf>
    <xf numFmtId="0" fontId="12" fillId="3" borderId="0" xfId="2" applyFont="1" applyFill="1" applyAlignment="1">
      <alignment vertical="top" readingOrder="1"/>
    </xf>
    <xf numFmtId="0" fontId="13" fillId="4" borderId="0" xfId="2" applyFont="1" applyFill="1" applyAlignment="1">
      <alignment horizontal="center" vertical="top" wrapText="1" readingOrder="1"/>
    </xf>
    <xf numFmtId="0" fontId="13" fillId="5" borderId="0" xfId="2" applyFont="1" applyFill="1" applyAlignment="1">
      <alignment horizontal="center" vertical="top" wrapText="1" readingOrder="1"/>
    </xf>
    <xf numFmtId="0" fontId="14" fillId="6" borderId="0" xfId="2" applyFont="1" applyFill="1" applyAlignment="1">
      <alignment horizontal="center" vertical="top" wrapText="1" readingOrder="1"/>
    </xf>
    <xf numFmtId="0" fontId="6" fillId="0" borderId="0" xfId="2" applyFont="1" applyAlignment="1">
      <alignment wrapText="1"/>
    </xf>
    <xf numFmtId="164" fontId="15" fillId="0" borderId="0" xfId="2" applyNumberFormat="1" applyFont="1" applyAlignment="1">
      <alignment horizontal="right" vertical="top" readingOrder="1"/>
    </xf>
    <xf numFmtId="0" fontId="15" fillId="0" borderId="0" xfId="2" applyFont="1" applyAlignment="1">
      <alignment horizontal="left" vertical="top" readingOrder="1"/>
    </xf>
    <xf numFmtId="0" fontId="15" fillId="0" borderId="0" xfId="2" applyFont="1" applyAlignment="1">
      <alignment horizontal="right" vertical="top" readingOrder="1"/>
    </xf>
    <xf numFmtId="165" fontId="15" fillId="0" borderId="0" xfId="2" applyNumberFormat="1" applyFont="1" applyAlignment="1">
      <alignment horizontal="right" vertical="top" readingOrder="1"/>
    </xf>
    <xf numFmtId="0" fontId="16" fillId="3" borderId="0" xfId="2" applyFont="1" applyFill="1" applyAlignment="1">
      <alignment vertical="top"/>
    </xf>
    <xf numFmtId="14" fontId="16" fillId="3" borderId="0" xfId="2" applyNumberFormat="1" applyFont="1" applyFill="1" applyAlignment="1">
      <alignment vertical="top"/>
    </xf>
    <xf numFmtId="0" fontId="16" fillId="0" borderId="0" xfId="2" applyFont="1"/>
    <xf numFmtId="14" fontId="16" fillId="0" borderId="0" xfId="2" applyNumberFormat="1" applyFont="1"/>
    <xf numFmtId="14" fontId="13" fillId="4" borderId="0" xfId="2" applyNumberFormat="1" applyFont="1" applyFill="1" applyAlignment="1">
      <alignment horizontal="center" vertical="top" wrapText="1" readingOrder="1"/>
    </xf>
    <xf numFmtId="14" fontId="13" fillId="5" borderId="0" xfId="2" applyNumberFormat="1" applyFont="1" applyFill="1" applyAlignment="1">
      <alignment horizontal="center" vertical="top" wrapText="1" readingOrder="1"/>
    </xf>
    <xf numFmtId="0" fontId="16" fillId="0" borderId="0" xfId="2" applyFont="1" applyAlignment="1">
      <alignment wrapText="1"/>
    </xf>
    <xf numFmtId="14" fontId="15" fillId="0" borderId="0" xfId="2" applyNumberFormat="1" applyFont="1" applyAlignment="1">
      <alignment horizontal="left" vertical="top" readingOrder="1"/>
    </xf>
    <xf numFmtId="0" fontId="0" fillId="0" borderId="0" xfId="0" pivotButton="1"/>
    <xf numFmtId="0" fontId="0" fillId="0" borderId="2" xfId="0" pivotButton="1" applyBorder="1"/>
    <xf numFmtId="0" fontId="0" fillId="0" borderId="4" xfId="0" pivotButton="1" applyBorder="1"/>
    <xf numFmtId="0" fontId="17" fillId="3" borderId="0" xfId="2" applyFont="1" applyFill="1" applyAlignment="1">
      <alignment horizontal="left" vertical="center" readingOrder="1"/>
    </xf>
    <xf numFmtId="0" fontId="16" fillId="3" borderId="0" xfId="2" applyFont="1" applyFill="1" applyAlignment="1">
      <alignment vertical="top"/>
    </xf>
    <xf numFmtId="0" fontId="18" fillId="3" borderId="0" xfId="2" applyFont="1" applyFill="1" applyAlignment="1">
      <alignment horizontal="left" vertical="top" readingOrder="1"/>
    </xf>
    <xf numFmtId="0" fontId="19" fillId="3" borderId="0" xfId="2" applyFont="1" applyFill="1" applyAlignment="1">
      <alignment horizontal="left" vertical="top" readingOrder="1"/>
    </xf>
    <xf numFmtId="0" fontId="0" fillId="0" borderId="0" xfId="0" applyNumberFormat="1"/>
    <xf numFmtId="0" fontId="0" fillId="0" borderId="5" xfId="0" applyNumberFormat="1" applyBorder="1"/>
    <xf numFmtId="0" fontId="0" fillId="0" borderId="6" xfId="0" applyNumberFormat="1" applyBorder="1"/>
    <xf numFmtId="0" fontId="0" fillId="0" borderId="7" xfId="0" applyNumberFormat="1" applyBorder="1"/>
  </cellXfs>
  <cellStyles count="3">
    <cellStyle name="Normal" xfId="0" builtinId="0"/>
    <cellStyle name="Normal 2" xfId="2" xr:uid="{E3FC18A5-E427-4C94-ACB0-2D557140B16F}"/>
    <cellStyle name="Percent" xfId="1" builtinId="5"/>
  </cellStyles>
  <dxfs count="159">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font>
        <b/>
        <i val="0"/>
      </font>
      <fill>
        <patternFill>
          <bgColor theme="4" tint="0.79998168889431442"/>
        </patternFill>
      </fill>
      <border>
        <top style="thin">
          <color theme="4" tint="0.39994506668294322"/>
        </top>
        <vertical/>
        <horizontal/>
      </border>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9" formatCode="m/d/yyyy"/>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9" formatCode="m/d/yyyy"/>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9" formatCode="m/d/yyyy"/>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9" formatCode="m/d/yyyy"/>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64" formatCode="[$-10409]m/d/yyyy\ h:mm\ AM/PM"/>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i val="0"/>
        <strike val="0"/>
        <condense val="0"/>
        <extend val="0"/>
        <outline val="0"/>
        <shadow val="0"/>
        <u val="none"/>
        <vertAlign val="baseline"/>
        <sz val="8"/>
        <color rgb="FFFFFFFF"/>
        <name val="Tahoma"/>
        <scheme val="none"/>
      </font>
      <numFmt numFmtId="0" formatCode="General"/>
      <fill>
        <patternFill patternType="solid">
          <fgColor rgb="FF4F81BD"/>
          <bgColor rgb="FF4F81BD"/>
        </patternFill>
      </fill>
      <alignment horizontal="center" vertical="top" textRotation="0" wrapText="1"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65" formatCode="[$-10409]#,##0;\-#,##0;0"/>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65" formatCode="[$-10409]#,##0;\-#,##0;0"/>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64" formatCode="[$-10409]m/d/yyyy\ h:mm\ AM/PM"/>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64" formatCode="[$-10409]m/d/yyyy\ h:mm\ AM/PM"/>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i val="0"/>
        <strike val="0"/>
        <condense val="0"/>
        <extend val="0"/>
        <outline val="0"/>
        <shadow val="0"/>
        <u val="none"/>
        <vertAlign val="baseline"/>
        <sz val="8"/>
        <color rgb="FFFFFFFF"/>
        <name val="Tahoma"/>
        <scheme val="none"/>
      </font>
      <numFmt numFmtId="0" formatCode="General"/>
      <fill>
        <patternFill patternType="solid">
          <fgColor rgb="FF4F81BD"/>
          <bgColor rgb="FF4F81BD"/>
        </patternFill>
      </fill>
      <alignment horizontal="center" vertical="top" textRotation="0" wrapText="1" indent="0" justifyLastLine="0" shrinkToFit="0" readingOrder="1"/>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customXml" Target="../customXml/item3.xml"/><Relationship Id="rId10" Type="http://schemas.microsoft.com/office/2007/relationships/slicerCache" Target="slicerCaches/slicerCache2.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3</xdr:col>
      <xdr:colOff>180975</xdr:colOff>
      <xdr:row>0</xdr:row>
      <xdr:rowOff>104775</xdr:rowOff>
    </xdr:from>
    <xdr:ext cx="3486150" cy="280205"/>
    <xdr:sp macro="" textlink="">
      <xdr:nvSpPr>
        <xdr:cNvPr id="2" name="TextBox 1">
          <a:extLst>
            <a:ext uri="{FF2B5EF4-FFF2-40B4-BE49-F238E27FC236}">
              <a16:creationId xmlns:a16="http://schemas.microsoft.com/office/drawing/2014/main" id="{C322C54C-D848-47EF-9EA8-20345ED86B97}"/>
            </a:ext>
          </a:extLst>
        </xdr:cNvPr>
        <xdr:cNvSpPr txBox="1"/>
      </xdr:nvSpPr>
      <xdr:spPr>
        <a:xfrm>
          <a:off x="5646420" y="102870"/>
          <a:ext cx="3486150" cy="280205"/>
        </a:xfrm>
        <a:prstGeom prst="rect">
          <a:avLst/>
        </a:prstGeom>
        <a:solidFill>
          <a:schemeClr val="accent2"/>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u="sng"/>
            <a:t>Week: 22 Feb 2026 - 27 Feb 2026</a:t>
          </a:r>
          <a:endParaRPr lang="en-US" sz="1200" baseline="0"/>
        </a:p>
      </xdr:txBody>
    </xdr:sp>
    <xdr:clientData/>
  </xdr:oneCellAnchor>
  <xdr:twoCellAnchor editAs="oneCell">
    <xdr:from>
      <xdr:col>0</xdr:col>
      <xdr:colOff>188595</xdr:colOff>
      <xdr:row>0</xdr:row>
      <xdr:rowOff>169546</xdr:rowOff>
    </xdr:from>
    <xdr:to>
      <xdr:col>0</xdr:col>
      <xdr:colOff>1998345</xdr:colOff>
      <xdr:row>19</xdr:row>
      <xdr:rowOff>53340</xdr:rowOff>
    </xdr:to>
    <mc:AlternateContent xmlns:mc="http://schemas.openxmlformats.org/markup-compatibility/2006" xmlns:a14="http://schemas.microsoft.com/office/drawing/2010/main">
      <mc:Choice Requires="a14">
        <xdr:graphicFrame macro="">
          <xdr:nvGraphicFramePr>
            <xdr:cNvPr id="3" name="Point of Failure">
              <a:extLst>
                <a:ext uri="{FF2B5EF4-FFF2-40B4-BE49-F238E27FC236}">
                  <a16:creationId xmlns:a16="http://schemas.microsoft.com/office/drawing/2014/main" id="{7EFCA99C-6ED1-4454-897D-711106D78706}"/>
                </a:ext>
              </a:extLst>
            </xdr:cNvPr>
            <xdr:cNvGraphicFramePr/>
          </xdr:nvGraphicFramePr>
          <xdr:xfrm>
            <a:off x="0" y="0"/>
            <a:ext cx="0" cy="0"/>
          </xdr:xfrm>
          <a:graphic>
            <a:graphicData uri="http://schemas.microsoft.com/office/drawing/2010/slicer">
              <sle:slicer xmlns:sle="http://schemas.microsoft.com/office/drawing/2010/slicer" name="Point of Failure"/>
            </a:graphicData>
          </a:graphic>
        </xdr:graphicFrame>
      </mc:Choice>
      <mc:Fallback xmlns="">
        <xdr:sp macro="" textlink="">
          <xdr:nvSpPr>
            <xdr:cNvPr id="0" name=""/>
            <xdr:cNvSpPr>
              <a:spLocks noTextEdit="1"/>
            </xdr:cNvSpPr>
          </xdr:nvSpPr>
          <xdr:spPr>
            <a:xfrm>
              <a:off x="188595" y="173356"/>
              <a:ext cx="1813560" cy="3322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179070</xdr:colOff>
      <xdr:row>19</xdr:row>
      <xdr:rowOff>121920</xdr:rowOff>
    </xdr:from>
    <xdr:to>
      <xdr:col>0</xdr:col>
      <xdr:colOff>2002155</xdr:colOff>
      <xdr:row>33</xdr:row>
      <xdr:rowOff>53340</xdr:rowOff>
    </xdr:to>
    <mc:AlternateContent xmlns:mc="http://schemas.openxmlformats.org/markup-compatibility/2006" xmlns:a14="http://schemas.microsoft.com/office/drawing/2010/main">
      <mc:Choice Requires="a14">
        <xdr:graphicFrame macro="">
          <xdr:nvGraphicFramePr>
            <xdr:cNvPr id="4" name="Parent Accountability">
              <a:extLst>
                <a:ext uri="{FF2B5EF4-FFF2-40B4-BE49-F238E27FC236}">
                  <a16:creationId xmlns:a16="http://schemas.microsoft.com/office/drawing/2014/main" id="{DFF8601F-3FCE-4017-8B7A-F28548557723}"/>
                </a:ext>
              </a:extLst>
            </xdr:cNvPr>
            <xdr:cNvGraphicFramePr/>
          </xdr:nvGraphicFramePr>
          <xdr:xfrm>
            <a:off x="0" y="0"/>
            <a:ext cx="0" cy="0"/>
          </xdr:xfrm>
          <a:graphic>
            <a:graphicData uri="http://schemas.microsoft.com/office/drawing/2010/slicer">
              <sle:slicer xmlns:sle="http://schemas.microsoft.com/office/drawing/2010/slicer" name="Parent Accountability"/>
            </a:graphicData>
          </a:graphic>
        </xdr:graphicFrame>
      </mc:Choice>
      <mc:Fallback xmlns="">
        <xdr:sp macro="" textlink="">
          <xdr:nvSpPr>
            <xdr:cNvPr id="0" name=""/>
            <xdr:cNvSpPr>
              <a:spLocks noTextEdit="1"/>
            </xdr:cNvSpPr>
          </xdr:nvSpPr>
          <xdr:spPr>
            <a:xfrm>
              <a:off x="177165" y="3562350"/>
              <a:ext cx="182118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171450</xdr:colOff>
      <xdr:row>3</xdr:row>
      <xdr:rowOff>11430</xdr:rowOff>
    </xdr:from>
    <xdr:to>
      <xdr:col>8</xdr:col>
      <xdr:colOff>167640</xdr:colOff>
      <xdr:row>16</xdr:row>
      <xdr:rowOff>129540</xdr:rowOff>
    </xdr:to>
    <mc:AlternateContent xmlns:mc="http://schemas.openxmlformats.org/markup-compatibility/2006" xmlns:a14="http://schemas.microsoft.com/office/drawing/2010/main">
      <mc:Choice Requires="a14">
        <xdr:graphicFrame macro="">
          <xdr:nvGraphicFramePr>
            <xdr:cNvPr id="5" name="Interaction Type">
              <a:extLst>
                <a:ext uri="{FF2B5EF4-FFF2-40B4-BE49-F238E27FC236}">
                  <a16:creationId xmlns:a16="http://schemas.microsoft.com/office/drawing/2014/main" id="{5A16E286-1AA3-44F2-8638-DCDF8F2BFB49}"/>
                </a:ext>
              </a:extLst>
            </xdr:cNvPr>
            <xdr:cNvGraphicFramePr/>
          </xdr:nvGraphicFramePr>
          <xdr:xfrm>
            <a:off x="0" y="0"/>
            <a:ext cx="0" cy="0"/>
          </xdr:xfrm>
          <a:graphic>
            <a:graphicData uri="http://schemas.microsoft.com/office/drawing/2010/slicer">
              <sle:slicer xmlns:sle="http://schemas.microsoft.com/office/drawing/2010/slicer" name="Interaction Type"/>
            </a:graphicData>
          </a:graphic>
        </xdr:graphicFrame>
      </mc:Choice>
      <mc:Fallback xmlns="">
        <xdr:sp macro="" textlink="">
          <xdr:nvSpPr>
            <xdr:cNvPr id="0" name=""/>
            <xdr:cNvSpPr>
              <a:spLocks noTextEdit="1"/>
            </xdr:cNvSpPr>
          </xdr:nvSpPr>
          <xdr:spPr>
            <a:xfrm>
              <a:off x="6930390" y="558165"/>
              <a:ext cx="1832610" cy="2470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245745</xdr:colOff>
      <xdr:row>3</xdr:row>
      <xdr:rowOff>1</xdr:rowOff>
    </xdr:from>
    <xdr:to>
      <xdr:col>11</xdr:col>
      <xdr:colOff>245745</xdr:colOff>
      <xdr:row>35</xdr:row>
      <xdr:rowOff>129541</xdr:rowOff>
    </xdr:to>
    <mc:AlternateContent xmlns:mc="http://schemas.openxmlformats.org/markup-compatibility/2006" xmlns:a14="http://schemas.microsoft.com/office/drawing/2010/main">
      <mc:Choice Requires="a14">
        <xdr:graphicFrame macro="">
          <xdr:nvGraphicFramePr>
            <xdr:cNvPr id="6" name="Interaction Subtype">
              <a:extLst>
                <a:ext uri="{FF2B5EF4-FFF2-40B4-BE49-F238E27FC236}">
                  <a16:creationId xmlns:a16="http://schemas.microsoft.com/office/drawing/2014/main" id="{581ECFDB-2720-44A7-AC0D-D637C2E6D070}"/>
                </a:ext>
              </a:extLst>
            </xdr:cNvPr>
            <xdr:cNvGraphicFramePr/>
          </xdr:nvGraphicFramePr>
          <xdr:xfrm>
            <a:off x="0" y="0"/>
            <a:ext cx="0" cy="0"/>
          </xdr:xfrm>
          <a:graphic>
            <a:graphicData uri="http://schemas.microsoft.com/office/drawing/2010/slicer">
              <sle:slicer xmlns:sle="http://schemas.microsoft.com/office/drawing/2010/slicer" name="Interaction Subtype"/>
            </a:graphicData>
          </a:graphic>
        </xdr:graphicFrame>
      </mc:Choice>
      <mc:Fallback xmlns="">
        <xdr:sp macro="" textlink="">
          <xdr:nvSpPr>
            <xdr:cNvPr id="0" name=""/>
            <xdr:cNvSpPr>
              <a:spLocks noTextEdit="1"/>
            </xdr:cNvSpPr>
          </xdr:nvSpPr>
          <xdr:spPr>
            <a:xfrm>
              <a:off x="8841105" y="542926"/>
              <a:ext cx="1828800" cy="5924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2</xdr:col>
      <xdr:colOff>104775</xdr:colOff>
      <xdr:row>0</xdr:row>
      <xdr:rowOff>0</xdr:rowOff>
    </xdr:from>
    <xdr:ext cx="3486150" cy="280205"/>
    <xdr:sp macro="" textlink="">
      <xdr:nvSpPr>
        <xdr:cNvPr id="2" name="TextBox 1">
          <a:extLst>
            <a:ext uri="{FF2B5EF4-FFF2-40B4-BE49-F238E27FC236}">
              <a16:creationId xmlns:a16="http://schemas.microsoft.com/office/drawing/2014/main" id="{F72EF1CB-03EE-4362-A8A9-2120D8F8192A}"/>
            </a:ext>
          </a:extLst>
        </xdr:cNvPr>
        <xdr:cNvSpPr txBox="1"/>
      </xdr:nvSpPr>
      <xdr:spPr>
        <a:xfrm>
          <a:off x="3188970" y="0"/>
          <a:ext cx="3486150" cy="280205"/>
        </a:xfrm>
        <a:prstGeom prst="rect">
          <a:avLst/>
        </a:prstGeom>
        <a:solidFill>
          <a:schemeClr val="accent2"/>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u="sng"/>
            <a:t>Week: 22 Feb 2026 - 27 Feb 2026</a:t>
          </a:r>
          <a:endParaRPr lang="en-US" sz="1200" baseline="0"/>
        </a:p>
      </xdr:txBody>
    </xdr:sp>
    <xdr:clientData/>
  </xdr:oneCellAnchor>
  <xdr:oneCellAnchor>
    <xdr:from>
      <xdr:col>2</xdr:col>
      <xdr:colOff>104775</xdr:colOff>
      <xdr:row>1</xdr:row>
      <xdr:rowOff>142875</xdr:rowOff>
    </xdr:from>
    <xdr:ext cx="3486150" cy="655949"/>
    <xdr:sp macro="" textlink="">
      <xdr:nvSpPr>
        <xdr:cNvPr id="3" name="TextBox 2">
          <a:extLst>
            <a:ext uri="{FF2B5EF4-FFF2-40B4-BE49-F238E27FC236}">
              <a16:creationId xmlns:a16="http://schemas.microsoft.com/office/drawing/2014/main" id="{44A37867-3D7F-4014-9DB1-1947280EFD9F}"/>
            </a:ext>
          </a:extLst>
        </xdr:cNvPr>
        <xdr:cNvSpPr txBox="1"/>
      </xdr:nvSpPr>
      <xdr:spPr>
        <a:xfrm>
          <a:off x="3188970" y="321945"/>
          <a:ext cx="3486150" cy="655949"/>
        </a:xfrm>
        <a:prstGeom prst="rect">
          <a:avLst/>
        </a:prstGeom>
        <a:solidFill>
          <a:schemeClr val="accent2"/>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u="sng"/>
            <a:t>Note:</a:t>
          </a:r>
        </a:p>
        <a:p>
          <a:r>
            <a:rPr lang="en-US" sz="1200" baseline="0"/>
            <a:t>- Select your location to get applicable claims</a:t>
          </a:r>
        </a:p>
        <a:p>
          <a:r>
            <a:rPr lang="en-US" sz="1200" baseline="0"/>
            <a:t>- Pieces shipped calculated by site to get cPPM</a:t>
          </a:r>
        </a:p>
      </xdr:txBody>
    </xdr:sp>
    <xdr:clientData/>
  </xdr:oneCellAnchor>
  <xdr:twoCellAnchor editAs="oneCell">
    <xdr:from>
      <xdr:col>5</xdr:col>
      <xdr:colOff>152400</xdr:colOff>
      <xdr:row>5</xdr:row>
      <xdr:rowOff>95249</xdr:rowOff>
    </xdr:from>
    <xdr:to>
      <xdr:col>8</xdr:col>
      <xdr:colOff>152400</xdr:colOff>
      <xdr:row>34</xdr:row>
      <xdr:rowOff>19050</xdr:rowOff>
    </xdr:to>
    <mc:AlternateContent xmlns:mc="http://schemas.openxmlformats.org/markup-compatibility/2006" xmlns:a14="http://schemas.microsoft.com/office/drawing/2010/main">
      <mc:Choice Requires="a14">
        <xdr:graphicFrame macro="">
          <xdr:nvGraphicFramePr>
            <xdr:cNvPr id="4" name="Brand">
              <a:extLst>
                <a:ext uri="{FF2B5EF4-FFF2-40B4-BE49-F238E27FC236}">
                  <a16:creationId xmlns:a16="http://schemas.microsoft.com/office/drawing/2014/main" id="{025BC546-A70B-4BC6-8EC8-5238A6B45A6E}"/>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5105400" y="1003934"/>
              <a:ext cx="1828800" cy="5164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200025</xdr:colOff>
      <xdr:row>5</xdr:row>
      <xdr:rowOff>104774</xdr:rowOff>
    </xdr:from>
    <xdr:to>
      <xdr:col>17</xdr:col>
      <xdr:colOff>205740</xdr:colOff>
      <xdr:row>24</xdr:row>
      <xdr:rowOff>137159</xdr:rowOff>
    </xdr:to>
    <mc:AlternateContent xmlns:mc="http://schemas.openxmlformats.org/markup-compatibility/2006" xmlns:a14="http://schemas.microsoft.com/office/drawing/2010/main">
      <mc:Choice Requires="a14">
        <xdr:graphicFrame macro="">
          <xdr:nvGraphicFramePr>
            <xdr:cNvPr id="5" name="Series">
              <a:extLst>
                <a:ext uri="{FF2B5EF4-FFF2-40B4-BE49-F238E27FC236}">
                  <a16:creationId xmlns:a16="http://schemas.microsoft.com/office/drawing/2014/main" id="{795EC036-FDF3-49DB-A8DE-A3990FCCE154}"/>
                </a:ext>
              </a:extLst>
            </xdr:cNvPr>
            <xdr:cNvGraphicFramePr/>
          </xdr:nvGraphicFramePr>
          <xdr:xfrm>
            <a:off x="0" y="0"/>
            <a:ext cx="0" cy="0"/>
          </xdr:xfrm>
          <a:graphic>
            <a:graphicData uri="http://schemas.microsoft.com/office/drawing/2010/slicer">
              <sle:slicer xmlns:sle="http://schemas.microsoft.com/office/drawing/2010/slicer" name="Series"/>
            </a:graphicData>
          </a:graphic>
        </xdr:graphicFrame>
      </mc:Choice>
      <mc:Fallback xmlns="">
        <xdr:sp macro="" textlink="">
          <xdr:nvSpPr>
            <xdr:cNvPr id="0" name=""/>
            <xdr:cNvSpPr>
              <a:spLocks noTextEdit="1"/>
            </xdr:cNvSpPr>
          </xdr:nvSpPr>
          <xdr:spPr>
            <a:xfrm>
              <a:off x="6983730" y="1007744"/>
              <a:ext cx="5494020" cy="3469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102870</xdr:colOff>
      <xdr:row>5</xdr:row>
      <xdr:rowOff>102869</xdr:rowOff>
    </xdr:from>
    <xdr:to>
      <xdr:col>5</xdr:col>
      <xdr:colOff>97155</xdr:colOff>
      <xdr:row>27</xdr:row>
      <xdr:rowOff>93345</xdr:rowOff>
    </xdr:to>
    <mc:AlternateContent xmlns:mc="http://schemas.openxmlformats.org/markup-compatibility/2006" xmlns:a14="http://schemas.microsoft.com/office/drawing/2010/main">
      <mc:Choice Requires="a14">
        <xdr:graphicFrame macro="">
          <xdr:nvGraphicFramePr>
            <xdr:cNvPr id="6" name="Factory">
              <a:extLst>
                <a:ext uri="{FF2B5EF4-FFF2-40B4-BE49-F238E27FC236}">
                  <a16:creationId xmlns:a16="http://schemas.microsoft.com/office/drawing/2014/main" id="{4E3BF3FD-CBB6-4DA5-A293-80D8C74439AE}"/>
                </a:ext>
              </a:extLst>
            </xdr:cNvPr>
            <xdr:cNvGraphicFramePr/>
          </xdr:nvGraphicFramePr>
          <xdr:xfrm>
            <a:off x="0" y="0"/>
            <a:ext cx="0" cy="0"/>
          </xdr:xfrm>
          <a:graphic>
            <a:graphicData uri="http://schemas.microsoft.com/office/drawing/2010/slicer">
              <sle:slicer xmlns:sle="http://schemas.microsoft.com/office/drawing/2010/slicer" name="Factory"/>
            </a:graphicData>
          </a:graphic>
        </xdr:graphicFrame>
      </mc:Choice>
      <mc:Fallback xmlns="">
        <xdr:sp macro="" textlink="">
          <xdr:nvSpPr>
            <xdr:cNvPr id="0" name=""/>
            <xdr:cNvSpPr>
              <a:spLocks noTextEdit="1"/>
            </xdr:cNvSpPr>
          </xdr:nvSpPr>
          <xdr:spPr>
            <a:xfrm>
              <a:off x="3225165" y="1003934"/>
              <a:ext cx="1821180" cy="3979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jmatousek_allegion_com/Documents/Jason%20Matousek/Metrics/Metric%20Reporting%20Tools/Weekly%20IPL-CPPM%20Tool%20%20-%20CRM%202.0.xlsm" TargetMode="External"/><Relationship Id="rId2" Type="http://schemas.openxmlformats.org/officeDocument/2006/relationships/externalLinkPath" Target="https://allegion-my.sharepoint.com/personal/jmatousek_allegion_com/Documents/Jason%20Matousek/Metrics/Metric%20Reporting%20Tools/Weekly%20IPL-CPPM%20Tool%20%20-%20CRM%202.0.xlsm" TargetMode="External"/><Relationship Id="rId1" Type="http://schemas.openxmlformats.org/officeDocument/2006/relationships/externalLinkPath" Target="/personal/jmatousek_allegion_com/Documents/Jason%20Matousek/Metrics/Metric%20Reporting%20Tools/Weekly%20IPL-CPPM%20Tool%20%20-%20CRM%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 Me"/>
      <sheetName val="IPL"/>
      <sheetName val="CPPM"/>
      <sheetName val="Pivots"/>
      <sheetName val="Lines"/>
      <sheetName val="IPL - Cases"/>
      <sheetName val="CPPM - Cases"/>
    </sheetNames>
    <sheetDataSet>
      <sheetData sheetId="0"/>
      <sheetData sheetId="1"/>
      <sheetData sheetId="2"/>
      <sheetData sheetId="3"/>
      <sheetData sheetId="4">
        <row r="2">
          <cell r="A2" t="str">
            <v>Schlage</v>
          </cell>
          <cell r="B2">
            <v>172</v>
          </cell>
        </row>
        <row r="3">
          <cell r="A3" t="str">
            <v>Dexter</v>
          </cell>
          <cell r="B3">
            <v>173</v>
          </cell>
        </row>
        <row r="4">
          <cell r="A4" t="str">
            <v>Dexter Residential</v>
          </cell>
          <cell r="B4">
            <v>1230</v>
          </cell>
        </row>
        <row r="5">
          <cell r="A5" t="str">
            <v>Falcon - Closer</v>
          </cell>
          <cell r="B5">
            <v>606</v>
          </cell>
        </row>
        <row r="6">
          <cell r="A6" t="str">
            <v>Falcon - Exit</v>
          </cell>
          <cell r="B6">
            <v>949</v>
          </cell>
        </row>
        <row r="7">
          <cell r="A7" t="str">
            <v>Falcon - Lock</v>
          </cell>
          <cell r="B7">
            <v>1358</v>
          </cell>
        </row>
        <row r="8">
          <cell r="A8" t="str">
            <v>Fast Track</v>
          </cell>
          <cell r="B8">
            <v>1871</v>
          </cell>
        </row>
        <row r="9">
          <cell r="A9" t="str">
            <v>Ives Residential</v>
          </cell>
          <cell r="B9">
            <v>61</v>
          </cell>
        </row>
        <row r="10">
          <cell r="A10" t="str">
            <v>Ives / Gj Commercial</v>
          </cell>
          <cell r="B10">
            <v>8583</v>
          </cell>
        </row>
        <row r="11">
          <cell r="A11" t="str">
            <v>Lcn</v>
          </cell>
          <cell r="B11">
            <v>6283</v>
          </cell>
        </row>
        <row r="12">
          <cell r="A12" t="str">
            <v>Locknetics</v>
          </cell>
          <cell r="B12">
            <v>163</v>
          </cell>
        </row>
        <row r="13">
          <cell r="A13" t="str">
            <v>Proexpress</v>
          </cell>
          <cell r="B13">
            <v>617</v>
          </cell>
        </row>
        <row r="14">
          <cell r="A14" t="str">
            <v>Schlage Biometrics</v>
          </cell>
          <cell r="B14">
            <v>0</v>
          </cell>
        </row>
        <row r="15">
          <cell r="A15" t="str">
            <v>Schlage Commercial</v>
          </cell>
          <cell r="B15">
            <v>9347</v>
          </cell>
        </row>
        <row r="16">
          <cell r="A16" t="str">
            <v>Schlage Electronic Locks</v>
          </cell>
          <cell r="B16">
            <v>498</v>
          </cell>
        </row>
        <row r="17">
          <cell r="A17" t="str">
            <v>Schlage Residential Mechanical</v>
          </cell>
          <cell r="B17">
            <v>3203</v>
          </cell>
        </row>
        <row r="18">
          <cell r="A18" t="str">
            <v>Schlage Residential Electronic</v>
          </cell>
          <cell r="B18">
            <v>513</v>
          </cell>
        </row>
        <row r="19">
          <cell r="A19" t="str">
            <v>Schlage System Components</v>
          </cell>
          <cell r="B19">
            <v>492</v>
          </cell>
        </row>
        <row r="20">
          <cell r="A20" t="str">
            <v>Steelcraft</v>
          </cell>
          <cell r="B20">
            <v>5072</v>
          </cell>
        </row>
        <row r="21">
          <cell r="A21" t="str">
            <v>Von Duprin</v>
          </cell>
          <cell r="B21">
            <v>5705</v>
          </cell>
        </row>
        <row r="22">
          <cell r="A22" t="str">
            <v>Zero</v>
          </cell>
          <cell r="B22">
            <v>3063</v>
          </cell>
        </row>
      </sheetData>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olorzano, Gilberto" refreshedDate="46086.373815393519" createdVersion="8" refreshedVersion="8" minRefreshableVersion="3" recordCount="1309" xr:uid="{0C4A94AD-9A22-4D68-A375-8E79A7739002}">
  <cacheSource type="worksheet">
    <worksheetSource name="casesIPO"/>
  </cacheSource>
  <cacheFields count="46">
    <cacheField name="Created On" numFmtId="164">
      <sharedItems containsSemiMixedTypes="0" containsNonDate="0" containsDate="1" containsString="0" minDate="2026-02-22T13:54:31" maxDate="2026-02-28T10:45:51" count="1008">
        <d v="2026-02-23T11:24:03"/>
        <d v="2026-02-23T13:22:27"/>
        <d v="2026-02-23T13:55:44"/>
        <d v="2026-02-23T17:42:58"/>
        <d v="2026-02-23T07:52:52"/>
        <d v="2026-02-23T08:32:26"/>
        <d v="2026-02-23T11:57:39"/>
        <d v="2026-02-23T13:40:35"/>
        <d v="2026-02-23T16:03:44"/>
        <d v="2026-02-23T16:08:14"/>
        <d v="2026-02-23T16:11:27"/>
        <d v="2026-02-23T16:13:44"/>
        <d v="2026-02-23T16:36:41"/>
        <d v="2026-02-23T16:45:41"/>
        <d v="2026-02-23T16:49:07"/>
        <d v="2026-02-23T16:54:37"/>
        <d v="2026-02-24T10:42:09"/>
        <d v="2026-02-24T14:53:06"/>
        <d v="2026-02-24T17:52:50"/>
        <d v="2026-02-25T08:53:51"/>
        <d v="2026-02-25T09:30:40"/>
        <d v="2026-02-25T10:42:46"/>
        <d v="2026-02-25T11:39:44"/>
        <d v="2026-02-25T12:51:48"/>
        <d v="2026-02-25T14:19:15"/>
        <d v="2026-02-25T14:59:51"/>
        <d v="2026-02-25T15:23:23"/>
        <d v="2026-02-25T16:50:32"/>
        <d v="2026-02-25T18:08:58"/>
        <d v="2026-02-26T08:02:13"/>
        <d v="2026-02-26T09:21:21"/>
        <d v="2026-02-26T10:13:50"/>
        <d v="2026-02-26T12:02:37"/>
        <d v="2026-02-26T13:40:12"/>
        <d v="2026-02-26T13:44:36"/>
        <d v="2026-02-26T13:48:49"/>
        <d v="2026-02-26T14:04:39"/>
        <d v="2026-02-26T14:05:15"/>
        <d v="2026-02-27T15:05:09"/>
        <d v="2026-02-27T15:24:02"/>
        <d v="2026-02-27T15:50:24"/>
        <d v="2026-02-27T16:01:39"/>
        <d v="2026-02-27T17:11:30"/>
        <d v="2026-02-26T10:29:02"/>
        <d v="2026-02-26T14:01:14"/>
        <d v="2026-02-26T15:57:07"/>
        <d v="2026-02-26T15:57:43"/>
        <d v="2026-02-23T15:44:52"/>
        <d v="2026-02-24T13:23:25"/>
        <d v="2026-02-24T17:44:23"/>
        <d v="2026-02-23T15:26:38"/>
        <d v="2026-02-23T16:35:05"/>
        <d v="2026-02-23T08:27:32"/>
        <d v="2026-02-23T09:50:05"/>
        <d v="2026-02-23T10:46:48"/>
        <d v="2026-02-23T11:33:31"/>
        <d v="2026-02-23T11:36:45"/>
        <d v="2026-02-23T13:35:57"/>
        <d v="2026-02-23T14:30:23"/>
        <d v="2026-02-23T14:57:41"/>
        <d v="2026-02-23T16:33:50"/>
        <d v="2026-02-24T12:28:07"/>
        <d v="2026-02-24T12:45:52"/>
        <d v="2026-02-24T13:51:54"/>
        <d v="2026-02-25T09:23:00"/>
        <d v="2026-02-25T11:16:52"/>
        <d v="2026-02-25T15:33:23"/>
        <d v="2026-02-25T17:09:28"/>
        <d v="2026-02-26T07:11:45"/>
        <d v="2026-02-26T10:30:55"/>
        <d v="2026-02-26T11:36:08"/>
        <d v="2026-02-26T12:44:11"/>
        <d v="2026-02-26T16:34:15"/>
        <d v="2026-02-26T16:52:47"/>
        <d v="2026-02-27T10:49:29"/>
        <d v="2026-02-27T11:05:57"/>
        <d v="2026-02-27T12:03:13"/>
        <d v="2026-02-27T12:36:28"/>
        <d v="2026-02-27T13:59:16"/>
        <d v="2026-02-27T14:19:11"/>
        <d v="2026-02-23T12:52:53"/>
        <d v="2026-02-23T13:44:06"/>
        <d v="2026-02-24T12:40:22"/>
        <d v="2026-02-25T14:22:03"/>
        <d v="2026-02-26T16:23:10"/>
        <d v="2026-02-27T15:14:10"/>
        <d v="2026-02-23T09:25:54"/>
        <d v="2026-02-23T16:58:12"/>
        <d v="2026-02-24T11:22:50"/>
        <d v="2026-02-24T13:07:24"/>
        <d v="2026-02-24T19:09:15"/>
        <d v="2026-02-25T06:11:05"/>
        <d v="2026-02-25T06:48:42"/>
        <d v="2026-02-25T10:59:17"/>
        <d v="2026-02-25T11:15:01"/>
        <d v="2026-02-25T11:48:00"/>
        <d v="2026-02-25T12:26:51"/>
        <d v="2026-02-25T12:27:32"/>
        <d v="2026-02-25T12:59:41"/>
        <d v="2026-02-25T13:17:57"/>
        <d v="2026-02-25T13:28:25"/>
        <d v="2026-02-25T13:47:45"/>
        <d v="2026-02-25T13:53:37"/>
        <d v="2026-02-25T15:36:44"/>
        <d v="2026-02-25T16:05:00"/>
        <d v="2026-02-25T16:25:45"/>
        <d v="2026-02-25T17:41:15"/>
        <d v="2026-02-25T20:03:52"/>
        <d v="2026-02-25T20:07:23"/>
        <d v="2026-02-26T07:49:15"/>
        <d v="2026-02-26T08:22:19"/>
        <d v="2026-02-26T08:36:12"/>
        <d v="2026-02-26T10:58:30"/>
        <d v="2026-02-26T11:07:32"/>
        <d v="2026-02-26T11:24:15"/>
        <d v="2026-02-26T12:11:15"/>
        <d v="2026-02-26T12:33:21"/>
        <d v="2026-02-26T13:52:52"/>
        <d v="2026-02-26T14:01:51"/>
        <d v="2026-02-26T16:03:03"/>
        <d v="2026-02-26T17:06:47"/>
        <d v="2026-02-26T17:15:02"/>
        <d v="2026-02-27T09:48:46"/>
        <d v="2026-02-27T09:50:02"/>
        <d v="2026-02-27T13:53:01"/>
        <d v="2026-02-27T15:12:54"/>
        <d v="2026-02-27T17:12:32"/>
        <d v="2026-02-26T13:30:07"/>
        <d v="2026-02-26T13:56:07"/>
        <d v="2026-02-26T16:19:41"/>
        <d v="2026-02-26T16:20:42"/>
        <d v="2026-02-24T10:08:02"/>
        <d v="2026-02-23T17:21:33"/>
        <d v="2026-02-24T14:43:39"/>
        <d v="2026-02-25T09:26:30"/>
        <d v="2026-02-25T10:59:50"/>
        <d v="2026-02-26T14:29:12"/>
        <d v="2026-02-26T15:47:55"/>
        <d v="2026-02-26T17:27:26"/>
        <d v="2026-02-27T12:18:25"/>
        <d v="2026-02-23T14:53:31"/>
        <d v="2026-02-24T14:55:17"/>
        <d v="2026-02-25T11:41:35"/>
        <d v="2026-02-25T13:08:18"/>
        <d v="2026-02-25T14:24:05"/>
        <d v="2026-02-26T14:09:02"/>
        <d v="2026-02-26T14:48:37"/>
        <d v="2026-02-27T10:00:45"/>
        <d v="2026-02-24T13:45:36"/>
        <d v="2026-02-24T13:49:51"/>
        <d v="2026-02-25T09:50:10"/>
        <d v="2026-02-26T14:03:51"/>
        <d v="2026-02-27T08:37:11"/>
        <d v="2026-02-27T08:42:01"/>
        <d v="2026-02-27T08:49:48"/>
        <d v="2026-02-27T08:53:00"/>
        <d v="2026-02-27T10:10:08"/>
        <d v="2026-02-23T10:48:52"/>
        <d v="2026-02-23T14:45:58"/>
        <d v="2026-02-23T16:02:28"/>
        <d v="2026-02-24T08:26:20"/>
        <d v="2026-02-24T13:16:34"/>
        <d v="2026-02-24T13:37:21"/>
        <d v="2026-02-24T15:06:57"/>
        <d v="2026-02-24T17:36:08"/>
        <d v="2026-02-25T08:06:21"/>
        <d v="2026-02-25T08:19:34"/>
        <d v="2026-02-25T08:56:56"/>
        <d v="2026-02-25T09:46:46"/>
        <d v="2026-02-25T10:12:03"/>
        <d v="2026-02-25T12:15:02"/>
        <d v="2026-02-25T12:39:31"/>
        <d v="2026-02-25T12:50:12"/>
        <d v="2026-02-25T14:16:35"/>
        <d v="2026-02-25T14:42:39"/>
        <d v="2026-02-25T15:31:24"/>
        <d v="2026-02-25T15:45:12"/>
        <d v="2026-02-25T16:02:31"/>
        <d v="2026-02-25T16:20:42"/>
        <d v="2026-02-26T12:07:26"/>
        <d v="2026-02-26T12:35:13"/>
        <d v="2026-02-26T16:39:20"/>
        <d v="2026-02-26T17:45:01"/>
        <d v="2026-02-27T10:17:04"/>
        <d v="2026-02-27T10:56:41"/>
        <d v="2026-02-23T08:53:39"/>
        <d v="2026-02-23T10:44:55"/>
        <d v="2026-02-23T11:33:04"/>
        <d v="2026-02-23T11:39:20"/>
        <d v="2026-02-23T12:07:25"/>
        <d v="2026-02-23T13:00:51"/>
        <d v="2026-02-23T13:08:44"/>
        <d v="2026-02-23T14:10:17"/>
        <d v="2026-02-24T11:16:49"/>
        <d v="2026-02-24T11:54:10"/>
        <d v="2026-02-24T13:15:29"/>
        <d v="2026-02-24T14:21:12"/>
        <d v="2026-02-25T11:24:40"/>
        <d v="2026-02-25T12:35:38"/>
        <d v="2026-02-25T16:55:08"/>
        <d v="2026-02-25T17:24:01"/>
        <d v="2026-02-25T18:19:26"/>
        <d v="2026-02-26T07:13:53"/>
        <d v="2026-02-26T07:50:37"/>
        <d v="2026-02-26T08:22:21"/>
        <d v="2026-02-26T09:27:04"/>
        <d v="2026-02-26T10:18:09"/>
        <d v="2026-02-26T15:56:07"/>
        <d v="2026-02-27T09:12:30"/>
        <d v="2026-02-27T09:19:11"/>
        <d v="2026-02-27T10:13:00"/>
        <d v="2026-02-27T10:14:14"/>
        <d v="2026-02-27T11:59:47"/>
        <d v="2026-02-27T14:12:07"/>
        <d v="2026-02-27T16:34:00"/>
        <d v="2026-02-23T10:03:20"/>
        <d v="2026-02-23T10:46:41"/>
        <d v="2026-02-23T11:31:03"/>
        <d v="2026-02-23T11:48:28"/>
        <d v="2026-02-23T12:17:32"/>
        <d v="2026-02-23T13:31:41"/>
        <d v="2026-02-23T16:30:01"/>
        <d v="2026-02-23T17:30:35"/>
        <d v="2026-02-24T07:58:48"/>
        <d v="2026-02-24T08:07:01"/>
        <d v="2026-02-24T11:49:12"/>
        <d v="2026-02-24T12:09:03"/>
        <d v="2026-02-24T12:29:59"/>
        <d v="2026-02-24T13:44:36"/>
        <d v="2026-02-24T13:51:11"/>
        <d v="2026-02-24T14:11:27"/>
        <d v="2026-02-24T15:49:15"/>
        <d v="2026-02-24T17:24:34"/>
        <d v="2026-02-24T17:39:07"/>
        <d v="2026-02-24T18:02:04"/>
        <d v="2026-02-25T10:30:51"/>
        <d v="2026-02-25T10:31:49"/>
        <d v="2026-02-25T10:47:32"/>
        <d v="2026-02-25T12:35:02"/>
        <d v="2026-02-25T15:12:19"/>
        <d v="2026-02-25T16:06:11"/>
        <d v="2026-02-25T16:56:53"/>
        <d v="2026-02-26T06:37:40"/>
        <d v="2026-02-26T06:48:51"/>
        <d v="2026-02-26T09:53:16"/>
        <d v="2026-02-26T12:15:09"/>
        <d v="2026-02-26T13:25:21"/>
        <d v="2026-02-26T13:43:09"/>
        <d v="2026-02-26T14:14:53"/>
        <d v="2026-02-26T14:59:52"/>
        <d v="2026-02-26T19:18:01"/>
        <d v="2026-02-27T08:33:50"/>
        <d v="2026-02-27T09:45:57"/>
        <d v="2026-02-27T13:30:27"/>
        <d v="2026-02-27T11:56:02"/>
        <d v="2026-02-27T13:01:02"/>
        <d v="2026-02-27T14:20:37"/>
        <d v="2026-02-27T14:24:21"/>
        <d v="2026-02-27T17:15:34"/>
        <d v="2026-02-23T07:59:41"/>
        <d v="2026-02-23T08:06:47"/>
        <d v="2026-02-23T09:41:49"/>
        <d v="2026-02-23T09:53:51"/>
        <d v="2026-02-23T09:55:14"/>
        <d v="2026-02-23T10:21:06"/>
        <d v="2026-02-23T13:34:09"/>
        <d v="2026-02-23T16:28:48"/>
        <d v="2026-02-23T17:52:43"/>
        <d v="2026-02-24T08:54:27"/>
        <d v="2026-02-24T11:03:37"/>
        <d v="2026-02-24T11:22:14"/>
        <d v="2026-02-25T12:04:28"/>
        <d v="2026-02-25T12:07:47"/>
        <d v="2026-02-25T12:46:19"/>
        <d v="2026-02-25T15:17:36"/>
        <d v="2026-02-26T14:35:40"/>
        <d v="2026-02-26T16:15:24"/>
        <d v="2026-02-27T16:17:51"/>
        <d v="2026-02-23T12:04:11"/>
        <d v="2026-02-24T08:55:00"/>
        <d v="2026-02-24T11:05:54"/>
        <d v="2026-02-24T11:39:39"/>
        <d v="2026-02-24T12:33:12"/>
        <d v="2026-02-24T12:44:57"/>
        <d v="2026-02-24T17:38:17"/>
        <d v="2026-02-25T09:28:17"/>
        <d v="2026-02-25T15:08:14"/>
        <d v="2026-02-26T12:54:27"/>
        <d v="2026-02-26T14:20:50"/>
        <d v="2026-02-27T06:54:42"/>
        <d v="2026-02-27T11:39:15"/>
        <d v="2026-02-27T13:51:36"/>
        <d v="2026-02-27T18:04:09"/>
        <d v="2026-02-23T13:15:52"/>
        <d v="2026-02-23T14:49:16"/>
        <d v="2026-02-24T14:28:04"/>
        <d v="2026-02-25T09:46:32"/>
        <d v="2026-02-25T17:32:41"/>
        <d v="2026-02-26T09:30:28"/>
        <d v="2026-02-26T09:34:39"/>
        <d v="2026-02-26T10:47:20"/>
        <d v="2026-02-27T10:39:52"/>
        <d v="2026-02-27T11:58:32"/>
        <d v="2026-02-23T13:42:07"/>
        <d v="2026-02-23T13:50:51"/>
        <d v="2026-02-23T13:58:02"/>
        <d v="2026-02-23T14:05:05"/>
        <d v="2026-02-23T14:26:27"/>
        <d v="2026-02-23T14:33:50"/>
        <d v="2026-02-23T14:40:31"/>
        <d v="2026-02-23T14:46:59"/>
        <d v="2026-02-26T11:36:54"/>
        <d v="2026-02-28T08:25:06"/>
        <d v="2026-02-22T13:54:31"/>
        <d v="2026-02-24T07:36:24"/>
        <d v="2026-02-24T08:55:28"/>
        <d v="2026-02-24T09:57:01"/>
        <d v="2026-02-24T09:57:06"/>
        <d v="2026-02-24T09:57:39"/>
        <d v="2026-02-24T11:05:37"/>
        <d v="2026-02-24T12:40:31"/>
        <d v="2026-02-24T15:31:41"/>
        <d v="2026-02-24T20:45:53"/>
        <d v="2026-02-25T13:14:02"/>
        <d v="2026-02-25T18:07:33"/>
        <d v="2026-02-26T10:36:04"/>
        <d v="2026-02-26T11:09:23"/>
        <d v="2026-02-26T13:50:57"/>
        <d v="2026-02-26T15:44:45"/>
        <d v="2026-02-27T10:39:05"/>
        <d v="2026-02-27T10:51:25"/>
        <d v="2026-02-27T13:58:59"/>
        <d v="2026-02-27T14:56:16"/>
        <d v="2026-02-27T17:07:03"/>
        <d v="2026-02-23T11:06:07"/>
        <d v="2026-02-23T13:52:13"/>
        <d v="2026-02-23T14:57:23"/>
        <d v="2026-02-23T14:58:04"/>
        <d v="2026-02-24T11:54:22"/>
        <d v="2026-02-24T12:09:02"/>
        <d v="2026-02-24T12:11:49"/>
        <d v="2026-02-24T14:13:04"/>
        <d v="2026-02-25T14:44:07"/>
        <d v="2026-02-26T10:20:18"/>
        <d v="2026-02-26T12:14:55"/>
        <d v="2026-02-26T12:26:17"/>
        <d v="2026-02-26T12:56:21"/>
        <d v="2026-02-26T13:08:33"/>
        <d v="2026-02-26T15:17:14"/>
        <d v="2026-02-27T09:45:50"/>
        <d v="2026-02-27T10:14:05"/>
        <d v="2026-02-27T10:15:09"/>
        <d v="2026-02-27T16:40:39"/>
        <d v="2026-02-23T10:17:10"/>
        <d v="2026-02-23T11:50:07"/>
        <d v="2026-02-24T10:02:24"/>
        <d v="2026-02-24T18:32:07"/>
        <d v="2026-02-24T18:42:16"/>
        <d v="2026-02-24T18:43:58"/>
        <d v="2026-02-25T14:05:27"/>
        <d v="2026-02-25T16:51:44"/>
        <d v="2026-02-26T09:50:53"/>
        <d v="2026-02-26T13:19:13"/>
        <d v="2026-02-26T13:22:15"/>
        <d v="2026-02-26T15:14:24"/>
        <d v="2026-02-26T15:43:29"/>
        <d v="2026-02-26T17:38:09"/>
        <d v="2026-02-27T10:24:50"/>
        <d v="2026-02-27T11:41:05"/>
        <d v="2026-02-27T11:52:12"/>
        <d v="2026-02-27T12:11:15"/>
        <d v="2026-02-27T15:13:46"/>
        <d v="2026-02-27T16:32:54"/>
        <d v="2026-02-23T14:18:27"/>
        <d v="2026-02-23T15:56:08"/>
        <d v="2026-02-24T10:52:39"/>
        <d v="2026-02-26T15:46:03"/>
        <d v="2026-02-23T11:07:13"/>
        <d v="2026-02-23T11:25:26"/>
        <d v="2026-02-24T12:57:20"/>
        <d v="2026-02-24T12:57:32"/>
        <d v="2026-02-25T05:31:06"/>
        <d v="2026-02-25T10:27:04"/>
        <d v="2026-02-25T18:01:23"/>
        <d v="2026-02-25T18:09:07"/>
        <d v="2026-02-26T09:41:15"/>
        <d v="2026-02-26T09:59:01"/>
        <d v="2026-02-26T13:07:56"/>
        <d v="2026-02-26T14:56:26"/>
        <d v="2026-02-26T15:32:06"/>
        <d v="2026-02-27T07:19:39"/>
        <d v="2026-02-27T07:33:35"/>
        <d v="2026-02-27T08:23:48"/>
        <d v="2026-02-27T12:03:20"/>
        <d v="2026-02-24T12:51:31"/>
        <d v="2026-02-24T15:12:36"/>
        <d v="2026-02-24T15:30:08"/>
        <d v="2026-02-24T17:34:41"/>
        <d v="2026-02-24T17:58:16"/>
        <d v="2026-02-26T11:28:30"/>
        <d v="2026-02-26T12:11:22"/>
        <d v="2026-02-26T12:11:36"/>
        <d v="2026-02-26T13:04:01"/>
        <d v="2026-02-26T15:03:07"/>
        <d v="2026-02-23T06:15:41"/>
        <d v="2026-02-23T06:46:15"/>
        <d v="2026-02-23T10:21:09"/>
        <d v="2026-02-23T11:49:56"/>
        <d v="2026-02-23T13:31:02"/>
        <d v="2026-02-23T13:58:09"/>
        <d v="2026-02-23T15:15:10"/>
        <d v="2026-02-23T15:56:38"/>
        <d v="2026-02-23T15:56:52"/>
        <d v="2026-02-23T16:43:23"/>
        <d v="2026-02-23T16:53:04"/>
        <d v="2026-02-24T11:43:42"/>
        <d v="2026-02-24T17:39:33"/>
        <d v="2026-02-24T17:42:40"/>
        <d v="2026-02-25T09:54:57"/>
        <d v="2026-02-25T10:07:00"/>
        <d v="2026-02-25T10:37:07"/>
        <d v="2026-02-25T10:44:52"/>
        <d v="2026-02-25T11:07:32"/>
        <d v="2026-02-25T12:58:13"/>
        <d v="2026-02-25T15:38:38"/>
        <d v="2026-02-25T18:53:40"/>
        <d v="2026-02-26T09:37:56"/>
        <d v="2026-02-26T16:09:46"/>
        <d v="2026-02-27T09:19:41"/>
        <d v="2026-02-23T09:55:23"/>
        <d v="2026-02-24T09:41:25"/>
        <d v="2026-02-24T15:51:10"/>
        <d v="2026-02-25T12:49:23"/>
        <d v="2026-02-25T13:31:52"/>
        <d v="2026-02-25T16:40:27"/>
        <d v="2026-02-25T17:21:49"/>
        <d v="2026-02-25T17:31:47"/>
        <d v="2026-02-25T19:01:03"/>
        <d v="2026-02-26T13:20:00"/>
        <d v="2026-02-26T14:55:36"/>
        <d v="2026-02-26T15:18:01"/>
        <d v="2026-02-27T12:27:10"/>
        <d v="2026-02-27T16:37:44"/>
        <d v="2026-02-23T10:35:31"/>
        <d v="2026-02-23T14:12:59"/>
        <d v="2026-02-23T15:18:04"/>
        <d v="2026-02-23T15:58:45"/>
        <d v="2026-02-23T16:26:17"/>
        <d v="2026-02-23T16:34:40"/>
        <d v="2026-02-24T13:16:17"/>
        <d v="2026-02-24T13:18:05"/>
        <d v="2026-02-25T12:31:13"/>
        <d v="2026-02-25T12:53:17"/>
        <d v="2026-02-25T14:26:26"/>
        <d v="2026-02-25T14:39:52"/>
        <d v="2026-02-26T09:33:58"/>
        <d v="2026-02-26T10:09:09"/>
        <d v="2026-02-26T11:06:36"/>
        <d v="2026-02-26T16:00:24"/>
        <d v="2026-02-26T16:44:22"/>
        <d v="2026-02-27T16:30:13"/>
        <d v="2026-02-23T08:13:36"/>
        <d v="2026-02-23T09:19:56"/>
        <d v="2026-02-23T11:51:06"/>
        <d v="2026-02-23T13:59:02"/>
        <d v="2026-02-23T14:36:11"/>
        <d v="2026-02-23T15:57:37"/>
        <d v="2026-02-23T16:18:14"/>
        <d v="2026-02-24T10:06:48"/>
        <d v="2026-02-24T15:57:20"/>
        <d v="2026-02-25T08:12:05"/>
        <d v="2026-02-25T09:05:16"/>
        <d v="2026-02-25T09:08:46"/>
        <d v="2026-02-25T09:28:08"/>
        <d v="2026-02-25T10:51:20"/>
        <d v="2026-02-25T11:29:39"/>
        <d v="2026-02-25T15:06:34"/>
        <d v="2026-02-25T16:58:25"/>
        <d v="2026-02-25T17:44:30"/>
        <d v="2026-02-26T09:16:16"/>
        <d v="2026-02-26T10:43:07"/>
        <d v="2026-02-26T13:38:39"/>
        <d v="2026-02-26T13:44:13"/>
        <d v="2026-02-26T16:51:00"/>
        <d v="2026-02-23T12:23:07"/>
        <d v="2026-02-23T13:05:24"/>
        <d v="2026-02-23T13:08:08"/>
        <d v="2026-02-23T13:52:22"/>
        <d v="2026-02-24T07:11:39"/>
        <d v="2026-02-24T08:05:12"/>
        <d v="2026-02-24T08:16:43"/>
        <d v="2026-02-24T08:45:37"/>
        <d v="2026-02-24T09:09:22"/>
        <d v="2026-02-24T10:34:21"/>
        <d v="2026-02-24T11:01:27"/>
        <d v="2026-02-24T13:51:25"/>
        <d v="2026-02-24T16:21:49"/>
        <d v="2026-02-24T18:53:17"/>
        <d v="2026-02-25T11:33:12"/>
        <d v="2026-02-25T11:35:48"/>
        <d v="2026-02-25T12:13:06"/>
        <d v="2026-02-25T13:20:05"/>
        <d v="2026-02-26T10:16:20"/>
        <d v="2026-02-26T12:27:29"/>
        <d v="2026-02-26T14:22:54"/>
        <d v="2026-02-26T21:26:16"/>
        <d v="2026-02-27T11:50:31"/>
        <d v="2026-02-27T11:55:37"/>
        <d v="2026-02-27T12:26:39"/>
        <d v="2026-02-27T12:29:04"/>
        <d v="2026-02-27T12:30:47"/>
        <d v="2026-02-27T12:32:16"/>
        <d v="2026-02-27T12:33:48"/>
        <d v="2026-02-27T12:35:17"/>
        <d v="2026-02-27T12:36:48"/>
        <d v="2026-02-27T12:38:14"/>
        <d v="2026-02-27T12:39:45"/>
        <d v="2026-02-27T12:41:25"/>
        <d v="2026-02-27T12:43:30"/>
        <d v="2026-02-23T09:08:55"/>
        <d v="2026-02-23T09:27:39"/>
        <d v="2026-02-23T10:23:28"/>
        <d v="2026-02-23T11:21:16"/>
        <d v="2026-02-23T11:36:35"/>
        <d v="2026-02-23T11:42:40"/>
        <d v="2026-02-23T11:53:31"/>
        <d v="2026-02-23T14:19:05"/>
        <d v="2026-02-23T14:39:51"/>
        <d v="2026-02-23T16:27:14"/>
        <d v="2026-02-23T16:32:38"/>
        <d v="2026-02-23T17:26:58"/>
        <d v="2026-02-23T17:38:50"/>
        <d v="2026-02-24T09:22:26"/>
        <d v="2026-02-24T14:29:06"/>
        <d v="2026-02-24T14:37:00"/>
        <d v="2026-02-24T14:59:55"/>
        <d v="2026-02-24T15:16:48"/>
        <d v="2026-02-24T15:24:57"/>
        <d v="2026-02-24T15:32:06"/>
        <d v="2026-02-24T18:20:57"/>
        <d v="2026-02-25T10:11:51"/>
        <d v="2026-02-25T11:15:18"/>
        <d v="2026-02-25T11:37:30"/>
        <d v="2026-02-25T12:02:07"/>
        <d v="2026-02-25T12:10:10"/>
        <d v="2026-02-25T13:49:00"/>
        <d v="2026-02-25T13:53:02"/>
        <d v="2026-02-25T14:10:09"/>
        <d v="2026-02-25T14:21:24"/>
        <d v="2026-02-25T14:46:17"/>
        <d v="2026-02-25T14:55:55"/>
        <d v="2026-02-25T16:22:35"/>
        <d v="2026-02-25T17:02:43"/>
        <d v="2026-02-25T17:15:41"/>
        <d v="2026-02-25T17:27:56"/>
        <d v="2026-02-25T17:44:52"/>
        <d v="2026-02-25T18:17:37"/>
        <d v="2026-02-25T18:27:16"/>
        <d v="2026-02-26T09:28:49"/>
        <d v="2026-02-26T11:59:35"/>
        <d v="2026-02-26T15:11:26"/>
        <d v="2026-02-26T16:30:53"/>
        <d v="2026-02-27T11:03:49"/>
        <d v="2026-02-27T14:14:11"/>
        <d v="2026-02-27T17:26:33"/>
        <d v="2026-02-24T10:29:34"/>
        <d v="2026-02-25T17:18:03"/>
        <d v="2026-02-27T11:54:47"/>
        <d v="2026-02-24T10:54:37"/>
        <d v="2026-02-25T13:07:14"/>
        <d v="2026-02-23T16:36:20"/>
        <d v="2026-02-24T07:25:42"/>
        <d v="2026-02-24T08:01:53"/>
        <d v="2026-02-24T10:02:32"/>
        <d v="2026-02-24T11:07:35"/>
        <d v="2026-02-24T13:43:01"/>
        <d v="2026-02-24T20:27:46"/>
        <d v="2026-02-25T11:07:14"/>
        <d v="2026-02-25T13:58:50"/>
        <d v="2026-02-25T14:04:51"/>
        <d v="2026-02-25T16:12:31"/>
        <d v="2026-02-26T10:24:25"/>
        <d v="2026-02-26T11:07:33"/>
        <d v="2026-02-26T12:37:09"/>
        <d v="2026-02-26T13:14:01"/>
        <d v="2026-02-26T13:32:19"/>
        <d v="2026-02-26T14:23:55"/>
        <d v="2026-02-27T11:10:01"/>
        <d v="2026-02-27T15:08:13"/>
        <d v="2026-02-23T18:23:45"/>
        <d v="2026-02-24T13:29:43"/>
        <d v="2026-02-24T17:17:44"/>
        <d v="2026-02-25T10:09:37"/>
        <d v="2026-02-26T10:27:22"/>
        <d v="2026-02-26T13:01:43"/>
        <d v="2026-02-26T13:02:01"/>
        <d v="2026-02-26T13:19:02"/>
        <d v="2026-02-26T15:38:14"/>
        <d v="2026-02-26T17:57:59"/>
        <d v="2026-02-27T08:07:48"/>
        <d v="2026-02-27T10:54:05"/>
        <d v="2026-02-27T10:56:39"/>
        <d v="2026-02-27T11:24:48"/>
        <d v="2026-02-27T12:13:44"/>
        <d v="2026-02-27T12:16:09"/>
        <d v="2026-02-27T12:28:46"/>
        <d v="2026-02-27T12:41:24"/>
        <d v="2026-02-27T12:47:27"/>
        <d v="2026-02-27T14:29:27"/>
        <d v="2026-02-27T14:55:34"/>
        <d v="2026-02-27T15:35:22"/>
        <d v="2026-02-23T11:09:41"/>
        <d v="2026-02-23T11:10:52"/>
        <d v="2026-02-23T11:47:24"/>
        <d v="2026-02-23T14:09:15"/>
        <d v="2026-02-24T11:25:22"/>
        <d v="2026-02-24T11:27:51"/>
        <d v="2026-02-25T10:41:52"/>
        <d v="2026-02-25T14:29:21"/>
        <d v="2026-02-25T16:24:00"/>
        <d v="2026-02-26T09:11:49"/>
        <d v="2026-02-26T09:19:45"/>
        <d v="2026-02-25T09:51:40"/>
        <d v="2026-02-25T15:30:51"/>
        <d v="2026-02-25T16:33:21"/>
        <d v="2026-02-25T17:58:14"/>
        <d v="2026-02-25T18:21:44"/>
        <d v="2026-02-23T10:57:02"/>
        <d v="2026-02-23T11:14:55"/>
        <d v="2026-02-23T11:19:09"/>
        <d v="2026-02-23T11:54:49"/>
        <d v="2026-02-23T13:54:50"/>
        <d v="2026-02-23T15:42:02"/>
        <d v="2026-02-23T15:46:53"/>
        <d v="2026-02-24T08:58:33"/>
        <d v="2026-02-24T09:59:17"/>
        <d v="2026-02-24T10:39:17"/>
        <d v="2026-02-24T10:45:46"/>
        <d v="2026-02-24T11:03:15"/>
        <d v="2026-02-24T11:20:40"/>
        <d v="2026-02-24T11:21:58"/>
        <d v="2026-02-24T11:33:29"/>
        <d v="2026-02-24T11:46:34"/>
        <d v="2026-02-24T11:58:49"/>
        <d v="2026-02-24T12:51:13"/>
        <d v="2026-02-24T14:35:45"/>
        <d v="2026-02-24T14:56:15"/>
        <d v="2026-02-25T10:22:48"/>
        <d v="2026-02-25T10:35:58"/>
        <d v="2026-02-25T10:56:25"/>
        <d v="2026-02-25T14:43:03"/>
        <d v="2026-02-25T14:50:41"/>
        <d v="2026-02-26T10:05:53"/>
        <d v="2026-02-26T14:12:09"/>
        <d v="2026-02-27T09:31:02"/>
        <d v="2026-02-23T15:19:09"/>
        <d v="2026-02-24T13:25:17"/>
        <d v="2026-02-24T13:44:20"/>
        <d v="2026-02-24T14:06:09"/>
        <d v="2026-02-26T10:22:20"/>
        <d v="2026-02-26T11:34:16"/>
        <d v="2026-02-26T11:57:34"/>
        <d v="2026-02-27T10:50:26"/>
        <d v="2026-02-27T10:58:09"/>
        <d v="2026-02-27T11:25:31"/>
        <d v="2026-02-27T12:20:51"/>
        <d v="2026-02-23T10:31:32"/>
        <d v="2026-02-23T13:47:14"/>
        <d v="2026-02-23T14:25:08"/>
        <d v="2026-02-23T17:07:20"/>
        <d v="2026-02-24T08:42:31"/>
        <d v="2026-02-25T11:13:35"/>
        <d v="2026-02-25T14:55:48"/>
        <d v="2026-02-25T15:21:10"/>
        <d v="2026-02-25T16:49:20"/>
        <d v="2026-02-25T18:08:25"/>
        <d v="2026-02-26T08:53:16"/>
        <d v="2026-02-26T16:56:43"/>
        <d v="2026-02-27T08:52:32"/>
        <d v="2026-02-27T09:55:12"/>
        <d v="2026-02-27T16:51:36"/>
        <d v="2026-02-23T08:52:01"/>
        <d v="2026-02-23T09:47:36"/>
        <d v="2026-02-24T08:13:45"/>
        <d v="2026-02-24T12:44:24"/>
        <d v="2026-02-24T13:05:24"/>
        <d v="2026-02-24T13:48:07"/>
        <d v="2026-02-24T15:41:01"/>
        <d v="2026-02-26T11:21:37"/>
        <d v="2026-02-26T12:19:35"/>
        <d v="2026-02-26T14:41:01"/>
        <d v="2026-02-26T15:44:22"/>
        <d v="2026-02-26T16:16:01"/>
        <d v="2026-02-27T10:12:27"/>
        <d v="2026-02-27T10:34:16"/>
        <d v="2026-02-27T10:34:31"/>
        <d v="2026-02-27T11:52:06"/>
        <d v="2026-02-27T14:18:50"/>
        <d v="2026-02-27T14:53:53"/>
        <d v="2026-02-27T15:49:14"/>
        <d v="2026-02-27T16:16:02"/>
        <d v="2026-02-23T08:58:38"/>
        <d v="2026-02-23T09:00:46"/>
        <d v="2026-02-23T09:07:44"/>
        <d v="2026-02-23T09:33:26"/>
        <d v="2026-02-23T09:44:03"/>
        <d v="2026-02-23T09:53:20"/>
        <d v="2026-02-23T11:21:01"/>
        <d v="2026-02-23T13:21:35"/>
        <d v="2026-02-24T12:04:15"/>
        <d v="2026-02-24T14:55:18"/>
        <d v="2026-02-24T18:16:53"/>
        <d v="2026-02-25T11:39:26"/>
        <d v="2026-02-25T12:09:27"/>
        <d v="2026-02-25T13:29:27"/>
        <d v="2026-02-25T15:17:42"/>
        <d v="2026-02-25T17:29:37"/>
        <d v="2026-02-25T21:03:51"/>
        <d v="2026-02-26T10:00:03"/>
        <d v="2026-02-26T11:59:49"/>
        <d v="2026-02-26T13:49:03"/>
        <d v="2026-02-26T13:49:10"/>
        <d v="2026-02-26T15:17:30"/>
        <d v="2026-02-26T15:49:52"/>
        <d v="2026-02-26T16:04:20"/>
        <d v="2026-02-26T16:41:31"/>
        <d v="2026-02-27T08:47:23"/>
        <d v="2026-02-27T12:27:57"/>
        <d v="2026-02-28T10:45:51"/>
        <d v="2026-02-23T08:46:01"/>
        <d v="2026-02-23T09:35:01"/>
        <d v="2026-02-23T10:15:22"/>
        <d v="2026-02-23T11:30:46"/>
        <d v="2026-02-23T11:52:41"/>
        <d v="2026-02-23T12:10:17"/>
        <d v="2026-02-23T12:36:46"/>
        <d v="2026-02-23T13:59:12"/>
        <d v="2026-02-23T14:18:43"/>
        <d v="2026-02-23T14:26:13"/>
        <d v="2026-02-23T15:36:08"/>
        <d v="2026-02-23T15:48:01"/>
        <d v="2026-02-23T15:57:34"/>
        <d v="2026-02-23T16:19:30"/>
        <d v="2026-02-23T17:41:54"/>
        <d v="2026-02-23T17:43:37"/>
        <d v="2026-02-24T10:07:21"/>
        <d v="2026-02-24T13:28:45"/>
        <d v="2026-02-24T13:38:29"/>
        <d v="2026-02-24T13:56:48"/>
        <d v="2026-02-24T14:09:45"/>
        <d v="2026-02-24T14:25:49"/>
        <d v="2026-02-24T14:32:08"/>
        <d v="2026-02-24T14:41:21"/>
        <d v="2026-02-24T15:32:00"/>
        <d v="2026-02-24T15:50:19"/>
        <d v="2026-02-24T16:01:30"/>
        <d v="2026-02-24T16:30:35"/>
        <d v="2026-02-25T10:16:45"/>
        <d v="2026-02-25T11:12:17"/>
        <d v="2026-02-25T11:21:43"/>
        <d v="2026-02-25T12:06:45"/>
        <d v="2026-02-25T12:39:17"/>
        <d v="2026-02-25T12:46:42"/>
        <d v="2026-02-25T13:08:53"/>
        <d v="2026-02-25T15:42:02"/>
        <d v="2026-02-25T15:43:23"/>
        <d v="2026-02-25T15:50:46"/>
        <d v="2026-02-26T01:13:44"/>
        <d v="2026-02-26T09:03:37"/>
        <d v="2026-02-26T11:20:05"/>
        <d v="2026-02-26T11:39:51"/>
        <d v="2026-02-26T13:18:31"/>
        <d v="2026-02-26T13:50:32"/>
        <d v="2026-02-26T18:48:31"/>
        <d v="2026-02-26T22:49:40"/>
        <d v="2026-02-27T07:59:07"/>
        <d v="2026-02-27T08:10:43"/>
        <d v="2026-02-27T10:03:23"/>
        <d v="2026-02-27T10:03:28"/>
        <d v="2026-02-23T08:46:09"/>
        <d v="2026-02-23T09:44:08"/>
        <d v="2026-02-23T11:02:06"/>
        <d v="2026-02-23T13:45:25"/>
        <d v="2026-02-23T14:12:55"/>
        <d v="2026-02-24T13:06:38"/>
        <d v="2026-02-24T13:56:30"/>
        <d v="2026-02-24T14:13:46"/>
        <d v="2026-02-25T09:53:59"/>
        <d v="2026-02-25T18:33:35"/>
        <d v="2026-02-26T10:30:05"/>
        <d v="2026-02-26T10:33:56"/>
        <d v="2026-02-26T10:57:45"/>
        <d v="2026-02-27T09:30:57"/>
        <d v="2026-02-27T11:06:48"/>
        <d v="2026-02-27T12:16:49"/>
        <d v="2026-02-27T15:36:49"/>
        <d v="2026-02-23T09:51:59"/>
        <d v="2026-02-23T11:54:31"/>
        <d v="2026-02-23T14:04:43"/>
        <d v="2026-02-23T19:51:05"/>
        <d v="2026-02-24T06:57:08"/>
        <d v="2026-02-24T07:31:46"/>
        <d v="2026-02-24T08:09:35"/>
        <d v="2026-02-24T08:10:56"/>
        <d v="2026-02-24T08:48:26"/>
        <d v="2026-02-24T11:48:01"/>
        <d v="2026-02-24T12:52:51"/>
        <d v="2026-02-24T16:06:18"/>
        <d v="2026-02-25T08:23:55"/>
        <d v="2026-02-25T08:54:23"/>
        <d v="2026-02-25T09:03:01"/>
        <d v="2026-02-25T10:21:13"/>
        <d v="2026-02-25T16:19:59"/>
        <d v="2026-02-25T17:07:23"/>
        <d v="2026-02-26T07:18:28"/>
        <d v="2026-02-26T10:46:55"/>
        <d v="2026-02-26T11:33:19"/>
        <d v="2026-02-27T09:41:15"/>
        <d v="2026-02-27T09:48:02"/>
        <d v="2026-02-27T16:30:51"/>
        <d v="2026-02-27T19:21:05"/>
        <d v="2026-02-23T15:04:38"/>
        <d v="2026-02-23T09:58:23"/>
        <d v="2026-02-23T10:33:41"/>
        <d v="2026-02-23T13:05:39"/>
        <d v="2026-02-23T14:06:01"/>
        <d v="2026-02-23T15:50:57"/>
        <d v="2026-02-23T16:47:39"/>
        <d v="2026-02-23T18:30:03"/>
        <d v="2026-02-24T10:12:21"/>
        <d v="2026-02-24T11:22:07"/>
        <d v="2026-02-24T13:17:19"/>
        <d v="2026-02-24T13:40:33"/>
        <d v="2026-02-24T13:43:14"/>
        <d v="2026-02-24T14:06:10"/>
        <d v="2026-02-24T16:37:25"/>
        <d v="2026-02-24T17:02:02"/>
        <d v="2026-02-24T18:36:36"/>
        <d v="2026-02-25T11:18:47"/>
        <d v="2026-02-25T11:32:06"/>
        <d v="2026-02-25T12:26:55"/>
        <d v="2026-02-25T12:42:55"/>
        <d v="2026-02-26T06:34:29"/>
        <d v="2026-02-26T06:45:26"/>
        <d v="2026-02-26T11:24:41"/>
        <d v="2026-02-26T17:14:46"/>
        <d v="2026-02-27T10:41:48"/>
        <d v="2026-02-27T11:31:38"/>
        <d v="2026-02-27T12:38:59"/>
        <d v="2026-02-27T13:17:38"/>
        <d v="2026-02-27T16:37:58"/>
        <d v="2026-02-27T17:19:34"/>
        <d v="2026-02-26T10:38:55"/>
        <d v="2026-02-26T10:44:37"/>
        <d v="2026-02-26T10:52:03"/>
        <d v="2026-02-26T12:14:50"/>
        <d v="2026-02-22T20:24:08"/>
        <d v="2026-02-23T07:01:21"/>
        <d v="2026-02-23T09:50:43"/>
        <d v="2026-02-23T14:41:37"/>
        <d v="2026-02-24T09:00:37"/>
        <d v="2026-02-24T09:25:40"/>
        <d v="2026-02-24T09:30:01"/>
        <d v="2026-02-24T09:35:55"/>
        <d v="2026-02-24T10:34:12"/>
        <d v="2026-02-24T15:13:53"/>
        <d v="2026-02-24T15:23:38"/>
        <d v="2026-02-25T10:55:08"/>
        <d v="2026-02-25T11:31:56"/>
        <d v="2026-02-25T11:34:42"/>
        <d v="2026-02-25T11:53:53"/>
        <d v="2026-02-25T16:27:26"/>
        <d v="2026-02-26T09:28:14"/>
        <d v="2026-02-26T14:00:07"/>
        <d v="2026-02-26T16:12:17"/>
        <d v="2026-02-26T16:37:58"/>
        <d v="2026-02-26T16:40:12"/>
        <d v="2026-02-26T17:10:45"/>
        <d v="2026-02-27T09:33:36"/>
        <d v="2026-02-27T09:46:27"/>
        <d v="2026-02-27T10:19:26"/>
        <d v="2026-02-27T11:13:27"/>
        <d v="2026-02-27T11:15:04"/>
        <d v="2026-02-27T12:13:39"/>
        <d v="2026-02-27T12:28:01"/>
        <d v="2026-02-27T14:23:54"/>
        <d v="2026-02-27T14:49:07"/>
        <d v="2026-02-27T15:01:34"/>
        <d v="2026-02-27T18:24:38"/>
        <d v="2026-02-25T13:17:19"/>
        <d v="2026-02-26T13:28:57"/>
        <d v="2026-02-26T15:28:51"/>
        <d v="2026-02-27T08:17:19"/>
        <d v="2026-02-27T08:36:14"/>
        <d v="2026-02-27T10:33:06"/>
        <d v="2026-02-27T14:59:11"/>
        <d v="2026-02-27T15:09:04"/>
        <d v="2026-02-27T15:16:31"/>
        <d v="2026-02-27T15:24:30"/>
        <d v="2026-02-23T12:17:57"/>
        <d v="2026-02-23T14:54:22"/>
        <d v="2026-02-24T10:46:32"/>
        <d v="2026-02-24T14:09:49"/>
        <d v="2026-02-24T15:34:44"/>
        <d v="2026-02-25T09:47:37"/>
        <d v="2026-02-25T09:59:13"/>
        <d v="2026-02-25T10:20:14"/>
        <d v="2026-02-25T14:09:23"/>
        <d v="2026-02-25T16:54:33"/>
        <d v="2026-02-26T11:39:07"/>
        <d v="2026-02-26T14:22:03"/>
        <d v="2026-02-26T16:25:05"/>
        <d v="2026-02-26T18:59:59"/>
        <d v="2026-02-27T10:18:49"/>
        <d v="2026-02-27T10:24:45"/>
        <d v="2026-02-27T14:44:31"/>
        <d v="2026-02-23T11:04:17"/>
        <d v="2026-02-23T15:31:35"/>
        <d v="2026-02-23T15:35:32"/>
        <d v="2026-02-25T11:56:48"/>
        <d v="2026-02-23T10:06:46"/>
        <d v="2026-02-23T10:19:23"/>
        <d v="2026-02-23T10:34:06"/>
        <d v="2026-02-23T10:56:57"/>
        <d v="2026-02-23T11:15:26"/>
        <d v="2026-02-23T11:20:57"/>
        <d v="2026-02-23T11:41:52"/>
        <d v="2026-02-23T13:50:53"/>
        <d v="2026-02-23T14:15:56"/>
        <d v="2026-02-23T15:11:59"/>
        <d v="2026-02-23T17:14:58"/>
        <d v="2026-02-24T09:27:50"/>
        <d v="2026-02-24T09:40:11"/>
        <d v="2026-02-24T10:37:03"/>
        <d v="2026-02-24T11:09:47"/>
        <d v="2026-02-24T11:46:04"/>
        <d v="2026-02-24T12:24:24"/>
        <d v="2026-02-24T12:46:56"/>
        <d v="2026-02-25T06:31:27"/>
        <d v="2026-02-25T09:00:46"/>
        <d v="2026-02-25T09:19:48"/>
        <d v="2026-02-25T12:38:51"/>
        <d v="2026-02-26T11:13:29"/>
        <d v="2026-02-26T11:49:24"/>
        <d v="2026-02-26T14:55:09"/>
        <d v="2026-02-26T17:33:21"/>
        <d v="2026-02-27T11:41:38"/>
        <d v="2026-02-27T14:14:04"/>
        <d v="2026-02-27T16:22:48"/>
        <d v="2026-02-23T06:38:27"/>
        <d v="2026-02-23T09:23:00"/>
        <d v="2026-02-23T09:43:46"/>
        <d v="2026-02-23T15:30:51"/>
        <d v="2026-02-24T11:15:19"/>
        <d v="2026-02-24T11:20:19"/>
        <d v="2026-02-24T13:22:47"/>
        <d v="2026-02-24T13:30:38"/>
        <d v="2026-02-24T13:51:42"/>
        <d v="2026-02-24T14:11:48"/>
        <d v="2026-02-24T14:41:25"/>
        <d v="2026-02-24T15:10:04"/>
        <d v="2026-02-24T17:39:03"/>
        <d v="2026-02-25T07:27:50"/>
        <d v="2026-02-25T11:58:02"/>
        <d v="2026-02-25T12:40:28"/>
        <d v="2026-02-25T12:56:51"/>
        <d v="2026-02-25T14:01:47"/>
        <d v="2026-02-25T14:53:11"/>
        <d v="2026-02-26T09:19:51"/>
        <d v="2026-02-26T10:10:24"/>
        <d v="2026-02-26T12:15:08"/>
        <d v="2026-02-26T14:27:19"/>
        <d v="2026-02-26T14:46:29"/>
        <d v="2026-02-27T07:06:55"/>
        <d v="2026-02-27T08:24:23"/>
        <d v="2026-02-27T13:31:22"/>
        <d v="2026-02-27T14:07:40"/>
        <d v="2026-02-22T16:21:39"/>
        <d v="2026-02-23T07:47:48"/>
        <d v="2026-02-23T08:48:06"/>
        <d v="2026-02-23T08:54:03"/>
        <d v="2026-02-23T08:55:40"/>
        <d v="2026-02-23T08:56:49"/>
        <d v="2026-02-23T09:51:42"/>
        <d v="2026-02-23T11:13:45"/>
        <d v="2026-02-23T12:01:24"/>
        <d v="2026-02-23T16:36:45"/>
        <d v="2026-02-23T18:10:14"/>
        <d v="2026-02-24T09:16:41"/>
        <d v="2026-02-24T18:06:26"/>
        <d v="2026-02-25T09:25:23"/>
        <d v="2026-02-25T10:47:12"/>
        <d v="2026-02-25T12:11:26"/>
        <d v="2026-02-25T12:20:59"/>
        <d v="2026-02-25T13:25:02"/>
        <d v="2026-02-25T14:13:45"/>
        <d v="2026-02-25T14:45:26"/>
        <d v="2026-02-25T15:02:27"/>
        <d v="2026-02-25T15:54:50"/>
        <d v="2026-02-26T09:14:46"/>
        <d v="2026-02-26T10:06:10"/>
        <d v="2026-02-26T10:10:55"/>
        <d v="2026-02-26T10:17:48"/>
        <d v="2026-02-26T11:43:16"/>
        <d v="2026-02-26T14:44:20"/>
        <d v="2026-02-26T16:31:00"/>
        <d v="2026-02-27T12:31:10"/>
        <d v="2026-02-27T16:46:00"/>
      </sharedItems>
    </cacheField>
    <cacheField name="Case Number" numFmtId="0">
      <sharedItems/>
    </cacheField>
    <cacheField name="Case Type" numFmtId="0">
      <sharedItems/>
    </cacheField>
    <cacheField name="Interaction Type" numFmtId="0">
      <sharedItems count="3">
        <s v="Return / Replace / Scrap"/>
        <s v="Credit / Debit Request"/>
        <s v="Warranty Service"/>
      </sharedItems>
    </cacheField>
    <cacheField name="Interaction Subtype" numFmtId="0">
      <sharedItems count="9">
        <s v="Defective Product"/>
        <s v="Incorrect/Missing Product"/>
        <s v="Pricing Adjustment"/>
        <s v="Shipping"/>
        <s v="Quantity"/>
        <s v="Header / Shipping &amp; Handling Adjustment"/>
        <s v="Material Debit"/>
        <s v="External Labor"/>
        <s v="Past Due (Order Received Late)"/>
      </sharedItems>
    </cacheField>
    <cacheField name="Legacy Interaction Type" numFmtId="0">
      <sharedItems containsNonDate="0" containsString="0" containsBlank="1"/>
    </cacheField>
    <cacheField name="OOB or Reliability?" numFmtId="0">
      <sharedItems containsBlank="1"/>
    </cacheField>
    <cacheField name="Brand" numFmtId="0">
      <sharedItems/>
    </cacheField>
    <cacheField name="Category" numFmtId="0">
      <sharedItems/>
    </cacheField>
    <cacheField name="Series" numFmtId="0">
      <sharedItems/>
    </cacheField>
    <cacheField name="Factory" numFmtId="0">
      <sharedItems/>
    </cacheField>
    <cacheField name="Description" numFmtId="0">
      <sharedItems longText="1"/>
    </cacheField>
    <cacheField name="Customer" numFmtId="0">
      <sharedItems/>
    </cacheField>
    <cacheField name="Original Order #" numFmtId="0">
      <sharedItems containsBlank="1"/>
    </cacheField>
    <cacheField name="PO #" numFmtId="0">
      <sharedItems containsBlank="1"/>
    </cacheField>
    <cacheField name="Invoice #" numFmtId="0">
      <sharedItems containsBlank="1"/>
    </cacheField>
    <cacheField name="Line Number" numFmtId="0">
      <sharedItems containsString="0" containsBlank="1" containsNumber="1" containsInteger="1" minValue="0" maxValue="104"/>
    </cacheField>
    <cacheField name="Brand2" numFmtId="0">
      <sharedItems containsBlank="1"/>
    </cacheField>
    <cacheField name="Category3" numFmtId="0">
      <sharedItems containsBlank="1"/>
    </cacheField>
    <cacheField name="Series4" numFmtId="0">
      <sharedItems containsBlank="1"/>
    </cacheField>
    <cacheField name="Factory5" numFmtId="0">
      <sharedItems containsBlank="1"/>
    </cacheField>
    <cacheField name="Quantity" numFmtId="0">
      <sharedItems containsString="0" containsBlank="1" containsNumber="1" containsInteger="1" minValue="0" maxValue="3312"/>
    </cacheField>
    <cacheField name="Reason" numFmtId="0">
      <sharedItems containsBlank="1"/>
    </cacheField>
    <cacheField name="Detail Reason" numFmtId="0">
      <sharedItems containsBlank="1"/>
    </cacheField>
    <cacheField name="Subdetail Reason" numFmtId="0">
      <sharedItems containsBlank="1"/>
    </cacheField>
    <cacheField name="Point of Failure" numFmtId="0">
      <sharedItems containsBlank="1" count="10">
        <s v="Product"/>
        <s v="Order Management"/>
        <s v="Customer"/>
        <s v="IT"/>
        <m/>
        <s v="Carrier"/>
        <s v="Shipping"/>
        <s v="Sales"/>
        <s v="Customer Master"/>
        <s v="Scheduling"/>
      </sharedItems>
    </cacheField>
    <cacheField name="Accountability" numFmtId="0">
      <sharedItems containsNonDate="0" containsString="0" containsBlank="1"/>
    </cacheField>
    <cacheField name="Part #" numFmtId="0">
      <sharedItems containsBlank="1"/>
    </cacheField>
    <cacheField name="Component" numFmtId="165">
      <sharedItems containsBlank="1"/>
    </cacheField>
    <cacheField name="Subcomponent" numFmtId="0">
      <sharedItems containsBlank="1"/>
    </cacheField>
    <cacheField name="Manufacture Date" numFmtId="0">
      <sharedItems containsString="0" containsBlank="1" containsNumber="1" minValue="45378" maxValue="46083.041666666701"/>
    </cacheField>
    <cacheField name="Ship Date" numFmtId="0">
      <sharedItems containsBlank="1" containsMixedTypes="1" containsNumber="1" minValue="42308.833333333299" maxValue="46279.833333333299"/>
    </cacheField>
    <cacheField name="Installation Date" numFmtId="0">
      <sharedItems containsString="0" containsBlank="1" containsNumber="1" minValue="44048" maxValue="46080"/>
    </cacheField>
    <cacheField name="# of Lines Affected" numFmtId="0">
      <sharedItems containsNonDate="0" containsString="0" containsBlank="1"/>
    </cacheField>
    <cacheField name="Transaction Type" numFmtId="0">
      <sharedItems containsBlank="1"/>
    </cacheField>
    <cacheField name="Status" numFmtId="0">
      <sharedItems/>
    </cacheField>
    <cacheField name="Created By" numFmtId="0">
      <sharedItems/>
    </cacheField>
    <cacheField name="Owner" numFmtId="0">
      <sharedItems/>
    </cacheField>
    <cacheField name="Functional Group" numFmtId="0">
      <sharedItems/>
    </cacheField>
    <cacheField name="Brand / Category" numFmtId="0">
      <sharedItems count="25">
        <s v="Von Duprin"/>
        <s v="Ives / Gj Commercial"/>
        <s v="Steelcraft"/>
        <s v="Schlage Commercial"/>
        <s v="Lcn"/>
        <s v="Zero"/>
        <s v="Schlage System Components"/>
        <s v="Dexter Residential"/>
        <s v="Schlage Residential Mechanical"/>
        <s v="Schlage Residential Electronic"/>
        <s v="Schlage Electronic Locks"/>
        <s v="Proexpress"/>
        <s v="Falcon - Exit"/>
        <s v="Falcon - Closer"/>
        <s v="Locknetics"/>
        <s v="TGP"/>
        <s v="Falcon - Lock"/>
        <s v="Fast Track"/>
        <s v="AD Systems"/>
        <s v="Republic"/>
        <s v="Kryptonite"/>
        <s v="Krieger"/>
        <s v="Soss"/>
        <s v="ISONAS"/>
        <s v="Ives Residential"/>
      </sharedItems>
    </cacheField>
    <cacheField name="Reason (English)" numFmtId="0">
      <sharedItems/>
    </cacheField>
    <cacheField name="Detail Reason (English)" numFmtId="0">
      <sharedItems/>
    </cacheField>
    <cacheField name="Subdetail Reason (English)" numFmtId="0">
      <sharedItems/>
    </cacheField>
    <cacheField name="Open Month" numFmtId="0">
      <sharedItems/>
    </cacheField>
    <cacheField name="Interaction Type (English)" numFmtId="0">
      <sharedItems/>
    </cacheField>
    <cacheField name="Parent Accountability" numFmtId="0">
      <sharedItems count="3">
        <s v="Product"/>
        <s v="Customer Care"/>
        <s v="Customer"/>
      </sharedItems>
    </cacheField>
  </cacheFields>
  <extLst>
    <ext xmlns:x14="http://schemas.microsoft.com/office/spreadsheetml/2009/9/main" uri="{725AE2AE-9491-48be-B2B4-4EB974FC3084}">
      <x14:pivotCacheDefinition pivotCacheId="2363949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olorzano, Gilberto" refreshedDate="46086.373816203704" createdVersion="8" refreshedVersion="8" minRefreshableVersion="3" recordCount="556" xr:uid="{38D646CC-9A7E-4EE0-BCC8-182BAD69AB26}">
  <cacheSource type="worksheet">
    <worksheetSource name="casesCPPM"/>
  </cacheSource>
  <cacheFields count="49">
    <cacheField name="Created On" numFmtId="164">
      <sharedItems containsSemiMixedTypes="0" containsNonDate="0" containsDate="1" containsString="0" minDate="2026-02-22T16:21:39" maxDate="2026-02-27T17:12:32"/>
    </cacheField>
    <cacheField name="Case Number" numFmtId="0">
      <sharedItems/>
    </cacheField>
    <cacheField name="Case Type" numFmtId="0">
      <sharedItems/>
    </cacheField>
    <cacheField name="Interaction Type" numFmtId="0">
      <sharedItems/>
    </cacheField>
    <cacheField name="Interaction Subtype" numFmtId="0">
      <sharedItems/>
    </cacheField>
    <cacheField name="Legacy Interaction Type" numFmtId="0">
      <sharedItems containsNonDate="0" containsString="0" containsBlank="1"/>
    </cacheField>
    <cacheField name="OOB or Reliability?" numFmtId="0">
      <sharedItems containsBlank="1"/>
    </cacheField>
    <cacheField name="Brand" numFmtId="0">
      <sharedItems count="15">
        <s v="Von Duprin"/>
        <s v="Ives / Gj Commercial"/>
        <s v="Schlage Commercial"/>
        <s v="Lcn"/>
        <s v="Schlage System Components"/>
        <s v="Schlage Electronic Locks"/>
        <s v="Proexpress"/>
        <s v="Zero"/>
        <s v="Falcon"/>
        <s v="Steelcraft"/>
        <s v="Schlage Residential"/>
        <s v="Republic"/>
        <s v="Fast Track"/>
        <s v="Locknetics"/>
        <s v="Soss"/>
      </sharedItems>
    </cacheField>
    <cacheField name="Category" numFmtId="0">
      <sharedItems/>
    </cacheField>
    <cacheField name="Series" numFmtId="0">
      <sharedItems count="106">
        <s v="Trim/Controls"/>
        <s v="Hinges"/>
        <s v="L9000"/>
        <s v="ND"/>
        <s v="4040XP"/>
        <s v="IP Bridge"/>
        <s v="Latches/Catches"/>
        <s v="Overhead Door Holder / Stops"/>
        <s v="L9000 Electrified"/>
        <s v="Continuous Hinges - Geared"/>
        <s v="CO100"/>
        <s v="Multi-Technology Readers"/>
        <s v="CO200"/>
        <s v="HL6"/>
        <s v="33A/35A"/>
        <s v="Multiple"/>
        <s v="Pulls &amp; Pushbars"/>
        <s v="Thresholds"/>
        <s v="98/99"/>
        <s v="Keys"/>
        <s v="MT20W"/>
        <s v="6440XP"/>
        <s v="24/F-24"/>
        <s v="Smart Card Readers"/>
        <s v="8310"/>
        <s v="SZ"/>
        <s v="AD300"/>
        <s v="88"/>
        <s v="Perimeter Seals"/>
        <s v="4050A"/>
        <s v="ND Electrified"/>
        <s v="L"/>
        <s v="Control 2.2/2.3"/>
        <s v="SC70A"/>
        <s v="1460"/>
        <s v="4640"/>
        <s v="Cylinder"/>
        <s v="Automatic Door Bottoms"/>
        <s v="NDEB"/>
        <s v="DW/K"/>
        <s v="H"/>
        <s v="F/FN"/>
        <s v="SEM7800"/>
        <s v="4010"/>
        <s v="1450"/>
        <s v="4110"/>
        <s v="3130"/>
        <s v="Mag M400"/>
        <s v="Edge Guards"/>
        <s v="Electrical Parts/Kits"/>
        <s v="RC04"/>
        <s v="Continuous Hinges - Pin&amp;Barrel"/>
        <s v="6000 Strikes"/>
        <s v="AD200"/>
        <s v="T"/>
        <s v="Frame Elevations"/>
        <s v="B"/>
        <s v="Mechanical Parts / Kits"/>
        <s v="Gateway"/>
        <s v="Pivots"/>
        <s v="F Handleset"/>
        <s v="ALX"/>
        <s v="Floor/Wall Stops/Bumpers/Silencers"/>
        <s v="SC60A"/>
        <s v="Plates - Kick/Push/Pull"/>
        <s v="7980 Control Boxes"/>
        <s v="Mullions"/>
        <s v="ME"/>
        <s v="9550IQ"/>
        <s v="CTE"/>
        <s v="Power Supplies"/>
        <s v="9540"/>
        <s v="Lites"/>
        <s v="SC80A"/>
        <s v="1690"/>
        <s v="AD400"/>
        <s v="JC"/>
        <s v="J"/>
        <s v="Tchbar"/>
        <s v="25/F-25"/>
        <s v="FE Handleset"/>
        <s v="Reader Controller"/>
        <s v="Control"/>
        <s v="Control 2.0"/>
        <s v="XE360"/>
        <s v="NDE"/>
        <s v="9550"/>
        <s v="W"/>
        <s v="442S"/>
        <s v="Multi-Technology Cards"/>
        <s v="94/95"/>
        <s v="Pushplt"/>
        <s v="Paladin PW"/>
        <s v="1990"/>
        <s v="2030"/>
        <s v="55"/>
        <s v="MA"/>
        <s v="4040SE"/>
        <s v="Invisible Hinge"/>
        <s v="2010"/>
        <s v="Flush Bolts"/>
        <s v="LEB"/>
        <s v="4630"/>
        <s v="22"/>
        <s v="3030"/>
        <s v="DL - HYC"/>
      </sharedItems>
    </cacheField>
    <cacheField name="Factory" numFmtId="0">
      <sharedItems count="9">
        <s v="Indianapolis"/>
        <s v="Security"/>
        <s v="Princeton"/>
        <s v="El Sauzal"/>
        <s v="Ensenada"/>
        <s v="Olathe"/>
        <s v="Blue Ash"/>
        <s v="Chino"/>
        <s v="McKenzie"/>
      </sharedItems>
    </cacheField>
    <cacheField name="Description" numFmtId="0">
      <sharedItems longText="1"/>
    </cacheField>
    <cacheField name="Customer" numFmtId="0">
      <sharedItems/>
    </cacheField>
    <cacheField name="Original Order #" numFmtId="0">
      <sharedItems containsBlank="1"/>
    </cacheField>
    <cacheField name="PO #" numFmtId="0">
      <sharedItems containsBlank="1"/>
    </cacheField>
    <cacheField name="Invoice #" numFmtId="0">
      <sharedItems containsBlank="1"/>
    </cacheField>
    <cacheField name="Line Number" numFmtId="0">
      <sharedItems containsString="0" containsBlank="1" containsNumber="1" containsInteger="1" minValue="1" maxValue="38"/>
    </cacheField>
    <cacheField name="Brand2" numFmtId="0">
      <sharedItems containsBlank="1"/>
    </cacheField>
    <cacheField name="Category3" numFmtId="0">
      <sharedItems containsBlank="1"/>
    </cacheField>
    <cacheField name="Series4" numFmtId="0">
      <sharedItems containsBlank="1"/>
    </cacheField>
    <cacheField name="Factory5" numFmtId="0">
      <sharedItems containsBlank="1"/>
    </cacheField>
    <cacheField name="Quantity" numFmtId="0">
      <sharedItems containsString="0" containsBlank="1" containsNumber="1" containsInteger="1" minValue="1" maxValue="244"/>
    </cacheField>
    <cacheField name="Reason" numFmtId="0">
      <sharedItems/>
    </cacheField>
    <cacheField name="Detail Reason" numFmtId="0">
      <sharedItems/>
    </cacheField>
    <cacheField name="Subdetail Reason" numFmtId="0">
      <sharedItems containsBlank="1"/>
    </cacheField>
    <cacheField name="Point of Failure" numFmtId="0">
      <sharedItems count="4">
        <s v="Product"/>
        <s v="Shipping"/>
        <s v="Carrier"/>
        <s v="Scheduling"/>
      </sharedItems>
    </cacheField>
    <cacheField name="Accountability" numFmtId="0">
      <sharedItems containsNonDate="0" containsString="0" containsBlank="1"/>
    </cacheField>
    <cacheField name="Part #" numFmtId="0">
      <sharedItems containsBlank="1"/>
    </cacheField>
    <cacheField name="Component" numFmtId="0">
      <sharedItems containsBlank="1"/>
    </cacheField>
    <cacheField name="Subcomponent" numFmtId="0">
      <sharedItems containsBlank="1"/>
    </cacheField>
    <cacheField name="Manufacture Date" numFmtId="14">
      <sharedItems containsNonDate="0" containsDate="1" containsString="0" containsBlank="1" minDate="2024-03-27T00:00:00" maxDate="2026-02-28T00:00:00"/>
    </cacheField>
    <cacheField name="Ship Date" numFmtId="14">
      <sharedItems containsNonDate="0" containsDate="1" containsString="0" containsBlank="1" minDate="2015-10-31T20:00:00" maxDate="2026-09-14T20:00:00"/>
    </cacheField>
    <cacheField name="Installation Date" numFmtId="14">
      <sharedItems containsNonDate="0" containsDate="1" containsString="0" containsBlank="1" minDate="2020-08-05T00:00:00" maxDate="2026-02-28T00:00:00"/>
    </cacheField>
    <cacheField name="# of Lines Affected" numFmtId="0">
      <sharedItems containsNonDate="0" containsString="0" containsBlank="1"/>
    </cacheField>
    <cacheField name="Transaction Type" numFmtId="0">
      <sharedItems containsBlank="1"/>
    </cacheField>
    <cacheField name="Status" numFmtId="0">
      <sharedItems/>
    </cacheField>
    <cacheField name="Created By " numFmtId="0">
      <sharedItems/>
    </cacheField>
    <cacheField name="Owner" numFmtId="0">
      <sharedItems/>
    </cacheField>
    <cacheField name="Functional Group" numFmtId="0">
      <sharedItems/>
    </cacheField>
    <cacheField name="Oldest Date" numFmtId="14">
      <sharedItems containsSemiMixedTypes="0" containsNonDate="0" containsDate="1" containsString="0" minDate="1899-12-30T00:00:00" maxDate="2026-09-14T20:00:00"/>
    </cacheField>
    <cacheField name="Valid Quantity (&lt;90 Days)" numFmtId="0">
      <sharedItems containsSemiMixedTypes="0" containsString="0" containsNumber="1" containsInteger="1" minValue="0" maxValue="244"/>
    </cacheField>
    <cacheField name="Brand / Category" numFmtId="0">
      <sharedItems/>
    </cacheField>
    <cacheField name="Reason (English)" numFmtId="0">
      <sharedItems/>
    </cacheField>
    <cacheField name="Detail Reason (English)" numFmtId="0">
      <sharedItems/>
    </cacheField>
    <cacheField name="Subdetail Reason (English)" numFmtId="0">
      <sharedItems/>
    </cacheField>
    <cacheField name="Open Month" numFmtId="0">
      <sharedItems/>
    </cacheField>
    <cacheField name="Interaction Type (English)" numFmtId="0">
      <sharedItems/>
    </cacheField>
    <cacheField name="Parent Accountability" numFmtId="0">
      <sharedItems/>
    </cacheField>
    <cacheField name="Cards or Readers" numFmtId="0">
      <sharedItems count="3">
        <s v="Unknown"/>
        <s v="Reader"/>
        <s v="Card"/>
      </sharedItems>
    </cacheField>
  </cacheFields>
  <extLst>
    <ext xmlns:x14="http://schemas.microsoft.com/office/spreadsheetml/2009/9/main" uri="{725AE2AE-9491-48be-B2B4-4EB974FC3084}">
      <x14:pivotCacheDefinition pivotCacheId="6263859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9">
  <r>
    <x v="0"/>
    <s v="CAS6445419"/>
    <s v="Issue"/>
    <x v="0"/>
    <x v="0"/>
    <m/>
    <s v="Out of Box"/>
    <s v="Von Duprin"/>
    <s v="Exit"/>
    <s v="Trim/Controls"/>
    <s v="Indianapolis"/>
    <s v="NC REPLACE _x000a_LINE 9 - 1 EACH M996L -M US26 FS-   03  LHR (TRIM 29970) _x000a__x000a_SHIP FROM_x000a_CENTRAL ENTERPRISES_x000a_5290 E HUNTER AVE_x000a_Anaheim, CA 92807_x000a_USA_x000a_Jonathan Lam_x000a__x000a_SCRAP IN FIELD DEFECTIVE MATERIAL_x000a_SEND PICTURES OF DEVICE AND LABEL ON BOX _x000a__x000a_Do you need a replacement for a component or the entire device?: Device_x000a_Is there anything else we should know about this return?: With trim set to both FS and FSE, lever remains unlocked when powered and unpowered._x000a_Email jonathanl@huntingtonhardware.com for video of trim operation_x000a_Selected primary Product Type: Exits_x000a_Do you also need to update the Ship To Address on your order?: Yes_x000a_The customer changed the ship-to address and it is saved on the shipping tab._x000a_Email: jonathanl@huntingtonhardware.com_x000a_Phone Number: 9096295301_x000a_Preferred Contact Method: Email"/>
    <s v="HUNTINGTON HARDWARE CO INC - HQ"/>
    <s v="SO03188516"/>
    <s v="1380597P"/>
    <s v="45623408"/>
    <n v="9"/>
    <s v="Von Duprin"/>
    <s v="Exit"/>
    <s v="Trim/Controls"/>
    <s v="Indianapolis"/>
    <n v="1"/>
    <s v="0311033~Functional Mechanical|1040~Funzionamento Meccanico|3082~Función mecánica|1036~Functional Mechanical"/>
    <s v="0521033~Dogging Issue|1040~Problemi aggancio|3082~Problema de conexión|1036~PB Dogging"/>
    <s v="0061033~Cannot Dog Device|1036~Impossible de connecter l'appareil|3082~No se conecta el dispositivo|1040~Il dispositivo non si aggancia"/>
    <x v="0"/>
    <m/>
    <s v="TRIM 29970"/>
    <s v="Trim"/>
    <m/>
    <m/>
    <n v="45999.791666666701"/>
    <m/>
    <m/>
    <s v="Replace Only"/>
    <s v="Resolved"/>
    <s v="Portal Cases"/>
    <s v="Mary Rowinski"/>
    <s v="Commercial"/>
    <x v="0"/>
    <s v="Functional Mechanical"/>
    <s v="Dogging Issue"/>
    <s v="Cannot Dog Device"/>
    <s v="2026 / 02"/>
    <s v="Return / Replace / Scrap"/>
    <x v="0"/>
  </r>
  <r>
    <x v="1"/>
    <s v="CAS6445933"/>
    <s v="Issue"/>
    <x v="0"/>
    <x v="1"/>
    <m/>
    <m/>
    <s v="Ives / Gj Commercial"/>
    <s v="Accy"/>
    <s v="Hinges"/>
    <s v="Indianapolis"/>
    <s v="N/C replacement, per customer the measurements they were manufactured for are incorrect. Please place QA hold on order once done. _x000a__x000a_Line 1 - Qty 10 - 7302B UL 83&quot; (2108mm)&quot; 630 RH  1 3/4&quot; STD NO6 CL=43  9/16&quot; (_x000a_Line 2 - Qty 7 - 7302B UL 83&quot; (2108mm)&quot; 630 LH  1 3/4&quot; STD NO6 CL=43  9/16&quot; (_x000a__x000a_Ship to:_x000a_IOS Tampa_x000a_13000 AUTOMOBILE BLVD STE 300_x000a_Clearwater, FL 33762_x000a_USA_x000a__x000a__x000a_Good morning, _x000a__x000a_Were these ordered and acknowledged correctly, they were just manufactured incorrectly? Just want to make sure before replacing. _x000a__x000a_Is there anything else we should know about this return?: The door edges were not made correctly. The width of them is 1-5/8&quot; and won't fit around the edge of a 1-3/4&quot; door. My installer tried to force them on but the edges bow out. Please see pictures. I need these replacements ASAP.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kelly.masters@integratedopenings.com_x000a_Phone Number: (727) 561-0099_x000a_Preferred Contact Method: Email"/>
    <s v="INTEGRATED OPENINGS SOL LLC - DBA CARDINAL DR &amp; HRDW"/>
    <s v="SO03236037"/>
    <s v="301416-15"/>
    <s v="45705355"/>
    <n v="1"/>
    <s v="Ives / Gj Commercial"/>
    <s v="Accy"/>
    <s v="Edge Guards"/>
    <s v="Indianapolis"/>
    <n v="10"/>
    <s v="0281033~Allegion Sent Incorrect Product / Part"/>
    <s v="9731033~Incorrect Part / Component|1036~Composant/pièce incorrect|1040~Componente errato"/>
    <m/>
    <x v="0"/>
    <m/>
    <s v="EG7302B"/>
    <m/>
    <m/>
    <m/>
    <n v="46069.791666666701"/>
    <m/>
    <m/>
    <s v="Replace Only"/>
    <s v="Resolved"/>
    <s v="Portal Cases"/>
    <s v="Caleb Nanzer"/>
    <s v="Commercial"/>
    <x v="1"/>
    <s v="Allegion Sent Incorrect Product / Part"/>
    <s v="Incorrect Part / Component"/>
    <s v=""/>
    <s v="2026 / 02"/>
    <s v="Return / Replace / Scrap"/>
    <x v="0"/>
  </r>
  <r>
    <x v="1"/>
    <s v="CAS6445933"/>
    <s v="Issue"/>
    <x v="0"/>
    <x v="1"/>
    <m/>
    <m/>
    <s v="Ives / Gj Commercial"/>
    <s v="Accy"/>
    <s v="Hinges"/>
    <s v="Indianapolis"/>
    <s v="N/C replacement, per customer the measurements they were manufactured for are incorrect. Please place QA hold on order once done. _x000a__x000a_Line 1 - Qty 10 - 7302B UL 83&quot; (2108mm)&quot; 630 RH  1 3/4&quot; STD NO6 CL=43  9/16&quot; (_x000a_Line 2 - Qty 7 - 7302B UL 83&quot; (2108mm)&quot; 630 LH  1 3/4&quot; STD NO6 CL=43  9/16&quot; (_x000a__x000a_Ship to:_x000a_IOS Tampa_x000a_13000 AUTOMOBILE BLVD STE 300_x000a_Clearwater, FL 33762_x000a_USA_x000a__x000a__x000a_Good morning, _x000a__x000a_Were these ordered and acknowledged correctly, they were just manufactured incorrectly? Just want to make sure before replacing. _x000a__x000a_Is there anything else we should know about this return?: The door edges were not made correctly. The width of them is 1-5/8&quot; and won't fit around the edge of a 1-3/4&quot; door. My installer tried to force them on but the edges bow out. Please see pictures. I need these replacements ASAP.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kelly.masters@integratedopenings.com_x000a_Phone Number: (727) 561-0099_x000a_Preferred Contact Method: Email"/>
    <s v="INTEGRATED OPENINGS SOL LLC - DBA CARDINAL DR &amp; HRDW"/>
    <s v="SO03236037"/>
    <s v="301416-15"/>
    <s v="45705355"/>
    <n v="2"/>
    <s v="Ives / Gj Commercial"/>
    <s v="Accy"/>
    <s v="Edge Guards"/>
    <s v="Indianapolis"/>
    <n v="7"/>
    <s v="0281033~Allegion Sent Incorrect Product / Part"/>
    <s v="9731033~Incorrect Part / Component|1036~Composant/pièce incorrect|1040~Componente errato"/>
    <m/>
    <x v="0"/>
    <m/>
    <s v="EG7302B"/>
    <m/>
    <m/>
    <m/>
    <n v="46069.791666666701"/>
    <m/>
    <m/>
    <s v="Replace Only"/>
    <s v="Resolved"/>
    <s v="Portal Cases"/>
    <s v="Caleb Nanzer"/>
    <s v="Commercial"/>
    <x v="1"/>
    <s v="Allegion Sent Incorrect Product / Part"/>
    <s v="Incorrect Part / Component"/>
    <s v=""/>
    <s v="2026 / 02"/>
    <s v="Return / Replace / Scrap"/>
    <x v="0"/>
  </r>
  <r>
    <x v="2"/>
    <s v="CAS6446058"/>
    <s v="Issue"/>
    <x v="0"/>
    <x v="1"/>
    <m/>
    <m/>
    <s v="Steelcraft"/>
    <s v="Door"/>
    <s v="L"/>
    <s v="Blue Ash"/>
    <s v="CHARGE REPLACE:_x000a__x000a_Line 1 / QTY 1 _x000a_Line 2 / QTY 1 _x000a__x000a_Order should be pairs not singles (refer to PO attached)"/>
    <s v="IML Security Supply"/>
    <s v="100762"/>
    <s v="680738"/>
    <s v="11890345"/>
    <n v="1"/>
    <s v="Steelcraft"/>
    <s v="Door"/>
    <s v="L"/>
    <s v="Blue Ash"/>
    <n v="1"/>
    <s v="0621033~Allegion Entered Incorrect Product|1040~(Allegion) Inserito Prodotto Errato|3082~Allegion introdujo producto incorrecto|1036~Allegion a saisi un produit incorrect"/>
    <s v="Incorrect Series"/>
    <m/>
    <x v="1"/>
    <m/>
    <m/>
    <m/>
    <m/>
    <m/>
    <n v="46074"/>
    <m/>
    <m/>
    <s v="Replace Only"/>
    <s v="Active"/>
    <s v="Ronald Holley"/>
    <s v="Ronald Holley"/>
    <s v="Commercial"/>
    <x v="2"/>
    <s v="Allegion Entered Incorrect Product"/>
    <s v="Incorrect Series"/>
    <s v=""/>
    <s v="2026 / 02"/>
    <s v="Return / Replace / Scrap"/>
    <x v="1"/>
  </r>
  <r>
    <x v="2"/>
    <s v="CAS6446058"/>
    <s v="Issue"/>
    <x v="0"/>
    <x v="1"/>
    <m/>
    <m/>
    <s v="Steelcraft"/>
    <s v="Door"/>
    <s v="L"/>
    <s v="Blue Ash"/>
    <s v="CHARGE REPLACE:_x000a__x000a_Line 1 / QTY 1 _x000a_Line 2 / QTY 1 _x000a__x000a_Order should be pairs not singles (refer to PO attached)"/>
    <s v="IML Security Supply"/>
    <s v="100762"/>
    <s v="680738"/>
    <s v="11890345"/>
    <n v="2"/>
    <s v="Steelcraft"/>
    <s v="Door"/>
    <s v="L"/>
    <s v="Blue Ash"/>
    <n v="1"/>
    <s v="0621033~Allegion Entered Incorrect Product|1040~(Allegion) Inserito Prodotto Errato|3082~Allegion introdujo producto incorrecto|1036~Allegion a saisi un produit incorrect"/>
    <s v="Incorrect Series"/>
    <m/>
    <x v="1"/>
    <m/>
    <m/>
    <m/>
    <m/>
    <m/>
    <n v="46074"/>
    <m/>
    <m/>
    <s v="Replace Only"/>
    <s v="Active"/>
    <s v="Ronald Holley"/>
    <s v="Ronald Holley"/>
    <s v="Commercial"/>
    <x v="2"/>
    <s v="Allegion Entered Incorrect Product"/>
    <s v="Incorrect Series"/>
    <s v=""/>
    <s v="2026 / 02"/>
    <s v="Return / Replace / Scrap"/>
    <x v="1"/>
  </r>
  <r>
    <x v="3"/>
    <s v="CAS6446971"/>
    <s v="Issue"/>
    <x v="0"/>
    <x v="1"/>
    <m/>
    <m/>
    <s v="Steelcraft"/>
    <s v="Door"/>
    <s v="Small Parts"/>
    <s v="Blue Ash"/>
    <s v="Charge Repl:_x000a__x000a_Line 2 / QTY 1_x000a__x000a_Customer lost"/>
    <s v="NEWCO DEALERS WHOLESALE - DBA DEALERS WHOLESALE"/>
    <s v="983001"/>
    <s v="144069"/>
    <s v="11867426"/>
    <n v="2"/>
    <s v="Steelcraft"/>
    <s v="Door"/>
    <s v="Small Parts"/>
    <s v="Blue Ash"/>
    <n v="1"/>
    <s v="6561033~Customer lost/damaged|1040~Perso/Danneggiato dal Cliente|1036~Perdu/Endommagé par le Client|3082~Perdido/Danado por el Cliente"/>
    <s v="9801033~Customer lost|1040~Perso dal Cliente|1036~Perdu par le client|3082~Perdido por el cliente"/>
    <m/>
    <x v="2"/>
    <m/>
    <s v="3795"/>
    <m/>
    <m/>
    <m/>
    <n v="45834.833333333299"/>
    <m/>
    <m/>
    <s v="Replace Only"/>
    <s v="Resolved"/>
    <s v="Ronald Holley"/>
    <s v="Jeff Livingston"/>
    <s v="Commercial"/>
    <x v="2"/>
    <s v="Customer lost/damaged"/>
    <s v="Customer lost"/>
    <s v=""/>
    <s v="2026 / 02"/>
    <s v="Return / Replace / Scrap"/>
    <x v="2"/>
  </r>
  <r>
    <x v="4"/>
    <s v="CAS6444615"/>
    <s v="Issue"/>
    <x v="0"/>
    <x v="1"/>
    <m/>
    <m/>
    <s v="Schlage Commercial"/>
    <s v="Lock"/>
    <s v="L9000"/>
    <s v="Security"/>
    <s v="2/23/2026 - Cancel Replacement Order on Case #CAS6446515 _x000a__x000a_14245922 - line 1 request for chargeable replacement and offsetting credit (P037504, 229629)_x000a__x000a_I need to request a chargeable replacement and offsetting credit for line 1 on the above order. Allegion Canada have not received and cycle checkers are unable to locate._x000a_Please advise."/>
    <s v="ALLEGION - CANADA INC"/>
    <s v="14245922"/>
    <s v="P037504"/>
    <s v="8154898"/>
    <n v="1"/>
    <s v="Schlage Commercial"/>
    <s v="Lock"/>
    <s v="L9000"/>
    <s v="Security"/>
    <n v="2"/>
    <s v="0213082~Allegion no envió un producto/pieza|1040~(Alle) Spedito Articolo/Componente mancante|1036~Allegion a envoyé un produit ou une pièce manquante|1033~Allegion Sent Missing Product / Part"/>
    <s v="9741040~Prodotto Mancante|1033~Missing Product|1036~Produit manquant"/>
    <m/>
    <x v="0"/>
    <m/>
    <s v="L-SLLK*11378862"/>
    <m/>
    <m/>
    <m/>
    <n v="46061.791666666701"/>
    <m/>
    <m/>
    <s v="Replace Only"/>
    <s v="Resolved"/>
    <s v="Venus Rivera"/>
    <s v="Venus Rivera"/>
    <s v="International"/>
    <x v="3"/>
    <s v="Allegion Sent Missing Product / Part"/>
    <s v="Missing Product"/>
    <s v=""/>
    <s v="2026 / 02"/>
    <s v="Return / Replace / Scrap"/>
    <x v="0"/>
  </r>
  <r>
    <x v="5"/>
    <s v="CAS6444688"/>
    <s v="Issue"/>
    <x v="0"/>
    <x v="1"/>
    <m/>
    <m/>
    <s v="Schlage Commercial"/>
    <s v="Lock"/>
    <s v="Cylinder"/>
    <s v="Security"/>
    <s v="QTY 2 33-236 S123 522_x000a__x000a_What was ordered on line 7 of Allegion Canada P039230 was:_x000a_33236S123  522 but what was entered was _x000a_33236S123 622_x000a_I need to request a chargeable replacement and an offsetting credit for line 7._x000a_Please advise."/>
    <s v="ALLEGION - CANADA INC"/>
    <s v="14258956"/>
    <s v="P039230"/>
    <m/>
    <n v="7"/>
    <s v="Schlage Commercial"/>
    <s v="Lock"/>
    <s v="Cylinder"/>
    <s v="Security"/>
    <n v="2"/>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S00035446057"/>
    <m/>
    <m/>
    <m/>
    <n v="46062.791666666701"/>
    <m/>
    <m/>
    <s v="Replace Only"/>
    <s v="Resolved"/>
    <s v="Venus Rivera"/>
    <s v="Venus Rivera"/>
    <s v="International"/>
    <x v="3"/>
    <s v="Allegion Entered Incorrect Product"/>
    <s v="Allegion Entered Incorrect Product"/>
    <s v=""/>
    <s v="2026 / 02"/>
    <s v="Return / Replace / Scrap"/>
    <x v="1"/>
  </r>
  <r>
    <x v="6"/>
    <s v="CAS6445591"/>
    <s v="Issue"/>
    <x v="0"/>
    <x v="0"/>
    <m/>
    <s v="Reliability"/>
    <s v="Schlage Commercial"/>
    <s v="Lock"/>
    <s v="ND"/>
    <s v="Security"/>
    <s v="RMA to return/ replace _x000a_ND53.B.D.RHO.626.13-247.10-025.134_x000a__x000a_Ship to same as original 14156572 _x000a_Attn Michelle_x000a__x000a_return to SEC_x000a________________x000a_Lock doesn't always release when they try to unlock from the outside_x000a_Also having issues with the push button not always releasing when the button is rotated back _x000a__x000a_ND53 on order 14156572 1.1 _x000a_SEC AUG-22-2025_x000a_ND53.B.D.RHO.626.13-247.10-025.134"/>
    <s v="Atkinson Door and Hardware"/>
    <s v="14156572"/>
    <s v="25-182JOHNSONGYM#2"/>
    <s v="7986626"/>
    <n v="1"/>
    <s v="Schlage Commercial"/>
    <s v="Lock"/>
    <s v="ND"/>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043156549832"/>
    <s v="ND53"/>
    <m/>
    <m/>
    <n v="45893.833333333299"/>
    <m/>
    <m/>
    <s v="Return and Replace"/>
    <s v="Active"/>
    <s v="Erik Hawkins"/>
    <s v="Veronica Ross"/>
    <s v="Commercial"/>
    <x v="3"/>
    <s v="Functional Mechanical"/>
    <s v="Cannot lock / Unlock"/>
    <s v=""/>
    <s v="2026 / 02"/>
    <s v="Return / Replace / Scrap"/>
    <x v="0"/>
  </r>
  <r>
    <x v="7"/>
    <s v="CAS6445993"/>
    <s v="Issue"/>
    <x v="0"/>
    <x v="0"/>
    <m/>
    <s v="Reliability"/>
    <s v="Lcn"/>
    <s v="Dctl"/>
    <s v="4040XP"/>
    <s v="Princeton"/>
    <s v="RPL;_x000a__x000a_QTY (2x) 4040XP-3071 .AL_x000a__x000a_Ship To;_x000a__x000a_Attention: Melody_x000a_1710 West T.C. Jester Boulevard_x000a_Apt 5108_x000a_Houston, TX 77008_x000a__x000a_Info;_x000a__x000a_2 x 4040XP rusted at spindle, explained closers should not be mounted outside in the elements, recommend confirming mounting to ensure long term reliability of replacements_x000a_if closers are being mounted outside this will be a 1 time accommodation with instructions to coach end user on proper mounting but currently cannot confirm original mounting location_x000a_Date Code;_x000a_47,15_x000a_x7, 15"/>
    <s v="ALLEGION - RSO TEXAS - HOUSTON"/>
    <s v="TAC"/>
    <m/>
    <m/>
    <m/>
    <s v="Lcn"/>
    <s v="Dctl"/>
    <s v="4040XP"/>
    <s v="Princeton"/>
    <n v="2"/>
    <s v="0071033~Appearance / Finish|1040~Estetica / Finitura|3082~Estética / Acabado|1036~Apparence/Finition"/>
    <s v="2981033~Rust / Corrosion|1036~Rouille / Corrosion|1040~Ruggine / Corrosione|3082~Raya / corrosión|1055~Pas/Korozyon"/>
    <m/>
    <x v="0"/>
    <m/>
    <s v="4040XP-3071 .AL"/>
    <s v="STD Cylinder"/>
    <m/>
    <m/>
    <n v="42308.833333333299"/>
    <m/>
    <m/>
    <s v="Replace Only"/>
    <s v="Resolved"/>
    <s v="Keith Clayton"/>
    <s v="Lisa Waterhouse"/>
    <s v="Commercial"/>
    <x v="4"/>
    <s v="Appearance / Finish"/>
    <s v="Rust / Corrosion"/>
    <s v=""/>
    <s v="2026 / 02"/>
    <s v="Return / Replace / Scrap"/>
    <x v="0"/>
  </r>
  <r>
    <x v="8"/>
    <s v="CAS6446643"/>
    <s v="Issue"/>
    <x v="1"/>
    <x v="2"/>
    <m/>
    <m/>
    <s v="Ives / Gj Commercial"/>
    <s v="Accy"/>
    <s v="Hinges"/>
    <s v="Indianapolis"/>
    <s v="Please issue credit for surcharges. Per quote# 1524381- surcharge exempt"/>
    <s v="BA Hoft of Raleigh LLC"/>
    <s v="SO03256878"/>
    <s v="PO-079015"/>
    <s v="45688922"/>
    <m/>
    <s v="Ives / Gj Commercial"/>
    <s v="Accy"/>
    <s v="Hinges"/>
    <s v="Indianapolis"/>
    <n v="70"/>
    <s v="Surcharge Revision"/>
    <s v="Surcharge Revision"/>
    <m/>
    <x v="3"/>
    <m/>
    <s v="HINGE.364"/>
    <m/>
    <m/>
    <m/>
    <n v="46057.791666666701"/>
    <m/>
    <m/>
    <s v="Credit Request"/>
    <s v="Resolved"/>
    <s v="Destiny Rhodes"/>
    <s v="Destiny Rhodes"/>
    <s v="Commercial"/>
    <x v="1"/>
    <s v="Surcharge Revision"/>
    <s v="Surcharge Revision"/>
    <s v=""/>
    <s v="2026 / 02"/>
    <s v="Credit / Debit Request"/>
    <x v="1"/>
  </r>
  <r>
    <x v="8"/>
    <s v="CAS6446643"/>
    <s v="Issue"/>
    <x v="1"/>
    <x v="2"/>
    <m/>
    <m/>
    <s v="Ives / Gj Commercial"/>
    <s v="Accy"/>
    <s v="Hinges"/>
    <s v="Indianapolis"/>
    <s v="Please issue credit for surcharges. Per quote# 1524381- surcharge exempt"/>
    <s v="BA Hoft of Raleigh LLC"/>
    <s v="SO03256878"/>
    <s v="PO-079015"/>
    <s v="45688922"/>
    <m/>
    <s v="Ives / Gj Commercial"/>
    <s v="Accy"/>
    <s v="Hinges"/>
    <s v="Indianapolis"/>
    <n v="4"/>
    <s v="Surcharge Revision"/>
    <s v="Surcharge Revision"/>
    <m/>
    <x v="3"/>
    <m/>
    <s v="HINGE.372"/>
    <m/>
    <m/>
    <m/>
    <n v="46057.791666666701"/>
    <m/>
    <m/>
    <s v="Credit Request"/>
    <s v="Resolved"/>
    <s v="Destiny Rhodes"/>
    <s v="Destiny Rhodes"/>
    <s v="Commercial"/>
    <x v="1"/>
    <s v="Surcharge Revision"/>
    <s v="Surcharge Revision"/>
    <s v=""/>
    <s v="2026 / 02"/>
    <s v="Credit / Debit Request"/>
    <x v="1"/>
  </r>
  <r>
    <x v="9"/>
    <s v="CAS6446655"/>
    <s v="Issue"/>
    <x v="1"/>
    <x v="2"/>
    <m/>
    <m/>
    <s v="Ives / Gj Commercial"/>
    <s v="Accy"/>
    <s v="Hinges"/>
    <s v="Indianapolis"/>
    <s v="Please issue credit for surcharges. Per quote# 1524381- surcharge exempt"/>
    <s v="BA Hoft of Raleigh LLC"/>
    <s v="SO03256887"/>
    <s v="PO-079016"/>
    <s v="45687547"/>
    <n v="1"/>
    <s v="Ives / Gj Commercial"/>
    <s v="Accy"/>
    <s v="Hinges"/>
    <s v="Indianapolis"/>
    <n v="381"/>
    <s v="Surcharge Revision"/>
    <s v="Surcharge Revision"/>
    <m/>
    <x v="3"/>
    <m/>
    <s v="HINGE.323"/>
    <m/>
    <m/>
    <m/>
    <n v="46056.791666666701"/>
    <m/>
    <m/>
    <s v="Credit Request"/>
    <s v="Resolved"/>
    <s v="Destiny Rhodes"/>
    <s v="Destiny Rhodes"/>
    <s v="Commercial"/>
    <x v="1"/>
    <s v="Surcharge Revision"/>
    <s v="Surcharge Revision"/>
    <s v=""/>
    <s v="2026 / 02"/>
    <s v="Credit / Debit Request"/>
    <x v="1"/>
  </r>
  <r>
    <x v="9"/>
    <s v="CAS6446655"/>
    <s v="Issue"/>
    <x v="1"/>
    <x v="2"/>
    <m/>
    <m/>
    <s v="Ives / Gj Commercial"/>
    <s v="Accy"/>
    <s v="Hinges"/>
    <s v="Indianapolis"/>
    <s v="Please issue credit for surcharges. Per quote# 1524381- surcharge exempt"/>
    <s v="BA Hoft of Raleigh LLC"/>
    <s v="SO03256887"/>
    <s v="PO-079016"/>
    <s v="45687547"/>
    <n v="2"/>
    <s v="Ives / Gj Commercial"/>
    <s v="Accy"/>
    <s v="Hinges"/>
    <s v="Indianapolis"/>
    <n v="3"/>
    <s v="Surcharge Revision"/>
    <s v="Surcharge Revision"/>
    <m/>
    <x v="3"/>
    <m/>
    <s v="HINGE.339"/>
    <m/>
    <m/>
    <m/>
    <n v="46056.791666666701"/>
    <m/>
    <m/>
    <s v="Credit Request"/>
    <s v="Resolved"/>
    <s v="Destiny Rhodes"/>
    <s v="Destiny Rhodes"/>
    <s v="Commercial"/>
    <x v="1"/>
    <s v="Surcharge Revision"/>
    <s v="Surcharge Revision"/>
    <s v=""/>
    <s v="2026 / 02"/>
    <s v="Credit / Debit Request"/>
    <x v="1"/>
  </r>
  <r>
    <x v="9"/>
    <s v="CAS6446655"/>
    <s v="Issue"/>
    <x v="1"/>
    <x v="2"/>
    <m/>
    <m/>
    <s v="Ives / Gj Commercial"/>
    <s v="Accy"/>
    <s v="Hinges"/>
    <s v="Indianapolis"/>
    <s v="Please issue credit for surcharges. Per quote# 1524381- surcharge exempt"/>
    <s v="BA Hoft of Raleigh LLC"/>
    <s v="SO03256887"/>
    <s v="PO-079016"/>
    <s v="45687547"/>
    <n v="3"/>
    <s v="Ives / Gj Commercial"/>
    <s v="Accy"/>
    <s v="Hinges"/>
    <s v="Indianapolis"/>
    <n v="6"/>
    <s v="Surcharge Revision"/>
    <s v="Surcharge Revision"/>
    <m/>
    <x v="3"/>
    <m/>
    <s v="HINGE.363"/>
    <m/>
    <m/>
    <m/>
    <n v="46056.791666666701"/>
    <m/>
    <m/>
    <s v="Credit Request"/>
    <s v="Resolved"/>
    <s v="Destiny Rhodes"/>
    <s v="Destiny Rhodes"/>
    <s v="Commercial"/>
    <x v="1"/>
    <s v="Surcharge Revision"/>
    <s v="Surcharge Revision"/>
    <s v=""/>
    <s v="2026 / 02"/>
    <s v="Credit / Debit Request"/>
    <x v="1"/>
  </r>
  <r>
    <x v="10"/>
    <s v="CAS6446664"/>
    <s v="Issue"/>
    <x v="1"/>
    <x v="2"/>
    <m/>
    <m/>
    <s v="Ives / Gj Commercial"/>
    <s v="Accy"/>
    <s v="Hinges"/>
    <s v="Indianapolis"/>
    <s v="Please issue credit for surcharges. Per quote# 1524381- surcharge exempt"/>
    <s v="BA Hoft of Raleigh LLC"/>
    <s v="SO03256869"/>
    <s v="PO-079017"/>
    <s v="45689433"/>
    <m/>
    <s v="Ives / Gj Commercial"/>
    <s v="Accy"/>
    <s v="Hinges"/>
    <s v="Indianapolis"/>
    <n v="447"/>
    <s v="Surcharge Revision"/>
    <s v="Surcharge Revision"/>
    <m/>
    <x v="3"/>
    <m/>
    <s v="HINGE.323"/>
    <m/>
    <m/>
    <m/>
    <n v="46057.791666666701"/>
    <m/>
    <m/>
    <s v="Credit Request"/>
    <s v="Resolved"/>
    <s v="Destiny Rhodes"/>
    <s v="Destiny Rhodes"/>
    <s v="Commercial"/>
    <x v="1"/>
    <s v="Surcharge Revision"/>
    <s v="Surcharge Revision"/>
    <s v=""/>
    <s v="2026 / 02"/>
    <s v="Credit / Debit Request"/>
    <x v="1"/>
  </r>
  <r>
    <x v="11"/>
    <s v="CAS6446675"/>
    <s v="Issue"/>
    <x v="1"/>
    <x v="2"/>
    <m/>
    <m/>
    <s v="Ives / Gj Commercial"/>
    <s v="Accy"/>
    <s v="Hinges"/>
    <s v="Indianapolis"/>
    <s v="Please issue credit for surcharges. Per quote# 1524381- surcharge exempt"/>
    <s v="BA Hoft of Raleigh LLC"/>
    <s v="SO03256851"/>
    <s v="PO-079018"/>
    <s v="45689424"/>
    <m/>
    <s v="Ives / Gj Commercial"/>
    <s v="Accy"/>
    <s v="Hinges"/>
    <s v="Indianapolis"/>
    <n v="3312"/>
    <s v="Surcharge Revision"/>
    <s v="Surcharge Revision"/>
    <m/>
    <x v="3"/>
    <m/>
    <s v="HINGE.218"/>
    <m/>
    <m/>
    <m/>
    <n v="46057.791666666701"/>
    <m/>
    <m/>
    <s v="Credit Request"/>
    <s v="Resolved"/>
    <s v="Destiny Rhodes"/>
    <s v="Destiny Rhodes"/>
    <s v="Commercial"/>
    <x v="1"/>
    <s v="Surcharge Revision"/>
    <s v="Surcharge Revision"/>
    <s v=""/>
    <s v="2026 / 02"/>
    <s v="Credit / Debit Request"/>
    <x v="1"/>
  </r>
  <r>
    <x v="12"/>
    <s v="CAS6446788"/>
    <s v="Issue"/>
    <x v="1"/>
    <x v="2"/>
    <m/>
    <m/>
    <s v="Zero"/>
    <s v="Accy"/>
    <s v="Perimeter Seals"/>
    <s v="Indianapolis"/>
    <s v="Please issue credit for surcharges. Per quote# 1524381- surcharge exempt"/>
    <s v="BA Hoft of Raleigh LLC"/>
    <s v="SO03266666"/>
    <s v="PO-079121##2"/>
    <s v="45701130"/>
    <n v="1"/>
    <s v="Zero"/>
    <s v="Accy"/>
    <s v="Perimeter Seals"/>
    <s v="Indianapolis"/>
    <n v="4"/>
    <s v="Surcharge Revision"/>
    <s v="Surcharge Revision"/>
    <m/>
    <x v="3"/>
    <m/>
    <s v="SL328AA-84"/>
    <m/>
    <m/>
    <m/>
    <n v="46065.791666666701"/>
    <m/>
    <m/>
    <s v="Credit Request"/>
    <s v="Resolved"/>
    <s v="Destiny Rhodes"/>
    <s v="Destiny Rhodes"/>
    <s v="Commercial"/>
    <x v="5"/>
    <s v="Surcharge Revision"/>
    <s v="Surcharge Revision"/>
    <s v=""/>
    <s v="2026 / 02"/>
    <s v="Credit / Debit Request"/>
    <x v="1"/>
  </r>
  <r>
    <x v="12"/>
    <s v="CAS6446788"/>
    <s v="Issue"/>
    <x v="1"/>
    <x v="2"/>
    <m/>
    <m/>
    <s v="Zero"/>
    <s v="Accy"/>
    <s v="Perimeter Seals"/>
    <s v="Indianapolis"/>
    <s v="Please issue credit for surcharges. Per quote# 1524381- surcharge exempt"/>
    <s v="BA Hoft of Raleigh LLC"/>
    <s v="SO03266666"/>
    <s v="PO-079121##2"/>
    <s v="45701130"/>
    <n v="2"/>
    <s v="Zero"/>
    <s v="Accy"/>
    <s v="Perimeter Seals"/>
    <s v="Indianapolis"/>
    <n v="2"/>
    <s v="Surcharge Revision"/>
    <s v="Surcharge Revision"/>
    <m/>
    <x v="3"/>
    <m/>
    <s v="SL328AA-96"/>
    <m/>
    <m/>
    <m/>
    <n v="46065.791666666701"/>
    <m/>
    <m/>
    <s v="Credit Request"/>
    <s v="Resolved"/>
    <s v="Destiny Rhodes"/>
    <s v="Destiny Rhodes"/>
    <s v="Commercial"/>
    <x v="5"/>
    <s v="Surcharge Revision"/>
    <s v="Surcharge Revision"/>
    <s v=""/>
    <s v="2026 / 02"/>
    <s v="Credit / Debit Request"/>
    <x v="1"/>
  </r>
  <r>
    <x v="12"/>
    <s v="CAS6446788"/>
    <s v="Issue"/>
    <x v="1"/>
    <x v="2"/>
    <m/>
    <m/>
    <s v="Zero"/>
    <s v="Accy"/>
    <s v="Perimeter Seals"/>
    <s v="Indianapolis"/>
    <s v="Please issue credit for surcharges. Per quote# 1524381- surcharge exempt"/>
    <s v="BA Hoft of Raleigh LLC"/>
    <s v="SO03266666"/>
    <s v="PO-079121##2"/>
    <s v="45701130"/>
    <n v="3"/>
    <s v="Zero"/>
    <s v="Accy"/>
    <s v="Perimeter Seals"/>
    <s v="Indianapolis"/>
    <n v="4"/>
    <s v="Surcharge Revision"/>
    <s v="Surcharge Revision"/>
    <m/>
    <x v="3"/>
    <m/>
    <s v="SB.10335"/>
    <m/>
    <m/>
    <m/>
    <n v="46065.791666666701"/>
    <m/>
    <m/>
    <s v="Credit Request"/>
    <s v="Resolved"/>
    <s v="Destiny Rhodes"/>
    <s v="Destiny Rhodes"/>
    <s v="Commercial"/>
    <x v="5"/>
    <s v="Surcharge Revision"/>
    <s v="Surcharge Revision"/>
    <s v=""/>
    <s v="2026 / 02"/>
    <s v="Credit / Debit Request"/>
    <x v="1"/>
  </r>
  <r>
    <x v="12"/>
    <s v="CAS6446788"/>
    <s v="Issue"/>
    <x v="1"/>
    <x v="2"/>
    <m/>
    <m/>
    <s v="Zero"/>
    <s v="Accy"/>
    <s v="Perimeter Seals"/>
    <s v="Indianapolis"/>
    <s v="Please issue credit for surcharges. Per quote# 1524381- surcharge exempt"/>
    <s v="BA Hoft of Raleigh LLC"/>
    <s v="SO03266666"/>
    <s v="PO-079121##2"/>
    <s v="45701130"/>
    <n v="4"/>
    <s v="Zero"/>
    <s v="Accy"/>
    <s v="Perimeter Seals"/>
    <s v="Indianapolis"/>
    <n v="22"/>
    <s v="Surcharge Revision"/>
    <s v="Surcharge Revision"/>
    <m/>
    <x v="3"/>
    <m/>
    <s v="HNJ11"/>
    <m/>
    <m/>
    <m/>
    <n v="46065.791666666701"/>
    <m/>
    <m/>
    <s v="Credit Request"/>
    <s v="Resolved"/>
    <s v="Destiny Rhodes"/>
    <s v="Destiny Rhodes"/>
    <s v="Commercial"/>
    <x v="5"/>
    <s v="Surcharge Revision"/>
    <s v="Surcharge Revision"/>
    <s v=""/>
    <s v="2026 / 02"/>
    <s v="Credit / Debit Request"/>
    <x v="1"/>
  </r>
  <r>
    <x v="12"/>
    <s v="CAS6446788"/>
    <s v="Issue"/>
    <x v="1"/>
    <x v="2"/>
    <m/>
    <m/>
    <s v="Zero"/>
    <s v="Accy"/>
    <s v="Perimeter Seals"/>
    <s v="Indianapolis"/>
    <s v="Please issue credit for surcharges. Per quote# 1524381- surcharge exempt"/>
    <s v="BA Hoft of Raleigh LLC"/>
    <s v="SO03266666"/>
    <s v="PO-079121##2"/>
    <s v="45701130"/>
    <n v="5"/>
    <s v="Zero"/>
    <s v="Accy"/>
    <s v="Perimeter Seals"/>
    <s v="Indianapolis"/>
    <n v="2"/>
    <s v="Surcharge Revision"/>
    <s v="Surcharge Revision"/>
    <m/>
    <x v="3"/>
    <m/>
    <s v="SL139-SET"/>
    <m/>
    <m/>
    <m/>
    <n v="46065.791666666701"/>
    <m/>
    <m/>
    <s v="Credit Request"/>
    <s v="Resolved"/>
    <s v="Destiny Rhodes"/>
    <s v="Destiny Rhodes"/>
    <s v="Commercial"/>
    <x v="5"/>
    <s v="Surcharge Revision"/>
    <s v="Surcharge Revision"/>
    <s v=""/>
    <s v="2026 / 02"/>
    <s v="Credit / Debit Request"/>
    <x v="1"/>
  </r>
  <r>
    <x v="13"/>
    <s v="CAS6446825"/>
    <s v="Issue"/>
    <x v="1"/>
    <x v="2"/>
    <m/>
    <m/>
    <s v="Zero"/>
    <s v="Accy"/>
    <s v="Perimeter Seals"/>
    <s v="Indianapolis"/>
    <s v="Please issue credit for surcharges. Per quote# 1524381- surcharge exempt"/>
    <s v="BA Hoft of Raleigh LLC"/>
    <s v="SO03266666"/>
    <s v="PO-079121##2"/>
    <s v="45705033"/>
    <n v="24"/>
    <s v="Zero"/>
    <s v="Accy"/>
    <s v="Perimeter Seals"/>
    <s v="Indianapolis"/>
    <n v="1"/>
    <s v="Surcharge Revision"/>
    <s v="Surcharge Revision"/>
    <m/>
    <x v="3"/>
    <m/>
    <s v="THR566"/>
    <m/>
    <m/>
    <m/>
    <n v="46069.791666666701"/>
    <m/>
    <m/>
    <s v="Credit Request"/>
    <s v="Resolved"/>
    <s v="Destiny Rhodes"/>
    <s v="Destiny Rhodes"/>
    <s v="Commercial"/>
    <x v="5"/>
    <s v="Surcharge Revision"/>
    <s v="Surcharge Revision"/>
    <s v=""/>
    <s v="2026 / 02"/>
    <s v="Credit / Debit Request"/>
    <x v="1"/>
  </r>
  <r>
    <x v="14"/>
    <s v="CAS6446840"/>
    <s v="Issue"/>
    <x v="1"/>
    <x v="2"/>
    <m/>
    <m/>
    <s v="Zero"/>
    <s v="Accy"/>
    <s v="Perimeter Seals"/>
    <s v="Indianapolis"/>
    <s v="Please issue credit for surcharges. Per quote# 1524381- surcharge exempt"/>
    <s v="BA Hoft of Raleigh LLC"/>
    <s v="SO03265618"/>
    <s v="PO-079125##2"/>
    <s v="45702911"/>
    <n v="1"/>
    <s v="Zero"/>
    <s v="Accy"/>
    <s v="Perimeter Seals"/>
    <s v="Indianapolis"/>
    <n v="117"/>
    <s v="Surcharge Revision"/>
    <s v="Surcharge Revision"/>
    <m/>
    <x v="3"/>
    <m/>
    <s v="WT488BK-17PSA"/>
    <m/>
    <m/>
    <m/>
    <n v="46069.791666666701"/>
    <m/>
    <m/>
    <s v="Credit Request"/>
    <s v="Resolved"/>
    <s v="Destiny Rhodes"/>
    <s v="Destiny Rhodes"/>
    <s v="Commercial"/>
    <x v="5"/>
    <s v="Surcharge Revision"/>
    <s v="Surcharge Revision"/>
    <s v=""/>
    <s v="2026 / 02"/>
    <s v="Credit / Debit Request"/>
    <x v="1"/>
  </r>
  <r>
    <x v="14"/>
    <s v="CAS6446840"/>
    <s v="Issue"/>
    <x v="1"/>
    <x v="2"/>
    <m/>
    <m/>
    <s v="Zero"/>
    <s v="Accy"/>
    <s v="Perimeter Seals"/>
    <s v="Indianapolis"/>
    <s v="Please issue credit for surcharges. Per quote# 1524381- surcharge exempt"/>
    <s v="BA Hoft of Raleigh LLC"/>
    <s v="SO03265618"/>
    <s v="PO-079125##2"/>
    <s v="45702911"/>
    <n v="2"/>
    <s v="Zero"/>
    <s v="Accy"/>
    <s v="Perimeter Seals"/>
    <s v="Indianapolis"/>
    <n v="1"/>
    <s v="Surcharge Revision"/>
    <s v="Surcharge Revision"/>
    <m/>
    <x v="3"/>
    <m/>
    <s v="WT488BK-18PSA"/>
    <m/>
    <m/>
    <m/>
    <n v="46069.791666666701"/>
    <m/>
    <m/>
    <s v="Credit Request"/>
    <s v="Resolved"/>
    <s v="Destiny Rhodes"/>
    <s v="Destiny Rhodes"/>
    <s v="Commercial"/>
    <x v="5"/>
    <s v="Surcharge Revision"/>
    <s v="Surcharge Revision"/>
    <s v=""/>
    <s v="2026 / 02"/>
    <s v="Credit / Debit Request"/>
    <x v="1"/>
  </r>
  <r>
    <x v="14"/>
    <s v="CAS6446840"/>
    <s v="Issue"/>
    <x v="1"/>
    <x v="2"/>
    <m/>
    <m/>
    <s v="Zero"/>
    <s v="Accy"/>
    <s v="Perimeter Seals"/>
    <s v="Indianapolis"/>
    <s v="Please issue credit for surcharges. Per quote# 1524381- surcharge exempt"/>
    <s v="BA Hoft of Raleigh LLC"/>
    <s v="SO03265618"/>
    <s v="PO-079125##2"/>
    <s v="45702911"/>
    <n v="3"/>
    <s v="Zero"/>
    <s v="Accy"/>
    <s v="Perimeter Seals"/>
    <s v="Indianapolis"/>
    <n v="121"/>
    <s v="Surcharge Revision"/>
    <s v="Surcharge Revision"/>
    <m/>
    <x v="3"/>
    <m/>
    <s v="KPLATE.11623"/>
    <m/>
    <m/>
    <m/>
    <n v="46069.791666666701"/>
    <m/>
    <m/>
    <s v="Credit Request"/>
    <s v="Resolved"/>
    <s v="Destiny Rhodes"/>
    <s v="Destiny Rhodes"/>
    <s v="Commercial"/>
    <x v="5"/>
    <s v="Surcharge Revision"/>
    <s v="Surcharge Revision"/>
    <s v=""/>
    <s v="2026 / 02"/>
    <s v="Credit / Debit Request"/>
    <x v="1"/>
  </r>
  <r>
    <x v="14"/>
    <s v="CAS6446840"/>
    <s v="Issue"/>
    <x v="1"/>
    <x v="2"/>
    <m/>
    <m/>
    <s v="Zero"/>
    <s v="Accy"/>
    <s v="Perimeter Seals"/>
    <s v="Indianapolis"/>
    <s v="Please issue credit for surcharges. Per quote# 1524381- surcharge exempt"/>
    <s v="BA Hoft of Raleigh LLC"/>
    <s v="SO03265618"/>
    <s v="PO-079125##2"/>
    <s v="45702911"/>
    <n v="4"/>
    <s v="Zero"/>
    <s v="Accy"/>
    <s v="Perimeter Seals"/>
    <s v="Indianapolis"/>
    <n v="2"/>
    <s v="Surcharge Revision"/>
    <s v="Surcharge Revision"/>
    <m/>
    <x v="3"/>
    <m/>
    <s v="KPLATE.20054"/>
    <m/>
    <m/>
    <m/>
    <n v="46069.791666666701"/>
    <m/>
    <m/>
    <s v="Credit Request"/>
    <s v="Resolved"/>
    <s v="Destiny Rhodes"/>
    <s v="Destiny Rhodes"/>
    <s v="Commercial"/>
    <x v="5"/>
    <s v="Surcharge Revision"/>
    <s v="Surcharge Revision"/>
    <s v=""/>
    <s v="2026 / 02"/>
    <s v="Credit / Debit Request"/>
    <x v="1"/>
  </r>
  <r>
    <x v="14"/>
    <s v="CAS6446840"/>
    <s v="Issue"/>
    <x v="1"/>
    <x v="2"/>
    <m/>
    <m/>
    <s v="Zero"/>
    <s v="Accy"/>
    <s v="Perimeter Seals"/>
    <s v="Indianapolis"/>
    <s v="Please issue credit for surcharges. Per quote# 1524381- surcharge exempt"/>
    <s v="BA Hoft of Raleigh LLC"/>
    <s v="SO03265618"/>
    <s v="PO-079125##2"/>
    <s v="45702911"/>
    <n v="5"/>
    <s v="Zero"/>
    <s v="Accy"/>
    <s v="Perimeter Seals"/>
    <s v="Indianapolis"/>
    <n v="1"/>
    <s v="Surcharge Revision"/>
    <s v="Surcharge Revision"/>
    <m/>
    <x v="3"/>
    <m/>
    <s v="KPLATE.13481"/>
    <m/>
    <m/>
    <m/>
    <n v="46069.791666666701"/>
    <m/>
    <m/>
    <s v="Credit Request"/>
    <s v="Resolved"/>
    <s v="Destiny Rhodes"/>
    <s v="Destiny Rhodes"/>
    <s v="Commercial"/>
    <x v="5"/>
    <s v="Surcharge Revision"/>
    <s v="Surcharge Revision"/>
    <s v=""/>
    <s v="2026 / 02"/>
    <s v="Credit / Debit Request"/>
    <x v="1"/>
  </r>
  <r>
    <x v="15"/>
    <s v="CAS6446856"/>
    <s v="Issue"/>
    <x v="1"/>
    <x v="2"/>
    <m/>
    <m/>
    <s v="Zero"/>
    <s v="Accy"/>
    <s v="Perimeter Seals"/>
    <s v="Indianapolis"/>
    <s v="Please issue credit for surcharges. Per quote# 1524381- surcharge exempt"/>
    <s v="BA Hoft of Raleigh LLC"/>
    <s v="SO03269336"/>
    <s v="PO-079171"/>
    <s v="45709990"/>
    <n v="1"/>
    <s v="Zero"/>
    <s v="Accy"/>
    <s v="Perimeter Seals"/>
    <s v="Indianapolis"/>
    <n v="594"/>
    <s v="Surcharge Revision"/>
    <s v="Surcharge Revision"/>
    <m/>
    <x v="3"/>
    <m/>
    <s v="WS.10832"/>
    <m/>
    <m/>
    <m/>
    <n v="46071.791666666701"/>
    <m/>
    <m/>
    <s v="Credit Request"/>
    <s v="Resolved"/>
    <s v="Destiny Rhodes"/>
    <s v="Destiny Rhodes"/>
    <s v="Commercial"/>
    <x v="5"/>
    <s v="Surcharge Revision"/>
    <s v="Surcharge Revision"/>
    <s v=""/>
    <s v="2026 / 02"/>
    <s v="Credit / Debit Request"/>
    <x v="1"/>
  </r>
  <r>
    <x v="16"/>
    <s v="CAS6447859"/>
    <s v="Issue"/>
    <x v="1"/>
    <x v="2"/>
    <m/>
    <m/>
    <s v="Von Duprin"/>
    <s v="Exit"/>
    <s v="98/99"/>
    <s v="Indianapolis"/>
    <s v="Please be advised after further assistance that 8 SNB are required for this device. Refer to page 72 in the catalog for the quantities required per device. No credit is due._x000a_******************************************************************************_x000a_I have listed the price breakdown for the 99 Series. It looks like your total was slightly off because the SNB upcharge wasn't fully accounted for. See the itemized list below for the correct total:_x000a__x000a_Base Device (99-NL-OP-F): $2,582.00 (Includes 110MD Trim, 299F Strike, and PBT Finish)_x000a_RX Feature (Request to Exit): +$383.00_x000a_QELA Feature (Quiet Electric Latch Retraction): +$1,321.00_x000a_499F Strike Upgrade (from 299F): +$156.00_x000a_SNB+$160.00_x000a_Total Price: $4,602.00_x000a_********************************************************************_x000a_Selected credit reason: Pricing Error_x000a_Is there anything else we should know about this request: 499F strikes are being charged at $196 list add; however, pricebook calls them to be $156 list add (snippet from book attached). Please correct._x000a_One or more files were provided by the customer and saved in the timeline._x000a_Email: ajobe@himmels.com_x000a_Phone Number: 9409023477_x000a_Preferred Contact Method: Email"/>
    <s v="Himmel's Architectural Door &amp; Hardware LLC - DFW"/>
    <s v="SO03272925"/>
    <s v="6038631##PT2"/>
    <s v="45714204"/>
    <n v="2"/>
    <m/>
    <m/>
    <m/>
    <m/>
    <m/>
    <m/>
    <m/>
    <m/>
    <x v="4"/>
    <m/>
    <s v="ED99"/>
    <m/>
    <m/>
    <m/>
    <m/>
    <m/>
    <m/>
    <s v="Credit Request"/>
    <s v="Resolved"/>
    <s v="Portal Cases"/>
    <s v="Latia Whorton"/>
    <s v="Commercial"/>
    <x v="0"/>
    <s v=""/>
    <s v=""/>
    <s v=""/>
    <s v="2026 / 02"/>
    <s v="Credit / Debit Request"/>
    <x v="1"/>
  </r>
  <r>
    <x v="16"/>
    <s v="CAS6447859"/>
    <s v="Issue"/>
    <x v="1"/>
    <x v="2"/>
    <m/>
    <m/>
    <s v="Von Duprin"/>
    <s v="Exit"/>
    <s v="98/99"/>
    <s v="Indianapolis"/>
    <s v="Please be advised after further assistance that 8 SNB are required for this device. Refer to page 72 in the catalog for the quantities required per device. No credit is due._x000a_******************************************************************************_x000a_I have listed the price breakdown for the 99 Series. It looks like your total was slightly off because the SNB upcharge wasn't fully accounted for. See the itemized list below for the correct total:_x000a__x000a_Base Device (99-NL-OP-F): $2,582.00 (Includes 110MD Trim, 299F Strike, and PBT Finish)_x000a_RX Feature (Request to Exit): +$383.00_x000a_QELA Feature (Quiet Electric Latch Retraction): +$1,321.00_x000a_499F Strike Upgrade (from 299F): +$156.00_x000a_SNB+$160.00_x000a_Total Price: $4,602.00_x000a_********************************************************************_x000a_Selected credit reason: Pricing Error_x000a_Is there anything else we should know about this request: 499F strikes are being charged at $196 list add; however, pricebook calls them to be $156 list add (snippet from book attached). Please correct._x000a_One or more files were provided by the customer and saved in the timeline._x000a_Email: ajobe@himmels.com_x000a_Phone Number: 9409023477_x000a_Preferred Contact Method: Email"/>
    <s v="Himmel's Architectural Door &amp; Hardware LLC - DFW"/>
    <s v="SO03272925"/>
    <s v="6038631##PT2"/>
    <s v="45714204"/>
    <n v="3"/>
    <m/>
    <m/>
    <m/>
    <m/>
    <m/>
    <m/>
    <m/>
    <m/>
    <x v="4"/>
    <m/>
    <s v="ED99"/>
    <m/>
    <m/>
    <m/>
    <m/>
    <m/>
    <m/>
    <s v="Credit Request"/>
    <s v="Resolved"/>
    <s v="Portal Cases"/>
    <s v="Latia Whorton"/>
    <s v="Commercial"/>
    <x v="0"/>
    <s v=""/>
    <s v=""/>
    <s v=""/>
    <s v="2026 / 02"/>
    <s v="Credit / Debit Request"/>
    <x v="1"/>
  </r>
  <r>
    <x v="17"/>
    <s v="CAS6449041"/>
    <s v="Issue"/>
    <x v="0"/>
    <x v="0"/>
    <m/>
    <s v="Out of Box"/>
    <s v="Schlage Commercial"/>
    <s v="Lock"/>
    <s v="L9000"/>
    <s v="Security"/>
    <s v="RPL ORDER #  14280503_x000a_DONE 02/27/26 CC_x000a_REPLACE_x000a_LINE 3_x000a_(QTY 1) L9492EU.T.06.626.00A.LR.09-666.10-072.134.1 3/16.DETAIL.ICC.XL13-346.L583-363_x000a__x000a_The lockset does not function properly. Note below is from customer. _x000a_“The keypad unlocks the door but when we're inside the restroom, somebody can walk up and enter the keypad code and unlock the door”_x000a_Keypad should not override deadbolt when restroom is in use."/>
    <s v="Kinship Group LLC"/>
    <s v="14150355"/>
    <s v="300117-6"/>
    <s v="7995928"/>
    <n v="3"/>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SLLK*10922905"/>
    <s v="L9492EL/EU XL13-439"/>
    <m/>
    <m/>
    <n v="45902.833333333299"/>
    <m/>
    <m/>
    <s v="Replace Only"/>
    <s v="Resolved"/>
    <s v="Portal Cases"/>
    <s v="Carla Castelli"/>
    <s v="Commercial"/>
    <x v="3"/>
    <s v="Functional Electronic"/>
    <s v="Cannot lock / Unlock"/>
    <s v="Not locking or Unlocking"/>
    <s v="2026 / 02"/>
    <s v="Return / Replace / Scrap"/>
    <x v="0"/>
  </r>
  <r>
    <x v="18"/>
    <s v="CAS6449662"/>
    <s v="Issue"/>
    <x v="0"/>
    <x v="0"/>
    <m/>
    <s v="Reliability"/>
    <s v="Schlage System Components"/>
    <s v="Sys Comp"/>
    <s v="IP Bridge"/>
    <s v="Security"/>
    <s v="RTN/RPL _x000a__x000a_QTY - 1_x000a__x000a_IPB2.0 - 2 - Door_x000a_MAC-00-18-C8-2E-AA-B4_x000a__x000a_Shipping Address: _x000a_K L C Video Security_x000a_Attn: Tiffany Bethany _x000a_1111 Texas Blvd _x000a_Texarkana TX 75501_x000a__x000a_Product needs replaced- Will not connect to PAC"/>
    <s v="K L C Video Security"/>
    <s v="TECH ACCOMMODATION"/>
    <s v="CAS6449662 RPL TAC"/>
    <s v="108449"/>
    <m/>
    <s v="Schlage System Components"/>
    <s v="Sys Comp"/>
    <s v="IP Bridge"/>
    <s v="Security"/>
    <n v="1"/>
    <s v="0321033~Functional Electronic|1040~Funzionamento Elettronico|3082~Función electrónica|1036~Electronique fonctionnelle"/>
    <s v="0263082~Comunicación|1033~Communication / Commissioning / Programming|1040~Comunicazione |1036~Communication"/>
    <s v="0681033~Wi-Fi / IP Failure|1040~Fallimento Wi-Fi / IP"/>
    <x v="0"/>
    <m/>
    <s v="IPB2.0 - 2 - Door"/>
    <s v="Main Board"/>
    <m/>
    <m/>
    <n v="45687.791666666701"/>
    <m/>
    <m/>
    <s v="Return and Replace"/>
    <s v="Active"/>
    <s v="Michael Booze"/>
    <s v="Jeff Livingston"/>
    <s v="Commercial"/>
    <x v="6"/>
    <s v="Functional Electronic"/>
    <s v="Communication / Commissioning / Programming"/>
    <s v="Wi-Fi / IP Failure"/>
    <s v="2026 / 02"/>
    <s v="Return / Replace / Scrap"/>
    <x v="0"/>
  </r>
  <r>
    <x v="19"/>
    <s v="CAS6450011"/>
    <s v="Issue"/>
    <x v="0"/>
    <x v="3"/>
    <m/>
    <m/>
    <s v="Schlage Residential"/>
    <s v="Lock"/>
    <s v="J"/>
    <s v="Olathe"/>
    <s v="NC RPL- Damaged in transit and product missing_x000a__x000a_LOCK.J10.SOL.619.16-254.10-101.134   QTY 2  8.68  (damaged)_x000a_043156195046_x000a__x000a_LOCK.J170.SOL.619.134   QTY 10   4.11 (missing)_x000a_043156195084_x000a__x000a_HENDERSON_905620"/>
    <s v="PIMA DOOR &amp; SUPPLY INC"/>
    <s v="14268684 / SO03271517"/>
    <s v="LV0000027410"/>
    <s v="8168644"/>
    <m/>
    <s v="Schlage Residential"/>
    <s v="Lock"/>
    <s v="J"/>
    <s v="Olathe"/>
    <n v="2"/>
    <s v="0223082~Dañado en el Transporte|1040~Danneggiato Durante il Trasporto|1033~Damaged in Transit|1036~Endommagé pendant le transport"/>
    <s v="0471040~Danneggiato Durante il Trasporto|3082~Dañado en el transporte|1033~Damaged in Transit|1036~Endommagé pendant le transport"/>
    <m/>
    <x v="5"/>
    <m/>
    <s v="LOCK.J10.SOL.619.16-254.10-101.134"/>
    <m/>
    <m/>
    <m/>
    <n v="46070.791666666701"/>
    <m/>
    <m/>
    <s v="Replace Only"/>
    <s v="Resolved"/>
    <s v="Lucresia James"/>
    <s v="Lucresia James"/>
    <s v="Residential - Channel"/>
    <x v="7"/>
    <s v="Damaged in Transit"/>
    <s v="Damaged in Transit"/>
    <s v=""/>
    <s v="2026 / 02"/>
    <s v="Return / Replace / Scrap"/>
    <x v="0"/>
  </r>
  <r>
    <x v="19"/>
    <s v="CAS6450011"/>
    <s v="Issue"/>
    <x v="0"/>
    <x v="3"/>
    <m/>
    <m/>
    <s v="Schlage Residential"/>
    <s v="Lock"/>
    <s v="J"/>
    <s v="Olathe"/>
    <s v="NC RPL- Damaged in transit and product missing_x000a__x000a_LOCK.J10.SOL.619.16-254.10-101.134   QTY 2  8.68  (damaged)_x000a_043156195046_x000a__x000a_LOCK.J170.SOL.619.134   QTY 10   4.11 (missing)_x000a_043156195084_x000a__x000a_HENDERSON_905620"/>
    <s v="PIMA DOOR &amp; SUPPLY INC"/>
    <s v="14268684 / SO03271517"/>
    <s v="LV0000027410"/>
    <s v="8168644"/>
    <m/>
    <s v="Schlage Residential"/>
    <s v="Lock"/>
    <s v="J"/>
    <s v="Olathe"/>
    <n v="10"/>
    <s v="Lost in Transit/Wrong Address"/>
    <s v="1513082~Extraviado en tránsito - Transportista|1040~Smarrimento in transito - Vettore|1036~Perdu en transit - Transporteur|1033~Lost in Transit - Carrier"/>
    <m/>
    <x v="5"/>
    <m/>
    <s v="LOCK.J170.SOL.619.134"/>
    <m/>
    <m/>
    <m/>
    <n v="46070.791666666701"/>
    <m/>
    <m/>
    <s v="Replace Only"/>
    <s v="Resolved"/>
    <s v="Lucresia James"/>
    <s v="Lucresia James"/>
    <s v="Residential - Channel"/>
    <x v="7"/>
    <s v="Lost in Transit/Wrong Address"/>
    <s v="Lost in Transit - Carrier"/>
    <s v=""/>
    <s v="2026 / 02"/>
    <s v="Return / Replace / Scrap"/>
    <x v="0"/>
  </r>
  <r>
    <x v="20"/>
    <s v="CAS6450150"/>
    <s v="Issue"/>
    <x v="0"/>
    <x v="1"/>
    <m/>
    <m/>
    <s v="Schlage Residential"/>
    <s v="Lock"/>
    <s v="F Knob/Lever"/>
    <s v="Ensenada"/>
    <s v="RMA RTN for credit- Charged RPL and NC RPL- OE error and short ship_x000a__x000a_F51A.LAT.622.GRW..16-086.10-027.134.KA4.C.48-180.2  QTY 4  54.25_x000a_043156081677_x000a_F10.GEO.716.16-080.10-027.134  QTY 17   15.05_x000a_043156886630_x000a__x000a_Wrong product OE error_x000a_F10.ACC.620.16-080.10-027.134  QTY 39   25.20 + 63.88_x000a_043156793235_x000a_Should be_x000a_F10 ACC 622   QTY 39_x000a__x000a_TOLEDO_941829_x000a_3100 HILL AVE_x000a_TOLEDO, OH, 43607"/>
    <s v="LUMBERMENS INC"/>
    <s v="14262106"/>
    <s v="TO0000538674"/>
    <s v="8157396"/>
    <m/>
    <s v="Schlage Residential"/>
    <s v="Lock"/>
    <s v="F Knob/Lever"/>
    <s v="Ensenada"/>
    <n v="39"/>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F10.ACC.620.16-080.10-027.134"/>
    <m/>
    <m/>
    <m/>
    <n v="46058.791666666701"/>
    <m/>
    <m/>
    <s v="Return and Replace"/>
    <s v="Active"/>
    <s v="Lucresia James"/>
    <s v="Lucresia James"/>
    <s v="Residential - Channel"/>
    <x v="8"/>
    <s v="Allegion Entered Incorrect Product"/>
    <s v="Allegion Entered Incorrect Product"/>
    <s v=""/>
    <s v="2026 / 02"/>
    <s v="Return / Replace / Scrap"/>
    <x v="1"/>
  </r>
  <r>
    <x v="20"/>
    <s v="CAS6450150"/>
    <s v="Issue"/>
    <x v="0"/>
    <x v="1"/>
    <m/>
    <m/>
    <s v="Schlage Residential"/>
    <s v="Lock"/>
    <s v="F Knob/Lever"/>
    <s v="Ensenada"/>
    <s v="RMA RTN for credit- Charged RPL and NC RPL- OE error and short ship_x000a__x000a_F51A.LAT.622.GRW..16-086.10-027.134.KA4.C.48-180.2  QTY 4  54.25_x000a_043156081677_x000a_F10.GEO.716.16-080.10-027.134  QTY 17   15.05_x000a_043156886630_x000a__x000a_Wrong product OE error_x000a_F10.ACC.620.16-080.10-027.134  QTY 39   25.20 + 63.88_x000a_043156793235_x000a_Should be_x000a_F10 ACC 622   QTY 39_x000a__x000a_TOLEDO_941829_x000a_3100 HILL AVE_x000a_TOLEDO, OH, 43607"/>
    <s v="LUMBERMENS INC"/>
    <s v="14262106"/>
    <s v="TO0000538674"/>
    <s v="8157396"/>
    <m/>
    <s v="Schlage Residential"/>
    <s v="Lock"/>
    <s v="F Knob/Lever"/>
    <s v="Ensenada"/>
    <n v="4"/>
    <s v="0213082~Allegion no envió un producto/pieza|1040~(Alle) Spedito Articolo/Componente mancante|1036~Allegion a envoyé un produit ou une pièce manquante|1033~Allegion Sent Missing Product / Part"/>
    <s v="9741040~Prodotto Mancante|1033~Missing Product|1036~Produit manquant"/>
    <m/>
    <x v="0"/>
    <m/>
    <s v="F51A.LAT.622.GRW..16-086.10-027.134.KA4.C.48-180.2"/>
    <m/>
    <m/>
    <m/>
    <n v="46058.791666666701"/>
    <m/>
    <m/>
    <s v="Replace Only"/>
    <s v="Active"/>
    <s v="Lucresia James"/>
    <s v="Lucresia James"/>
    <s v="Residential - Channel"/>
    <x v="8"/>
    <s v="Allegion Sent Missing Product / Part"/>
    <s v="Missing Product"/>
    <s v=""/>
    <s v="2026 / 02"/>
    <s v="Return / Replace / Scrap"/>
    <x v="0"/>
  </r>
  <r>
    <x v="20"/>
    <s v="CAS6450150"/>
    <s v="Issue"/>
    <x v="0"/>
    <x v="1"/>
    <m/>
    <m/>
    <s v="Schlage Residential"/>
    <s v="Lock"/>
    <s v="F Knob/Lever"/>
    <s v="Ensenada"/>
    <s v="RMA RTN for credit- Charged RPL and NC RPL- OE error and short ship_x000a__x000a_F51A.LAT.622.GRW..16-086.10-027.134.KA4.C.48-180.2  QTY 4  54.25_x000a_043156081677_x000a_F10.GEO.716.16-080.10-027.134  QTY 17   15.05_x000a_043156886630_x000a__x000a_Wrong product OE error_x000a_F10.ACC.620.16-080.10-027.134  QTY 39   25.20 + 63.88_x000a_043156793235_x000a_Should be_x000a_F10 ACC 622   QTY 39_x000a__x000a_TOLEDO_941829_x000a_3100 HILL AVE_x000a_TOLEDO, OH, 43607"/>
    <s v="LUMBERMENS INC"/>
    <s v="14262106"/>
    <s v="TO0000538674"/>
    <s v="8157396"/>
    <m/>
    <s v="Schlage Residential"/>
    <s v="Lock"/>
    <s v="F Knob/Lever"/>
    <s v="Ensenada"/>
    <n v="17"/>
    <s v="0213082~Allegion no envió un producto/pieza|1040~(Alle) Spedito Articolo/Componente mancante|1036~Allegion a envoyé un produit ou une pièce manquante|1033~Allegion Sent Missing Product / Part"/>
    <s v="9741040~Prodotto Mancante|1033~Missing Product|1036~Produit manquant"/>
    <m/>
    <x v="0"/>
    <m/>
    <s v="F10.GEO.716.16-080.10-027.134"/>
    <m/>
    <m/>
    <m/>
    <n v="46058.791666666701"/>
    <m/>
    <m/>
    <s v="Replace Only"/>
    <s v="Active"/>
    <s v="Lucresia James"/>
    <s v="Lucresia James"/>
    <s v="Residential - Channel"/>
    <x v="8"/>
    <s v="Allegion Sent Missing Product / Part"/>
    <s v="Missing Product"/>
    <s v=""/>
    <s v="2026 / 02"/>
    <s v="Return / Replace / Scrap"/>
    <x v="0"/>
  </r>
  <r>
    <x v="21"/>
    <s v="CAS6450462"/>
    <s v="Issue"/>
    <x v="0"/>
    <x v="0"/>
    <m/>
    <s v="Reliability"/>
    <s v="Schlage Residential"/>
    <s v="Lock"/>
    <s v="F Knob/Lever"/>
    <s v="Ensenada"/>
    <s v="NC RPL- Defective product_x000a__x000a_F40.PLY.622.16-080.10-027.134    QTY 5    16.10_x000a_043156112302_x000a_F10.LAT.622.16-080.10-027.134   QTY 1  25.20_x000a_043156479115_x000a_F40.GEO.619.16-080.10-027.134 QTY 2   16.10_x000a_043156999378_x000a__x000a_SHIP TO:_x000a_DOREEN ACKERSON_x000a_D&amp;M Industries   _x000a_4205 30TH AVE S_x000a_MOORHEAD, MN 56560"/>
    <s v="D &amp; M INDUSTRIES"/>
    <s v="multiple"/>
    <s v="multiple"/>
    <m/>
    <m/>
    <s v="Schlage Residential"/>
    <s v="Lock"/>
    <s v="F Knob/Lever"/>
    <s v="Ensenada"/>
    <n v="5"/>
    <s v="0311033~Functional Mechanical|1040~Funzionamento Meccanico|3082~Función mecánica|1036~Functional Mechanical"/>
    <s v="0161033~Broken / Bad Parts|1040~Parti rotte / difettose|3082~Partes rotas / malas|1036~Pièces cassées / mauvaises"/>
    <m/>
    <x v="0"/>
    <m/>
    <s v="F40.PLY.622.16-080.10-027.134"/>
    <s v="F40"/>
    <m/>
    <m/>
    <n v="45761.833333333299"/>
    <m/>
    <m/>
    <s v="Replace Only"/>
    <s v="Resolved"/>
    <s v="Lucresia James"/>
    <s v="Lucresia James"/>
    <s v="Residential - Channel"/>
    <x v="8"/>
    <s v="Functional Mechanical"/>
    <s v="Broken / Bad Parts"/>
    <s v=""/>
    <s v="2026 / 02"/>
    <s v="Return / Replace / Scrap"/>
    <x v="0"/>
  </r>
  <r>
    <x v="21"/>
    <s v="CAS6450462"/>
    <s v="Issue"/>
    <x v="0"/>
    <x v="0"/>
    <m/>
    <s v="Reliability"/>
    <s v="Schlage Residential"/>
    <s v="Lock"/>
    <s v="F Knob/Lever"/>
    <s v="Ensenada"/>
    <s v="NC RPL- Defective product_x000a__x000a_F40.PLY.622.16-080.10-027.134    QTY 5    16.10_x000a_043156112302_x000a_F10.LAT.622.16-080.10-027.134   QTY 1  25.20_x000a_043156479115_x000a_F40.GEO.619.16-080.10-027.134 QTY 2   16.10_x000a_043156999378_x000a__x000a_SHIP TO:_x000a_DOREEN ACKERSON_x000a_D&amp;M Industries   _x000a_4205 30TH AVE S_x000a_MOORHEAD, MN 56560"/>
    <s v="D &amp; M INDUSTRIES"/>
    <s v="multiple"/>
    <s v="multiple"/>
    <m/>
    <m/>
    <s v="Schlage Residential"/>
    <s v="Lock"/>
    <s v="F Knob/Lever"/>
    <s v="Ensenada"/>
    <n v="1"/>
    <s v="0311033~Functional Mechanical|1040~Funzionamento Meccanico|3082~Función mecánica|1036~Functional Mechanical"/>
    <s v="0161033~Broken / Bad Parts|1040~Parti rotte / difettose|3082~Partes rotas / malas|1036~Pièces cassées / mauvaises"/>
    <m/>
    <x v="0"/>
    <m/>
    <s v="F10.LAT.622.16-080.10-027.134"/>
    <s v="F10"/>
    <m/>
    <m/>
    <n v="45761.833333333299"/>
    <m/>
    <m/>
    <s v="Replace Only"/>
    <s v="Resolved"/>
    <s v="Lucresia James"/>
    <s v="Lucresia James"/>
    <s v="Residential - Channel"/>
    <x v="8"/>
    <s v="Functional Mechanical"/>
    <s v="Broken / Bad Parts"/>
    <s v=""/>
    <s v="2026 / 02"/>
    <s v="Return / Replace / Scrap"/>
    <x v="0"/>
  </r>
  <r>
    <x v="21"/>
    <s v="CAS6450462"/>
    <s v="Issue"/>
    <x v="0"/>
    <x v="0"/>
    <m/>
    <s v="Reliability"/>
    <s v="Schlage Residential"/>
    <s v="Lock"/>
    <s v="F Knob/Lever"/>
    <s v="Ensenada"/>
    <s v="NC RPL- Defective product_x000a__x000a_F40.PLY.622.16-080.10-027.134    QTY 5    16.10_x000a_043156112302_x000a_F10.LAT.622.16-080.10-027.134   QTY 1  25.20_x000a_043156479115_x000a_F40.GEO.619.16-080.10-027.134 QTY 2   16.10_x000a_043156999378_x000a__x000a_SHIP TO:_x000a_DOREEN ACKERSON_x000a_D&amp;M Industries   _x000a_4205 30TH AVE S_x000a_MOORHEAD, MN 56560"/>
    <s v="D &amp; M INDUSTRIES"/>
    <s v="multiple"/>
    <s v="multiple"/>
    <m/>
    <m/>
    <s v="Schlage Residential"/>
    <s v="Lock"/>
    <s v="F Knob/Lever"/>
    <s v="Ensenada"/>
    <n v="2"/>
    <s v="0311033~Functional Mechanical|1040~Funzionamento Meccanico|3082~Función mecánica|1036~Functional Mechanical"/>
    <s v="0161033~Broken / Bad Parts|1040~Parti rotte / difettose|3082~Partes rotas / malas|1036~Pièces cassées / mauvaises"/>
    <m/>
    <x v="0"/>
    <m/>
    <s v="F40.GEO.619.16-080.10-027.134"/>
    <s v="F40"/>
    <m/>
    <m/>
    <n v="45761.833333333299"/>
    <m/>
    <m/>
    <s v="Replace Only"/>
    <s v="Resolved"/>
    <s v="Lucresia James"/>
    <s v="Lucresia James"/>
    <s v="Residential - Channel"/>
    <x v="8"/>
    <s v="Functional Mechanical"/>
    <s v="Broken / Bad Parts"/>
    <s v=""/>
    <s v="2026 / 02"/>
    <s v="Return / Replace / Scrap"/>
    <x v="0"/>
  </r>
  <r>
    <x v="22"/>
    <s v="CAS6450773"/>
    <s v="Issue"/>
    <x v="0"/>
    <x v="0"/>
    <m/>
    <s v="Reliability"/>
    <s v="Schlage Residential"/>
    <s v="Lock"/>
    <s v="Encode"/>
    <s v="Ensenada"/>
    <s v="NC RPL- Defective product- CAS6427008_x000a__x000a_BE489 CEN 619     QTY 1 _x000a_043156594337_x000a__x000a_NORTH PORT_840095_x000a_2233 MURPHY CT_x000a_NORTH PORT, FL, 34289"/>
    <s v="Raymond Building Supply - Auburndale"/>
    <s v="13999328"/>
    <s v="655174"/>
    <s v="7749249"/>
    <m/>
    <s v="Schlage Residential"/>
    <s v="Lock"/>
    <s v="Encode"/>
    <s v="Ensenada"/>
    <n v="1"/>
    <s v="0321033~Functional Electronic|1040~Funzionamento Elettronico|3082~Función electrónica|1036~Electronique fonctionnelle"/>
    <s v="0831033~Keypad Unresponsive|1040~La tastiera non risponde|3082~Teclado no responde|1036~Le clavier ne répond pas"/>
    <m/>
    <x v="0"/>
    <m/>
    <s v="BE489 CEN 619"/>
    <s v="BE489"/>
    <m/>
    <m/>
    <n v="45671.791666666701"/>
    <m/>
    <m/>
    <s v="Replace Only"/>
    <s v="Resolved"/>
    <s v="Lucresia James"/>
    <s v="Lucresia James"/>
    <s v="Residential - Channel"/>
    <x v="9"/>
    <s v="Functional Electronic"/>
    <s v="Keypad Unresponsive"/>
    <s v=""/>
    <s v="2026 / 02"/>
    <s v="Return / Replace / Scrap"/>
    <x v="0"/>
  </r>
  <r>
    <x v="23"/>
    <s v="CAS6451096"/>
    <s v="Issue"/>
    <x v="0"/>
    <x v="0"/>
    <m/>
    <s v="Reliability"/>
    <s v="Schlage Residential"/>
    <s v="Lock"/>
    <s v="Encode"/>
    <s v="Ensenada"/>
    <s v="NC RPL- Defective product Ticket 594687-No special keying required._x000a__x000a_BE489WBC.CEN.622.12-351.10-116.134.KD   QTY 1_x000a_043156594344_x000a__x000a_41588 EASTMAN DR #B_x000a_MURRIETA, CA, 92562"/>
    <s v="HMH Finishes LLC"/>
    <s v="14061936"/>
    <s v="SCM-P25-001"/>
    <s v="7849227"/>
    <m/>
    <s v="Schlage Residential"/>
    <s v="Lock"/>
    <s v="Encode"/>
    <s v="Ensenada"/>
    <n v="1"/>
    <s v="0321033~Functional Electronic|1040~Funzionamento Elettronico|3082~Función electrónica|1036~Electronique fonctionnelle"/>
    <s v="0831033~Keypad Unresponsive|1040~La tastiera non risponde|3082~Teclado no responde|1036~Le clavier ne répond pas"/>
    <m/>
    <x v="0"/>
    <m/>
    <s v="BE489WBC.CEN.622.12-351.10-116.134.KD"/>
    <s v="BE489"/>
    <m/>
    <m/>
    <n v="45762.833333333299"/>
    <m/>
    <m/>
    <s v="Replace Only"/>
    <s v="Resolved"/>
    <s v="Lucresia James"/>
    <s v="Lucresia James"/>
    <s v="Residential - Channel"/>
    <x v="9"/>
    <s v="Functional Electronic"/>
    <s v="Keypad Unresponsive"/>
    <s v=""/>
    <s v="2026 / 02"/>
    <s v="Return / Replace / Scrap"/>
    <x v="0"/>
  </r>
  <r>
    <x v="24"/>
    <s v="CAS6451455"/>
    <s v="Issue"/>
    <x v="0"/>
    <x v="4"/>
    <m/>
    <m/>
    <s v="Schlage Residential"/>
    <s v="Lock"/>
    <s v="J"/>
    <s v="Olathe"/>
    <s v="NC RPL- wrong product shipped_x000a__x000a_J40.SOL.622.16-254.10-101.134  QTY 32   11.88_x000a_043156007981_x000a__x000a_GREENFIELD_935361_x000a_6579 W 350 N_x000a_GREENFIELD, IN, 46140"/>
    <s v="Probuild Co LLC Quotes DBA Bldrs First Source"/>
    <s v="14271135 / SO03275406"/>
    <s v="877-280236"/>
    <s v="8174075"/>
    <m/>
    <s v="Schlage Residential"/>
    <s v="Lock"/>
    <s v="J"/>
    <s v="Olathe"/>
    <n v="32"/>
    <s v="0641033~Allegion Shipped Incorrect Amount|1040~(Allegion) Spedito Valore/Q.tà Errato|3082~Allegion envió una cantidad incorrecta|1036~Allegion a expédié un montant incorrect"/>
    <s v="3251033~Shortage|1040~Mancanza|1055~Eksiklik|3082~Escaso|1036~Rupture"/>
    <m/>
    <x v="6"/>
    <m/>
    <s v="J40.SOL.622.16-254.10-101.134"/>
    <m/>
    <m/>
    <m/>
    <n v="46075.791666666701"/>
    <m/>
    <m/>
    <s v="Replace Only"/>
    <s v="Resolved"/>
    <s v="Lucresia James"/>
    <s v="Lucresia James"/>
    <s v="Residential - Channel"/>
    <x v="7"/>
    <s v="Allegion Shipped Incorrect Amount"/>
    <s v="Shortage"/>
    <s v=""/>
    <s v="2026 / 02"/>
    <s v="Return / Replace / Scrap"/>
    <x v="0"/>
  </r>
  <r>
    <x v="25"/>
    <s v="CAS6451612"/>
    <s v="Issue"/>
    <x v="0"/>
    <x v="1"/>
    <m/>
    <m/>
    <s v="Ives / Gj Commercial"/>
    <s v="Accy"/>
    <s v="Overhead Door Holder / Stops"/>
    <s v="Indianapolis"/>
    <s v="N/C RPL_x000a_454S 652 QTY 2 _x000a__x000a_OE MISSED LINE - Charged replacement. _x000a__x000a__x000a_SHIP TO_x000a_JOHNSON HARDWARE COMPANY_x000a_1201 PACIFIC ST_x000a_Omaha, NE 68108"/>
    <s v="JOHNSON HARDWARE COMPANY - LINCOLN"/>
    <s v="SO03278011"/>
    <s v="210026"/>
    <s v="45716827"/>
    <m/>
    <s v="Ives / Gj Commercial"/>
    <s v="Accy"/>
    <s v="Overhead Door Holder / Stops"/>
    <s v="Indianapolis"/>
    <n v="2"/>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6079.791666666701"/>
    <m/>
    <m/>
    <s v="Replace Only"/>
    <s v="Resolved"/>
    <s v="Keayra Dinwiddie"/>
    <s v="Caleb Nanzer"/>
    <s v="Commercial"/>
    <x v="1"/>
    <s v="Allegion Entered Incorrect Product"/>
    <s v="Allegion Entered Incorrect Product"/>
    <s v=""/>
    <s v="2026 / 02"/>
    <s v="Return / Replace / Scrap"/>
    <x v="1"/>
  </r>
  <r>
    <x v="26"/>
    <s v="CAS6451718"/>
    <s v="Issue"/>
    <x v="0"/>
    <x v="1"/>
    <m/>
    <m/>
    <s v="Lcn"/>
    <s v="Dctl"/>
    <s v="2610"/>
    <s v="Princeton"/>
    <s v="Return/Replacement_x000a__x000a_Line 1_x000a_Qty 1 LH 2614-3971 ST-1885-2 689 _x000a_Line not entered correctly.  Was not entered with the ST 1885-2._x000a__x000a_ship to : _x000a_R.A. KENNEDY &amp; SONS, INC._x000a_245 BRIDGEWATER RD._x000a_MARK: MERCK OFFICE BUILDING/ PO#2374-02-PM SPG-REPL_x000a_ASTON, PA  19014_x000a__x000a_***_x000a_email message : _x000a_Good morning,_x000a_Our customer has reported that they received the incorrect material.  We ordered 1 ea LCN 2614-3971-ST-1885-2 X 689 X LH CLOSER BODY ONLY.  They did not receive this material.  Unfortunately, the acknowledgement showing the incorrect material was received after the material shipped.  We were hoping that the customer would accept the material as is.  Unfortunately, they want what we originally ordered._x000a__x000a_Please process a Replacement order and RGA for the following:_x000a_1 (ea)  LCN 2614-3971-ST-1885-2 X 689 LH CLOSER BODY ONLY art of Larger Unit_x000a_Reason:   Incorrect material_x000a_PO# 204238, ORDER # 790123_x000a_Action Requested:    _x000a_ (1) Hot Rush - Replacement Sales Order              _x000a_ (2) Issue of RGA _x000a__x000a_Please ship to : _x000a_R.A. KENNEDY &amp; SONS, INC._x000a_245 BRIDGEWATER RD._x000a_MARK: MERCK OFFICE BUILDING/ PO#2374-02-PM SPG-REPL_x000a_ASTON, PA  19014"/>
    <s v="SPECIAL PROJECTS GROUP INC"/>
    <s v="790123 00"/>
    <s v="204238"/>
    <m/>
    <m/>
    <s v="Lcn"/>
    <s v="Dctl"/>
    <s v="2610"/>
    <s v="Princeton"/>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6016.791666666701"/>
    <m/>
    <m/>
    <s v="Replace Only"/>
    <s v="Active"/>
    <s v="Carisa Hunter"/>
    <s v="Lisa Waterhouse"/>
    <s v="Commercial"/>
    <x v="4"/>
    <s v="Allegion Entered Incorrect Product"/>
    <s v="Allegion Entered Incorrect Product"/>
    <s v=""/>
    <s v="2026 / 02"/>
    <s v="Return / Replace / Scrap"/>
    <x v="1"/>
  </r>
  <r>
    <x v="26"/>
    <s v="CAS6451718"/>
    <s v="Issue"/>
    <x v="0"/>
    <x v="1"/>
    <m/>
    <m/>
    <s v="Lcn"/>
    <s v="Dctl"/>
    <s v="2610"/>
    <s v="Princeton"/>
    <s v="Return/Replacement_x000a__x000a_Line 1_x000a_Qty 1 LH 2614-3971 ST-1885-2 689 _x000a_Line not entered correctly.  Was not entered with the ST 1885-2._x000a__x000a_ship to : _x000a_R.A. KENNEDY &amp; SONS, INC._x000a_245 BRIDGEWATER RD._x000a_MARK: MERCK OFFICE BUILDING/ PO#2374-02-PM SPG-REPL_x000a_ASTON, PA  19014_x000a__x000a_***_x000a_email message : _x000a_Good morning,_x000a_Our customer has reported that they received the incorrect material.  We ordered 1 ea LCN 2614-3971-ST-1885-2 X 689 X LH CLOSER BODY ONLY.  They did not receive this material.  Unfortunately, the acknowledgement showing the incorrect material was received after the material shipped.  We were hoping that the customer would accept the material as is.  Unfortunately, they want what we originally ordered._x000a__x000a_Please process a Replacement order and RGA for the following:_x000a_1 (ea)  LCN 2614-3971-ST-1885-2 X 689 LH CLOSER BODY ONLY art of Larger Unit_x000a_Reason:   Incorrect material_x000a_PO# 204238, ORDER # 790123_x000a_Action Requested:    _x000a_ (1) Hot Rush - Replacement Sales Order              _x000a_ (2) Issue of RGA _x000a__x000a_Please ship to : _x000a_R.A. KENNEDY &amp; SONS, INC._x000a_245 BRIDGEWATER RD._x000a_MARK: MERCK OFFICE BUILDING/ PO#2374-02-PM SPG-REPL_x000a_ASTON, PA  19014"/>
    <s v="SPECIAL PROJECTS GROUP INC"/>
    <s v="790123 00"/>
    <s v="204238"/>
    <m/>
    <m/>
    <s v="Lcn"/>
    <s v="Dctl"/>
    <s v="2610"/>
    <s v="Princeton"/>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s v="Cylinder"/>
    <m/>
    <m/>
    <n v="46016.791666666701"/>
    <m/>
    <m/>
    <s v="Replace Only"/>
    <s v="Active"/>
    <s v="Carisa Hunter"/>
    <s v="Lisa Waterhouse"/>
    <s v="Commercial"/>
    <x v="4"/>
    <s v="Customer Forgot or Incorrect Quote #"/>
    <s v="Customer Forgot to Add Quote"/>
    <s v=""/>
    <s v="2026 / 02"/>
    <s v="Return / Replace / Scrap"/>
    <x v="2"/>
  </r>
  <r>
    <x v="27"/>
    <s v="CAS6452042"/>
    <s v="Issue"/>
    <x v="0"/>
    <x v="1"/>
    <m/>
    <m/>
    <s v="Ives / Gj Commercial"/>
    <s v="Accy"/>
    <s v="Hinges"/>
    <s v="Indianapolis"/>
    <s v="N/C RPL - back to CS to add case products. _x000a_ 904S US32D QTY 4_x000a_ 905S US32D QY 2_x000a_ 224XY 85 US28 QTY 2_x000a_224XY 85 TEKWD US28 QTY 8_x000a_ 5BB1HW 4.5X4.5 652 QTY 12_x000a_ 8200 4X16 US32D QTY 4_x000a__x000a_OE MISSED LINES _x000a__x000a_SHIP TO_x000a_SECURITY LUMBER_x000a_101 LAWN ST_x000a_Bradley, IL 60915"/>
    <s v="SECURITY LUMBER &amp; SUPPLY CO"/>
    <s v="SO03223579"/>
    <s v="1783IVGJ2"/>
    <m/>
    <m/>
    <s v="Ives / Gj Commercial"/>
    <s v="Accy"/>
    <s v="Hinges"/>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6034.791666666701"/>
    <m/>
    <m/>
    <s v="Replace Only"/>
    <s v="Active"/>
    <s v="Keayra Dinwiddie"/>
    <s v="Caleb Nanzer"/>
    <s v="Commercial"/>
    <x v="1"/>
    <s v="Allegion Entered Incorrect Product"/>
    <s v="Allegion Entered Incorrect Product"/>
    <s v=""/>
    <s v="2026 / 02"/>
    <s v="Return / Replace / Scrap"/>
    <x v="1"/>
  </r>
  <r>
    <x v="28"/>
    <s v="CAS6452240"/>
    <s v="Issue"/>
    <x v="0"/>
    <x v="0"/>
    <m/>
    <s v="Out of Box"/>
    <s v="Ives / Gj Commercial"/>
    <s v="Accy"/>
    <s v="Latches/Catches"/>
    <s v="Indianapolis"/>
    <s v="NC RPL _x000a__x000a_1EA LG12 US32D_x000a__x000a_CONSTRUCTION HARDWARE CO_x000a_216 PACIFIC ST_x000a_Pomona, CA 91768_x000a__x000a_*********************_x000a_Is there visible damage to exterior of shipping cartons?: no_x000a_Is there anything else we should know about your request?: Per my customer:_x000a__x000a_I got bad news on this latch guard.  My guy went to go install this again today and the top back mounting collar came off again.  This time he was screwing this in and had the top screw about halfway installed he said and it broke off.  The bottom screw was in complete already.  He was doing this by hand, and the screw wasn’t binding either._x000a_Selected primary Product Type: Accessories_x000a_Do you also need to update the Ship To Address on your order?: No_x000a_The original ship-to address is saved on the shipping tab._x000a_One or more files were provided by the customer and saved in the timeline._x000a_Email: jacob.arango@constructionhardwareco.com_x000a_Phone Number: (909) 979-0045_x000a_Preferred Contact Method: Email"/>
    <s v="CONSTRUCTION HARDWARE CO"/>
    <s v="SO03255624"/>
    <s v="600207 RPL 013026"/>
    <s v="45689461"/>
    <n v="1"/>
    <s v="Ives / Gj Commercial"/>
    <s v="Accy"/>
    <s v="Hinges"/>
    <s v="Indianapolis"/>
    <n v="1"/>
    <s v="0491040~Imballaggio|1033~Insufficient Packaging|1036~Emballage|3082~Embalaje"/>
    <s v="1111040~Imballaggio|3082~Embalaje|1033~Insufficient Packaging|1036~Emballage"/>
    <m/>
    <x v="6"/>
    <m/>
    <s v="LG.114"/>
    <s v="Hinge"/>
    <m/>
    <m/>
    <n v="46057.791666666701"/>
    <m/>
    <m/>
    <s v="Replace Only"/>
    <s v="Resolved"/>
    <s v="Portal Cases"/>
    <s v="Deandra Ball"/>
    <s v="Commercial"/>
    <x v="1"/>
    <s v="Insufficient Packaging"/>
    <s v="Insufficient Packaging"/>
    <s v=""/>
    <s v="2026 / 02"/>
    <s v="Return / Replace / Scrap"/>
    <x v="0"/>
  </r>
  <r>
    <x v="29"/>
    <s v="CAS6452450"/>
    <s v="Issue"/>
    <x v="0"/>
    <x v="1"/>
    <m/>
    <m/>
    <s v="Ives / Gj Commercial"/>
    <s v="Accy"/>
    <s v="Overhead Door Holder / Stops"/>
    <s v="Indianapolis"/>
    <s v="NC RPL _x000a__x000a_1EA 452H-US32D 2-1/4_x000a__x000a_MAYFLOWER SALES COMPANY_x000a_268 NEWTOWN RD_x000a_PLAINVIEW, NY 11803_x000a_*********************_x000a_Is there anything else we should know about your request?: Not received in original shipment. Missing._x000a_Selected primary Product Type: Accessories_x000a_Do you also need to update the Ship To Address on your order?: No_x000a_The original ship-to address is saved on the shipping tab._x000a_Email: noel@mfsales.com_x000a_Phone Number: (718) 622-8785_x000a_Preferred Contact Method: Email"/>
    <s v="MAYFLOWER SALES COMPANY"/>
    <s v="SO03254523"/>
    <s v="132612"/>
    <s v="45706785"/>
    <n v="6"/>
    <s v="Ives / Gj Commercial"/>
    <s v="Accy"/>
    <s v="Overhead Door Holder / Stop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OH450-2"/>
    <s v="450"/>
    <m/>
    <m/>
    <n v="46070.791666666701"/>
    <m/>
    <m/>
    <s v="Replace Only"/>
    <s v="Resolved"/>
    <s v="Portal Cases"/>
    <s v="Deandra Ball"/>
    <s v="Commercial"/>
    <x v="1"/>
    <s v="Allegion Sent Missing Product / Part"/>
    <s v="Missing Product"/>
    <s v=""/>
    <s v="2026 / 02"/>
    <s v="Return / Replace / Scrap"/>
    <x v="0"/>
  </r>
  <r>
    <x v="30"/>
    <s v="CAS6452699"/>
    <s v="Issue"/>
    <x v="0"/>
    <x v="1"/>
    <m/>
    <m/>
    <s v="Ives / Gj Commercial"/>
    <s v="Accy"/>
    <s v="Overhead Door Holder / Stops"/>
    <s v="Indianapolis"/>
    <s v="NC REPLACE _x000a_LINE 1 - 1 EACH 1004 / 104HP US32D 1.3/4&quot;DR (OH100-4 OH.11238) _x000a__x000a_SHIP TO _x000a_S.A. Morman &amp; Co._x000a_1100 GEZON PKWY SW_x000a_GRAND RAPIDS, MI 49509_x000a_USA_x000a_Jeff DeMaat_x000a__x000a_SHIP NEXT DAY AIR _x000a__x000a_Is there anything else we should know about your request?: One of the 104HP 630 holders on Line 1 of this order was shipped without a screw pack and installation instructions.  Can you please send these missing items as soon as possible?  Thank you!_x000a_Selected primary Product Type: Accessories_x000a_Do you also need to update the Ship To Address on your order?: No_x000a_The original ship-to address is saved on the shipping tab._x000a_One or more files were provided by the customer and saved in the timeline._x000a_Email: jdemaat@samorman.com_x000a_Phone Number: (616) 245-0583_x000a_Preferred Contact Method: Email"/>
    <s v="S A MORMAN &amp; CO"/>
    <s v="SO03177507"/>
    <s v="251042A"/>
    <s v="45612717"/>
    <n v="1"/>
    <s v="Ives / Gj Commercial"/>
    <s v="Accy"/>
    <s v="Overhead Door Holder / Stop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OH100-4 OH.11238"/>
    <s v="100"/>
    <m/>
    <m/>
    <n v="45992.791666666701"/>
    <m/>
    <m/>
    <s v="Replace Only"/>
    <s v="Active"/>
    <s v="Portal Cases"/>
    <s v="Mary Rowinski"/>
    <s v="Commercial"/>
    <x v="1"/>
    <s v="Allegion Sent Missing Product / Part"/>
    <s v="Missing Product"/>
    <s v=""/>
    <s v="2026 / 02"/>
    <s v="Return / Replace / Scrap"/>
    <x v="0"/>
  </r>
  <r>
    <x v="31"/>
    <s v="CAS6452936"/>
    <s v="Issue"/>
    <x v="0"/>
    <x v="0"/>
    <m/>
    <s v="Out of Box"/>
    <s v="Schlage Commercial"/>
    <s v="Lock"/>
    <s v="L9000"/>
    <s v="El Sauzal"/>
    <s v="replace at N/C_x000a_line 5 QTY 1) 09-550 06L 626_x000a__x000a_Broken part on trim_x000a__x000a_Ship to:_x000a_UNIFIED DOOR AND HDWE LLC_x000a_2933 AMWILER CT STE A_x000a_ATLANTA, GA, 30360, US_x000a_Attn Dakota Borman 4104491809_x000a__x000a_---------------------------------------------------_x000a__x000a_REPLACE BELOW ONLY_x000a_re. part # from PS mech_x000a_DCS talked to Dakota and he sent me picture._x000a_09-550 06L 626"/>
    <s v="Foundation Building Materials"/>
    <s v="14097773"/>
    <s v="CA1182-008"/>
    <s v="7897862"/>
    <n v="5"/>
    <s v="Schlage Commercial"/>
    <s v="Lock"/>
    <s v="L9000"/>
    <s v="El Sauzal"/>
    <n v="1"/>
    <s v="0311033~Functional Mechanical|1040~Funzionamento Meccanico|3082~Función mecánica|1036~Functional Mechanical"/>
    <s v="0161033~Broken / Bad Parts|1040~Parti rotte / difettose|3082~Partes rotas / malas|1036~Pièces cassées / mauvaises"/>
    <m/>
    <x v="0"/>
    <m/>
    <s v="S00022022486"/>
    <s v="L9010"/>
    <m/>
    <m/>
    <n v="45806.833333333299"/>
    <m/>
    <m/>
    <s v="Replace Only"/>
    <s v="Resolved"/>
    <s v="Stephen Brown"/>
    <s v="Venus Diaz"/>
    <s v="Commercial"/>
    <x v="3"/>
    <s v="Functional Mechanical"/>
    <s v="Broken / Bad Parts"/>
    <s v=""/>
    <s v="2026 / 02"/>
    <s v="Return / Replace / Scrap"/>
    <x v="0"/>
  </r>
  <r>
    <x v="32"/>
    <s v="CAS6453522"/>
    <s v="Issue"/>
    <x v="0"/>
    <x v="4"/>
    <m/>
    <m/>
    <s v="Schlage Commercial"/>
    <s v="Lock"/>
    <s v="ALX"/>
    <s v="El Sauzal"/>
    <s v="return with 45% restock fee_x000a_Line 2     Qty. 2 EA.          ALX40S  RHO  626_x000a_Line 3     Qty. 21 EA.       ALX53JD  RHO  626"/>
    <s v="WALTERS &amp; WOLF CONSTRUCTION SPECIALTIES INC"/>
    <s v="SO03283755"/>
    <s v="RH4085712"/>
    <s v="45719227"/>
    <n v="2"/>
    <s v="Schlage Commercial"/>
    <s v="Lock"/>
    <s v="ALX"/>
    <s v="El Sauzal"/>
    <n v="2"/>
    <s v="0141033~Customer Ordered Incorrect Amount|1040~(Cliente) Ordinato Q.tà/Valore Errato|3082~Cliente solicitó cantidad errónea|1036~Le client a commandé un montant incorrect"/>
    <s v="2251033~Overage|1036~Excédent|1040~Troppo Vecchio|3082~Exceso|1055~Geçkin"/>
    <m/>
    <x v="2"/>
    <m/>
    <s v="194555042735"/>
    <m/>
    <m/>
    <m/>
    <n v="46077.791666666701"/>
    <m/>
    <m/>
    <s v="Return Only"/>
    <s v="Active"/>
    <s v="Stephen Brown"/>
    <s v="Kris Learned"/>
    <s v="Commercial"/>
    <x v="3"/>
    <s v="Customer Ordered Incorrect Amount"/>
    <s v="Overage"/>
    <s v=""/>
    <s v="2026 / 02"/>
    <s v="Return / Replace / Scrap"/>
    <x v="2"/>
  </r>
  <r>
    <x v="32"/>
    <s v="CAS6453522"/>
    <s v="Issue"/>
    <x v="0"/>
    <x v="4"/>
    <m/>
    <m/>
    <s v="Schlage Commercial"/>
    <s v="Lock"/>
    <s v="ALX"/>
    <s v="El Sauzal"/>
    <s v="return with 45% restock fee_x000a_Line 2     Qty. 2 EA.          ALX40S  RHO  626_x000a_Line 3     Qty. 21 EA.       ALX53JD  RHO  626"/>
    <s v="WALTERS &amp; WOLF CONSTRUCTION SPECIALTIES INC"/>
    <s v="SO03283755"/>
    <s v="RH4085712"/>
    <s v="45719227"/>
    <n v="3"/>
    <s v="Schlage Commercial"/>
    <s v="Lock"/>
    <s v="ALX"/>
    <s v="El Sauzal"/>
    <n v="21"/>
    <s v="0141033~Customer Ordered Incorrect Amount|1040~(Cliente) Ordinato Q.tà/Valore Errato|3082~Cliente solicitó cantidad errónea|1036~Le client a commandé un montant incorrect"/>
    <s v="2251033~Overage|1036~Excédent|1040~Troppo Vecchio|3082~Exceso|1055~Geçkin"/>
    <m/>
    <x v="2"/>
    <m/>
    <s v="194555042735"/>
    <m/>
    <m/>
    <m/>
    <n v="46077.791666666701"/>
    <m/>
    <m/>
    <s v="Return Only"/>
    <s v="Active"/>
    <s v="Stephen Brown"/>
    <s v="Kris Learned"/>
    <s v="Commercial"/>
    <x v="3"/>
    <s v="Customer Ordered Incorrect Amount"/>
    <s v="Overage"/>
    <s v=""/>
    <s v="2026 / 02"/>
    <s v="Return / Replace / Scrap"/>
    <x v="2"/>
  </r>
  <r>
    <x v="33"/>
    <s v="CAS6453983"/>
    <s v="Issue"/>
    <x v="1"/>
    <x v="2"/>
    <m/>
    <m/>
    <s v="Schlage Commercial"/>
    <s v="Lock"/>
    <s v="Cylinder"/>
    <s v="Security"/>
    <s v="Valid quote 1611649 is approved to apply to this purchase order. Please see approval email for details. I. SANDOVAL_x000a__x000a_-----------------------------------_x000a__x000a_apply quote - 1611649 to invoice 8165206"/>
    <s v="COOK &amp; BOARDMAN LLC - DBA PRECISION DOORS &amp; HARDWARE LLC"/>
    <s v="14267058"/>
    <s v="371089-018"/>
    <s v="8165206"/>
    <n v="1"/>
    <s v="Schlage Commercial"/>
    <s v="Lock"/>
    <s v="Cylinder"/>
    <s v="Security"/>
    <n v="4"/>
    <s v="0531033~Quote / Product Error|1040~Errore Offerta / Prodotto|3082~Oferta / error producto|1036~Erreur de devis / produit"/>
    <s v="2751033~Quote Error|1036~Erreur de devis|1040~Errore di citazione|3082~Error de cita|1055~Alıntı Hatası"/>
    <m/>
    <x v="7"/>
    <m/>
    <s v="CYLSS-SLCY*9726213"/>
    <m/>
    <m/>
    <m/>
    <n v="46068.791666666701"/>
    <m/>
    <m/>
    <s v="Credit Request"/>
    <s v="Active"/>
    <s v="Ricky Lewis"/>
    <s v="Ricky Lewis"/>
    <s v="Commercial"/>
    <x v="3"/>
    <s v="Quote / Product Error"/>
    <s v="Quote Error"/>
    <s v=""/>
    <s v="2026 / 02"/>
    <s v="Credit / Debit Request"/>
    <x v="1"/>
  </r>
  <r>
    <x v="34"/>
    <s v="CAS6454011"/>
    <s v="Issue"/>
    <x v="1"/>
    <x v="2"/>
    <m/>
    <m/>
    <s v="Schlage Commercial"/>
    <s v="Lock"/>
    <s v="Cylinder"/>
    <s v="Security"/>
    <s v="Valid quote 1611649 is approved to apply to this purchase order. Please see approval email for details. I. SANDOVAL_x000a__x000a_-------------------------------------_x000a__x000a_apply quote - 1611649 to invoice 8168483"/>
    <s v="COOK &amp; BOARDMAN LLC - DBA PRECISION DOORS &amp; HARDWARE LLC"/>
    <s v="14267058"/>
    <s v="371089-018"/>
    <s v="8168483"/>
    <n v="2"/>
    <s v="Schlage Commercial"/>
    <s v="Lock"/>
    <s v="Cylinder"/>
    <s v="Security"/>
    <n v="1"/>
    <s v="0531033~Quote / Product Error|1040~Errore Offerta / Prodotto|3082~Oferta / error producto|1036~Erreur de devis / produit"/>
    <s v="2751033~Quote Error|1036~Erreur de devis|1040~Errore di citazione|3082~Error de cita|1055~Alıntı Hatası"/>
    <m/>
    <x v="7"/>
    <m/>
    <s v="CYLSS-SLCY*4952286"/>
    <m/>
    <m/>
    <m/>
    <n v="46070.791666666701"/>
    <m/>
    <m/>
    <s v="Credit Request"/>
    <s v="Active"/>
    <s v="Ricky Lewis"/>
    <s v="Ricky Lewis"/>
    <s v="Commercial"/>
    <x v="3"/>
    <s v="Quote / Product Error"/>
    <s v="Quote Error"/>
    <s v=""/>
    <s v="2026 / 02"/>
    <s v="Credit / Debit Request"/>
    <x v="1"/>
  </r>
  <r>
    <x v="35"/>
    <s v="CAS6454025"/>
    <s v="Issue"/>
    <x v="0"/>
    <x v="1"/>
    <m/>
    <m/>
    <s v="Von Duprin"/>
    <s v="Exit"/>
    <s v="33A/35A"/>
    <s v="Indianapolis"/>
    <s v="Is there anything else we should know about this return?: We ordered the devices with an 18&quot; touchpad and received the device with a 24&quot; touchpad._x000a_Selected primary Product Type: Exits_x000a_Do you also need to update the Ship To Address on your order?: No_x000a_The original ship-to address is saved on the shipping tab._x000a_Did the label match the product inside?: Yes_x000a_One or more files were provided by the customer and saved in the timeline._x000a_Email: molewine@ellisonbronze.com_x000a_Phone Number: (716) 665-6522_x000a_Preferred Contact Method: Email_x000a_"/>
    <s v="ELLISON BRONZE COMPANY INC"/>
    <s v="SO03250093"/>
    <s v="260043"/>
    <s v="45693516"/>
    <n v="1"/>
    <m/>
    <m/>
    <m/>
    <m/>
    <n v="1"/>
    <m/>
    <m/>
    <m/>
    <x v="4"/>
    <m/>
    <s v="ED35A"/>
    <m/>
    <m/>
    <m/>
    <n v="46061.791666666701"/>
    <m/>
    <m/>
    <m/>
    <s v="Active"/>
    <s v="Portal Cases"/>
    <s v="Portal Cases"/>
    <s v="Commercial"/>
    <x v="0"/>
    <s v=""/>
    <s v=""/>
    <s v=""/>
    <s v="2026 / 02"/>
    <s v="Return / Replace / Scrap"/>
    <x v="1"/>
  </r>
  <r>
    <x v="35"/>
    <s v="CAS6454025"/>
    <s v="Issue"/>
    <x v="0"/>
    <x v="1"/>
    <m/>
    <m/>
    <s v="Von Duprin"/>
    <s v="Exit"/>
    <s v="33A/35A"/>
    <s v="Indianapolis"/>
    <s v="Is there anything else we should know about this return?: We ordered the devices with an 18&quot; touchpad and received the device with a 24&quot; touchpad._x000a_Selected primary Product Type: Exits_x000a_Do you also need to update the Ship To Address on your order?: No_x000a_The original ship-to address is saved on the shipping tab._x000a_Did the label match the product inside?: Yes_x000a_One or more files were provided by the customer and saved in the timeline._x000a_Email: molewine@ellisonbronze.com_x000a_Phone Number: (716) 665-6522_x000a_Preferred Contact Method: Email_x000a_"/>
    <s v="ELLISON BRONZE COMPANY INC"/>
    <s v="SO03250093"/>
    <s v="260043"/>
    <s v="45693516"/>
    <n v="2"/>
    <m/>
    <m/>
    <m/>
    <m/>
    <n v="1"/>
    <m/>
    <m/>
    <m/>
    <x v="4"/>
    <m/>
    <s v="ED35A"/>
    <m/>
    <m/>
    <m/>
    <n v="46061.791666666701"/>
    <m/>
    <m/>
    <m/>
    <s v="Active"/>
    <s v="Portal Cases"/>
    <s v="Portal Cases"/>
    <s v="Commercial"/>
    <x v="0"/>
    <s v=""/>
    <s v=""/>
    <s v=""/>
    <s v="2026 / 02"/>
    <s v="Return / Replace / Scrap"/>
    <x v="1"/>
  </r>
  <r>
    <x v="36"/>
    <s v="CAS6454105"/>
    <s v="Issue"/>
    <x v="0"/>
    <x v="0"/>
    <m/>
    <s v="Reliability"/>
    <s v="Schlage Commercial"/>
    <s v="Lock"/>
    <s v="Cylinder"/>
    <s v="Security"/>
    <s v="Do you need a replacement for a component or the entire device?: Device_x000a_Is there anything else we should know about this return?: One of our techs had a case started, CAS6422517, for a replacement for a defective L283-347 RH EU. I don't see the case number listed so I wanted to get an update on it._x000a_Selected primary Product Type: Electronic Locks/Readers and Credentials/Biometrics_x000a_Do you also need to update the Ship To Address on your order?: No_x000a_The original ship-to address is saved on the shipping tab._x000a_Email: edunning@tchco.com_x000a_Phone Number: 6517352200_x000a_Preferred Contact Method: Email_x000a_"/>
    <s v="TWIN CITY HARDWARE INC - Oakdale"/>
    <s v="14197492"/>
    <s v="PO0975604"/>
    <s v="8057787"/>
    <m/>
    <m/>
    <m/>
    <m/>
    <m/>
    <n v="1"/>
    <m/>
    <m/>
    <m/>
    <x v="4"/>
    <m/>
    <s v="194555261815"/>
    <m/>
    <m/>
    <m/>
    <n v="45957.833333333299"/>
    <m/>
    <m/>
    <m/>
    <s v="Resolved"/>
    <s v="Portal Cases"/>
    <s v="Jeff Livingston"/>
    <s v="Commercial"/>
    <x v="3"/>
    <s v=""/>
    <s v=""/>
    <s v=""/>
    <s v="2026 / 02"/>
    <s v="Return / Replace / Scrap"/>
    <x v="1"/>
  </r>
  <r>
    <x v="37"/>
    <s v="CAS6454109"/>
    <s v="Issue"/>
    <x v="0"/>
    <x v="0"/>
    <m/>
    <s v="Reliability"/>
    <s v="Schlage Commercial"/>
    <s v="Lock"/>
    <s v="L9000 Electrified"/>
    <s v="Security"/>
    <s v="RPL ORDER #  14279978_x000a_DONE 02/07/26 CC_x000a_REPLACE_x000a_LINE 5_x000a_(QTY 1) L9092EU.B.17.630.00B.RH.09-663.10-072.134.1 3/16.RX_x000a_Building is currently occupied by owner and lock is not allowing electronic entry to room. _x000a_Please send replacement body ASAP."/>
    <s v="COLORADO DOORWAYS"/>
    <s v="14215835"/>
    <s v="25616G-3"/>
    <s v="8101955"/>
    <n v="5"/>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SLLK*10079470"/>
    <s v="L9092EL/EU"/>
    <m/>
    <m/>
    <n v="46001.791666666701"/>
    <m/>
    <m/>
    <s v="Replace Only"/>
    <s v="Resolved"/>
    <s v="Portal Cases"/>
    <s v="Carla Castelli"/>
    <s v="Commercial"/>
    <x v="3"/>
    <s v="Functional Electronic"/>
    <s v="Cannot lock / Unlock"/>
    <s v="Not locking or Unlocking"/>
    <s v="2026 / 02"/>
    <s v="Return / Replace / Scrap"/>
    <x v="0"/>
  </r>
  <r>
    <x v="38"/>
    <s v="CAS6456951"/>
    <s v="Issue"/>
    <x v="0"/>
    <x v="0"/>
    <m/>
    <s v="Reliability"/>
    <s v="Schlage Electronic Locks"/>
    <s v="Electronic Locks"/>
    <s v="NDEB"/>
    <s v="Ensenada"/>
    <s v="Do you need a replacement for a component or the entire device?: Device_x000a_Is there anything else we should know about this return?: Lock reader is not communicating - not reading_x000a_Selected primary Product Type: Electronic Locks/Readers and Credentials/Biometrics_x000a_Do you also need to update the Ship To Address on your order?: No_x000a_The original ship-to address is saved on the shipping tab._x000a_Email: rstark@go-ios.com_x000a_Phone Number: (513) 554-3171_x000a_Preferred Contact Method: Email_x000a_"/>
    <s v="ERLANGER HARDWARE CONSULTANTS"/>
    <s v="13927764"/>
    <s v="301493-005"/>
    <s v="7629320"/>
    <m/>
    <m/>
    <m/>
    <m/>
    <m/>
    <n v="1"/>
    <m/>
    <m/>
    <m/>
    <x v="4"/>
    <m/>
    <s v="NDE-SES*8808002"/>
    <m/>
    <m/>
    <m/>
    <n v="45557.833333333299"/>
    <m/>
    <m/>
    <m/>
    <s v="Active"/>
    <s v="Portal Cases"/>
    <s v="Portal Cases"/>
    <s v="Commercial"/>
    <x v="10"/>
    <s v=""/>
    <s v=""/>
    <s v=""/>
    <s v="2026 / 02"/>
    <s v="Return / Replace / Scrap"/>
    <x v="1"/>
  </r>
  <r>
    <x v="39"/>
    <s v="CAS6457028"/>
    <s v="Issue"/>
    <x v="1"/>
    <x v="2"/>
    <m/>
    <m/>
    <s v="Ives / Gj Commercial"/>
    <s v="Accy"/>
    <s v="Multiple"/>
    <s v="Indianapolis"/>
    <s v="Per customer, credit is due for the amount of $27.27 for sales tax charged in error."/>
    <s v="D H PACE COMPANY"/>
    <s v="SO03255966"/>
    <s v="95256034"/>
    <s v="45705274"/>
    <m/>
    <m/>
    <m/>
    <m/>
    <m/>
    <m/>
    <m/>
    <m/>
    <m/>
    <x v="4"/>
    <m/>
    <m/>
    <m/>
    <m/>
    <m/>
    <m/>
    <m/>
    <m/>
    <m/>
    <s v="Active"/>
    <s v="LaJuana Thomas"/>
    <s v="LaJuana Thomas"/>
    <s v="Commercial"/>
    <x v="1"/>
    <s v=""/>
    <s v=""/>
    <s v=""/>
    <s v="2026 / 02"/>
    <s v="Credit / Debit Request"/>
    <x v="1"/>
  </r>
  <r>
    <x v="40"/>
    <s v="CAS6457120"/>
    <s v="Issue"/>
    <x v="0"/>
    <x v="1"/>
    <m/>
    <m/>
    <s v="Ives / Gj Commercial"/>
    <s v="Accy"/>
    <s v="Continuous Hinges - Geared"/>
    <s v="Indianapolis"/>
    <s v="N/C replacement, EPT not in correct location._x000a__x000a_Line 4 - Qty 2 - 715-HT 93&quot; (2362.2mm) US32D RH  EPT-LOC=46 7/8&quot; (1190.6mm)_x000a__x000a_Ship to:_x000a_Construction Hardware, Inc._x000a_2562 Blvd of Generals – Unit 300_x000a_Audubon, Pa. 19403_x000a_Attn: C-3118/A490"/>
    <s v="Cook &amp; Boardman dba Construction Hardware"/>
    <s v="SO03024980"/>
    <s v="P-068446-BSM"/>
    <s v="45528866"/>
    <n v="4"/>
    <s v="Ives / Gj Commercial"/>
    <s v="Accy"/>
    <s v="Continuous Hinges - Geared"/>
    <s v="Indianapolis"/>
    <n v="2"/>
    <s v="0281033~Allegion Sent Incorrect Product / Part"/>
    <s v="9731033~Incorrect Part / Component|1036~Composant/pièce incorrect|1040~Componente errato"/>
    <m/>
    <x v="0"/>
    <m/>
    <m/>
    <m/>
    <m/>
    <m/>
    <m/>
    <n v="45930"/>
    <m/>
    <s v="Replace Only"/>
    <s v="Resolved"/>
    <s v="Caleb Nanzer"/>
    <s v="Caleb Nanzer"/>
    <s v="Commercial"/>
    <x v="1"/>
    <s v="Allegion Sent Incorrect Product / Part"/>
    <s v="Incorrect Part / Component"/>
    <s v=""/>
    <s v="2026 / 02"/>
    <s v="Return / Replace / Scrap"/>
    <x v="0"/>
  </r>
  <r>
    <x v="41"/>
    <s v="CAS6457154"/>
    <s v="Issue"/>
    <x v="0"/>
    <x v="4"/>
    <m/>
    <m/>
    <s v="Ives / Gj Commercial"/>
    <s v="Accy"/>
    <s v="Hinges"/>
    <s v="Indianapolis"/>
    <s v="N/C replacement, shortage of below material._x000a__x000a_Line 1 - Qty 48 - 5BB1 4.5 x 4.5 FBLK/631_x000a__x000a_Ship to:_x000a_Hull Supply_x000a_5117 E CESAR CHAVEZ ST_x000a_Austin, TX 78702_x000a_USA"/>
    <s v="HULL SUPPLY CO INC"/>
    <s v="SO03266813"/>
    <s v="0215913-07"/>
    <s v="45699465"/>
    <n v="1"/>
    <s v="Ives / Gj Commercial"/>
    <s v="Accy"/>
    <s v="Hinges"/>
    <s v="Indianapolis"/>
    <n v="48"/>
    <s v="0641033~Allegion Shipped Incorrect Amount|1040~(Allegion) Spedito Valore/Q.tà Errato|3082~Allegion envió una cantidad incorrecta|1036~Allegion a expédié un montant incorrect"/>
    <s v="3251033~Shortage|1040~Mancanza|1055~Eksiklik|3082~Escaso|1036~Rupture"/>
    <m/>
    <x v="6"/>
    <m/>
    <m/>
    <m/>
    <m/>
    <m/>
    <m/>
    <n v="46071"/>
    <m/>
    <s v="Replace Only"/>
    <s v="Resolved"/>
    <s v="Caleb Nanzer"/>
    <s v="Caleb Nanzer"/>
    <s v="Commercial"/>
    <x v="1"/>
    <s v="Allegion Shipped Incorrect Amount"/>
    <s v="Shortage"/>
    <s v=""/>
    <s v="2026 / 02"/>
    <s v="Return / Replace / Scrap"/>
    <x v="0"/>
  </r>
  <r>
    <x v="42"/>
    <s v="CAS6457352"/>
    <s v="Issue"/>
    <x v="0"/>
    <x v="0"/>
    <m/>
    <s v="Out of Box"/>
    <s v="Schlage Electronic Locks"/>
    <s v="Electronic Locks"/>
    <s v="CO100"/>
    <s v="Ensenada"/>
    <s v="CO100 questions sometimes the latch wont engage. Customer has done an FDR on the lock. I advised to check the tailpiece and he said that the tailpiece is the correct length. I advised to double check install on the lock. If they are still having issues might need to be time to replace. I am going to go ahead and replace after multiple tries and wont always engage_x000a__x000a_Please replace: LOCK.CO100.993R.70.KP.P6.EV.RHO.626.RR.4B.134.KD.S123.48-270-EV.2_x000a_Qty:1_x000a_Ship to:_x000a__x000a_14230254-1"/>
    <s v="Kevin Maldonado"/>
    <s v="14230254-1"/>
    <m/>
    <m/>
    <m/>
    <s v="Schlage Electronic Locks"/>
    <s v="Electronic Locks"/>
    <s v="CO100"/>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m/>
    <s v="Outside Escutcheon"/>
    <m/>
    <m/>
    <n v="46005.791666666701"/>
    <m/>
    <m/>
    <s v="Replace Only"/>
    <s v="Active"/>
    <s v="Lindsay Weddel"/>
    <s v="Lindsay Weddel"/>
    <s v="Commercial"/>
    <x v="10"/>
    <s v="Functional Electronic"/>
    <s v="Cannot lock / Unlock"/>
    <s v="Not Locking or Not Unlocking"/>
    <s v="2026 / 02"/>
    <s v="Return / Replace / Scrap"/>
    <x v="0"/>
  </r>
  <r>
    <x v="43"/>
    <s v="CAS6453024"/>
    <s v="Issue"/>
    <x v="0"/>
    <x v="0"/>
    <m/>
    <s v="Reliability"/>
    <s v="Schlage Commercial"/>
    <s v="Lock"/>
    <s v="L9000 Electrified"/>
    <s v="Security"/>
    <s v="CAS6452690 Tech support case recommends replacing chassis for L9492EU Locks are not relocking. Customer is needing 2 replacements _x000a__x000a_NC Replacement _x000a_Line 30_x000a_qty. 2_x000a_L283-471_x000a__x000a_Ship to:_x000a_Scheels 6929 South Memorial Drive Tulsa OK 74133 USA"/>
    <s v="Kinship Group LLC"/>
    <s v="13653024"/>
    <s v="72245"/>
    <s v="7266693"/>
    <n v="30"/>
    <s v="Schlage Commercial"/>
    <s v="Lock"/>
    <s v="L9000 Electrified"/>
    <s v="Security"/>
    <n v="2"/>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194555254060"/>
    <s v="L9492EL/EU"/>
    <m/>
    <m/>
    <n v="45238.791666666701"/>
    <m/>
    <m/>
    <s v="Replace Only"/>
    <s v="Resolved"/>
    <s v="Daniel Lister"/>
    <s v="Venus Diaz"/>
    <s v="Commercial"/>
    <x v="3"/>
    <s v="Functional Electronic"/>
    <s v="Cannot lock / Unlock"/>
    <s v="Not locking or Unlocking"/>
    <s v="2026 / 02"/>
    <s v="Return / Replace / Scrap"/>
    <x v="0"/>
  </r>
  <r>
    <x v="44"/>
    <s v="CAS6454084"/>
    <s v="Issue"/>
    <x v="0"/>
    <x v="0"/>
    <m/>
    <s v="Reliability"/>
    <s v="Schlage Electronic Locks"/>
    <s v="Electronic Locks"/>
    <s v="Multi-Technology Readers"/>
    <s v="Security"/>
    <s v="Please Scrap/Replace:_x000a_(QTY 17) MTK15-485_x000a__x000a_Ship To:_x000a__x000a_Roaring Fork School District_x000a_504 A 27th Street _x000a_Glenwood Springs, CO_x000a_Attn: Dustin Weller_x000a__x000a_dweller@rfschools.com_x000a__x000a_Readers will not accept the configuration card, unresponsive to smart, please replace:_x000a__x000a_Hi Rick,_x000a__x000a_So I started on the configuration of the readers and have got through six of my fifteen buildings so far. I still have two different towns with schools left to do. I wanted to give you an update on the readers that aren't configuring. Here's the list of the17 serial numbers I have so far._x000a__x000a_SN 16410385_x000a_SN 17110150_x000a_SN 17110450_x000a_SN 17110250_x000a_SN 17380116_x000a_SN 17380223_x000a_SN 17350401_x000a_SN 17110225_x000a_SN 16010002_x000a_SN 16010068_x000a_SN 16010033_x000a_SN 17430182_x000a_SN 16440389_x000a_SN 17350383_x000a_SN 17181997_x000a_SN 16440453_x000a_SN 17430183_x000a__x000a_Please let me know if you have any questions._x000a__x000a_Roaring Fork School District_x000a_504 A 27th Street Glenwood Springs, CO"/>
    <s v="Dustin Weller"/>
    <s v="TAC - CAS6454084"/>
    <m/>
    <m/>
    <m/>
    <s v="Schlage Electronic Locks"/>
    <s v="Electronic Locks"/>
    <s v="Multi-Technology Readers"/>
    <s v="Security"/>
    <n v="17"/>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MTK15 485"/>
    <m/>
    <m/>
    <n v="42735.791666666701"/>
    <m/>
    <m/>
    <s v="Replace Only"/>
    <s v="Active"/>
    <s v="Richard Kacir"/>
    <s v="Richard Kacir"/>
    <s v="Commercial"/>
    <x v="10"/>
    <s v="Functional Electronic"/>
    <s v="POST Fail (Power On Self Test)"/>
    <s v=""/>
    <s v="2026 / 02"/>
    <s v="Return / Replace / Scrap"/>
    <x v="0"/>
  </r>
  <r>
    <x v="45"/>
    <s v="CAS6454658"/>
    <s v="Issue"/>
    <x v="0"/>
    <x v="0"/>
    <m/>
    <s v="Out of Box"/>
    <s v="Schlage Electronic Locks"/>
    <s v="Electronic Locks"/>
    <s v="CO200"/>
    <s v="Ensenada"/>
    <s v="CO200 constant battery drain 13984859-034_x000a__x000a_Please replace: LOCK.CO200.993R.70.PRK.P.RHO.626.RR.4B.134.KD.C.48-100.2_x000a_Qty:1_x000a_Ship to:"/>
    <s v="12142637933"/>
    <s v="13984859-034"/>
    <m/>
    <m/>
    <m/>
    <s v="Schlage Electronic Locks"/>
    <s v="Electronic Locks"/>
    <s v="CO200"/>
    <s v="Ensenada"/>
    <n v="1"/>
    <s v="0321033~Functional Electronic|1040~Funzionamento Elettronico|3082~Función electrónica|1036~Electronique fonctionnelle"/>
    <s v="0151033~Battery Drain|1040~Batteria scarica|3082~Drenaje de batería|1036~Décharge de la batterie"/>
    <s v="0221033~High Battery Consumption|1036~Consommation de batterie élevée|3082~Consumo alto batería|1040~Elevato consumo della batteria"/>
    <x v="0"/>
    <m/>
    <m/>
    <s v="Inside Escutcheon"/>
    <m/>
    <m/>
    <n v="45643.791666666701"/>
    <m/>
    <m/>
    <s v="Replace Only"/>
    <s v="Active"/>
    <s v="Lindsay Weddel"/>
    <s v="Lindsay Weddel"/>
    <s v="Commercial"/>
    <x v="10"/>
    <s v="Functional Electronic"/>
    <s v="Battery Drain"/>
    <s v="High Battery Consumption"/>
    <s v="2026 / 02"/>
    <s v="Return / Replace / Scrap"/>
    <x v="0"/>
  </r>
  <r>
    <x v="46"/>
    <s v="CAS6454664"/>
    <s v="Issue"/>
    <x v="0"/>
    <x v="1"/>
    <m/>
    <m/>
    <s v="Schlage Commercial"/>
    <s v="Lock"/>
    <s v="HL6"/>
    <s v="Security"/>
    <s v="NC Replace from Line 3_x000a_Qty 1) 840965-32_x000a__x000a_Customer received thumb turn/coin turn cover, picture attached_x000a__x000a_Ship to:_x000a_PLASCORE INC_x000a_615 N FAIRVIEW RD_x000a_Zeeland, MI, 49464, US"/>
    <s v="PLASCORE INC"/>
    <s v="14239245"/>
    <s v="268662"/>
    <s v="8133397"/>
    <n v="3"/>
    <s v="Schlage Commercial"/>
    <s v="Lock"/>
    <s v="HL6"/>
    <s v="Security"/>
    <n v="1"/>
    <s v="0281033~Allegion Sent Incorrect Product / Part"/>
    <s v="9731033~Incorrect Part / Component|1036~Composant/pièce incorrect|1040~Componente errato"/>
    <m/>
    <x v="0"/>
    <m/>
    <s v="840965-32"/>
    <m/>
    <m/>
    <m/>
    <n v="46036.791666666701"/>
    <m/>
    <m/>
    <s v="Replace Only"/>
    <s v="Active"/>
    <s v="Bethany Adams"/>
    <s v="Bethany Adams"/>
    <s v="Commercial"/>
    <x v="3"/>
    <s v="Allegion Sent Incorrect Product / Part"/>
    <s v="Incorrect Part / Component"/>
    <s v=""/>
    <s v="2026 / 02"/>
    <s v="Return / Replace / Scrap"/>
    <x v="0"/>
  </r>
  <r>
    <x v="47"/>
    <s v="CAS6446552"/>
    <s v="Issue"/>
    <x v="0"/>
    <x v="0"/>
    <m/>
    <s v="Out of Box"/>
    <s v="Schlage Commercial"/>
    <s v="Lock"/>
    <s v="L9000"/>
    <s v="Security"/>
    <s v="Replace (1) 47751330_x000a__x000a_Attn:_x000a_Andy Medeiros_x000a_Ship to:_x000a_600 Hartz Ave. #204_x000a_Danville, CA. 94526_x000a__x000a_L9444 OS-OCC broken - sending pictures_x000a_1 3/4&quot; thick door._x000a_Purchased through wholesale - 10968548_x000a_subject line states IS-OCC - it is for the outside."/>
    <s v="Andy Medeiros"/>
    <s v="TAC-CAS6446552"/>
    <s v="CAS6446552 RPL TAC"/>
    <m/>
    <m/>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47751330"/>
    <s v="L9444"/>
    <s v="Indicator"/>
    <m/>
    <m/>
    <n v="46069.083333333299"/>
    <m/>
    <s v="Replace Only"/>
    <s v="Resolved"/>
    <s v="Mike Colemon"/>
    <s v="Venus Diaz"/>
    <s v="Commercial"/>
    <x v="3"/>
    <s v="Functional Mechanical"/>
    <s v="Broken / Bad Parts"/>
    <s v=""/>
    <s v="2026 / 02"/>
    <s v="Return / Replace / Scrap"/>
    <x v="0"/>
  </r>
  <r>
    <x v="48"/>
    <s v="CAS6448606"/>
    <s v="Issue"/>
    <x v="0"/>
    <x v="0"/>
    <m/>
    <s v="Out of Box"/>
    <s v="Von Duprin"/>
    <s v="Exit"/>
    <s v="33A/35A"/>
    <s v="Indianapolis"/>
    <s v="NC REPLACE _x000a_LINE 4 - 1 EACH 33A / RX-LC-QELA-3327A-NL-OP-US26DAM-3'-LBR-L/TRIM-388-US26D (ED33A 27696) _x000a__x000a_SHIP TO _x000a_D.H. Pace Door Services_x000a_1901 E 119TH ST_x000a_OLATHE, KS 66061_x000a_USA_x000a__x000a_PLEASE SEND VIDEO _x000a_SCRAP IN FIELD DEFECTIVE MATERIAL _x000a__x000a__x000a_Do you need a replacement for a component or the entire device?: Component_x000a_Please describe the component: The LED signals are flashing, and the latch bolt will not retract. The voltage has been verified and also the leaf next to it uses the same power supply and it works without any issues.  _x000a_Is there anything else we should know about this return?: I have a video from the customer I can provide in an email if needed, could not attach._x000a_Selected primary Product Type: Exits_x000a_Do you also need to update the Ship To Address on your order?: No_x000a_The original ship-to address is saved on the shipping tab._x000a_Email: rhonda.lang@dhpace.com_x000a_Phone Number: (816) 480-2459_x000a_Preferred Contact Method: Email"/>
    <s v="D H PACE COMPANY"/>
    <s v="SO03039284"/>
    <s v="262.554053"/>
    <s v="45456658"/>
    <n v="4"/>
    <s v="Von Duprin"/>
    <s v="Exit"/>
    <s v="33A/35A"/>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33A 27696"/>
    <s v="Latch"/>
    <m/>
    <m/>
    <n v="45875.833333333299"/>
    <m/>
    <m/>
    <s v="Replace Only"/>
    <s v="Resolved"/>
    <s v="Portal Cases"/>
    <s v="Mary Rowinski"/>
    <s v="Commercial"/>
    <x v="0"/>
    <s v="Functional Mechanical"/>
    <s v="Manufacturing"/>
    <s v="Mfg Issue / Machining Issue"/>
    <s v="2026 / 02"/>
    <s v="Return / Replace / Scrap"/>
    <x v="0"/>
  </r>
  <r>
    <x v="49"/>
    <s v="CAS6449646"/>
    <s v="Issue"/>
    <x v="0"/>
    <x v="0"/>
    <m/>
    <s v="Out of Box"/>
    <s v="Schlage Commercial"/>
    <s v="Lock"/>
    <s v="ND"/>
    <s v="Security"/>
    <s v="SIF and Replace_x000a__x000a_40-800-40 626 OS-OCC"/>
    <s v="KELLEY BROTHERS"/>
    <s v="14103940"/>
    <s v="3-41474-25020ADD"/>
    <m/>
    <m/>
    <s v="Schlage Commercial"/>
    <s v="Lock"/>
    <s v="ND"/>
    <s v="Security"/>
    <n v="1"/>
    <s v="0311033~Functional Mechanical|1040~Funzionamento Meccanico|3082~Función mecánica|1036~Functional Mechanical"/>
    <s v="0161033~Broken / Bad Parts|1040~Parti rotte / difettose|3082~Partes rotas / malas|1036~Pièces cassées / mauvaises"/>
    <m/>
    <x v="0"/>
    <m/>
    <s v="194555237278"/>
    <s v="ND40"/>
    <s v="Indicator"/>
    <m/>
    <n v="45833.833333333299"/>
    <m/>
    <m/>
    <s v="Replace Only"/>
    <s v="Resolved"/>
    <s v="Robert Harrison"/>
    <s v="Venus Diaz"/>
    <s v="Commercial"/>
    <x v="3"/>
    <s v="Functional Mechanical"/>
    <s v="Broken / Bad Parts"/>
    <s v=""/>
    <s v="2026 / 02"/>
    <s v="Return / Replace / Scrap"/>
    <x v="0"/>
  </r>
  <r>
    <x v="50"/>
    <s v="CAS6446472"/>
    <s v="Issue"/>
    <x v="1"/>
    <x v="2"/>
    <m/>
    <m/>
    <s v="Von Duprin"/>
    <s v="Exit"/>
    <s v="Mullions"/>
    <s v="Indianapolis"/>
    <s v="Please issue credit in the amount of $2,444.30 as per case CAS6353721 this order should be a no charge replacement._x000a__x000a_*************************************************************_x000a__x000a__x000a__x000a_Selected credit reason: Pricing Error_x000a_Is there anything else we should know about this request: hi, this was supposed to be a no cost replacement as it was lost in transit. Should we pay the invoice and can you issue a credit or should we disregard the new invoice #45697915_x000a_Email: sara.leptuch@dhpace.com_x000a_Phone Number: 14809683667_x000a_Preferred Contact Method: Email"/>
    <s v="D H PACE COMPANY"/>
    <s v="SO03255967"/>
    <s v="280.770243 RPL 013026"/>
    <s v="45697915"/>
    <n v="1"/>
    <m/>
    <m/>
    <m/>
    <m/>
    <m/>
    <m/>
    <m/>
    <m/>
    <x v="4"/>
    <m/>
    <s v="MUL9854"/>
    <m/>
    <m/>
    <m/>
    <m/>
    <m/>
    <m/>
    <s v="Credit Request"/>
    <s v="Resolved"/>
    <s v="Portal Cases"/>
    <s v="Ciera Hooten"/>
    <s v="Commercial"/>
    <x v="0"/>
    <s v=""/>
    <s v=""/>
    <s v=""/>
    <s v="2026 / 02"/>
    <s v="Credit / Debit Request"/>
    <x v="1"/>
  </r>
  <r>
    <x v="51"/>
    <s v="CAS6446777"/>
    <s v="Issue"/>
    <x v="0"/>
    <x v="1"/>
    <m/>
    <m/>
    <s v="Proexpress"/>
    <s v="Multiple"/>
    <s v="Multiple"/>
    <s v="Olathe"/>
    <s v="Larry reported receiving LCN 1461 closer instead of ALX 80  1945550451019_x000a_NCR &amp; SIF_x000a__x000a_3704 CRAWFORDVILLE RD_x000a_Tallahassee, FL 32305_x000a_USA"/>
    <s v="DOOR PRODUCTS COMPANY"/>
    <s v="SO03259743"/>
    <s v="AB-SMILEWORKS26"/>
    <s v="45687793"/>
    <n v="2"/>
    <s v="Proexpress"/>
    <s v="Multiple"/>
    <s v="Multiple"/>
    <s v="Olathe"/>
    <n v="1"/>
    <s v="0281033~Allegion Sent Incorrect Product / Part"/>
    <s v="9721033~Incorrect Product|1036~Produit incorrect|1040~Prodotto errato"/>
    <m/>
    <x v="0"/>
    <m/>
    <m/>
    <m/>
    <m/>
    <m/>
    <n v="46056.791666666701"/>
    <m/>
    <m/>
    <s v="Replace Only"/>
    <s v="Resolved"/>
    <s v="Kris Learned"/>
    <s v="Kris Learned"/>
    <s v="Commercial"/>
    <x v="11"/>
    <s v="Allegion Sent Incorrect Product / Part"/>
    <s v="Incorrect Product"/>
    <s v=""/>
    <s v="2026 / 02"/>
    <s v="Return / Replace / Scrap"/>
    <x v="0"/>
  </r>
  <r>
    <x v="52"/>
    <s v="CAS6444677"/>
    <s v="Issue"/>
    <x v="0"/>
    <x v="1"/>
    <m/>
    <m/>
    <s v="Schlage Commercial"/>
    <s v="Lock"/>
    <s v="ND"/>
    <s v="Security"/>
    <s v="NC Replace from line 1_x000a_Qty 16) 03-231 ATH 626_x000a_Qty 16) N123-034 626_x000a_Qty 16) N523-020_x000a__x000a_Customer received push button levers on both sides_x000a__x000a_Ship to:_x000a_TOTAL HARDWARE INC_x000a_500 MULLER LN_x000a_Newport News, VA, 23606, US"/>
    <s v="TOTAL HARDWARE INC"/>
    <s v="14196019"/>
    <s v="PO019740"/>
    <s v="8069319"/>
    <n v="1"/>
    <s v="Schlage Commercial"/>
    <s v="Lock"/>
    <s v="ND"/>
    <s v="Security"/>
    <n v="16"/>
    <s v="0281033~Allegion Sent Incorrect Product / Part"/>
    <s v="9731033~Incorrect Part / Component|1036~Composant/pièce incorrect|1040~Componente errato"/>
    <m/>
    <x v="0"/>
    <m/>
    <s v="03-231 ATH 626"/>
    <m/>
    <m/>
    <m/>
    <n v="45970.791666666701"/>
    <m/>
    <m/>
    <s v="Replace Only"/>
    <s v="Resolved"/>
    <s v="Bethany Adams"/>
    <s v="Kevin Durand"/>
    <s v="Commercial"/>
    <x v="3"/>
    <s v="Allegion Sent Incorrect Product / Part"/>
    <s v="Incorrect Part / Component"/>
    <s v=""/>
    <s v="2026 / 02"/>
    <s v="Return / Replace / Scrap"/>
    <x v="0"/>
  </r>
  <r>
    <x v="52"/>
    <s v="CAS6444677"/>
    <s v="Issue"/>
    <x v="0"/>
    <x v="1"/>
    <m/>
    <m/>
    <s v="Schlage Commercial"/>
    <s v="Lock"/>
    <s v="ND"/>
    <s v="Security"/>
    <s v="NC Replace from line 1_x000a_Qty 16) 03-231 ATH 626_x000a_Qty 16) N123-034 626_x000a_Qty 16) N523-020_x000a__x000a_Customer received push button levers on both sides_x000a__x000a_Ship to:_x000a_TOTAL HARDWARE INC_x000a_500 MULLER LN_x000a_Newport News, VA, 23606, US"/>
    <s v="TOTAL HARDWARE INC"/>
    <s v="14196019"/>
    <s v="PO019740"/>
    <s v="8069319"/>
    <n v="1"/>
    <s v="Schlage Commercial"/>
    <s v="Lock"/>
    <s v="ND"/>
    <s v="Security"/>
    <n v="16"/>
    <s v="0281033~Allegion Sent Incorrect Product / Part"/>
    <s v="9731033~Incorrect Part / Component|1036~Composant/pièce incorrect|1040~Componente errato"/>
    <m/>
    <x v="0"/>
    <m/>
    <s v="N123-034 626"/>
    <m/>
    <m/>
    <m/>
    <n v="45970.791666666701"/>
    <m/>
    <m/>
    <s v="Replace Only"/>
    <s v="Resolved"/>
    <s v="Bethany Adams"/>
    <s v="Kevin Durand"/>
    <s v="Commercial"/>
    <x v="3"/>
    <s v="Allegion Sent Incorrect Product / Part"/>
    <s v="Incorrect Part / Component"/>
    <s v=""/>
    <s v="2026 / 02"/>
    <s v="Return / Replace / Scrap"/>
    <x v="0"/>
  </r>
  <r>
    <x v="52"/>
    <s v="CAS6444677"/>
    <s v="Issue"/>
    <x v="0"/>
    <x v="1"/>
    <m/>
    <m/>
    <s v="Schlage Commercial"/>
    <s v="Lock"/>
    <s v="ND"/>
    <s v="Security"/>
    <s v="NC Replace from line 1_x000a_Qty 16) 03-231 ATH 626_x000a_Qty 16) N123-034 626_x000a_Qty 16) N523-020_x000a__x000a_Customer received push button levers on both sides_x000a__x000a_Ship to:_x000a_TOTAL HARDWARE INC_x000a_500 MULLER LN_x000a_Newport News, VA, 23606, US"/>
    <s v="TOTAL HARDWARE INC"/>
    <s v="14196019"/>
    <s v="PO019740"/>
    <s v="8069319"/>
    <n v="1"/>
    <s v="Schlage Commercial"/>
    <s v="Lock"/>
    <s v="ND"/>
    <s v="Security"/>
    <n v="16"/>
    <s v="0281033~Allegion Sent Incorrect Product / Part"/>
    <s v="9731033~Incorrect Part / Component|1036~Composant/pièce incorrect|1040~Componente errato"/>
    <m/>
    <x v="0"/>
    <m/>
    <s v="N523-020"/>
    <m/>
    <m/>
    <m/>
    <n v="45970.791666666701"/>
    <m/>
    <m/>
    <s v="Replace Only"/>
    <s v="Resolved"/>
    <s v="Bethany Adams"/>
    <s v="Kevin Durand"/>
    <s v="Commercial"/>
    <x v="3"/>
    <s v="Allegion Sent Incorrect Product / Part"/>
    <s v="Incorrect Part / Component"/>
    <s v=""/>
    <s v="2026 / 02"/>
    <s v="Return / Replace / Scrap"/>
    <x v="0"/>
  </r>
  <r>
    <x v="53"/>
    <s v="CAS6444973"/>
    <s v="Issue"/>
    <x v="0"/>
    <x v="1"/>
    <m/>
    <m/>
    <s v="Schlage Commercial"/>
    <s v="Lock"/>
    <s v="L9000"/>
    <s v="Security"/>
    <s v="Replace from line 1_x000a_Qty 1) 09-403 03 A 622_x000a_Qty 1) 30-001 613 C 0-bit_x000a__x000a_Missing inside rose, cylinder came in wrong keyway_x000a__x000a_Ship to:_x000a_IDS - Louisiana_x000a_150 TEAL ST_x000a_SUITE 240_x000a_SAINT ROSE, LA, 70087, US"/>
    <s v="Integrated Door Systems LLC"/>
    <s v="14205023"/>
    <s v="310085-003"/>
    <s v="8087358"/>
    <n v="1"/>
    <s v="Schlage Commercial"/>
    <s v="Lock"/>
    <s v="L9000"/>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9-403 03 A 622"/>
    <m/>
    <m/>
    <m/>
    <n v="45985.791666666701"/>
    <m/>
    <m/>
    <s v="Replace Only"/>
    <s v="Resolved"/>
    <s v="Bethany Adams"/>
    <s v="Kevin Durand"/>
    <s v="Commercial"/>
    <x v="3"/>
    <s v="Allegion Sent Missing Product / Part"/>
    <s v="Missing Part / Component"/>
    <s v=""/>
    <s v="2026 / 02"/>
    <s v="Return / Replace / Scrap"/>
    <x v="0"/>
  </r>
  <r>
    <x v="53"/>
    <s v="CAS6444973"/>
    <s v="Issue"/>
    <x v="0"/>
    <x v="1"/>
    <m/>
    <m/>
    <s v="Schlage Commercial"/>
    <s v="Lock"/>
    <s v="L9000"/>
    <s v="Security"/>
    <s v="Replace from line 1_x000a_Qty 1) 09-403 03 A 622_x000a_Qty 1) 30-001 613 C 0-bit_x000a__x000a_Missing inside rose, cylinder came in wrong keyway_x000a__x000a_Ship to:_x000a_IDS - Louisiana_x000a_150 TEAL ST_x000a_SUITE 240_x000a_SAINT ROSE, LA, 70087, US"/>
    <s v="Integrated Door Systems LLC"/>
    <s v="14205023"/>
    <s v="310085-003"/>
    <s v="8087358"/>
    <n v="1"/>
    <s v="Schlage Commercial"/>
    <s v="Lock"/>
    <s v="L9000"/>
    <s v="Security"/>
    <n v="1"/>
    <s v="0281033~Allegion Sent Incorrect Product / Part"/>
    <s v="9731033~Incorrect Part / Component|1036~Composant/pièce incorrect|1040~Componente errato"/>
    <m/>
    <x v="0"/>
    <m/>
    <s v="30-001 613 C 0-bit"/>
    <m/>
    <m/>
    <m/>
    <n v="45985.791666666701"/>
    <m/>
    <m/>
    <s v="Replace Only"/>
    <s v="Resolved"/>
    <s v="Bethany Adams"/>
    <s v="Kevin Durand"/>
    <s v="Commercial"/>
    <x v="3"/>
    <s v="Allegion Sent Incorrect Product / Part"/>
    <s v="Incorrect Part / Component"/>
    <s v=""/>
    <s v="2026 / 02"/>
    <s v="Return / Replace / Scrap"/>
    <x v="0"/>
  </r>
  <r>
    <x v="54"/>
    <s v="CAS6445251"/>
    <s v="Issue"/>
    <x v="0"/>
    <x v="1"/>
    <m/>
    <m/>
    <s v="Ives / Gj Commercial"/>
    <s v="Accy"/>
    <s v="Pulls &amp; Pushbars"/>
    <s v="Indianapolis"/>
    <s v="Provided photo to tech support and they advised finish is appropriate for the US10B finish. See below: Request denied as US10B finish is created with the intention of the oil to rub off and create an antique-esque appearance. This will appear inconsistent over time with handling, environment, and cleaning. _x000a__x000a_N/C Replacement Line# 2 / Customer Reported Finish Issue Is Not US10B_x000a__x000a_Please provide photos of issue before replacement_x000a__x000a_Return Line# 2 _x000a_6EA 8190HD-0  US10B 1.3/4&quot;_x000a__x000a_Replace @ No Charge _x000a_6EA 8190HD-0  US10B 1.3/4&quot;_x000a__x000a_SHIP TO ADDRESS_x000a_BUILDERS HARDWARE CO_x000a_2313 CHATAWA DR_x000a_Baton Rouge, LA 70815"/>
    <s v="BUILDERS HARDWARE CO"/>
    <s v="SO03128385"/>
    <s v="60115C"/>
    <s v="45573242"/>
    <n v="2"/>
    <s v="Ives / Gj Commercial"/>
    <s v="Accy"/>
    <s v="Pulls &amp; Pushbars"/>
    <s v="Indianapolis"/>
    <n v="6"/>
    <s v="0281033~Allegion Sent Incorrect Product / Part"/>
    <s v="9721033~Incorrect Product|1036~Produit incorrect|1040~Prodotto errato"/>
    <m/>
    <x v="0"/>
    <m/>
    <s v="PULL.10703"/>
    <m/>
    <m/>
    <m/>
    <m/>
    <n v="46076"/>
    <m/>
    <s v="Return and Replace"/>
    <s v="Resolved"/>
    <s v="Tre' Anthony Barnes"/>
    <s v="Caleb Nanzer"/>
    <s v="Commercial"/>
    <x v="1"/>
    <s v="Allegion Sent Incorrect Product / Part"/>
    <s v="Incorrect Product"/>
    <s v=""/>
    <s v="2026 / 02"/>
    <s v="Return / Replace / Scrap"/>
    <x v="0"/>
  </r>
  <r>
    <x v="55"/>
    <s v="CAS6445477"/>
    <s v="Issue"/>
    <x v="0"/>
    <x v="1"/>
    <m/>
    <m/>
    <s v="Zero"/>
    <s v="Accy"/>
    <s v="Thresholds"/>
    <s v="Indianapolis"/>
    <s v="N/C Replacement Line# 1 / Customer Received No Holes_x000a__x000a_Replace @ No Charge _x000a_1EA 656A-E-V3-W/HOLES-36&quot; (914MM)_x000a__x000a_BUILDERS HARDWARE &amp; SUPPLY_x000a_114 S AUBURN ST_x000a_Kennewick, WA 99336"/>
    <s v="Rob Riggins"/>
    <s v="SO03265563"/>
    <s v="P1294760 RPL 2926"/>
    <s v="45702885"/>
    <n v="1"/>
    <s v="Zero"/>
    <s v="Accy"/>
    <s v="Thresholds"/>
    <s v="Indianapolis"/>
    <n v="1"/>
    <s v="0281033~Allegion Sent Incorrect Product / Part"/>
    <s v="9721033~Incorrect Product|1036~Produit incorrect|1040~Prodotto errato"/>
    <m/>
    <x v="0"/>
    <m/>
    <s v="THR656"/>
    <m/>
    <m/>
    <m/>
    <m/>
    <n v="46076"/>
    <m/>
    <s v="Replace Only"/>
    <s v="Resolved"/>
    <s v="Tre' Anthony Barnes"/>
    <s v="Caleb Nanzer"/>
    <s v="Commercial"/>
    <x v="5"/>
    <s v="Allegion Sent Incorrect Product / Part"/>
    <s v="Incorrect Product"/>
    <s v=""/>
    <s v="2026 / 02"/>
    <s v="Return / Replace / Scrap"/>
    <x v="0"/>
  </r>
  <r>
    <x v="56"/>
    <s v="CAS6445492"/>
    <s v="Issue"/>
    <x v="0"/>
    <x v="1"/>
    <m/>
    <m/>
    <s v="Zero"/>
    <s v="Accy"/>
    <s v="Thresholds"/>
    <s v="Indianapolis"/>
    <s v="N/C Replacement Line# 1 / Customer Received No Holes_x000a__x000a_Replace @ No Charge _x000a_2EA 656A-E-V3-W/HOLES-36&quot; (914MM)_x000a__x000a_Ship To Address _x000a_BUILDERS HARDWARE &amp; SUPPLY_x000a_114 S AUBURN ST_x000a_Kennewick, WA 99336"/>
    <s v="Rob Riggins"/>
    <s v="SO03265569"/>
    <s v="P1294799  RPL 2926"/>
    <s v="45702894"/>
    <n v="1"/>
    <s v="Zero"/>
    <s v="Accy"/>
    <s v="Thresholds"/>
    <s v="Indianapolis"/>
    <n v="2"/>
    <s v="0281033~Allegion Sent Incorrect Product / Part"/>
    <s v="9721033~Incorrect Product|1036~Produit incorrect|1040~Prodotto errato"/>
    <m/>
    <x v="0"/>
    <m/>
    <m/>
    <m/>
    <m/>
    <m/>
    <m/>
    <n v="46076"/>
    <m/>
    <s v="Replace Only"/>
    <s v="Resolved"/>
    <s v="Tre' Anthony Barnes"/>
    <s v="Caleb Nanzer"/>
    <s v="Commercial"/>
    <x v="5"/>
    <s v="Allegion Sent Incorrect Product / Part"/>
    <s v="Incorrect Product"/>
    <s v=""/>
    <s v="2026 / 02"/>
    <s v="Return / Replace / Scrap"/>
    <x v="0"/>
  </r>
  <r>
    <x v="57"/>
    <s v="CAS6445980"/>
    <s v="Issue"/>
    <x v="0"/>
    <x v="1"/>
    <m/>
    <m/>
    <s v="Schlage Commercial"/>
    <s v="Lock"/>
    <s v="L9000"/>
    <s v="El Sauzal"/>
    <s v="OE entered the wrong finish. Per the PO, it should have been 622 not 626_x000a__x000a_Return with 0% restock _x000a_Line 1 Qty 22) LOCK.L9010.17.626.00A.LH.09-662.10-072.134.112.DETAIL_x000a__x000a_Replace @ charge -Quote 1500498 / PB15 / 82% discount / 4.5% surcharge_x000a_Qty 22) LOCK.L9010.17.622.00A.LH.09-662.10-072.134.112.DETAIL_x000a__x000a_Ship to/Pick-up (BOL @ 210lbs):_x000a_MINTON DOOR COMPANY_x000a_1150 ELKO DR_x000a_SUNNYVALE, CA, 94089, US"/>
    <s v="MINTON DOOR COMPANY"/>
    <s v="14201711"/>
    <s v="4492-TF"/>
    <s v="8055774"/>
    <n v="1"/>
    <s v="Schlage Commercial"/>
    <s v="Lock"/>
    <s v="L9000"/>
    <s v="El Sauzal"/>
    <n v="22"/>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LOCK.L9010.17.622.00A.LH.09-662.10-072.134.112.DETAIL"/>
    <m/>
    <m/>
    <m/>
    <n v="45957.833333333299"/>
    <m/>
    <m/>
    <s v="Replace Only"/>
    <s v="Active"/>
    <s v="Damien Shiles"/>
    <s v="Veronica Ross"/>
    <s v="Commercial"/>
    <x v="3"/>
    <s v="Spec / Plan / Job Change"/>
    <s v="Spec / Plan / Job Change"/>
    <s v=""/>
    <s v="2026 / 02"/>
    <s v="Return / Replace / Scrap"/>
    <x v="2"/>
  </r>
  <r>
    <x v="57"/>
    <s v="CAS6445980"/>
    <s v="Issue"/>
    <x v="0"/>
    <x v="1"/>
    <m/>
    <m/>
    <s v="Schlage Commercial"/>
    <s v="Lock"/>
    <s v="L9000"/>
    <s v="El Sauzal"/>
    <s v="OE entered the wrong finish. Per the PO, it should have been 622 not 626_x000a__x000a_Return with 0% restock _x000a_Line 1 Qty 22) LOCK.L9010.17.626.00A.LH.09-662.10-072.134.112.DETAIL_x000a__x000a_Replace @ charge -Quote 1500498 / PB15 / 82% discount / 4.5% surcharge_x000a_Qty 22) LOCK.L9010.17.622.00A.LH.09-662.10-072.134.112.DETAIL_x000a__x000a_Ship to/Pick-up (BOL @ 210lbs):_x000a_MINTON DOOR COMPANY_x000a_1150 ELKO DR_x000a_SUNNYVALE, CA, 94089, US"/>
    <s v="MINTON DOOR COMPANY"/>
    <s v="14201711"/>
    <s v="4492-TF"/>
    <s v="8055774"/>
    <n v="1"/>
    <s v="Schlage Commercial"/>
    <s v="Lock"/>
    <s v="L9000"/>
    <s v="El Sauzal"/>
    <n v="22"/>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L-SLLK*4225806"/>
    <m/>
    <m/>
    <m/>
    <n v="45957.833333333299"/>
    <m/>
    <m/>
    <s v="Return Only"/>
    <s v="Active"/>
    <s v="Damien Shiles"/>
    <s v="Veronica Ross"/>
    <s v="Commercial"/>
    <x v="3"/>
    <s v="Allegion Entered Incorrect Product"/>
    <s v="Allegion Entered Incorrect Product"/>
    <s v=""/>
    <s v="2026 / 02"/>
    <s v="Return / Replace / Scrap"/>
    <x v="1"/>
  </r>
  <r>
    <x v="58"/>
    <s v="CAS6446228"/>
    <s v="Issue"/>
    <x v="0"/>
    <x v="0"/>
    <m/>
    <s v="Out of Box"/>
    <s v="Von Duprin"/>
    <s v="Exit"/>
    <s v="98/99"/>
    <s v="Indianapolis"/>
    <s v="NO CHARGE REPLACEMENT_x000a_DONE 02/24/26 GV_x000a__x000a_LINE 1 QTY 2 EA:_x000a_114320-00  QELA/MEL Motor Cable_x000a_114317-00: QELA CONVERSION KIT_x000a__x000a_DEFECTIVE ON:  RX-QEL-L-AX-99-L-NL-US26D-3'-LHR-996-06-US26D-299-PBT=US32D_x000a__x000a_SHIP TO:_x000a_KENDELL INTERMEDIATE CORP DBA NEWPORT DIST INC_x000a_494 Congress Cir N_x000a_Roselle, IL 60172_x000a__x000a_*PLEASE NOTE PART # YOU LISTED IS: 114320-00  QELA/MEL Motor Cable AND YOU REQUIRE A NEW MOTOR ASSEMBLY. I'LL SEND BOTH, JUST IN CASE. _x000a_*********************_x000a_Do you need a replacement for a component or the entire device?: Component_x000a_Please describe the component: Tech support operator - Nick_x000a_Case number-CAS6437446_x000a_Part# 114320_x000a_Panic device not consistently retracting. Determined it needs a new motor(part# above)_x000a_Is there anything else we should know about this return?: Tech support operator - Nick_x000a_Case number-CAS6437446_x000a_Part# 114320_x000a_Panic device not consistently retracting. Determined it needs a new motor(part# above)_x000a_Selected primary Product Type: Exits_x000a_Do you also need to update the Ship To Address on your order?: No_x000a_The original ship-to address is saved on the shipping tab._x000a_Email: jstephens@kendelldrs.com_x000a_Phone Number: (630) 730-1930_x000a_Preferred Contact Method: Email"/>
    <s v="Kendell Intermediate Corporation - dba Newport Distribution Inc"/>
    <s v="SO03230376"/>
    <s v="PO367444"/>
    <s v="45667327"/>
    <n v="1"/>
    <s v="Von Duprin"/>
    <s v="Exit"/>
    <s v="98/99"/>
    <s v="Indianapolis"/>
    <n v="2"/>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s v="114320-00"/>
    <s v="QEL Motor"/>
    <m/>
    <m/>
    <n v="46041.791666666701"/>
    <m/>
    <m/>
    <s v="Replace Only"/>
    <s v="Resolved"/>
    <s v="Portal Cases"/>
    <s v="Geraldine Volonnino"/>
    <s v="Commercial"/>
    <x v="0"/>
    <s v="Functional Electronic"/>
    <s v="Motor / Solenoid Issue"/>
    <s v="Motor Not Pulling / Releasing"/>
    <s v="2026 / 02"/>
    <s v="Return / Replace / Scrap"/>
    <x v="0"/>
  </r>
  <r>
    <x v="58"/>
    <s v="CAS6446228"/>
    <s v="Issue"/>
    <x v="0"/>
    <x v="0"/>
    <m/>
    <s v="Out of Box"/>
    <s v="Von Duprin"/>
    <s v="Exit"/>
    <s v="98/99"/>
    <s v="Indianapolis"/>
    <s v="NO CHARGE REPLACEMENT_x000a_DONE 02/24/26 GV_x000a__x000a_LINE 1 QTY 2 EA:_x000a_114320-00  QELA/MEL Motor Cable_x000a_114317-00: QELA CONVERSION KIT_x000a__x000a_DEFECTIVE ON:  RX-QEL-L-AX-99-L-NL-US26D-3'-LHR-996-06-US26D-299-PBT=US32D_x000a__x000a_SHIP TO:_x000a_KENDELL INTERMEDIATE CORP DBA NEWPORT DIST INC_x000a_494 Congress Cir N_x000a_Roselle, IL 60172_x000a__x000a_*PLEASE NOTE PART # YOU LISTED IS: 114320-00  QELA/MEL Motor Cable AND YOU REQUIRE A NEW MOTOR ASSEMBLY. I'LL SEND BOTH, JUST IN CASE. _x000a_*********************_x000a_Do you need a replacement for a component or the entire device?: Component_x000a_Please describe the component: Tech support operator - Nick_x000a_Case number-CAS6437446_x000a_Part# 114320_x000a_Panic device not consistently retracting. Determined it needs a new motor(part# above)_x000a_Is there anything else we should know about this return?: Tech support operator - Nick_x000a_Case number-CAS6437446_x000a_Part# 114320_x000a_Panic device not consistently retracting. Determined it needs a new motor(part# above)_x000a_Selected primary Product Type: Exits_x000a_Do you also need to update the Ship To Address on your order?: No_x000a_The original ship-to address is saved on the shipping tab._x000a_Email: jstephens@kendelldrs.com_x000a_Phone Number: (630) 730-1930_x000a_Preferred Contact Method: Email"/>
    <s v="Kendell Intermediate Corporation - dba Newport Distribution Inc"/>
    <s v="SO03230376"/>
    <s v="PO367444"/>
    <s v="45667327"/>
    <n v="1"/>
    <s v="Von Duprin"/>
    <s v="Exit"/>
    <s v="98/99"/>
    <s v="Indianapolis"/>
    <n v="2"/>
    <s v="0321033~Functional Electronic|1040~Funzionamento Elettronico|3082~Función electrónica|1036~Electronique fonctionnelle"/>
    <s v="0981033~Motor / Solenoid Issue|1040~Problema Motore/Solenoide|3082~Problema motor/solenoide"/>
    <m/>
    <x v="0"/>
    <m/>
    <s v="114317-00"/>
    <s v="QEL Motor"/>
    <m/>
    <m/>
    <n v="46041.791666666701"/>
    <m/>
    <m/>
    <s v="Replace Only"/>
    <s v="Resolved"/>
    <s v="Portal Cases"/>
    <s v="Geraldine Volonnino"/>
    <s v="Commercial"/>
    <x v="0"/>
    <s v="Functional Electronic"/>
    <s v="Motor / Solenoid Issue"/>
    <s v=""/>
    <s v="2026 / 02"/>
    <s v="Return / Replace / Scrap"/>
    <x v="0"/>
  </r>
  <r>
    <x v="59"/>
    <s v="CAS6446354"/>
    <s v="Issue"/>
    <x v="0"/>
    <x v="1"/>
    <m/>
    <m/>
    <s v="Schlage Commercial"/>
    <s v="Lock"/>
    <s v="Keys"/>
    <s v="Security"/>
    <s v="2-26-26 NEW RPA - 72602260474501   LVL 7/ NON XP   USED SAME LKSM ID L12549 AS ORIG PO PER PAUL KRAUSE EMAIL APPENDED TO ORIG PO  SM_x000a__x000a_Return / RPL NC / Customer received the wrong keyway. See attached pictures. _x000a__x000a_Line 4 Qty 64) KEY.35-199-EV.468.S123.DETAIL_x000a_RPA: 72901250474502_x000a__x000a_Ship to/Pick-up (1 label @ 1lb):_x000a_IDN HARDWARE SALES_x000a_7330 W MONTROSE AVE_x000a_NORRIDGE, IL, 60706, US"/>
    <s v="IDN H HOFFMAN"/>
    <s v="14017206"/>
    <s v="4418793-00"/>
    <s v="7769380"/>
    <n v="4"/>
    <s v="Schlage Commercial"/>
    <s v="Lock"/>
    <s v="Keys"/>
    <s v="Security"/>
    <n v="64"/>
    <s v="0281033~Allegion Sent Incorrect Product / Part"/>
    <s v="9721033~Incorrect Product|1036~Produit incorrect|1040~Prodotto errato"/>
    <m/>
    <x v="0"/>
    <m/>
    <s v="KYSS-SLKY*9025783"/>
    <m/>
    <m/>
    <m/>
    <n v="45690.791666666701"/>
    <m/>
    <m/>
    <s v="Return and Replace"/>
    <s v="Active"/>
    <s v="Damien Shiles"/>
    <s v="Veronica Ross"/>
    <s v="Commercial"/>
    <x v="3"/>
    <s v="Allegion Sent Incorrect Product / Part"/>
    <s v="Incorrect Product"/>
    <s v=""/>
    <s v="2026 / 02"/>
    <s v="Return / Replace / Scrap"/>
    <x v="0"/>
  </r>
  <r>
    <x v="60"/>
    <s v="CAS6446771"/>
    <s v="Issue"/>
    <x v="0"/>
    <x v="1"/>
    <m/>
    <m/>
    <s v="Schlage Commercial"/>
    <s v="Lock"/>
    <s v="ND"/>
    <s v="Security"/>
    <s v="REPLACE / SCRAP_x000a_LINE 32_x000a_QTY 2_x000a_LOCK.ND53I.P6.D.RHO.626.RH.13-247.10-025.134.KD.FG.48-101.2.IS-LOC_x000a__x000a_Is there anything else we should know about your request?: THIS SHOULD BE A NO CHARGE REPLACEMENT - 2 OUT OF THE 39 SCHND53-PD-RHO-626-FG-IS-LOC LOCKS WERE MISSING PARTS_x000a_Selected primary Product Type: Mechanical Locks_x000a_Do you also need to update the Ship To Address on your order?: Yes_x000a_The customer changed the ship-to address and it is saved on the shipping tab._x000a_Email: josh.steinmann@imlss.com_x000a_Phone Number: (801) 486-0079_x000a_Preferred Contact Method: Email"/>
    <s v="IML Security Supply"/>
    <s v="14234058"/>
    <s v="691055"/>
    <s v="8131014"/>
    <n v="32"/>
    <s v="Schlage Commercial"/>
    <s v="Lock"/>
    <s v="ND"/>
    <s v="Security"/>
    <n v="2"/>
    <s v="0281033~Allegion Sent Incorrect Product / Part"/>
    <s v="9731033~Incorrect Part / Component|1036~Composant/pièce incorrect|1040~Componente errato"/>
    <m/>
    <x v="0"/>
    <m/>
    <s v="ND-SLLK*11204303"/>
    <s v="ND53"/>
    <m/>
    <m/>
    <n v="46035.791666666701"/>
    <m/>
    <m/>
    <s v="Replace Only"/>
    <s v="Resolved"/>
    <s v="Portal Cases"/>
    <s v="Jeff Livingston"/>
    <s v="Commercial"/>
    <x v="3"/>
    <s v="Allegion Sent Incorrect Product / Part"/>
    <s v="Incorrect Part / Component"/>
    <s v=""/>
    <s v="2026 / 02"/>
    <s v="Return / Replace / Scrap"/>
    <x v="0"/>
  </r>
  <r>
    <x v="61"/>
    <s v="CAS6448367"/>
    <s v="Issue"/>
    <x v="0"/>
    <x v="1"/>
    <m/>
    <m/>
    <s v="Von Duprin"/>
    <s v="Exit"/>
    <s v="Trim/Controls"/>
    <s v="Indianapolis"/>
    <s v="NC REPLACE _x000a_LINE 3.00 1.00 ea TRIM 12619 940L US10 LHR 03 1 3/4_x000a_LINE 4.00 1.00 ea TRIM 12618 940L US10 RHR 03 1 3/4_x000a__x000a_SHIP TO _x000a_BEACON METALS INC_x000a_Zach Brunner_x000a_2770 S W TEMPLE_x000a_SALT LAKE CITY UT 84115_x000a__x000a_Your shipment_x000a_1Z4411480398153984_x000a__x000a_Delivered On_x000a_Friday, February 20 at 11:27 A.M. at Dock_x000a_Delivered To_x000a_SALT LAKE CITY, UT US_x000a_Received By:_x000a_EVO_x000a__x000a_Is there anything else we should know about your request?: Tracking shows delivered, but we didn't get them. We don't have an EVO as it states._x000a_Selected primary Product Type: Exits_x000a_Do you also need to update the Ship To Address on your order?: No_x000a_The original ship-to address is saved on the shipping tab._x000a_Email: zbrunner@beaconcdl.com_x000a_Preferred Contact Method: Email"/>
    <s v="BEACON METALS INC"/>
    <s v="SO03240295"/>
    <s v="PO023952"/>
    <s v="45702394"/>
    <n v="3"/>
    <s v="Von Duprin"/>
    <s v="Exit"/>
    <s v="Trim/Controls"/>
    <s v="Indianapolis"/>
    <n v="1"/>
    <s v="3841033~Lost Product Delivered|1040~Consegnato prodotto perso|1036~Produit perdu, livré"/>
    <s v="4821040~Consegnato prodotto perso|1033~Lost Product Delivered|1036~Produits perdus livrés"/>
    <m/>
    <x v="4"/>
    <m/>
    <s v="TRIM"/>
    <m/>
    <m/>
    <m/>
    <n v="46068.791666666701"/>
    <m/>
    <m/>
    <s v="Replace Only"/>
    <s v="Resolved"/>
    <s v="Portal Cases"/>
    <s v="Mary Rowinski"/>
    <s v="Commercial"/>
    <x v="0"/>
    <s v="Lost Product Delivered"/>
    <s v="Lost Product Delivered"/>
    <s v=""/>
    <s v="2026 / 02"/>
    <s v="Return / Replace / Scrap"/>
    <x v="1"/>
  </r>
  <r>
    <x v="61"/>
    <s v="CAS6448367"/>
    <s v="Issue"/>
    <x v="0"/>
    <x v="1"/>
    <m/>
    <m/>
    <s v="Von Duprin"/>
    <s v="Exit"/>
    <s v="Trim/Controls"/>
    <s v="Indianapolis"/>
    <s v="NC REPLACE _x000a_LINE 3.00 1.00 ea TRIM 12619 940L US10 LHR 03 1 3/4_x000a_LINE 4.00 1.00 ea TRIM 12618 940L US10 RHR 03 1 3/4_x000a__x000a_SHIP TO _x000a_BEACON METALS INC_x000a_Zach Brunner_x000a_2770 S W TEMPLE_x000a_SALT LAKE CITY UT 84115_x000a__x000a_Your shipment_x000a_1Z4411480398153984_x000a__x000a_Delivered On_x000a_Friday, February 20 at 11:27 A.M. at Dock_x000a_Delivered To_x000a_SALT LAKE CITY, UT US_x000a_Received By:_x000a_EVO_x000a__x000a_Is there anything else we should know about your request?: Tracking shows delivered, but we didn't get them. We don't have an EVO as it states._x000a_Selected primary Product Type: Exits_x000a_Do you also need to update the Ship To Address on your order?: No_x000a_The original ship-to address is saved on the shipping tab._x000a_Email: zbrunner@beaconcdl.com_x000a_Preferred Contact Method: Email"/>
    <s v="BEACON METALS INC"/>
    <s v="SO03240295"/>
    <s v="PO023952"/>
    <s v="45702394"/>
    <n v="4"/>
    <s v="Von Duprin"/>
    <s v="Exit"/>
    <s v="Trim/Controls"/>
    <s v="Indianapolis"/>
    <n v="1"/>
    <s v="3841033~Lost Product Delivered|1040~Consegnato prodotto perso|1036~Produit perdu, livré"/>
    <s v="4821040~Consegnato prodotto perso|1033~Lost Product Delivered|1036~Produits perdus livrés"/>
    <m/>
    <x v="4"/>
    <m/>
    <s v="TRIM"/>
    <m/>
    <m/>
    <m/>
    <n v="46068.791666666701"/>
    <m/>
    <m/>
    <s v="Replace Only"/>
    <s v="Resolved"/>
    <s v="Portal Cases"/>
    <s v="Mary Rowinski"/>
    <s v="Commercial"/>
    <x v="0"/>
    <s v="Lost Product Delivered"/>
    <s v="Lost Product Delivered"/>
    <s v=""/>
    <s v="2026 / 02"/>
    <s v="Return / Replace / Scrap"/>
    <x v="1"/>
  </r>
  <r>
    <x v="62"/>
    <s v="CAS6448431"/>
    <s v="Issue"/>
    <x v="1"/>
    <x v="2"/>
    <m/>
    <m/>
    <s v="Schlage Commercial"/>
    <s v="Lock"/>
    <s v="ND"/>
    <s v="Security"/>
    <s v="CLIENT SHORT PAID SURCHARGE ON INVOICE 8149946 FOR $ 366.72 - PMR_x000a__x000a_ORIG QUOTE 1488234 ISSUED OCT 2024 PRIOR TO SURCHARGE, IT EXPRIED OCT 2025 SO NEW QUOTE 1578958 WAS ISSUED BUT NOT MARKED EXEMPT LIKE ORIG QUOTE THAT WAS PRICE PROTECTED - PMR"/>
    <s v="S&amp;S HARDWARE LLC"/>
    <s v="14238256"/>
    <s v="141433-108"/>
    <s v="8149946"/>
    <m/>
    <s v="Schlage Commercial"/>
    <s v="Lock"/>
    <s v="ND"/>
    <s v="Security"/>
    <n v="1"/>
    <s v="Surcharge Revision"/>
    <s v="Surcharge Revision"/>
    <m/>
    <x v="3"/>
    <m/>
    <m/>
    <m/>
    <m/>
    <m/>
    <n v="46051.791666666701"/>
    <m/>
    <m/>
    <s v="Credit Request"/>
    <s v="Resolved"/>
    <s v="Penny M Redington"/>
    <s v="Penny M Redington"/>
    <s v="Commercial"/>
    <x v="3"/>
    <s v="Surcharge Revision"/>
    <s v="Surcharge Revision"/>
    <s v=""/>
    <s v="2026 / 02"/>
    <s v="Credit / Debit Request"/>
    <x v="1"/>
  </r>
  <r>
    <x v="63"/>
    <s v="CAS6448749"/>
    <s v="Issue"/>
    <x v="0"/>
    <x v="1"/>
    <m/>
    <m/>
    <s v="Zero"/>
    <s v="Accy"/>
    <s v="Perimeter Seals"/>
    <s v="Indianapolis"/>
    <s v="Request denied as invoiced material is outside Allegion's 180 day RMA policy. Please submit a new PO if material is still needed or contact your RSO. _x000a__x000a_Is there anything else we should know about your request?: So looks like we didn’t catch these when receiving as the material was checked in by the content label on the box but was not opened until preparing to ship for pre-tagging. _x000a_A box that should have had 25 of these seals only had 16 and a bunch of packing paper._x000a_Selected primary Product Type: Accessories_x000a_Do you also need to update the Ship To Address on your order?: No_x000a_The original ship-to address is saved on the shipping tab._x000a_Email: dormes@interiorsupplyinc.com_x000a_Phone Number: 5137613410_x000a_Preferred Contact Method: Email"/>
    <s v="INTERIOR SUPPLY COLUMBUS"/>
    <s v="SO02992515"/>
    <s v="666517"/>
    <s v="45366800"/>
    <n v="8"/>
    <m/>
    <m/>
    <m/>
    <m/>
    <n v="9"/>
    <m/>
    <m/>
    <m/>
    <x v="4"/>
    <m/>
    <s v="WT488BK-17PSA"/>
    <m/>
    <m/>
    <m/>
    <n v="45812.833333333299"/>
    <m/>
    <m/>
    <m/>
    <s v="Resolved"/>
    <s v="Portal Cases"/>
    <s v="Caleb Nanzer"/>
    <s v="Commercial"/>
    <x v="5"/>
    <s v=""/>
    <s v=""/>
    <s v=""/>
    <s v="2026 / 02"/>
    <s v="Return / Replace / Scrap"/>
    <x v="1"/>
  </r>
  <r>
    <x v="64"/>
    <s v="CAS6450108"/>
    <s v="Issue"/>
    <x v="0"/>
    <x v="0"/>
    <m/>
    <s v="Reliability"/>
    <s v="Schlage Electronic Locks"/>
    <s v="Electronic Locks"/>
    <s v="MT20W"/>
    <s v="Security"/>
    <s v="2/26/26 CM_x000a_SLD CREDIT RMA 14278797_x000a_QS REPLACEMENT_x000a__x000a_Line 1- Defective_x000a_Tech case- CAS6448960_x000a__x000a_Need by tomorrow 2/26_x000a__x000a_Replace no charge:_x000a_Line 1 Qty 1_x000a_MT20W _x000a__x000a_Ship next day air_x000a__x000a_Issue call tag to return defective device_x000a__x000a_Ship to/Pick up:_x000a_CBG_x000a_C/O PORT MALABAR_x000a_4600 DIXIE HIGHWAY_x000a_PALM bay FLORIDA  32905_x000a_ATTN JARED DELMAN"/>
    <s v="BA Hoft of Raleigh LLC"/>
    <s v="14113117"/>
    <s v="PO-075799"/>
    <s v="7919432"/>
    <n v="1"/>
    <s v="Schlage Electronic Locks"/>
    <s v="Electronic Locks"/>
    <s v="MT20W"/>
    <s v="Security"/>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194555215115"/>
    <s v="Reader"/>
    <m/>
    <m/>
    <n v="45826.833333333299"/>
    <m/>
    <m/>
    <s v="Return and Replace"/>
    <s v="Active"/>
    <s v="Tuesday Bailey"/>
    <s v="Kevin Durand"/>
    <s v="Commercial"/>
    <x v="10"/>
    <s v="Functional Electronic"/>
    <s v="Communication / Commissioning / Programming"/>
    <s v="Failed Programming"/>
    <s v="2026 / 02"/>
    <s v="Return / Replace / Scrap"/>
    <x v="0"/>
  </r>
  <r>
    <x v="65"/>
    <s v="CAS6450647"/>
    <s v="Issue"/>
    <x v="0"/>
    <x v="0"/>
    <m/>
    <s v="Reliability"/>
    <s v="Schlage Electronic Locks"/>
    <s v="Electronic Locks"/>
    <s v="Multi-Technology Readers"/>
    <s v="Security"/>
    <s v="Tech Accommodation:_x000a__x000a_Qty: 1  Part: MTK15-485_x000a__x000a_Please ship to:_x000a__x000a_Advanced Protective Technology_x000a_Attn: Christopher Garmon _x000a_216 Mountain Drive #104_x000a_Destin, FL  32541_x000a__x000a_Reason:_x000a__x000a_Cust has a reader that a piece that came off with the pigtail when the pigtail was taken off. Need to replace the reader."/>
    <s v="Christopher Garmon"/>
    <s v="TECH ACCOMMODATION"/>
    <s v="CAS6450647 RPL TAC"/>
    <m/>
    <m/>
    <s v="Schlage Electronic Locks"/>
    <s v="Electronic Locks"/>
    <s v="Multi-Technology Readers"/>
    <s v="Security"/>
    <n v="1"/>
    <s v="0321033~Functional Electronic|1040~Funzionamento Elettronico|3082~Función electrónica|1036~Electronique fonctionnelle"/>
    <s v="3931033~Will Not Power Up|1036~Ne Sera Pas Sous Tension|3082~No se enciende|1040~Non si accende|1055~Güç Ünitesi Çalışmıyor"/>
    <s v="0111033~Damaged Part|1036~Pièce endommagée|3082~Parte dañada|1040~Parte Danneggiata"/>
    <x v="0"/>
    <m/>
    <s v="MTK15-485"/>
    <s v="MTK15 485"/>
    <m/>
    <m/>
    <m/>
    <n v="46078.083333333299"/>
    <m/>
    <s v="Replace Only"/>
    <s v="Resolved"/>
    <s v="Mikey Louis"/>
    <s v="Jeff Livingston"/>
    <s v="Commercial"/>
    <x v="10"/>
    <s v="Functional Electronic"/>
    <s v="Will Not Power Up"/>
    <s v="Damaged Part"/>
    <s v="2026 / 02"/>
    <s v="Return / Replace / Scrap"/>
    <x v="0"/>
  </r>
  <r>
    <x v="66"/>
    <s v="CAS6451764"/>
    <s v="Issue"/>
    <x v="0"/>
    <x v="4"/>
    <m/>
    <m/>
    <s v="Lcn"/>
    <s v="Dctl"/>
    <s v="4040XP"/>
    <s v="Princeton"/>
    <s v="RETURN AT 45% RESTOCK - NO LONGER NEED_x000a__x000a_LINE 2 QTY 1) 4040XP Closer STD STD H ALUM TBSRT_x000a_Surcharge: 04.50% AMT: $13.67 _x000a__x000a_****_x000a_Selected primary Product Type: Closers_x000a_Is this still new and in the original package?: Yes_x000a_Email: rachel_janka@clevelandvicon.com_x000a_Phone Number: 12166582643_x000a_Preferred Contact Method: Email"/>
    <s v="CLEVELAND VICON CO INC"/>
    <s v="790272-00"/>
    <s v="740220"/>
    <s v="790272-00"/>
    <n v="2"/>
    <s v="Lcn"/>
    <s v="Dctl"/>
    <s v="4040XP"/>
    <s v="Princeton"/>
    <n v="1"/>
    <s v="0141033~Customer Ordered Incorrect Amount|1040~(Cliente) Ordinato Q.tà/Valore Errato|3082~Cliente solicitó cantidad errónea|1036~Le client a commandé un montant incorrect"/>
    <s v="2251033~Overage|1036~Excédent|1040~Troppo Vecchio|3082~Exceso|1055~Geçkin"/>
    <m/>
    <x v="2"/>
    <m/>
    <s v="4040XP Closer STD STD H ALUM TBSRT"/>
    <m/>
    <m/>
    <m/>
    <n v="46048.791666666701"/>
    <m/>
    <m/>
    <s v="Return Only"/>
    <s v="Active"/>
    <s v="Portal Cases"/>
    <s v="Maria Romero"/>
    <s v="Commercial"/>
    <x v="4"/>
    <s v="Customer Ordered Incorrect Amount"/>
    <s v="Overage"/>
    <s v=""/>
    <s v="2026 / 02"/>
    <s v="Return / Replace / Scrap"/>
    <x v="2"/>
  </r>
  <r>
    <x v="67"/>
    <s v="CAS6452103"/>
    <s v="Issue"/>
    <x v="0"/>
    <x v="1"/>
    <m/>
    <m/>
    <s v="Ives / Gj Commercial"/>
    <s v="Accy"/>
    <s v="Continuous Hinges - Geared"/>
    <s v="Indianapolis"/>
    <s v="NC RPL_x000a__x000a_1EA 112XY 83&quot; (2108.2mm) 315AN LH EPT-LOC=30&quot; (762mm)_x000a__x000a_D H PACE COMPANY_x000a_1901 E 119TH ST_x000a_OLATHE, KS 66061_x000a__x000a_***************************_x000a_Is there anything else we should know about this return?: One of the 112XY 83&quot; EPT prepped at 30&quot; hinge was prepped in the wrong location.  Customer has sent pictures and I can send in an email, couldn't attach here.  It was prepped at about 38.5&quot;._x000a_Selected primary Product Type: Accessories_x000a_Do you also need to update the Ship To Address on your order?: No_x000a_The original ship-to address is saved on the shipping tab._x000a_Did the label match the product inside?: No_x000a_Email: rhonda.lang@dhpace.com_x000a_Phone Number: (816) 480-2459_x000a_Preferred Contact Method: Email"/>
    <s v="D H PACE COMPANY"/>
    <s v="SO03132608"/>
    <s v="262.556979"/>
    <s v="45552453"/>
    <n v="2"/>
    <s v="Ives / Gj Commercial"/>
    <s v="Accy"/>
    <s v="Continuous Hinges - Geared"/>
    <s v="Indianapolis"/>
    <n v="1"/>
    <s v="0281033~Allegion Sent Incorrect Product / Part"/>
    <s v="9721033~Incorrect Product|1036~Produit incorrect|1040~Prodotto errato"/>
    <m/>
    <x v="0"/>
    <m/>
    <s v="CH112XY-1"/>
    <m/>
    <m/>
    <m/>
    <n v="45945.833333333299"/>
    <m/>
    <m/>
    <s v="Replace Only"/>
    <s v="Resolved"/>
    <s v="Portal Cases"/>
    <s v="Deandra Ball"/>
    <s v="Commercial"/>
    <x v="1"/>
    <s v="Allegion Sent Incorrect Product / Part"/>
    <s v="Incorrect Product"/>
    <s v=""/>
    <s v="2026 / 02"/>
    <s v="Return / Replace / Scrap"/>
    <x v="0"/>
  </r>
  <r>
    <x v="68"/>
    <s v="CAS6452419"/>
    <s v="Issue"/>
    <x v="0"/>
    <x v="1"/>
    <m/>
    <m/>
    <s v="Schlage Commercial"/>
    <s v="Lock"/>
    <s v="L9000"/>
    <s v="Security"/>
    <s v="RPL ORDER #  14278784_x000a_DONE 02/26/26 CC_x000a_REPLACE _x000a_LINE 3_x000a_(QTY 1) IND KIT, SEC, THUMBTURN, ADA, OCCUPIED/VACANT, 134, 626_x000a_47804358-626_x000a_I/S Indicator cover and thumb turn missing."/>
    <s v="S A MORMAN &amp; CO"/>
    <s v="14183092"/>
    <s v="252023AH"/>
    <s v="8043275"/>
    <n v="3"/>
    <s v="Schlage Commercial"/>
    <s v="Lock"/>
    <s v="L9000"/>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7804358-626"/>
    <s v="L9456"/>
    <s v="Indicator"/>
    <m/>
    <n v="45945.833333333299"/>
    <m/>
    <m/>
    <s v="Return and Replace"/>
    <s v="Resolved"/>
    <s v="Carla Castelli"/>
    <s v="Carla Castelli"/>
    <s v="Commercial"/>
    <x v="3"/>
    <s v="Allegion Sent Missing Product / Part"/>
    <s v="Missing Part / Component"/>
    <s v=""/>
    <s v="2026 / 02"/>
    <s v="Return / Replace / Scrap"/>
    <x v="0"/>
  </r>
  <r>
    <x v="69"/>
    <s v="CAS6453036"/>
    <s v="Issue"/>
    <x v="0"/>
    <x v="0"/>
    <m/>
    <s v="Out of Box"/>
    <s v="Lcn"/>
    <s v="Dctl"/>
    <s v="6440XP"/>
    <s v="Princeton"/>
    <s v="6440 operator dead out of the box. Swapped with another unit and the problem followed the module. Defective unit. _x000a__x000a_Replace under warranty&quot;_x000a_1x 6440-MD_x000a__x000a_Ship to:_x000a_Murray Womble Co _x000a_Attn: Jeff Whitfield _x000a_8150 N 116 E Ave_x000a_Owasso OK 74055"/>
    <s v="Jeff Whitfield"/>
    <s v="761527-02"/>
    <m/>
    <m/>
    <m/>
    <s v="Lcn"/>
    <s v="Dctl"/>
    <s v="6440XP"/>
    <s v="Princeton"/>
    <n v="1"/>
    <s v="1801033~Door Not in Control|1036~Porte Pas Dans le Contrôle|1031~Tür nicht unter Kontrolle|1040~Porta senza Controllo|3082~Puerta sin control|1055~Kapı Kontrolde Değil|2070~Porta não está no controle"/>
    <s v="8431033~Door Not Opening at All|1036~La porte ne s'ouvre pas du tout|1040~La porta non si apre del tutto|3082~La puerta no se abre en absoluto|1055~Kapı hiç açılmıyor"/>
    <m/>
    <x v="0"/>
    <m/>
    <s v="6440-MD"/>
    <s v="Module Kit"/>
    <m/>
    <m/>
    <n v="45883.833333333299"/>
    <m/>
    <m/>
    <s v="Return and Replace"/>
    <s v="Active"/>
    <s v="Nicholas Lott"/>
    <s v="Lisa Waterhouse"/>
    <s v="Commercial"/>
    <x v="4"/>
    <s v="Door Not in Control"/>
    <s v="Door Not Opening at All"/>
    <s v=""/>
    <s v="2026 / 02"/>
    <s v="Return / Replace / Scrap"/>
    <x v="0"/>
  </r>
  <r>
    <x v="70"/>
    <s v="CAS6453391"/>
    <s v="Issue"/>
    <x v="0"/>
    <x v="1"/>
    <m/>
    <m/>
    <s v="Falcon"/>
    <s v="Exit"/>
    <s v="24/F-24"/>
    <s v="Indianapolis"/>
    <s v="RPL ORDER # SO03288410_x000a_DONE 02/26/26 CC_x000a_REPLACE_x000a_LINE 2_x000a_(QTY 6)  106222622 -RATCHET RELEASE ASSY US19_x000a_MISSING PART"/>
    <s v="FUNCTIONAL BUILDING SUPPLY"/>
    <s v="SO02965968"/>
    <s v="300980-13#"/>
    <s v="45356907"/>
    <m/>
    <s v="Falcon"/>
    <s v="Exit"/>
    <s v="24/F-24"/>
    <s v="Indianapolis"/>
    <n v="6"/>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06222622"/>
    <s v="Mounting Package"/>
    <m/>
    <m/>
    <n v="45805.833333333299"/>
    <m/>
    <m/>
    <s v="Replace Only"/>
    <s v="Resolved"/>
    <s v="Carla Castelli"/>
    <s v="Carla Castelli"/>
    <s v="Commercial"/>
    <x v="12"/>
    <s v="Allegion Sent Missing Product / Part"/>
    <s v="Missing Part / Component"/>
    <s v=""/>
    <s v="2026 / 02"/>
    <s v="Return / Replace / Scrap"/>
    <x v="0"/>
  </r>
  <r>
    <x v="71"/>
    <s v="CAS6453725"/>
    <s v="Issue"/>
    <x v="1"/>
    <x v="2"/>
    <m/>
    <m/>
    <s v="Lcn"/>
    <s v="Dctl"/>
    <s v="1460"/>
    <s v="Princeton"/>
    <s v="Valid quote 1588203 is approved to apply to this purchase order. Please see attached quote page for discount details. I. SANDOVAL_x000a__x000a_-------------------------------------------------------------------_x000a__x000a_PLEASE APPLY QUOTE # 1588203 TO ORDER FOR CREDIT"/>
    <s v="P W S INTERNATIONAL INC"/>
    <s v="788984 01"/>
    <s v="53375-25-MD"/>
    <s v="788984 01"/>
    <m/>
    <s v="Lcn"/>
    <s v="Dctl"/>
    <s v="1460"/>
    <s v="Princeton"/>
    <n v="8"/>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23.791666666701"/>
    <m/>
    <m/>
    <s v="Credit Request"/>
    <s v="Resolved"/>
    <s v="Tarin Smith"/>
    <s v="Tarin Smith"/>
    <s v="Commercial"/>
    <x v="4"/>
    <s v="Customer Forgot or Incorrect Quote #"/>
    <s v="Customer Forgot to Add Quote"/>
    <s v=""/>
    <s v="2026 / 02"/>
    <s v="Credit / Debit Request"/>
    <x v="2"/>
  </r>
  <r>
    <x v="72"/>
    <s v="CAS6454816"/>
    <s v="Issue"/>
    <x v="0"/>
    <x v="0"/>
    <m/>
    <s v="Reliability"/>
    <s v="Schlage Electronic Locks"/>
    <s v="Electronic Locks"/>
    <s v="Smart Card Readers"/>
    <s v="Security"/>
    <s v="02/28 Duplicate case, see CAS6453029 _x000a_Scrap/Replace:_x000a_Please Send:_x000a_(QTY 1) SM10_x000a__x000a_SN: 20190664_x000a__x000a_Tech said: - Stopped working_x000a__x000a_Ship To:_x000a_BadgePass, Inc._x000a_ATTN: Amy Dryden / RMA _x000a_280 Trace Colony Park_x000a_Ridgeland, MS 39157_x000a__x000a_amy.dryden@badgepass.com"/>
    <s v="BADGEPASS INC"/>
    <s v="TECH ACCOMMODATION"/>
    <s v="TECH ACCOMMODATION"/>
    <m/>
    <m/>
    <s v="Schlage Electronic Locks"/>
    <s v="Electronic Locks"/>
    <s v="Smart Card Readers"/>
    <s v="Security"/>
    <n v="1"/>
    <s v="0321033~Functional Electronic|1040~Funzionamento Elettronico|3082~Función electrónica|1036~Electronique fonctionnelle"/>
    <s v="0263082~Comunicación|1033~Communication / Commissioning / Programming|1040~Comunicazione |1036~Communication"/>
    <s v="0103082~Dañado|1033~Damaged|1036~Endommagé|1040~Danneggiato"/>
    <x v="0"/>
    <m/>
    <m/>
    <s v="SM10"/>
    <m/>
    <m/>
    <m/>
    <n v="44090"/>
    <m/>
    <s v="Replace Only"/>
    <s v="Resolved"/>
    <s v="Robert Carson"/>
    <s v="Jeff Livingston"/>
    <s v="Commercial"/>
    <x v="10"/>
    <s v="Functional Electronic"/>
    <s v="Communication / Commissioning / Programming"/>
    <s v="Damaged"/>
    <s v="2026 / 02"/>
    <s v="Return / Replace / Scrap"/>
    <x v="0"/>
  </r>
  <r>
    <x v="73"/>
    <s v="CAS6454879"/>
    <s v="Issue"/>
    <x v="0"/>
    <x v="0"/>
    <m/>
    <s v="Reliability"/>
    <s v="Schlage Electronic Locks"/>
    <s v="Electronic Locks"/>
    <s v="Smart Card Readers"/>
    <s v="Security"/>
    <s v="SCRAP / REPLACE_x000a_Please Send:_x000a_(QTY 11) SM10_x000a__x000a_SN: 24120289_x000a_SN: 23420051_x000a_SN: 24050217_x000a_SN: 23050147_x000a_SN: 23420119_x000a_SN: 23100106_x000a_SN: 20380239_x000a_SN: 23100363_x000a_SN: 23050453_x000a_SN: 23420251_x000a_SN: 23050440_x000a__x000a_Tech said: - Stopped working_x000a__x000a_Ship To:_x000a_BadgePass, Inc._x000a_ATTN: Amy Dryden / RMA _x000a_280 Trace Colony Park_x000a_Ridgeland, MS 39157_x000a__x000a_amy.dryden@badgepass.com"/>
    <s v="BADGEPASS INC"/>
    <s v="TECH ACCOMMODATION"/>
    <s v="CAS6454879 RPL TAC"/>
    <m/>
    <m/>
    <s v="Schlage Electronic Locks"/>
    <s v="Electronic Locks"/>
    <s v="Smart Card Readers"/>
    <s v="Security"/>
    <n v="1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SM10"/>
    <s v="SM10"/>
    <m/>
    <m/>
    <m/>
    <n v="45182"/>
    <m/>
    <s v="Replace Only"/>
    <s v="Resolved"/>
    <s v="Robert Carson"/>
    <s v="Jeff Livingston"/>
    <s v="Commercial"/>
    <x v="10"/>
    <s v="Functional Electronic"/>
    <s v="Communication / Commissioning / Programming"/>
    <s v="Failed Programming"/>
    <s v="2026 / 02"/>
    <s v="Return / Replace / Scrap"/>
    <x v="0"/>
  </r>
  <r>
    <x v="74"/>
    <s v="CAS6455870"/>
    <s v="Issue"/>
    <x v="0"/>
    <x v="1"/>
    <m/>
    <m/>
    <s v="Lcn"/>
    <s v="Dctl"/>
    <s v="4040XP"/>
    <s v="Princeton"/>
    <s v="Susan was checking on replacement order._x000a__x000a_The replacement order has a scheduled ship date of 03/02/2026_x000a__x000a_Please reference CAS6452913"/>
    <s v="M &amp; D FIRE DOOR"/>
    <s v="106494 -01"/>
    <s v="SSC297804 RPL"/>
    <m/>
    <m/>
    <m/>
    <m/>
    <m/>
    <m/>
    <m/>
    <m/>
    <m/>
    <m/>
    <x v="4"/>
    <m/>
    <m/>
    <m/>
    <m/>
    <m/>
    <m/>
    <m/>
    <m/>
    <m/>
    <s v="Resolved"/>
    <s v="Jerry Kopp"/>
    <s v="Jerry Kopp"/>
    <s v="Residential - Channel"/>
    <x v="4"/>
    <s v=""/>
    <s v=""/>
    <s v=""/>
    <s v="2026 / 02"/>
    <s v="Return / Replace / Scrap"/>
    <x v="1"/>
  </r>
  <r>
    <x v="75"/>
    <s v="CAS6455933"/>
    <s v="Issue"/>
    <x v="1"/>
    <x v="2"/>
    <m/>
    <m/>
    <s v="Lcn"/>
    <s v="Dctl"/>
    <s v="4040XP"/>
    <s v="Princeton"/>
    <s v="Please apply quote 1602814 to this order."/>
    <s v="LAZZARO CO"/>
    <s v="100249-00"/>
    <s v="MRP70013-304"/>
    <s v="100249-00"/>
    <n v="1"/>
    <s v="Lcn"/>
    <s v="Dctl"/>
    <s v="4040XP"/>
    <s v="Princeton"/>
    <n v="10"/>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001     10    4040XP-  30 Cush Shoe Supprt                       ALUM  SRT"/>
    <m/>
    <m/>
    <m/>
    <n v="46070.791666666701"/>
    <m/>
    <m/>
    <s v="Credit Request"/>
    <s v="Active"/>
    <s v="Jerry Kopp"/>
    <s v="AM CRM"/>
    <s v="Commercial"/>
    <x v="4"/>
    <s v="Customer Forgot or Incorrect Quote #"/>
    <s v="Customer Provided Incorrect Quote #"/>
    <s v=""/>
    <s v="2026 / 02"/>
    <s v="Credit / Debit Request"/>
    <x v="2"/>
  </r>
  <r>
    <x v="75"/>
    <s v="CAS6455933"/>
    <s v="Issue"/>
    <x v="1"/>
    <x v="2"/>
    <m/>
    <m/>
    <s v="Lcn"/>
    <s v="Dctl"/>
    <s v="4040XP"/>
    <s v="Princeton"/>
    <s v="Please apply quote 1602814 to this order."/>
    <s v="LAZZARO CO"/>
    <s v="100249-00"/>
    <s v="MRP70013-304"/>
    <s v="100249-00"/>
    <n v="2"/>
    <s v="Lcn"/>
    <s v="Dctl"/>
    <s v="4040XP"/>
    <s v="Princeton"/>
    <n v="10"/>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4040XP Closer          STD  STD  S-CNS             ALUM  SRT"/>
    <s v="Complete Closer"/>
    <m/>
    <m/>
    <n v="46070.791666666701"/>
    <m/>
    <m/>
    <s v="Credit Request"/>
    <s v="Active"/>
    <s v="Jerry Kopp"/>
    <s v="AM CRM"/>
    <s v="Commercial"/>
    <x v="4"/>
    <s v="Customer Forgot or Incorrect Quote #"/>
    <s v="Customer Provided Incorrect Quote #"/>
    <s v=""/>
    <s v="2026 / 02"/>
    <s v="Credit / Debit Request"/>
    <x v="2"/>
  </r>
  <r>
    <x v="76"/>
    <s v="CAS6456202"/>
    <s v="Issue"/>
    <x v="1"/>
    <x v="2"/>
    <m/>
    <m/>
    <s v="Falcon"/>
    <s v="Dctl"/>
    <s v="SC70A"/>
    <s v="Olathe"/>
    <s v="Please apply quote 1602814 to this order."/>
    <s v="LAZZARO CO"/>
    <s v="SO032593303"/>
    <s v="MRP70013-301"/>
    <s v="SO03259303"/>
    <n v="1"/>
    <s v="Falcon"/>
    <s v="Dctl"/>
    <s v="SC70A"/>
    <s v="Olathe"/>
    <n v="13"/>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043156648433"/>
    <s v="Complete Closer"/>
    <m/>
    <m/>
    <n v="46069.791666666701"/>
    <m/>
    <m/>
    <s v="Credit Request"/>
    <s v="Active"/>
    <s v="Jerry Kopp"/>
    <s v="AM CRM"/>
    <s v="Commercial"/>
    <x v="13"/>
    <s v="Customer Forgot or Incorrect Quote #"/>
    <s v="Customer Provided Incorrect Quote #"/>
    <s v=""/>
    <s v="2026 / 02"/>
    <s v="Credit / Debit Request"/>
    <x v="2"/>
  </r>
  <r>
    <x v="77"/>
    <s v="CAS6456340"/>
    <s v="Issue"/>
    <x v="1"/>
    <x v="2"/>
    <m/>
    <m/>
    <s v="Locknetics"/>
    <s v="Sys Comp"/>
    <s v="CS450/STRK"/>
    <s v="Olathe"/>
    <s v="PER TECH CASE#: CAS6433877, CUSTOMER REQUESTED CREDIT FOR QTY 2 (CREDIT CASE#: CAS6437121)_x000a_CUSTOMER HAS SINCE CONFIRMED WITH THEIR CUSTOMER THAT QTY IS 1._x000a_DEBIT_x000a_QTY 1: CS450-32D - Line 1_x000a_Invoice#: 45512148"/>
    <s v="TOP NOTCH DISTRIBUTORS"/>
    <s v="SO03097307"/>
    <s v="5281108"/>
    <m/>
    <m/>
    <s v="Locknetics"/>
    <s v="Sys Comp"/>
    <s v="CS450/STRK"/>
    <s v="Olathe"/>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5924.083333333299"/>
    <m/>
    <m/>
    <s v="Debit Request"/>
    <s v="Active"/>
    <s v="Veronica Ramirez"/>
    <s v="Veronica Ramirez"/>
    <s v="Commercial"/>
    <x v="14"/>
    <s v="Customer Forgot or Incorrect Quote #"/>
    <s v="Customer Provided Incorrect Quote #"/>
    <s v=""/>
    <s v="2026 / 02"/>
    <s v="Credit / Debit Request"/>
    <x v="2"/>
  </r>
  <r>
    <x v="78"/>
    <s v="CAS6456680"/>
    <s v="Issue"/>
    <x v="0"/>
    <x v="0"/>
    <m/>
    <s v="Reliability"/>
    <s v="Lcn"/>
    <s v="Dctl"/>
    <s v="8310"/>
    <s v="Princeton"/>
    <s v="REPLACE AT NO CHARGE - NOT OPENING DOOR_x000a__x000a_QTY 1) 8310- 813 Touchless Actuator, Single Gang and Double Gang_x000a__x000a_***_x000a_Do you need a replacement for a component or the entire device?: Component_x000a_Please describe the component: Actuator wave sensor is interment or doesn't work at all_x000a_Selected primary Product Type: Accessories_x000a_Do you also need to update the Ship To Address on your order?: No_x000a_The original ship-to address is saved on the shipping tab._x000a_Email: rex@hardwaretrendshi.com_x000a_Phone Number: (808) 484-9370_x000a_Preferred Contact Method: Email"/>
    <s v="HARDWARE TRENDS HAWAII INC"/>
    <s v="748712-00"/>
    <s v="302113-7"/>
    <s v="748712-00"/>
    <n v="5"/>
    <s v="Lcn"/>
    <s v="Dctl"/>
    <s v="8310"/>
    <s v="Princeton"/>
    <n v="1"/>
    <s v="1801033~Door Not in Control|1036~Porte Pas Dans le Contrôle|1031~Tür nicht unter Kontrolle|1040~Porta senza Controllo|3082~Puerta sin control|1055~Kapı Kontrolde Değil|2070~Porta não está no controle"/>
    <s v="8431033~Door Not Opening at All|1036~La porte ne s'ouvre pas du tout|1040~La porta non si apre del tutto|3082~La puerta no se abre en absoluto|1055~Kapı hiç açılmıyor"/>
    <m/>
    <x v="0"/>
    <m/>
    <s v="8310- 813 Actuator,Tou"/>
    <s v="Touchless Actuator"/>
    <m/>
    <m/>
    <n v="45839.833333333299"/>
    <m/>
    <m/>
    <s v="Replace Only"/>
    <s v="Resolved"/>
    <s v="Portal Cases"/>
    <s v="Maria Romero"/>
    <s v="Commercial"/>
    <x v="4"/>
    <s v="Door Not in Control"/>
    <s v="Door Not Opening at All"/>
    <s v=""/>
    <s v="2026 / 02"/>
    <s v="Return / Replace / Scrap"/>
    <x v="0"/>
  </r>
  <r>
    <x v="79"/>
    <s v="CAS6456771"/>
    <s v="Issue"/>
    <x v="0"/>
    <x v="1"/>
    <m/>
    <m/>
    <s v="Von Duprin"/>
    <s v="Exit"/>
    <s v="98/99"/>
    <s v="Indianapolis"/>
    <s v="REPLACE_x000a__x000a__x000a_1 EA - 968146-28_x000a__x000a_1 EA - 050589628_x000a__x000a__x000a_SHIP TO_x000a__x000a_FORT WAYNE CIH MAIN WAREHOUSE_x000a_5322 KEYSTONE DR_x000a_Fort Wayne, IN 46825_x000a_USA"/>
    <s v="CENTRAL INDIANA HARDWARE"/>
    <s v="SO03102312"/>
    <s v="3043970012"/>
    <s v="45513427"/>
    <m/>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968146-28"/>
    <m/>
    <m/>
    <m/>
    <n v="45918"/>
    <m/>
    <m/>
    <s v="Replace Only"/>
    <s v="Active"/>
    <s v="Kylie Hurt"/>
    <s v="Kylie Hurt"/>
    <s v="Commercial"/>
    <x v="0"/>
    <s v="Allegion Sent Missing Product / Part"/>
    <s v="Missing Product"/>
    <s v=""/>
    <s v="2026 / 02"/>
    <s v="Return / Replace / Scrap"/>
    <x v="0"/>
  </r>
  <r>
    <x v="79"/>
    <s v="CAS6456771"/>
    <s v="Issue"/>
    <x v="0"/>
    <x v="1"/>
    <m/>
    <m/>
    <s v="Von Duprin"/>
    <s v="Exit"/>
    <s v="98/99"/>
    <s v="Indianapolis"/>
    <s v="REPLACE_x000a__x000a__x000a_1 EA - 968146-28_x000a__x000a_1 EA - 050589628_x000a__x000a__x000a_SHIP TO_x000a__x000a_FORT WAYNE CIH MAIN WAREHOUSE_x000a_5322 KEYSTONE DR_x000a_Fort Wayne, IN 46825_x000a_USA"/>
    <s v="CENTRAL INDIANA HARDWARE"/>
    <s v="SO03102312"/>
    <s v="3043970012"/>
    <s v="45513427"/>
    <m/>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050589628"/>
    <m/>
    <m/>
    <m/>
    <n v="45918"/>
    <m/>
    <m/>
    <s v="Replace Only"/>
    <s v="Active"/>
    <s v="Kylie Hurt"/>
    <s v="Kylie Hurt"/>
    <s v="Commercial"/>
    <x v="0"/>
    <s v="Allegion Sent Missing Product / Part"/>
    <s v="Missing Product"/>
    <s v=""/>
    <s v="2026 / 02"/>
    <s v="Return / Replace / Scrap"/>
    <x v="0"/>
  </r>
  <r>
    <x v="80"/>
    <s v="CAS6445820"/>
    <s v="Issue"/>
    <x v="0"/>
    <x v="0"/>
    <m/>
    <s v="Out of Box"/>
    <s v="Schlage Commercial"/>
    <s v="Lock"/>
    <s v="ND"/>
    <s v="Security"/>
    <s v="NO CHARGE REPLACEMENT ORDER: _x000a__x000a_Before an exchange can be placed, you will need to work with our Product Support team to sign off on troubleshooting steps being completed. Please include Troubleshooting case # to proceed._x000a_ _x000a_They have been CC'ed in this email, and their email is below for reference. _x000a__x000a_LINE 2 QTY 1_x000a_LOCK.ND80EU.L.D.SPA.626.13-247.10-025.134_x000a__x000a_Is there visible damage to exterior of shipping cartons?: no_x000a_Is there anything else we should know about your request?: Cylindical lock body not functioning correctly. Failed.  PLease replace part #63-180. Picture attached is the part we need.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pdoty1@wrringheim.com_x000a_Phone Number:  952-929-1719_x000a_Preferred Contact Method: Email"/>
    <s v="W R RINGHEIM CO"/>
    <s v="14103641"/>
    <s v="PO0008608"/>
    <s v="7930547"/>
    <m/>
    <s v="Schlage Commercial"/>
    <s v="Lock"/>
    <s v="ND Electrified"/>
    <s v="Security"/>
    <n v="1"/>
    <s v="0491040~Imballaggio|1033~Insufficient Packaging|1036~Emballage|3082~Embalaje"/>
    <s v="1111040~Imballaggio|3082~Embalaje|1033~Insufficient Packaging|1036~Emballage"/>
    <m/>
    <x v="6"/>
    <m/>
    <s v="ND-SLLK*9968112"/>
    <s v="ND80EL/EU"/>
    <m/>
    <m/>
    <n v="45837.833333333299"/>
    <m/>
    <m/>
    <s v="Replace Only"/>
    <s v="Resolved"/>
    <s v="Portal Cases"/>
    <s v="Ramiro Hernandez"/>
    <s v="Commercial"/>
    <x v="3"/>
    <s v="Insufficient Packaging"/>
    <s v="Insufficient Packaging"/>
    <s v=""/>
    <s v="2026 / 02"/>
    <s v="Return / Replace / Scrap"/>
    <x v="0"/>
  </r>
  <r>
    <x v="81"/>
    <s v="CAS6446007"/>
    <s v="Issue"/>
    <x v="0"/>
    <x v="1"/>
    <m/>
    <m/>
    <s v="Steelcraft"/>
    <s v="Door"/>
    <s v="SZ"/>
    <s v="Blue Ash"/>
    <s v="requesting credit for $5,702.81 (KM)_x000a_2/26 pending approvals.ks_x000a__x000a_Selected credit reason: Other_x000a_Is there anything else we should know about this request: BS05000 FOR 37 DOORS FROM PO 16251 THE FACE BORES IS OFF SET BY 1/8. ON GOING ISSUES WITH THEM._x000a_One or more files were provided by the customer and saved in the timeline._x000a_Email: sgibbs@jeldwen.com_x000a_Phone Number: (530) 704-3422_x000a_Preferred Contact Method: Email"/>
    <s v="AMERICAN BUILDING SUPPLY"/>
    <s v="107665"/>
    <s v="16251"/>
    <s v="11885805"/>
    <n v="2"/>
    <s v="Steelcraft"/>
    <s v="Door"/>
    <s v="SZ"/>
    <s v="Blue Ash"/>
    <n v="37"/>
    <s v="0241036~Allegion a produit un produit incorrect|1033~Allegion Manuf Incorrect Product"/>
    <s v="9561033~Prep Location - Lock/Strike"/>
    <m/>
    <x v="0"/>
    <m/>
    <m/>
    <m/>
    <m/>
    <m/>
    <n v="46030.791666666701"/>
    <m/>
    <m/>
    <s v="Credit Request"/>
    <s v="Active"/>
    <s v="Portal Cases"/>
    <s v="Kelly Simonton"/>
    <s v="Commercial"/>
    <x v="2"/>
    <s v="Allegion Manuf Incorrect Product"/>
    <s v="Prep Location - Lock/Strike"/>
    <s v=""/>
    <s v="2026 / 02"/>
    <s v="Return / Replace / Scrap"/>
    <x v="0"/>
  </r>
  <r>
    <x v="82"/>
    <s v="CAS6448408"/>
    <s v="Issue"/>
    <x v="0"/>
    <x v="0"/>
    <m/>
    <s v="Out of Box"/>
    <s v="Schlage Commercial"/>
    <s v="Lock"/>
    <s v="L9000"/>
    <s v="El Sauzal"/>
    <s v="SIF N/C REPLACE_x000a__x000a_LINE 1 QTY 1 EA:_x000a_S00000080194_x000a_09-663 626 N N (ARMOR &amp; SCREWS)_x000a__x000a_SHIP TO:_x000a_Columbus_924308_x000a__x000a_Is there visible damage to exterior of shipping cartons?: no_x000a_Is there anything else we should know about your request?: part of the latch bolt is broken_x000a_Selected primary Product Type: Mechanical Locks_x000a_Do you also need to update the Ship To Address on your order?: No_x000a_The original ship-to address is saved on the shipping tab._x000a_One or more files were provided by the customer and saved in the timeline._x000a_Email: jbuerkle@interiorsupplyinc.com_x000a_Phone Number: 6144581730_x000a_Preferred Contact Method: Email"/>
    <s v="INTERIOR SUPPLY COLUMBUS"/>
    <s v="14244271"/>
    <s v="672994"/>
    <s v="8131324"/>
    <m/>
    <s v="Schlage Commercial"/>
    <s v="Lock"/>
    <s v="L9000"/>
    <s v="El Sauzal"/>
    <n v="1"/>
    <s v="0311033~Functional Mechanical|1040~Funzionamento Meccanico|3082~Función mecánica|1036~Functional Mechanical"/>
    <s v="0161033~Broken / Bad Parts|1040~Parti rotte / difettose|3082~Partes rotas / malas|1036~Pièces cassées / mauvaises"/>
    <m/>
    <x v="0"/>
    <m/>
    <s v="S00000080194"/>
    <s v="L9080"/>
    <m/>
    <m/>
    <n v="46035.791666666701"/>
    <m/>
    <m/>
    <s v="Replace Only"/>
    <s v="Resolved"/>
    <s v="Portal Cases"/>
    <s v="Venus Diaz"/>
    <s v="Commercial"/>
    <x v="3"/>
    <s v="Functional Mechanical"/>
    <s v="Broken / Bad Parts"/>
    <s v=""/>
    <s v="2026 / 02"/>
    <s v="Return / Replace / Scrap"/>
    <x v="0"/>
  </r>
  <r>
    <x v="83"/>
    <s v="CAS6451460"/>
    <s v="Issue"/>
    <x v="0"/>
    <x v="0"/>
    <m/>
    <s v="Out of Box"/>
    <s v="Von Duprin"/>
    <s v="Exit"/>
    <s v="98/99"/>
    <s v="Indianapolis"/>
    <s v="LET ME KNOW IF YOU NEED THE COVER _x000a__x000a_NC REPLACE _x000a__x000a_LINE 9 - 1 EACH 050072-26: 9927/27F CENTER CASE COVER KIT US26D_x000a__x000a_SHIP TO _x000a_FTO Building Specialties of OK_x000a_Ken Sims._x000a_9100 E 46th St_x000a_Tulsa OK 74145_x000a__x000a_Do you need a replacement for a component or the entire device?: Component_x000a_Please describe the component: We need a new head for the exit. Parts are missing I each_x000a_Selected primary Product Type: Exits_x000a_Do you also need to update the Ship To Address on your order?: No_x000a_The original ship-to address is saved on the shipping tab._x000a_Email: kens@fto-ok.com_x000a_Phone Number: (918) 591-2590_x000a_Preferred Contact Method: Email"/>
    <s v="FTO Building Specialties of OK"/>
    <s v="SO02933789"/>
    <s v="KS11617"/>
    <s v="45349938"/>
    <n v="9"/>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050021 98/9927/-F  Center Case Kit Less Cover US26D"/>
    <s v="Center Case"/>
    <m/>
    <m/>
    <n v="45798.833333333299"/>
    <m/>
    <m/>
    <s v="Replace Only"/>
    <s v="Resolved"/>
    <s v="Portal Cases"/>
    <s v="Mary Rowinski"/>
    <s v="Commercial"/>
    <x v="0"/>
    <s v="Functional Mechanical"/>
    <s v="Manufacturing"/>
    <s v="Mfg Issue / Machining Issue"/>
    <s v="2026 / 02"/>
    <s v="Return / Replace / Scrap"/>
    <x v="0"/>
  </r>
  <r>
    <x v="84"/>
    <s v="CAS6454771"/>
    <s v="Issue"/>
    <x v="0"/>
    <x v="1"/>
    <m/>
    <m/>
    <s v="Schlage Residential"/>
    <s v="Lock"/>
    <s v="J"/>
    <s v="Ensenada"/>
    <s v="Is there anything else we should know about your request?: we received the PO this week, but we're short a qty of 15 for line 1._x000a_Selected primary Product Type: Mechanical Locks_x000a_Do you also need to update the Ship To Address on your order?: No_x000a_The original ship-to address is saved on the shipping tab._x000a_Email: dclayton@abschicago.com_x000a_Phone Number: (773) 750-5200_x000a_Preferred Contact Method: Email_x000a_"/>
    <s v="COOK &amp; BOARDMAN LLC - dba AMERICAN BUILDING SERVICES A B S"/>
    <s v="14246998"/>
    <s v="101311-229"/>
    <s v="8175888"/>
    <m/>
    <m/>
    <m/>
    <m/>
    <m/>
    <n v="15"/>
    <m/>
    <m/>
    <m/>
    <x v="4"/>
    <m/>
    <s v="043156644704"/>
    <m/>
    <m/>
    <m/>
    <n v="46071.791666666701"/>
    <m/>
    <m/>
    <m/>
    <s v="Resolved"/>
    <s v="Portal Cases"/>
    <s v="Kris Learned"/>
    <s v="Residential - Channel"/>
    <x v="7"/>
    <s v=""/>
    <s v=""/>
    <s v=""/>
    <s v="2026 / 02"/>
    <s v="Return / Replace / Scrap"/>
    <x v="1"/>
  </r>
  <r>
    <x v="84"/>
    <s v="CAS6454771"/>
    <s v="Issue"/>
    <x v="0"/>
    <x v="1"/>
    <m/>
    <m/>
    <s v="Schlage Residential"/>
    <s v="Lock"/>
    <s v="J"/>
    <s v="Ensenada"/>
    <s v="Is there anything else we should know about your request?: we received the PO this week, but we're short a qty of 15 for line 1._x000a_Selected primary Product Type: Mechanical Locks_x000a_Do you also need to update the Ship To Address on your order?: No_x000a_The original ship-to address is saved on the shipping tab._x000a_Email: dclayton@abschicago.com_x000a_Phone Number: (773) 750-5200_x000a_Preferred Contact Method: Email_x000a_"/>
    <s v="COOK &amp; BOARDMAN LLC - dba AMERICAN BUILDING SERVICES A B S"/>
    <s v="14246998"/>
    <s v="101311-229"/>
    <s v="8175888"/>
    <n v="1"/>
    <s v="Schlage Residential"/>
    <s v="Lock"/>
    <s v="J"/>
    <s v="Ensenada"/>
    <n v="15"/>
    <s v="0213082~Allegion no envió un producto/pieza|1040~(Alle) Spedito Articolo/Componente mancante|1036~Allegion a envoyé un produit ou une pièce manquante|1033~Allegion Sent Missing Product / Part"/>
    <s v="9741040~Prodotto Mancante|1033~Missing Product|1036~Produit manquant"/>
    <m/>
    <x v="0"/>
    <m/>
    <s v="043156644704"/>
    <m/>
    <m/>
    <m/>
    <n v="46072.041666666701"/>
    <m/>
    <m/>
    <s v="Replace Only"/>
    <s v="Resolved"/>
    <s v="Portal Cases"/>
    <s v="Kris Learned"/>
    <s v="Residential - Channel"/>
    <x v="7"/>
    <s v="Allegion Sent Missing Product / Part"/>
    <s v="Missing Product"/>
    <s v=""/>
    <s v="2026 / 02"/>
    <s v="Return / Replace / Scrap"/>
    <x v="0"/>
  </r>
  <r>
    <x v="85"/>
    <s v="CAS6456988"/>
    <s v="Issue"/>
    <x v="0"/>
    <x v="1"/>
    <m/>
    <m/>
    <s v="Ives / Gj Commercial"/>
    <s v="Accy"/>
    <s v="Hinges"/>
    <s v="Indianapolis"/>
    <s v="Is there anything else we should know about this return?: Upon installation of the mark# ER-901L-A we discovered that the hinges in  the box of 5x4.5 NRP 630 were 5x5 hinges. Please send replacement hinges x6._x000a__x000a_Thank you,_x000a_Selected primary Product Type: Accessories_x000a_Do you also need to update the Ship To Address on your order?: No_x000a_The original ship-to address is saved on the shipping tab._x000a_Did the label match the product inside?: No_x000a_Email: steven.bell@brabnerhollon.com_x000a_Phone Number: 2512521283_x000a_Preferred Contact Method: Email_x000a_"/>
    <s v="BRABNER &amp; HOLLON"/>
    <s v="SO03150801"/>
    <s v="629040"/>
    <s v="45581856"/>
    <n v="2"/>
    <m/>
    <m/>
    <m/>
    <m/>
    <n v="6"/>
    <m/>
    <m/>
    <m/>
    <x v="4"/>
    <m/>
    <s v="HINGE.421"/>
    <m/>
    <m/>
    <m/>
    <n v="45967.791666666701"/>
    <m/>
    <m/>
    <m/>
    <s v="Active"/>
    <s v="Portal Cases"/>
    <s v="Portal Cases"/>
    <s v="Commercial"/>
    <x v="1"/>
    <s v=""/>
    <s v=""/>
    <s v=""/>
    <s v="2026 / 02"/>
    <s v="Return / Replace / Scrap"/>
    <x v="1"/>
  </r>
  <r>
    <x v="86"/>
    <s v="CAS6444872"/>
    <s v="Issue"/>
    <x v="0"/>
    <x v="0"/>
    <m/>
    <s v="Reliability"/>
    <s v="Schlage Electronic Locks"/>
    <s v="Electronic Locks"/>
    <s v="AD300"/>
    <s v="Security"/>
    <s v="**DEALER IS ACCESS HARDWARE SUPPLY**_x000a_needs a case number for_x000a_1) ad300-- with motor stall _x000a__x000a_13931467-006"/>
    <s v="Ezra"/>
    <s v="13931467"/>
    <m/>
    <m/>
    <m/>
    <s v="Schlage Electronic Locks"/>
    <s v="Electronic Locks"/>
    <s v="AD300"/>
    <s v="Security"/>
    <n v="1"/>
    <s v="0311033~Functional Mechanical|1040~Funzionamento Meccanico|3082~Función mecánica|1036~Functional Mechanical"/>
    <s v="0201033~Cannot lock / Unlock|1040~Impossibile bloccare / sbloccare|3082~No se puede bloquear/desbloquear|1036~Impossible de verrouiller / Déverrouiller"/>
    <m/>
    <x v="0"/>
    <m/>
    <m/>
    <s v="Exterior Baseplate Sub-Assembly"/>
    <m/>
    <n v="45952.083333333299"/>
    <m/>
    <m/>
    <m/>
    <s v="Replace Only"/>
    <s v="Resolved"/>
    <s v="Ian Ballance"/>
    <s v="Ian Ballance"/>
    <s v="Commercial"/>
    <x v="10"/>
    <s v="Functional Mechanical"/>
    <s v="Cannot lock / Unlock"/>
    <s v=""/>
    <s v="2026 / 02"/>
    <s v="Return / Replace / Scrap"/>
    <x v="0"/>
  </r>
  <r>
    <x v="87"/>
    <s v="CAS6446869"/>
    <s v="Issue"/>
    <x v="0"/>
    <x v="1"/>
    <m/>
    <m/>
    <s v="Schlage Commercial"/>
    <s v="Lock"/>
    <s v="L9000 Electrified"/>
    <s v="El Sauzal"/>
    <s v="NC Replace and scrap in field:_x000a__x000a_For lines 2 and 6 _x000a_Qty 2 - L283-392-604 RH/RR (L9092 EU CHASSIS W/RX)_x000a__x000a_Ship to:_x000a_CENTRAL VALLEY HARDWARE_x000a_924 E CHURCH ST_x000a_STOCKTON, CA, 95203, US_x000a__x000a_Issue:  Incorrect lock cases issued (L9080) _x000a_images attached_x000a_------------------------------_x000a_Is there anything else we should know about this return?: Hi. The installer is installing the locks now and discovered the lock bodies are not electrified (L9080EU) but are the regular L9080 lock body. Can you please send replacements? See attached photos._x000a_Selected primary Product Type: Electronic Locks/Readers and Credentials/Biometrics_x000a_Do you also need to update the Ship To Address on your order?: No_x000a_The original ship-to address is saved on the shipping tab._x000a_Did the label match the product inside?: No_x000a_One or more files were provided by the customer and saved in the timeline._x000a_Email: eburk@cvhardware.com_x000a_Phone Number: (209) 992-5141_x000a_Preferred Contact Method: Email"/>
    <s v="CENTRAL VALLEY HARDWARE"/>
    <s v="14242694"/>
    <s v="PO022566"/>
    <s v="8126515"/>
    <n v="2"/>
    <s v="Schlage Commercial"/>
    <s v="Lock"/>
    <s v="L9000 Electrified"/>
    <s v="El Sauzal"/>
    <n v="1"/>
    <s v="0281033~Allegion Sent Incorrect Product / Part"/>
    <s v="9731033~Incorrect Part / Component|1036~Composant/pièce incorrect|1040~Componente errato"/>
    <m/>
    <x v="0"/>
    <m/>
    <s v="L283-392 EU RH"/>
    <m/>
    <m/>
    <m/>
    <n v="46028.791666666701"/>
    <m/>
    <m/>
    <s v="Replace Only"/>
    <s v="Resolved"/>
    <s v="Portal Cases"/>
    <s v="Brittney Waterhouse"/>
    <s v="Commercial"/>
    <x v="3"/>
    <s v="Allegion Sent Incorrect Product / Part"/>
    <s v="Incorrect Part / Component"/>
    <s v=""/>
    <s v="2026 / 02"/>
    <s v="Return / Replace / Scrap"/>
    <x v="0"/>
  </r>
  <r>
    <x v="87"/>
    <s v="CAS6446869"/>
    <s v="Issue"/>
    <x v="0"/>
    <x v="1"/>
    <m/>
    <m/>
    <s v="Schlage Commercial"/>
    <s v="Lock"/>
    <s v="L9000 Electrified"/>
    <s v="El Sauzal"/>
    <s v="NC Replace and scrap in field:_x000a__x000a_For lines 2 and 6 _x000a_Qty 2 - L283-392-604 RH/RR (L9092 EU CHASSIS W/RX)_x000a__x000a_Ship to:_x000a_CENTRAL VALLEY HARDWARE_x000a_924 E CHURCH ST_x000a_STOCKTON, CA, 95203, US_x000a__x000a_Issue:  Incorrect lock cases issued (L9080) _x000a_images attached_x000a_------------------------------_x000a_Is there anything else we should know about this return?: Hi. The installer is installing the locks now and discovered the lock bodies are not electrified (L9080EU) but are the regular L9080 lock body. Can you please send replacements? See attached photos._x000a_Selected primary Product Type: Electronic Locks/Readers and Credentials/Biometrics_x000a_Do you also need to update the Ship To Address on your order?: No_x000a_The original ship-to address is saved on the shipping tab._x000a_Did the label match the product inside?: No_x000a_One or more files were provided by the customer and saved in the timeline._x000a_Email: eburk@cvhardware.com_x000a_Phone Number: (209) 992-5141_x000a_Preferred Contact Method: Email"/>
    <s v="CENTRAL VALLEY HARDWARE"/>
    <s v="14242694"/>
    <s v="PO022566"/>
    <s v="8126515"/>
    <n v="6"/>
    <s v="Schlage Commercial"/>
    <s v="Lock"/>
    <s v="L9000 Electrified"/>
    <s v="El Sauzal"/>
    <n v="1"/>
    <s v="0281033~Allegion Sent Incorrect Product / Part"/>
    <s v="9731033~Incorrect Part / Component|1036~Composant/pièce incorrect|1040~Componente errato"/>
    <m/>
    <x v="0"/>
    <m/>
    <s v="L283-392 EU RH"/>
    <s v="L9092EL/EU"/>
    <m/>
    <m/>
    <n v="46042.791666666701"/>
    <m/>
    <m/>
    <s v="Replace Only"/>
    <s v="Resolved"/>
    <s v="Portal Cases"/>
    <s v="Brittney Waterhouse"/>
    <s v="Commercial"/>
    <x v="3"/>
    <s v="Allegion Sent Incorrect Product / Part"/>
    <s v="Incorrect Part / Component"/>
    <s v=""/>
    <s v="2026 / 02"/>
    <s v="Return / Replace / Scrap"/>
    <x v="0"/>
  </r>
  <r>
    <x v="88"/>
    <s v="CAS6448079"/>
    <s v="Issue"/>
    <x v="1"/>
    <x v="5"/>
    <m/>
    <m/>
    <s v="TGP"/>
    <s v="Door"/>
    <s v="TGP"/>
    <s v="Snoqualmie"/>
    <s v="Reason: Incorrect invoice account. Glass returned. _x000a__x000a_Customer Account: 12175_x000a__x000a_Approved amount: $12,831.83 on invoice 80025072_x000a_Contact: Please send to Sam Wade, not to the customer. _x000a_Nick or Donna at MWG. (719) 544-5277_x000a__x000a_LOA approval: Dale Biddle – Director, Projects and Customer Care"/>
    <s v="Mountain West Wholesale Glass Inc dba 360 Wholesale Glass"/>
    <s v="SO0028567"/>
    <s v="422944"/>
    <s v="80025072"/>
    <m/>
    <s v="TGP"/>
    <s v="Door"/>
    <s v="TGP"/>
    <s v="Snoqualmie"/>
    <n v="1"/>
    <s v="0341033~Incorrect Bill To|1040~Indirizzo fatturazione errato|3082~Factura incorrecta a|1036~Facture incorrecte"/>
    <s v="0391033~Customer Provided Incorrect Account|1040~(Cliente) Fornito Account errato|3082~Cliente proporciono cantidad errónea|1036~N°de compte fourni par le client incorrect"/>
    <m/>
    <x v="2"/>
    <m/>
    <m/>
    <m/>
    <m/>
    <m/>
    <m/>
    <n v="46071.791666666701"/>
    <m/>
    <s v="Credit Request"/>
    <s v="Resolved"/>
    <s v="Dale Biddle"/>
    <s v="Dale Biddle"/>
    <s v="Commercial"/>
    <x v="15"/>
    <s v="Incorrect Bill To"/>
    <s v="Customer Provided Incorrect Account"/>
    <s v=""/>
    <s v="2026 / 02"/>
    <s v="Credit / Debit Request"/>
    <x v="2"/>
  </r>
  <r>
    <x v="89"/>
    <s v="CAS6448530"/>
    <s v="Issue"/>
    <x v="0"/>
    <x v="1"/>
    <m/>
    <m/>
    <s v="Von Duprin"/>
    <s v="Exit"/>
    <s v="Trim/Controls"/>
    <s v="Indianapolis"/>
    <s v="REPLACE SO032889090_x000a_DONE 02/26/26 JB_x000a__x000a_REPLACE LINE 4 QTY SHORT 1 230DT SP28_x000a__x000a_SHIP TO _x000a_640 HEATHROW DR_x000a_Lincolnshire, IL 60069_x000a__x000a_Is there anything else we should know about your request?: Good morning! Hope you're well! _x000a__x000a_Our warehouse is reporting only 2 of the 3 230DT 689 arrived. Please let us know if any additional information is needed to issue replacement. TY!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66032"/>
    <s v="665007"/>
    <s v="45712260"/>
    <n v="4"/>
    <s v="Von Duprin"/>
    <s v="Exit"/>
    <s v="Trim/Control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TRIM 13205"/>
    <m/>
    <m/>
    <m/>
    <n v="46072.791666666701"/>
    <m/>
    <m/>
    <s v="Replace Only"/>
    <s v="Resolved"/>
    <s v="Portal Cases"/>
    <s v="Jacquelyn Bastone"/>
    <s v="Commercial"/>
    <x v="0"/>
    <s v="Allegion Sent Missing Product / Part"/>
    <s v="Missing Product"/>
    <s v=""/>
    <s v="2026 / 02"/>
    <s v="Return / Replace / Scrap"/>
    <x v="0"/>
  </r>
  <r>
    <x v="90"/>
    <s v="CAS6449766"/>
    <s v="Issue"/>
    <x v="0"/>
    <x v="1"/>
    <m/>
    <m/>
    <s v="Schlage Commercial"/>
    <s v="Lock"/>
    <s v="ND"/>
    <s v="El Sauzal"/>
    <s v="Is there anything else we should know about this return?: These locks were ordered as US26 but received as US26D_x000a_Selected primary Product Type: Mechanical Locks_x000a_Do you also need to update the Ship To Address on your order?: No_x000a_The original ship-to address is saved on the shipping tab._x000a_Did the label match the product inside?: Yes_x000a_Email: john2@glaserenterprises.com_x000a_Preferred Contact Method: Email_x000a_"/>
    <s v="GLASER ENTERPRISES INC"/>
    <s v="14080586"/>
    <s v="26038"/>
    <s v="7869609"/>
    <m/>
    <m/>
    <m/>
    <m/>
    <m/>
    <n v="6"/>
    <m/>
    <m/>
    <m/>
    <x v="4"/>
    <m/>
    <s v="ND-SLLK*10171604"/>
    <m/>
    <m/>
    <m/>
    <n v="45782.833333333299"/>
    <m/>
    <m/>
    <m/>
    <s v="Active"/>
    <s v="Portal Cases"/>
    <s v="Portal Cases"/>
    <s v="Commercial"/>
    <x v="3"/>
    <s v=""/>
    <s v=""/>
    <s v=""/>
    <s v="2026 / 02"/>
    <s v="Return / Replace / Scrap"/>
    <x v="1"/>
  </r>
  <r>
    <x v="90"/>
    <s v="CAS6449766"/>
    <s v="Issue"/>
    <x v="0"/>
    <x v="1"/>
    <m/>
    <m/>
    <s v="Schlage Commercial"/>
    <s v="Lock"/>
    <s v="ND"/>
    <s v="El Sauzal"/>
    <s v="Is there anything else we should know about this return?: These locks were ordered as US26 but received as US26D_x000a_Selected primary Product Type: Mechanical Locks_x000a_Do you also need to update the Ship To Address on your order?: No_x000a_The original ship-to address is saved on the shipping tab._x000a_Did the label match the product inside?: Yes_x000a_Email: john2@glaserenterprises.com_x000a_Preferred Contact Method: Email_x000a_"/>
    <s v="GLASER ENTERPRISES INC"/>
    <s v="14080586"/>
    <s v="26038"/>
    <s v="7869609"/>
    <m/>
    <m/>
    <m/>
    <m/>
    <m/>
    <n v="1"/>
    <m/>
    <m/>
    <m/>
    <x v="4"/>
    <m/>
    <s v="ND-SLLK*9587336"/>
    <m/>
    <m/>
    <m/>
    <n v="45782.833333333299"/>
    <m/>
    <m/>
    <m/>
    <s v="Active"/>
    <s v="Portal Cases"/>
    <s v="Portal Cases"/>
    <s v="Commercial"/>
    <x v="3"/>
    <s v=""/>
    <s v=""/>
    <s v=""/>
    <s v="2026 / 02"/>
    <s v="Return / Replace / Scrap"/>
    <x v="1"/>
  </r>
  <r>
    <x v="91"/>
    <s v="CAS6449809"/>
    <s v="Issue"/>
    <x v="0"/>
    <x v="1"/>
    <m/>
    <m/>
    <s v="Von Duprin"/>
    <s v="Exit"/>
    <s v="88"/>
    <s v="Indianapolis"/>
    <s v="RPL ORDER # SO03286281_x000a_DONE 02/25/26 CC_x000a_REPLACE_x000a_(QTY 14) 299.US4- Strike plates_x000a_Ship to _x000a_FRIED BROTHERS INC_x000a_467 N 7TH ST_x000a_Philadelphia, PA 19123"/>
    <s v="FRIED BROTHERS INC"/>
    <s v="SO03179418"/>
    <s v="101363-A"/>
    <s v="45608305"/>
    <m/>
    <s v="Von Duprin"/>
    <s v="Exit"/>
    <s v="88"/>
    <s v="Indianapolis"/>
    <n v="14"/>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30298-10"/>
    <m/>
    <m/>
    <m/>
    <n v="45986.791666666701"/>
    <m/>
    <m/>
    <s v="Replace Only"/>
    <s v="Resolved"/>
    <s v="Carla Castelli"/>
    <s v="Carla Castelli"/>
    <s v="Commercial"/>
    <x v="0"/>
    <s v="Allegion Sent Missing Product / Part"/>
    <s v="Missing Part / Component"/>
    <s v=""/>
    <s v="2026 / 02"/>
    <s v="Return / Replace / Scrap"/>
    <x v="0"/>
  </r>
  <r>
    <x v="92"/>
    <s v="CAS6449824"/>
    <s v="Issue"/>
    <x v="0"/>
    <x v="0"/>
    <m/>
    <s v="Out of Box"/>
    <s v="Schlage Commercial"/>
    <s v="Lock"/>
    <s v="L9000"/>
    <s v="El Sauzal"/>
    <s v="RMA- 14277810_x000a_DONE 02/25/26 CC_x000a_RETURN_x000a_LINE 38 _x000a_(QTY 2) LOCK.L9040.06.626.00N.RH.09-662.10-072.134_x000a_Both locksets came in damaged to the customer. See attached pictures"/>
    <s v="TOP NOTCH DISTRIBUTORS"/>
    <s v="14166766"/>
    <s v="5281150"/>
    <s v="8014390"/>
    <n v="38"/>
    <s v="Schlage Commercial"/>
    <s v="Lock"/>
    <s v="L9000"/>
    <s v="El Sauzal"/>
    <n v="2"/>
    <s v="0071033~Appearance / Finish|1040~Estetica / Finitura|3082~Estética / Acabado|1036~Apparence/Finition"/>
    <s v="0491033~Dented / Scratches|1040~Ammaccato/graffiato|3082~Abollado/rayado|1036~Bosselé / rayé"/>
    <m/>
    <x v="0"/>
    <m/>
    <s v="L904006N626"/>
    <s v="L9040"/>
    <m/>
    <m/>
    <n v="45918.833333333299"/>
    <m/>
    <m/>
    <s v="Return Only"/>
    <s v="Active"/>
    <s v="Carla Castelli"/>
    <s v="Carla Castelli"/>
    <s v="Commercial"/>
    <x v="3"/>
    <s v="Appearance / Finish"/>
    <s v="Dented / Scratches"/>
    <s v=""/>
    <s v="2026 / 02"/>
    <s v="Return / Replace / Scrap"/>
    <x v="0"/>
  </r>
  <r>
    <x v="93"/>
    <s v="CAS6450560"/>
    <s v="Issue"/>
    <x v="0"/>
    <x v="0"/>
    <m/>
    <s v="Out of Box"/>
    <s v="Schlage Electronic Locks"/>
    <s v="Electronic Locks"/>
    <s v="CO200"/>
    <s v="Ensenada"/>
    <s v="RETURN/REPLACE_x000a_Please see tech case CAS6417336 for replacement._x000a__x000a_REPLACE:_x000a_LINE 1 QTY) 1_x000a_LOCK.CO200.993R.70.KP.R.RHO.626.RR.4B.134.KA-1BIT.C.48-101.2_x000a__x000a_SHIP TO: _x000a_SCOVIL &amp; SIDES HARDWARE COMPANY_x000a_2408 W SKELLY DR_x000a_TULSA, OK, 74107, US"/>
    <s v="SCOVIL &amp; SIDES HARDWARE"/>
    <s v="14250054"/>
    <s v="0061615TP"/>
    <s v="8135959"/>
    <n v="1"/>
    <s v="Schlage Electronic Locks"/>
    <s v="Electronic Locks"/>
    <s v="CO200"/>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s v="CO20-SES*11272390"/>
    <s v="Battery Pack"/>
    <m/>
    <m/>
    <m/>
    <n v="46042.083333333299"/>
    <m/>
    <s v="Return and Replace"/>
    <s v="Active"/>
    <s v="Jayda Randle"/>
    <s v="Jeff Livingston"/>
    <s v="Commercial"/>
    <x v="10"/>
    <s v="Functional Electronic"/>
    <s v="Will Not Power Up"/>
    <s v="Lock Unresponsive"/>
    <s v="2026 / 02"/>
    <s v="Return / Replace / Scrap"/>
    <x v="0"/>
  </r>
  <r>
    <x v="94"/>
    <s v="CAS6450642"/>
    <s v="Issue"/>
    <x v="0"/>
    <x v="1"/>
    <m/>
    <m/>
    <s v="Zero"/>
    <s v="Accy"/>
    <s v="Perimeter Seals"/>
    <s v="Indianapolis"/>
    <s v="N/C replacement, shortage of below material._x000a__x000a_Line 29 - Qty 6 - 47257391_x000a__x000a_Ship to:_x000a_LV - IML_x000a_3670 W OQUENDO RD_x000a_LAS VEGAS, NV 89118_x000a_USA"/>
    <s v="IML Security Supply"/>
    <s v="SO03253976"/>
    <s v="696700"/>
    <s v="45698932"/>
    <n v="29"/>
    <s v="Zero"/>
    <s v="Accy"/>
    <s v="Perimeter Seals"/>
    <s v="Indianapolis"/>
    <n v="6"/>
    <s v="0213082~Allegion no envió un producto/pieza|1040~(Alle) Spedito Articolo/Componente mancante|1036~Allegion a envoyé un produit ou une pièce manquante|1033~Allegion Sent Missing Product / Part"/>
    <s v="9741040~Prodotto Mancante|1033~Missing Product|1036~Produit manquant"/>
    <m/>
    <x v="0"/>
    <m/>
    <m/>
    <m/>
    <m/>
    <m/>
    <m/>
    <n v="46065"/>
    <m/>
    <s v="Replace Only"/>
    <s v="Resolved"/>
    <s v="Caleb Nanzer"/>
    <s v="Caleb Nanzer"/>
    <s v="Commercial"/>
    <x v="5"/>
    <s v="Allegion Sent Missing Product / Part"/>
    <s v="Missing Product"/>
    <s v=""/>
    <s v="2026 / 02"/>
    <s v="Return / Replace / Scrap"/>
    <x v="0"/>
  </r>
  <r>
    <x v="95"/>
    <s v="CAS6450805"/>
    <s v="Issue"/>
    <x v="0"/>
    <x v="1"/>
    <m/>
    <m/>
    <s v="Ives / Gj Commercial"/>
    <s v="Accy"/>
    <s v="Hinges"/>
    <s v="Indianapolis"/>
    <s v="Return with 45% restock fee/no call tags. Customer ordered incorrectly and re-ordered on new PO. _x000a__x000a_Line 1 - Qty 4 - 5BB1HW 5 x 4.5 652_x000a_Line 2 - Qty 84 - 5BB1 4.5 x 4.5 652_x000a_Line 3 - Qty 2 - FB458-12 US26D_x000a_Line 4 - Qty 1 - DP2 US26D_x000a_Line 5 - Qty 22 - FS436 US26D_x000a__x000a_Ship to:_x000a_Dallas Door_x000a_9101 CHANCELLOR ROW_x000a_Dallas, TX 75247_x000a_USA"/>
    <s v="DALLAS DOOR &amp; SUPPLY"/>
    <s v="SO03220417"/>
    <s v="260034-4"/>
    <s v="45646078"/>
    <n v="1"/>
    <s v="Ives / Gj Commercial"/>
    <s v="Accy"/>
    <s v="Hinges"/>
    <s v="Indianapolis"/>
    <n v="4"/>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21"/>
    <m/>
    <s v="Return Only"/>
    <s v="Active"/>
    <s v="Caleb Nanzer"/>
    <s v="Caleb Nanzer"/>
    <s v="Commercial"/>
    <x v="1"/>
    <s v="Spec / Plan / Job Change"/>
    <s v="Spec / Plan / Job Change"/>
    <s v=""/>
    <s v="2026 / 02"/>
    <s v="Return / Replace / Scrap"/>
    <x v="2"/>
  </r>
  <r>
    <x v="95"/>
    <s v="CAS6450805"/>
    <s v="Issue"/>
    <x v="0"/>
    <x v="1"/>
    <m/>
    <m/>
    <s v="Ives / Gj Commercial"/>
    <s v="Accy"/>
    <s v="Hinges"/>
    <s v="Indianapolis"/>
    <s v="Return with 45% restock fee/no call tags. Customer ordered incorrectly and re-ordered on new PO. _x000a__x000a_Line 1 - Qty 4 - 5BB1HW 5 x 4.5 652_x000a_Line 2 - Qty 84 - 5BB1 4.5 x 4.5 652_x000a_Line 3 - Qty 2 - FB458-12 US26D_x000a_Line 4 - Qty 1 - DP2 US26D_x000a_Line 5 - Qty 22 - FS436 US26D_x000a__x000a_Ship to:_x000a_Dallas Door_x000a_9101 CHANCELLOR ROW_x000a_Dallas, TX 75247_x000a_USA"/>
    <s v="DALLAS DOOR &amp; SUPPLY"/>
    <s v="SO03220417"/>
    <s v="260034-4"/>
    <s v="45646078"/>
    <n v="2"/>
    <s v="Ives / Gj Commercial"/>
    <s v="Accy"/>
    <s v="Hinges"/>
    <s v="Indianapolis"/>
    <n v="84"/>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21"/>
    <m/>
    <s v="Return Only"/>
    <s v="Active"/>
    <s v="Caleb Nanzer"/>
    <s v="Caleb Nanzer"/>
    <s v="Commercial"/>
    <x v="1"/>
    <s v="Spec / Plan / Job Change"/>
    <s v="Spec / Plan / Job Change"/>
    <s v=""/>
    <s v="2026 / 02"/>
    <s v="Return / Replace / Scrap"/>
    <x v="2"/>
  </r>
  <r>
    <x v="95"/>
    <s v="CAS6450805"/>
    <s v="Issue"/>
    <x v="0"/>
    <x v="1"/>
    <m/>
    <m/>
    <s v="Ives / Gj Commercial"/>
    <s v="Accy"/>
    <s v="Hinges"/>
    <s v="Indianapolis"/>
    <s v="Return with 45% restock fee/no call tags. Customer ordered incorrectly and re-ordered on new PO. _x000a__x000a_Line 1 - Qty 4 - 5BB1HW 5 x 4.5 652_x000a_Line 2 - Qty 84 - 5BB1 4.5 x 4.5 652_x000a_Line 3 - Qty 2 - FB458-12 US26D_x000a_Line 4 - Qty 1 - DP2 US26D_x000a_Line 5 - Qty 22 - FS436 US26D_x000a__x000a_Ship to:_x000a_Dallas Door_x000a_9101 CHANCELLOR ROW_x000a_Dallas, TX 75247_x000a_USA"/>
    <s v="DALLAS DOOR &amp; SUPPLY"/>
    <s v="SO03220417"/>
    <s v="260034-4"/>
    <s v="45646078"/>
    <n v="3"/>
    <s v="Ives / Gj Commercial"/>
    <s v="Accy"/>
    <s v="Floor/Wall Stops/Bumpers/Silencers"/>
    <s v="Indianapolis"/>
    <n v="2"/>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21"/>
    <m/>
    <s v="Return Only"/>
    <s v="Active"/>
    <s v="Caleb Nanzer"/>
    <s v="Caleb Nanzer"/>
    <s v="Commercial"/>
    <x v="1"/>
    <s v="Spec / Plan / Job Change"/>
    <s v="Spec / Plan / Job Change"/>
    <s v=""/>
    <s v="2026 / 02"/>
    <s v="Return / Replace / Scrap"/>
    <x v="2"/>
  </r>
  <r>
    <x v="95"/>
    <s v="CAS6450805"/>
    <s v="Issue"/>
    <x v="0"/>
    <x v="1"/>
    <m/>
    <m/>
    <s v="Ives / Gj Commercial"/>
    <s v="Accy"/>
    <s v="Hinges"/>
    <s v="Indianapolis"/>
    <s v="Return with 45% restock fee/no call tags. Customer ordered incorrectly and re-ordered on new PO. _x000a__x000a_Line 1 - Qty 4 - 5BB1HW 5 x 4.5 652_x000a_Line 2 - Qty 84 - 5BB1 4.5 x 4.5 652_x000a_Line 3 - Qty 2 - FB458-12 US26D_x000a_Line 4 - Qty 1 - DP2 US26D_x000a_Line 5 - Qty 22 - FS436 US26D_x000a__x000a_Ship to:_x000a_Dallas Door_x000a_9101 CHANCELLOR ROW_x000a_Dallas, TX 75247_x000a_USA"/>
    <s v="DALLAS DOOR &amp; SUPPLY"/>
    <s v="SO03220417"/>
    <s v="260034-4"/>
    <s v="45646078"/>
    <n v="4"/>
    <s v="Ives / Gj Commercial"/>
    <s v="Accy"/>
    <s v="Floor/Wall Stops/Bumpers/Silencers"/>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21"/>
    <m/>
    <s v="Return Only"/>
    <s v="Active"/>
    <s v="Caleb Nanzer"/>
    <s v="Caleb Nanzer"/>
    <s v="Commercial"/>
    <x v="1"/>
    <s v="Spec / Plan / Job Change"/>
    <s v="Spec / Plan / Job Change"/>
    <s v=""/>
    <s v="2026 / 02"/>
    <s v="Return / Replace / Scrap"/>
    <x v="2"/>
  </r>
  <r>
    <x v="95"/>
    <s v="CAS6450805"/>
    <s v="Issue"/>
    <x v="0"/>
    <x v="1"/>
    <m/>
    <m/>
    <s v="Ives / Gj Commercial"/>
    <s v="Accy"/>
    <s v="Hinges"/>
    <s v="Indianapolis"/>
    <s v="Return with 45% restock fee/no call tags. Customer ordered incorrectly and re-ordered on new PO. _x000a__x000a_Line 1 - Qty 4 - 5BB1HW 5 x 4.5 652_x000a_Line 2 - Qty 84 - 5BB1 4.5 x 4.5 652_x000a_Line 3 - Qty 2 - FB458-12 US26D_x000a_Line 4 - Qty 1 - DP2 US26D_x000a_Line 5 - Qty 22 - FS436 US26D_x000a__x000a_Ship to:_x000a_Dallas Door_x000a_9101 CHANCELLOR ROW_x000a_Dallas, TX 75247_x000a_USA"/>
    <s v="DALLAS DOOR &amp; SUPPLY"/>
    <s v="SO03220417"/>
    <s v="260034-4"/>
    <s v="45646078"/>
    <n v="5"/>
    <s v="Ives / Gj Commercial"/>
    <s v="Accy"/>
    <s v="Floor/Wall Stops/Bumpers/Silencers"/>
    <s v="Indianapolis"/>
    <n v="22"/>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21"/>
    <m/>
    <s v="Return Only"/>
    <s v="Active"/>
    <s v="Caleb Nanzer"/>
    <s v="Caleb Nanzer"/>
    <s v="Commercial"/>
    <x v="1"/>
    <s v="Spec / Plan / Job Change"/>
    <s v="Spec / Plan / Job Change"/>
    <s v=""/>
    <s v="2026 / 02"/>
    <s v="Return / Replace / Scrap"/>
    <x v="2"/>
  </r>
  <r>
    <x v="96"/>
    <s v="CAS6450984"/>
    <s v="Issue"/>
    <x v="0"/>
    <x v="0"/>
    <m/>
    <s v="Reliability"/>
    <s v="Schlage Commercial"/>
    <s v="Lock"/>
    <s v="L9000"/>
    <s v="Security"/>
    <s v="RPL ORDER #14278168_x000a_DONE 02/25/26 CC_x000a_REPLACE _x000a_LINE 4_x000a_(QTY 4) L283-138-L9456 CORRIDOR_x000a_S00000771641-KIT_x000a_SHIP TO_x000a_S A MORMAN &amp; COMPANY_x000a_1100 GEZON PKWY SW_x000a_GRAND RAPIDS, MI, 49509"/>
    <s v="S A MORMAN &amp; CO"/>
    <s v="14182970"/>
    <s v="252023BE"/>
    <s v="8052031"/>
    <n v="4"/>
    <s v="Schlage Commercial"/>
    <s v="Lock"/>
    <s v="L9000"/>
    <s v="Security"/>
    <n v="4"/>
    <s v="0311033~Functional Mechanical|1040~Funzionamento Meccanico|3082~Función mecánica|1036~Functional Mechanical"/>
    <s v="0201033~Cannot lock / Unlock|1040~Impossibile bloccare / sbloccare|3082~No se puede bloquear/desbloquear|1036~Impossible de verrouiller / Déverrouiller"/>
    <m/>
    <x v="0"/>
    <m/>
    <s v="S00000771641-KIT"/>
    <s v="L9456"/>
    <m/>
    <m/>
    <n v="45952.833333333299"/>
    <m/>
    <m/>
    <s v="Replace Only"/>
    <s v="Resolved"/>
    <s v="Carla Castelli"/>
    <s v="Carla Castelli"/>
    <s v="Commercial"/>
    <x v="3"/>
    <s v="Functional Mechanical"/>
    <s v="Cannot lock / Unlock"/>
    <s v=""/>
    <s v="2026 / 02"/>
    <s v="Return / Replace / Scrap"/>
    <x v="0"/>
  </r>
  <r>
    <x v="97"/>
    <s v="CAS6450987"/>
    <s v="Issue"/>
    <x v="0"/>
    <x v="1"/>
    <m/>
    <m/>
    <s v="Ives / Gj Commercial"/>
    <s v="Accy"/>
    <s v="Pivots"/>
    <s v="Indianapolis"/>
    <s v="N/C replacement, OE entered incorrect handing. _x000a__x000a_Line 1 - Qty 1 - 7212-7212V-7222 INT LH US10B_x000a__x000a_Ship to:_x000a_DAL - IML_x000a_412 113TH ST_x000a_ARLINGTON, TX 76011_x000a_USA"/>
    <s v="IML Security Supply"/>
    <s v="SO03264879"/>
    <s v="698419"/>
    <s v="45709150"/>
    <n v="1"/>
    <s v="Ives / Gj Commercial"/>
    <s v="Accy"/>
    <s v="Pivots"/>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s v="72XX"/>
    <m/>
    <m/>
    <m/>
    <n v="46072"/>
    <m/>
    <s v="Replace Only"/>
    <s v="Resolved"/>
    <s v="Caleb Nanzer"/>
    <s v="Caleb Nanzer"/>
    <s v="Commercial"/>
    <x v="1"/>
    <s v="Allegion Entered Incorrect Product"/>
    <s v="Allegion Entered Incorrect Product"/>
    <s v=""/>
    <s v="2026 / 02"/>
    <s v="Return / Replace / Scrap"/>
    <x v="1"/>
  </r>
  <r>
    <x v="98"/>
    <s v="CAS6451130"/>
    <s v="Issue"/>
    <x v="0"/>
    <x v="1"/>
    <m/>
    <m/>
    <s v="Lcn"/>
    <s v="Dctl"/>
    <s v="3130"/>
    <s v="Princeton"/>
    <s v="Return_x000a_(1) RH 3131 Closer            STD       STD   BUMP        MTBLK WMS _x000a_(1) LH 3131 Closer            STD       STD   BUMP        MTBLK WMS _x000a__x000a_Not needed"/>
    <s v="DECOR BUILDERS HARDWARE - DBA COASTAL SUPPLIES AND SERVICE"/>
    <s v="775386-00"/>
    <s v="25-1449LCN"/>
    <s v="775386-00"/>
    <n v="1"/>
    <s v="Lcn"/>
    <s v="Dctl"/>
    <s v="3130"/>
    <s v="Princeton"/>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LH 3131 Closer            STD       STD   BUMP        MTBLK WMS"/>
    <s v="Complete Closer"/>
    <m/>
    <m/>
    <n v="45998.791666666701"/>
    <m/>
    <m/>
    <s v="Return Only"/>
    <s v="Resolved"/>
    <s v="Lisa Waterhouse"/>
    <s v="Lisa Waterhouse"/>
    <s v="Commercial"/>
    <x v="4"/>
    <s v="Spec / Plan / Job Change"/>
    <s v="Spec / Plan / Job Change"/>
    <s v=""/>
    <s v="2026 / 02"/>
    <s v="Return / Replace / Scrap"/>
    <x v="2"/>
  </r>
  <r>
    <x v="98"/>
    <s v="CAS6451130"/>
    <s v="Issue"/>
    <x v="0"/>
    <x v="1"/>
    <m/>
    <m/>
    <s v="Lcn"/>
    <s v="Dctl"/>
    <s v="3130"/>
    <s v="Princeton"/>
    <s v="Return_x000a_(1) RH 3131 Closer            STD       STD   BUMP        MTBLK WMS _x000a_(1) LH 3131 Closer            STD       STD   BUMP        MTBLK WMS _x000a__x000a_Not needed"/>
    <s v="DECOR BUILDERS HARDWARE - DBA COASTAL SUPPLIES AND SERVICE"/>
    <s v="775386-00"/>
    <s v="25-1449LCN"/>
    <s v="775386-00"/>
    <n v="2"/>
    <s v="Lcn"/>
    <s v="Dctl"/>
    <s v="3130"/>
    <s v="Princeton"/>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RH 3131 Closer            STD       STD   BUMP        MTBLK WMS"/>
    <s v="Complete Closer"/>
    <m/>
    <m/>
    <n v="45998.791666666701"/>
    <m/>
    <m/>
    <s v="Return Only"/>
    <s v="Resolved"/>
    <s v="Lisa Waterhouse"/>
    <s v="Lisa Waterhouse"/>
    <s v="Commercial"/>
    <x v="4"/>
    <s v="Spec / Plan / Job Change"/>
    <s v="Spec / Plan / Job Change"/>
    <s v=""/>
    <s v="2026 / 02"/>
    <s v="Return / Replace / Scrap"/>
    <x v="2"/>
  </r>
  <r>
    <x v="99"/>
    <s v="CAS6451207"/>
    <s v="Issue"/>
    <x v="0"/>
    <x v="4"/>
    <m/>
    <m/>
    <s v="Lcn"/>
    <s v="Dctl"/>
    <s v="9540"/>
    <s v="Princeton"/>
    <s v="Return_x000a_(1) LH 9542 Closer            SFSC HL/B REG        115    ANCLR MS _x000a_   Header Length:  036.000&quot;   Spindle Ctr:   2.75              _x000a__x000a__x000a_Not needed - Please apply 45% restocking fee."/>
    <s v="Middlesex Commercial Sales Inc"/>
    <s v="756495-04"/>
    <s v="RM245357-24"/>
    <s v="756495-04"/>
    <n v="15"/>
    <s v="Lcn"/>
    <s v="Dctl"/>
    <s v="9540"/>
    <s v="Princeton"/>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LH 9542 Closer            SFSC HL/B REG        115    ANCLR MS"/>
    <s v="Complete Closer"/>
    <m/>
    <m/>
    <n v="45862.833333333299"/>
    <m/>
    <m/>
    <s v="Return Only"/>
    <s v="Resolved"/>
    <s v="Lisa Waterhouse"/>
    <s v="Lisa Waterhouse"/>
    <s v="Commercial"/>
    <x v="4"/>
    <s v="Spec / Plan / Job Change"/>
    <s v="Spec / Plan / Job Change"/>
    <s v=""/>
    <s v="2026 / 02"/>
    <s v="Return / Replace / Scrap"/>
    <x v="2"/>
  </r>
  <r>
    <x v="100"/>
    <s v="CAS6451238"/>
    <s v="Issue"/>
    <x v="0"/>
    <x v="0"/>
    <m/>
    <s v="Reliability"/>
    <s v="Lcn"/>
    <s v="Dctl"/>
    <s v="4050A"/>
    <s v="Princeton"/>
    <s v="RETURN &amp; REPLACE_x000a_(1) 4050A-3071_x000a_Leaking_x000a_received with cylinders returned on CAS6369488_x000a__x000a_Columbus Door Company      _x000a_1884 Elmwood Ave           _x000a_Warwick           RI 02888"/>
    <s v="COLUMBUS DOOR COMPANY"/>
    <s v="388417-00"/>
    <s v="LCMB19122301FC"/>
    <s v="388417-00"/>
    <m/>
    <s v="Lcn"/>
    <s v="Dctl"/>
    <s v="4050A"/>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4050A-3071"/>
    <s v="STD Cylinder"/>
    <m/>
    <m/>
    <n v="43990.833333333299"/>
    <m/>
    <m/>
    <s v="Replace Only"/>
    <s v="Resolved"/>
    <s v="Lisa Waterhouse"/>
    <s v="Lisa Waterhouse"/>
    <s v="Commercial"/>
    <x v="4"/>
    <s v="Leaking After Install"/>
    <s v="Leaking at Shaft"/>
    <s v=""/>
    <s v="2026 / 02"/>
    <s v="Return / Replace / Scrap"/>
    <x v="0"/>
  </r>
  <r>
    <x v="101"/>
    <s v="CAS6451320"/>
    <s v="Issue"/>
    <x v="0"/>
    <x v="3"/>
    <m/>
    <m/>
    <s v="Ives / Gj Commercial"/>
    <s v="Accy"/>
    <s v="Hinges"/>
    <s v="Indianapolis"/>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n v="6"/>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m/>
    <m/>
    <m/>
    <m/>
    <m/>
    <n v="46044"/>
    <m/>
    <s v="Replace Only"/>
    <s v="Active"/>
    <s v="Caleb Nanzer"/>
    <s v="Caleb Nanzer"/>
    <s v="Commercial"/>
    <x v="1"/>
    <s v="Damaged in Transit"/>
    <s v="Damaged in Transit"/>
    <s v=""/>
    <s v="2026 / 02"/>
    <s v="Return / Replace / Scrap"/>
    <x v="0"/>
  </r>
  <r>
    <x v="101"/>
    <s v="CAS6451320"/>
    <s v="Issue"/>
    <x v="0"/>
    <x v="3"/>
    <m/>
    <m/>
    <s v="Ives / Gj Commercial"/>
    <s v="Accy"/>
    <s v="Hinges"/>
    <s v="Indianapolis"/>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n v="7"/>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m/>
    <m/>
    <m/>
    <m/>
    <m/>
    <n v="46041"/>
    <m/>
    <s v="Replace Only"/>
    <s v="Active"/>
    <s v="Caleb Nanzer"/>
    <s v="Caleb Nanzer"/>
    <s v="Commercial"/>
    <x v="1"/>
    <s v="Damaged in Transit"/>
    <s v="Damaged in Transit"/>
    <s v=""/>
    <s v="2026 / 02"/>
    <s v="Return / Replace / Scrap"/>
    <x v="0"/>
  </r>
  <r>
    <x v="101"/>
    <s v="CAS6451320"/>
    <s v="Issue"/>
    <x v="0"/>
    <x v="3"/>
    <m/>
    <m/>
    <s v="Ives / Gj Commercial"/>
    <s v="Accy"/>
    <s v="Hinges"/>
    <s v="Indianapolis"/>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n v="8"/>
    <s v="Ives / Gj Commercial"/>
    <s v="Accy"/>
    <s v="Hinges"/>
    <s v="Indianapolis"/>
    <n v="2"/>
    <s v="0223082~Dañado en el Transporte|1040~Danneggiato Durante il Trasporto|1033~Damaged in Transit|1036~Endommagé pendant le transport"/>
    <s v="0471040~Danneggiato Durante il Trasporto|3082~Dañado en el transporte|1033~Damaged in Transit|1036~Endommagé pendant le transport"/>
    <m/>
    <x v="5"/>
    <m/>
    <m/>
    <m/>
    <m/>
    <m/>
    <m/>
    <n v="46044"/>
    <m/>
    <s v="Replace Only"/>
    <s v="Active"/>
    <s v="Caleb Nanzer"/>
    <s v="Caleb Nanzer"/>
    <s v="Commercial"/>
    <x v="1"/>
    <s v="Damaged in Transit"/>
    <s v="Damaged in Transit"/>
    <s v=""/>
    <s v="2026 / 02"/>
    <s v="Return / Replace / Scrap"/>
    <x v="0"/>
  </r>
  <r>
    <x v="101"/>
    <s v="CAS6451320"/>
    <s v="Issue"/>
    <x v="0"/>
    <x v="3"/>
    <m/>
    <m/>
    <s v="Ives / Gj Commercial"/>
    <s v="Accy"/>
    <s v="Hinges"/>
    <s v="Indianapolis"/>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m/>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m/>
    <m/>
    <m/>
    <m/>
    <m/>
    <n v="46044"/>
    <m/>
    <s v="Replace Only"/>
    <s v="Active"/>
    <s v="Caleb Nanzer"/>
    <s v="Caleb Nanzer"/>
    <s v="Commercial"/>
    <x v="1"/>
    <s v="Damaged in Transit"/>
    <s v="Damaged in Transit"/>
    <s v=""/>
    <s v="2026 / 02"/>
    <s v="Return / Replace / Scrap"/>
    <x v="0"/>
  </r>
  <r>
    <x v="101"/>
    <s v="CAS6451320"/>
    <s v="Issue"/>
    <x v="0"/>
    <x v="3"/>
    <m/>
    <m/>
    <s v="Ives / Gj Commercial"/>
    <s v="Accy"/>
    <s v="Hinges"/>
    <s v="Indianapolis"/>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m/>
    <s v="Ives / Gj Commercial"/>
    <s v="Accy"/>
    <s v="Hinges"/>
    <s v="Indianapolis"/>
    <n v="5"/>
    <s v="0223082~Dañado en el Transporte|1040~Danneggiato Durante il Trasporto|1033~Damaged in Transit|1036~Endommagé pendant le transport"/>
    <s v="0471040~Danneggiato Durante il Trasporto|3082~Dañado en el transporte|1033~Damaged in Transit|1036~Endommagé pendant le transport"/>
    <m/>
    <x v="5"/>
    <m/>
    <m/>
    <m/>
    <m/>
    <m/>
    <m/>
    <n v="46044"/>
    <m/>
    <s v="Replace Only"/>
    <s v="Active"/>
    <s v="Caleb Nanzer"/>
    <s v="Caleb Nanzer"/>
    <s v="Commercial"/>
    <x v="1"/>
    <s v="Damaged in Transit"/>
    <s v="Damaged in Transit"/>
    <s v=""/>
    <s v="2026 / 02"/>
    <s v="Return / Replace / Scrap"/>
    <x v="0"/>
  </r>
  <r>
    <x v="102"/>
    <s v="CAS6451343"/>
    <s v="Issue"/>
    <x v="0"/>
    <x v="0"/>
    <m/>
    <s v="Out of Box"/>
    <s v="Schlage Commercial"/>
    <s v="Lock"/>
    <s v="ND Electrified"/>
    <s v="Security"/>
    <s v="2/26/26 CM_x000a_SLD CREDIT RMA 14278801_x000a_QS REPLACEMENT_x000a__x000a_QS  10992597-0_x000a_DONE 02/25/26 CC_x000a_REPLACE_x000a_LINE 11_x000a_(QTY 1) 63-185 ND12/80EU RX CHASSIS ONLY_x000a_S00033868189-KIT_x000a_SHIP TO_x000a_FUNCTIONAL BUILDING SUPPLY_x000a_18598 CRANWOOD PKWY_x000a_Cleveland, OH, 44128_x000a__x000a_TRACKING-1ZR069H70101326687"/>
    <s v="FUNCTIONAL BUILDING SUPPLY"/>
    <s v="14140875"/>
    <s v="300980-33"/>
    <s v="7990713"/>
    <n v="11"/>
    <s v="Schlage Commercial"/>
    <s v="Lock"/>
    <s v="ND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868189-KIT"/>
    <s v="ND80EL/EU"/>
    <m/>
    <m/>
    <n v="45896.833333333299"/>
    <m/>
    <m/>
    <s v="Replace Only"/>
    <s v="Active"/>
    <s v="Carla Castelli"/>
    <s v="Kevin Durand"/>
    <s v="Commercial"/>
    <x v="3"/>
    <s v="Functional Electronic"/>
    <s v="Cannot lock / Unlock"/>
    <s v="Not locking or Unlocking"/>
    <s v="2026 / 02"/>
    <s v="Return / Replace / Scrap"/>
    <x v="0"/>
  </r>
  <r>
    <x v="103"/>
    <s v="CAS6451778"/>
    <s v="Issue"/>
    <x v="0"/>
    <x v="1"/>
    <m/>
    <m/>
    <s v="Schlage Commercial"/>
    <s v="Lock"/>
    <s v="Cylinder"/>
    <s v="Security"/>
    <s v="***NEW RPA - 72502260468001 NON-XP LVL 7 2/25/26 P.A.***_x000a__x000a_NC Replace line 1_x000a_Qty 20_x000a_CYL.20-740.EV.626.C135.KA-0BIT.DETAIL_x000a_Prev RPA# 71302260468001_x000a__x000a_Wrong keyway entered_x000a__x000a_Ship to:_x000a_H. Perron &amp; Son_x000a_836 WAVERLY ST_x000a_FRAMINGHAM, MA, 01702, US"/>
    <s v="ANIXTER INC"/>
    <s v="14270006"/>
    <s v="06K-480166-27K"/>
    <s v="8171283"/>
    <n v="1"/>
    <s v="Schlage Commercial"/>
    <s v="Lock"/>
    <s v="Cylinder"/>
    <s v="Security"/>
    <n v="20"/>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CYL.20-740.EV.626.C123.KA-0BIT.DETAIL"/>
    <m/>
    <m/>
    <m/>
    <n v="46071.791666666701"/>
    <m/>
    <m/>
    <s v="Replace Only"/>
    <s v="Active"/>
    <s v="Bethany Adams"/>
    <s v="Bethany Adams"/>
    <s v="Commercial"/>
    <x v="3"/>
    <s v="Allegion Entered Incorrect Product"/>
    <s v="Allegion Entered Incorrect Product"/>
    <s v=""/>
    <s v="2026 / 02"/>
    <s v="Return / Replace / Scrap"/>
    <x v="1"/>
  </r>
  <r>
    <x v="104"/>
    <s v="CAS6451892"/>
    <s v="Issue"/>
    <x v="0"/>
    <x v="1"/>
    <m/>
    <m/>
    <s v="Von Duprin"/>
    <s v="Exit"/>
    <s v="98/99"/>
    <s v="Indianapolis"/>
    <s v="Below parts were missing from device ordered. _x000a_Hinge end cap for hinge side _x000a_Back anchoring bracket_x000a__x000a_Replace at N/C_x000a_ 1 EA 050014 Bracket and end cap kit_x000a__x000a_Ship to address_x000a_Fort Wayne CIH Main Warehouse_x000a_5322 KEYSTONE DR_x000a_Fort Wayne, IN 46825_x000a_USA"/>
    <s v="CENTRAL INDIANA HARDWARE"/>
    <s v="SO03213376"/>
    <s v="3035940044"/>
    <s v="45650127"/>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50014"/>
    <m/>
    <m/>
    <m/>
    <n v="46027.791666666701"/>
    <m/>
    <m/>
    <s v="Replace Only"/>
    <s v="Resolved"/>
    <s v="Mikala Holland"/>
    <s v="Deandra Ball"/>
    <s v="Commercial"/>
    <x v="0"/>
    <s v="Allegion Sent Missing Product / Part"/>
    <s v="Missing Part / Component"/>
    <s v=""/>
    <s v="2026 / 02"/>
    <s v="Return / Replace / Scrap"/>
    <x v="0"/>
  </r>
  <r>
    <x v="105"/>
    <s v="CAS6451964"/>
    <s v="Issue"/>
    <x v="0"/>
    <x v="0"/>
    <m/>
    <s v="Out of Box"/>
    <s v="Steelcraft"/>
    <s v="Door"/>
    <s v="L"/>
    <s v="Blue Ash"/>
    <s v="Credit $154.13 KM_x000a__x000a__x000a_Selected credit reason: Other_x000a_Is there anything else we should know about this request: BS05020 FROM PO 13859 FOR 1 DOOR IS WARPED._x000a_One or more files were provided by the customer and saved in the timeline._x000a_Email: sgibbs@jeldwen.com_x000a_Phone Number: (530) 704-3422_x000a_Preferred Contact Method: Email"/>
    <s v="AMERICAN BUILDING SUPPLY"/>
    <s v="990850"/>
    <s v="13859"/>
    <s v="11870303"/>
    <n v="1"/>
    <s v="Steelcraft"/>
    <s v="Door"/>
    <s v="L"/>
    <s v="Blue Ash"/>
    <n v="1"/>
    <s v="0071033~Appearance / Finish|1040~Estetica / Finitura|3082~Estética / Acabado|1036~Apparence/Finition"/>
    <s v="3783082~Deformado|1040~Deformato|1033~Warped|1036~Voilé|1055~Eğrilmiş"/>
    <m/>
    <x v="0"/>
    <m/>
    <s v="BS05020.DOOR.STL.CFG.L"/>
    <m/>
    <m/>
    <m/>
    <n v="46219.833333333299"/>
    <m/>
    <m/>
    <s v="Credit Request"/>
    <s v="Resolved"/>
    <s v="Portal Cases"/>
    <s v="Susan Higdon"/>
    <s v="Commercial"/>
    <x v="2"/>
    <s v="Appearance / Finish"/>
    <s v="Warped"/>
    <s v=""/>
    <s v="2026 / 02"/>
    <s v="Return / Replace / Scrap"/>
    <x v="0"/>
  </r>
  <r>
    <x v="106"/>
    <s v="CAS6452186"/>
    <s v="Issue"/>
    <x v="0"/>
    <x v="0"/>
    <m/>
    <s v="Reliability"/>
    <s v="Schlage Electronic Locks"/>
    <s v="Electronic Locks"/>
    <s v="Control 2.2/2.3"/>
    <s v="Ensenada"/>
    <s v="Replace _x000a_(1) BE467.GRW.716.12-398.10-116_x000a_Part # 48057105-716 (battery drain issue fix)_x000a__x000a_ship to:_x000a_Bryan Svoboda Campus View Apartments _x000a_526 Park Rd_x000a_Iowa City IA 52246_x000a__x000a__x000a_Lock started draining every two weeks starting in January, purchased early 2023 falling within capacitor issue range, engage managed"/>
    <s v="Campus View Apartments"/>
    <s v="TECH ACCOMMODATION"/>
    <s v="CAS6452186 RPL TAC"/>
    <m/>
    <m/>
    <s v="Schlage Electronic Locks"/>
    <s v="Electronic Locks"/>
    <s v="Control 2.2/2.3"/>
    <s v="Ensenada"/>
    <n v="1"/>
    <s v="0321033~Functional Electronic|1040~Funzionamento Elettronico|3082~Función electrónica|1036~Electronique fonctionnelle"/>
    <s v="0151033~Battery Drain|1040~Batteria scarica|3082~Drenaje de batería|1036~Décharge de la batterie"/>
    <s v="0221033~High Battery Consumption|1036~Consommation de batterie élevée|3082~Consumo alto batería|1040~Elevato consumo della batteria"/>
    <x v="0"/>
    <m/>
    <s v="48057105-716"/>
    <s v="Main board"/>
    <m/>
    <m/>
    <m/>
    <n v="45132.083333333299"/>
    <m/>
    <s v="Replace Only"/>
    <s v="Resolved"/>
    <s v="Douglas McCleary"/>
    <s v="Jeff Livingston"/>
    <s v="Commercial"/>
    <x v="10"/>
    <s v="Functional Electronic"/>
    <s v="Battery Drain"/>
    <s v="High Battery Consumption"/>
    <s v="2026 / 02"/>
    <s v="Return / Replace / Scrap"/>
    <x v="0"/>
  </r>
  <r>
    <x v="107"/>
    <s v="CAS6452317"/>
    <s v="Issue"/>
    <x v="1"/>
    <x v="2"/>
    <m/>
    <m/>
    <s v="Schlage Commercial"/>
    <s v="Lock"/>
    <s v="HL6"/>
    <s v="Security"/>
    <s v="Re-apply quote# 1604911 and credit difference to line 8_x000a_Should have been 65%"/>
    <s v="TOP NOTCH DISTRIBUTORS"/>
    <s v="14274936"/>
    <s v="5301347"/>
    <s v="8176802"/>
    <n v="8"/>
    <s v="Schlage Commercial"/>
    <s v="Lock"/>
    <s v="HL6"/>
    <s v="Security"/>
    <n v="3"/>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77.791666666701"/>
    <m/>
    <m/>
    <s v="Credit Request"/>
    <s v="Resolved"/>
    <s v="Bethany Adams"/>
    <s v="Bethany Adams"/>
    <s v="Commercial"/>
    <x v="3"/>
    <s v="Pricebook / ERP Mismatch"/>
    <s v="System Did Not Apply Correct Pricing"/>
    <s v=""/>
    <s v="2026 / 02"/>
    <s v="Credit / Debit Request"/>
    <x v="1"/>
  </r>
  <r>
    <x v="108"/>
    <s v="CAS6452319"/>
    <s v="Issue"/>
    <x v="0"/>
    <x v="4"/>
    <m/>
    <m/>
    <s v="Schlage Commercial"/>
    <s v="Lock"/>
    <s v="ND"/>
    <s v="Security"/>
    <s v="Return line 1_x000a_Qty 75_x000a_10-025 606 N N (10-025        606)_x000a__x000a_No longer needed, 45% restock fee"/>
    <s v="NEWSTONE INC"/>
    <s v="14266654"/>
    <s v="18839"/>
    <s v="8170167"/>
    <n v="1"/>
    <s v="Schlage Commercial"/>
    <s v="Lock"/>
    <s v="ND"/>
    <s v="Security"/>
    <n v="75"/>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S00000080910"/>
    <m/>
    <m/>
    <m/>
    <n v="46070.791666666701"/>
    <m/>
    <m/>
    <s v="Return Only"/>
    <s v="Active"/>
    <s v="Bethany Adams"/>
    <s v="Bethany Adams"/>
    <s v="Commercial"/>
    <x v="3"/>
    <s v="Spec / Plan / Job Change"/>
    <s v="Spec / Plan / Job Change"/>
    <s v=""/>
    <s v="2026 / 02"/>
    <s v="Return / Replace / Scrap"/>
    <x v="2"/>
  </r>
  <r>
    <x v="109"/>
    <s v="CAS6452441"/>
    <s v="Issue"/>
    <x v="1"/>
    <x v="2"/>
    <m/>
    <m/>
    <s v="Steelcraft"/>
    <s v="Door"/>
    <s v="F/FN"/>
    <s v="Kansas City"/>
    <s v="ACCT# 2073  ISSUE CREDIT $85.82   (OS)  _x000a_special shipper_x000a_See attached invoice.  Any more details on what this is for?  Special shipper charge?  _x000a__x000a_Thanks, _x000a_Joe Mouser_x000a_Distribution Consultant-Central"/>
    <s v="H &amp; G SALES INC"/>
    <s v="103385"/>
    <s v="3045520003/SPCL SHP"/>
    <s v="70003359"/>
    <m/>
    <s v="Steelcraft"/>
    <s v="Door"/>
    <s v="F/FN"/>
    <s v="Kansas City"/>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79"/>
    <m/>
    <s v="Credit Request"/>
    <s v="Resolved"/>
    <s v="Stephen Estep"/>
    <s v="Stephen Estep"/>
    <s v="Commercial"/>
    <x v="2"/>
    <s v="Customer Forgot or Incorrect Quote #"/>
    <s v="Customer Provided Incorrect Quote #"/>
    <s v=""/>
    <s v="2026 / 02"/>
    <s v="Credit / Debit Request"/>
    <x v="2"/>
  </r>
  <r>
    <x v="110"/>
    <s v="CAS6452486"/>
    <s v="Issue"/>
    <x v="0"/>
    <x v="1"/>
    <m/>
    <m/>
    <s v="Falcon"/>
    <s v="Lock"/>
    <s v="MA"/>
    <s v="El Sauzal"/>
    <s v="Return line 2 for full credit_x000a_Qty 1_x000a_E77012-IP 606  N N FL (IS Escutcheon kit - Blank/Lever)_x000a__x000a_Return line 1 with reduced 35% restock fee_x000a_Qty 1_x000a_AE77012-OP 606 N N FL (OS Escutcheon kit -  Blank/Lever)_x000a__x000a_Line 2: Part number on PO should have been clarified before changing_x000a_Line1: Incorrect part requested on PO_x000a_Issue call tag for 1 carton, 2.5 lbs_x000a__x000a_Ship to:_x000a_Helennah Park_x000a_5300 HOLMES RUN PKWY_x000a_APT #410_x000a_ALEXANDRIA, VA, 22304, US"/>
    <s v="TRADEMARK HARDWARE"/>
    <s v="14263141"/>
    <s v="111368"/>
    <s v="8161517"/>
    <n v="2"/>
    <s v="Falcon"/>
    <s v="Lock"/>
    <s v="MA"/>
    <s v="El Sauzal"/>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S00030513297"/>
    <m/>
    <m/>
    <m/>
    <n v="46064.791666666701"/>
    <m/>
    <m/>
    <s v="Return Only"/>
    <s v="Active"/>
    <s v="Bethany Adams"/>
    <s v="Bethany Adams"/>
    <s v="Commercial"/>
    <x v="16"/>
    <s v="Allegion Entered Incorrect Product"/>
    <s v="Allegion Entered Incorrect Product"/>
    <s v=""/>
    <s v="2026 / 02"/>
    <s v="Return / Replace / Scrap"/>
    <x v="1"/>
  </r>
  <r>
    <x v="110"/>
    <s v="CAS6452486"/>
    <s v="Issue"/>
    <x v="0"/>
    <x v="1"/>
    <m/>
    <m/>
    <s v="Falcon"/>
    <s v="Lock"/>
    <s v="MA"/>
    <s v="El Sauzal"/>
    <s v="Return line 2 for full credit_x000a_Qty 1_x000a_E77012-IP 606  N N FL (IS Escutcheon kit - Blank/Lever)_x000a__x000a_Return line 1 with reduced 35% restock fee_x000a_Qty 1_x000a_AE77012-OP 606 N N FL (OS Escutcheon kit -  Blank/Lever)_x000a__x000a_Line 2: Part number on PO should have been clarified before changing_x000a_Line1: Incorrect part requested on PO_x000a_Issue call tag for 1 carton, 2.5 lbs_x000a__x000a_Ship to:_x000a_Helennah Park_x000a_5300 HOLMES RUN PKWY_x000a_APT #410_x000a_ALEXANDRIA, VA, 22304, US"/>
    <s v="TRADEMARK HARDWARE"/>
    <s v="14263141"/>
    <s v="111368"/>
    <s v="8161517"/>
    <n v="1"/>
    <s v="Falcon"/>
    <s v="Lock"/>
    <s v="MA"/>
    <s v="El Sauzal"/>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S00030513631"/>
    <m/>
    <m/>
    <m/>
    <n v="46065.083333333299"/>
    <m/>
    <m/>
    <s v="Return Only"/>
    <s v="Active"/>
    <s v="Bethany Adams"/>
    <s v="Bethany Adams"/>
    <s v="Commercial"/>
    <x v="16"/>
    <s v="Customer Ordered Incorrect Product"/>
    <s v="Customer Ordered Incorrect Product"/>
    <s v=""/>
    <s v="2026 / 02"/>
    <s v="Return / Replace / Scrap"/>
    <x v="2"/>
  </r>
  <r>
    <x v="111"/>
    <s v="CAS6452521"/>
    <s v="Issue"/>
    <x v="0"/>
    <x v="4"/>
    <m/>
    <m/>
    <s v="Falcon"/>
    <s v="Lock"/>
    <s v="MA"/>
    <s v="El Sauzal"/>
    <s v="Return line 1_x000a_Qty 1_x000a_LOCK.MA541.P.AG.606.RH.S77819.A8737-1.134.KD.G.KB574.2_x000a__x000a_No longer needed, 45% restock fee"/>
    <s v="TRADEMARK HARDWARE"/>
    <s v="14247785"/>
    <s v="110874"/>
    <s v="8134365"/>
    <n v="1"/>
    <s v="Falcon"/>
    <s v="Lock"/>
    <s v="MA"/>
    <s v="El Sauzal"/>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MA-FLLK*11266930"/>
    <m/>
    <m/>
    <m/>
    <n v="46037.791666666701"/>
    <m/>
    <m/>
    <s v="Return Only"/>
    <s v="Active"/>
    <s v="Bethany Adams"/>
    <s v="Bethany Adams"/>
    <s v="Commercial"/>
    <x v="16"/>
    <s v="Spec / Plan / Job Change"/>
    <s v="Spec / Plan / Job Change"/>
    <s v=""/>
    <s v="2026 / 02"/>
    <s v="Return / Replace / Scrap"/>
    <x v="2"/>
  </r>
  <r>
    <x v="112"/>
    <s v="CAS6453182"/>
    <s v="Issue"/>
    <x v="1"/>
    <x v="2"/>
    <m/>
    <m/>
    <s v="Schlage Commercial"/>
    <s v="Lock"/>
    <s v="ND Electrified"/>
    <s v="El Sauzal"/>
    <s v="PO was submitted before quote expired. Valid quote 1499076 is approved to apply to PO. Please see attached quote page for discount details. I. SANDOVAL_x000a__x000a_-------------------------------------------------------------_x000a__x000a_Apply quote# 1499076 and credit difference to line 5"/>
    <s v="KENDELL INTERMEDIATE CORP - dba KENDELL DOORS &amp; HARDWARE LLC- DES MOINES"/>
    <s v="14238976"/>
    <s v="PO367052"/>
    <s v="8149230"/>
    <m/>
    <s v="Schlage Commercial"/>
    <s v="Lock"/>
    <s v="ND Electrified"/>
    <s v="El Sauzal"/>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51.791666666701"/>
    <m/>
    <m/>
    <s v="Credit Request"/>
    <s v="Active"/>
    <s v="Bethany Adams"/>
    <s v="Bethany Adams"/>
    <s v="Commercial"/>
    <x v="3"/>
    <s v="Customer Forgot or Incorrect Quote #"/>
    <s v="Customer Forgot to Add Quote"/>
    <s v=""/>
    <s v="2026 / 02"/>
    <s v="Credit / Debit Request"/>
    <x v="2"/>
  </r>
  <r>
    <x v="113"/>
    <s v="CAS6453222"/>
    <s v="Issue"/>
    <x v="1"/>
    <x v="2"/>
    <m/>
    <m/>
    <s v="Schlage Commercial"/>
    <s v="Lock"/>
    <s v="ND"/>
    <s v="El Sauzal"/>
    <s v="PO was submitted before quote expired. Valid quote 1499076 is approved to apply to PO. Please see attached quote page for discount details. I. SANDOVAL_x000a__x000a_------------------------------------------------------_x000a__x000a_Apply quote# 1499076 and credit difference to lines 1, 4, 6"/>
    <s v="KENDELL INTERMEDIATE CORP - dba KENDELL DOORS &amp; HARDWARE LLC- DES MOINES"/>
    <s v="14238976"/>
    <s v="PO367052"/>
    <s v="8117334"/>
    <m/>
    <s v="Schlage Commercial"/>
    <s v="Lock"/>
    <s v="ND"/>
    <s v="El Sauzal"/>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21.083333333299"/>
    <m/>
    <m/>
    <s v="Credit Request"/>
    <s v="Active"/>
    <s v="Bethany Adams"/>
    <s v="Bethany Adams"/>
    <s v="Commercial"/>
    <x v="3"/>
    <s v="Customer Forgot or Incorrect Quote #"/>
    <s v="Customer Forgot to Add Quote"/>
    <s v=""/>
    <s v="2026 / 02"/>
    <s v="Credit / Debit Request"/>
    <x v="2"/>
  </r>
  <r>
    <x v="114"/>
    <s v="CAS6453321"/>
    <s v="Issue"/>
    <x v="1"/>
    <x v="2"/>
    <m/>
    <m/>
    <s v="Schlage Commercial"/>
    <s v="Lock"/>
    <s v="ND"/>
    <s v="El Sauzal"/>
    <s v="Valid quote 1582588 is approved to apply to this purchase order. Please see attached quote page for discount details. I. SANDOVAL_x000a__x000a_--------------------------------_x000a__x000a_Apply quote# 1582588 and credit difference to lines 4-5"/>
    <s v="ANIXTER INC"/>
    <s v="14268812"/>
    <s v="06K-480188-22K"/>
    <s v="8169072"/>
    <m/>
    <s v="Schlage Commercial"/>
    <s v="Lock"/>
    <s v="ND"/>
    <s v="El Sauzal"/>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70.791666666701"/>
    <m/>
    <m/>
    <s v="Credit Request"/>
    <s v="Resolved"/>
    <s v="Bethany Adams"/>
    <s v="Bethany Adams"/>
    <s v="Commercial"/>
    <x v="3"/>
    <s v="Customer Forgot or Incorrect Quote #"/>
    <s v="Customer Forgot to Add Quote"/>
    <s v=""/>
    <s v="2026 / 02"/>
    <s v="Credit / Debit Request"/>
    <x v="2"/>
  </r>
  <r>
    <x v="115"/>
    <s v="CAS6453554"/>
    <s v="Issue"/>
    <x v="0"/>
    <x v="0"/>
    <m/>
    <s v="Out of Box"/>
    <s v="Schlage Commercial"/>
    <s v="Lock"/>
    <s v="L9000"/>
    <s v="Security"/>
    <s v="NC Replace from line 7_x000a_Qty 1) L283-134_x000a_Door ID: 218_x000a__x000a_&quot;The threads are cross&quot; , picture attached_x000a__x000a_J &amp; L METAL DOORS_x000a_8305 183RD PL_x000a_TINLEY PARK, IL, 60487, US"/>
    <s v="J &amp; L METAL DOORS"/>
    <s v="14237504"/>
    <s v="662756"/>
    <s v="8150373"/>
    <n v="7"/>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194555257771"/>
    <s v="L9026"/>
    <m/>
    <m/>
    <n v="46054.791666666701"/>
    <m/>
    <m/>
    <s v="Replace Only"/>
    <s v="Resolved"/>
    <s v="Bethany Adams"/>
    <s v="Venus Diaz"/>
    <s v="Commercial"/>
    <x v="3"/>
    <s v="Functional Mechanical"/>
    <s v="Broken / Bad Parts"/>
    <s v=""/>
    <s v="2026 / 02"/>
    <s v="Return / Replace / Scrap"/>
    <x v="0"/>
  </r>
  <r>
    <x v="116"/>
    <s v="CAS6453664"/>
    <s v="Issue"/>
    <x v="0"/>
    <x v="0"/>
    <m/>
    <s v="Out of Box"/>
    <s v="Schlage Commercial"/>
    <s v="Lock"/>
    <s v="ND"/>
    <s v="Security"/>
    <s v="Return/Replace from line 18_x000a_Qty 1_x000a_LOCK.ND80.P6.D.EV.ATH.626.13-247.10-025.134.KA-0BIT.DETAIL.S123.48-270-EV.2_x000a__x000a_Latch not retracting_x000a__x000a_Ship to:_x000a_J &amp; L METAL DOORS_x000a_8305 W 183RD PL_x000a_Tinley Park, IL, 60487, US"/>
    <s v="J &amp; L METAL DOORS"/>
    <s v="14193392"/>
    <s v="661957"/>
    <s v="8059804"/>
    <n v="18"/>
    <s v="Schlage Commercial"/>
    <s v="Lock"/>
    <s v="ND"/>
    <s v="Security"/>
    <n v="1"/>
    <s v="0311033~Functional Mechanical|1040~Funzionamento Meccanico|3082~Función mecánica|1036~Functional Mechanical"/>
    <s v="9691033~Installation / Removal / Prep|1036~Installation / Préparation|1040~Installazione / Prep"/>
    <m/>
    <x v="0"/>
    <m/>
    <s v="ND-SLLK*10302790"/>
    <s v="ND80"/>
    <m/>
    <m/>
    <n v="45960.833333333299"/>
    <m/>
    <m/>
    <s v="Return and Replace"/>
    <s v="Active"/>
    <s v="Bethany Adams"/>
    <s v="Bethany Adams"/>
    <s v="Commercial"/>
    <x v="3"/>
    <s v="Functional Mechanical"/>
    <s v="Installation / Removal / Prep"/>
    <s v=""/>
    <s v="2026 / 02"/>
    <s v="Return / Replace / Scrap"/>
    <x v="0"/>
  </r>
  <r>
    <x v="117"/>
    <s v="CAS6454051"/>
    <s v="Issue"/>
    <x v="0"/>
    <x v="0"/>
    <m/>
    <s v="Reliability"/>
    <s v="Falcon"/>
    <s v="Dctl"/>
    <s v="SC70A"/>
    <s v="Olathe"/>
    <s v="ret/repl for defectives:_x000a_2 - SC71A-3071 alum_x000a_ship to:_x000a__x000a_KURTZ HARDWARE COMPANY_x000a_1473 KEO WAY_x000a_DES MOINES, IA, 50314, US"/>
    <s v="KURTZ HARDWARE COMPANY"/>
    <s v="13957481"/>
    <s v="ZH1700-FAL"/>
    <s v="7701026"/>
    <m/>
    <s v="Falcon"/>
    <s v="Dctl"/>
    <s v="SC70A"/>
    <s v="Olathe"/>
    <n v="2"/>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m/>
    <s v="cylinder"/>
    <m/>
    <m/>
    <n v="45620.791666666701"/>
    <m/>
    <m/>
    <s v="Return and Replace"/>
    <s v="Active"/>
    <s v="Julie Rediger"/>
    <s v="Julie Rediger"/>
    <s v="Commercial"/>
    <x v="13"/>
    <s v="Leaking After Install"/>
    <s v="Leaking at Shaft"/>
    <s v=""/>
    <s v="2026 / 02"/>
    <s v="Return / Replace / Scrap"/>
    <x v="0"/>
  </r>
  <r>
    <x v="118"/>
    <s v="CAS6454089"/>
    <s v="Issue"/>
    <x v="0"/>
    <x v="1"/>
    <m/>
    <m/>
    <s v="Falcon"/>
    <s v="Dctl"/>
    <s v="SC70A"/>
    <s v="Olathe"/>
    <s v="Is there anything else we should know about your request?: A pallet came in for this Po yesterday via T-Force.  The pallet was wrapped in brown shrink wrap, so at some point T-Force rewrapped it.  We signed for it as &quot;shrink wrap broken S.T.I&quot; (see attached).  We didnt have the original packslip, and comparing the invoice to what we received we are short qty 1 for line 14.  It must have gotten lost in transit.  Can we please get a replacement going for this line?  Thanks._x000a_Selected primary Product Type: Mechanical Locks_x000a_Do you also need to update the Ship To Address on your order?: No_x000a_The original ship-to address is saved on the shipping tab._x000a_One or more files were provided by the customer and saved in the timeline._x000a_Email: sea.receiving@imlss.com_x000a_Preferred Contact Method: Email_x000a_"/>
    <s v="IML Security Supply"/>
    <s v="SO03262254"/>
    <s v="697663"/>
    <s v="45709950"/>
    <n v="14"/>
    <m/>
    <m/>
    <m/>
    <m/>
    <n v="1"/>
    <m/>
    <m/>
    <m/>
    <x v="4"/>
    <m/>
    <s v="043156648740"/>
    <m/>
    <m/>
    <m/>
    <n v="46071.791666666701"/>
    <m/>
    <m/>
    <m/>
    <s v="Active"/>
    <s v="Portal Cases"/>
    <s v="Portal Cases"/>
    <s v="Commercial"/>
    <x v="13"/>
    <s v=""/>
    <s v=""/>
    <s v=""/>
    <s v="2026 / 02"/>
    <s v="Return / Replace / Scrap"/>
    <x v="1"/>
  </r>
  <r>
    <x v="119"/>
    <s v="CAS6454684"/>
    <s v="Issue"/>
    <x v="0"/>
    <x v="1"/>
    <m/>
    <m/>
    <s v="Zero"/>
    <s v="Accy"/>
    <s v="Thresholds"/>
    <s v="Indianapolis"/>
    <s v="REPLACEMENT _x000a_PER CUSTOMER REQUEST _x000a_THIS IS THE 3RD TIME TRYING TO REPLACE THESE ITEMS BUT THEY ARE BEING SENT OUT WRONG. THEY NEED W/HOLES AND THEY ARE RECIEVEING NO/HOLES. PLEASE CONFIRM W/HOLES BEFORE SHIPPING. _x000a_IF POSSIBLE PLEASE EXPEDITE THIS ORDER DUE TO INCORRECT ITEMS BEING SENT ON OUR END._x000a_**Issue discovered, all should be good from now on with this material. If you get more like this we'll continue to return/replace but we have identified the problem. _x000a__x000a_LINE 1 _x000a_656A-E-V3-W/HOLES-36&quot; (914MM)_x000a_6 EACH _x000a__x000a_SHIP TO:_x000a_BUILDERS HARDWARE &amp; SUPPLY_x000a_114 S AUBURN ST_x000a_Kennewick, WA 99336"/>
    <s v="BUILDERS HARDWARE &amp; SUPPLY"/>
    <s v="SO03270739"/>
    <s v="P1294799 RPL21226"/>
    <m/>
    <n v="1"/>
    <s v="Zero"/>
    <s v="Accy"/>
    <s v="Thresholds"/>
    <s v="Indianapolis"/>
    <n v="6"/>
    <s v="0281033~Allegion Sent Incorrect Product / Part"/>
    <s v="9721033~Incorrect Product|1036~Produit incorrect|1040~Prodotto errato"/>
    <m/>
    <x v="0"/>
    <m/>
    <m/>
    <m/>
    <m/>
    <m/>
    <m/>
    <n v="46063"/>
    <m/>
    <s v="Return Only"/>
    <s v="Active"/>
    <s v="Derius Moore"/>
    <s v="Caleb Nanzer"/>
    <s v="Commercial"/>
    <x v="5"/>
    <s v="Allegion Sent Incorrect Product / Part"/>
    <s v="Incorrect Product"/>
    <s v=""/>
    <s v="2026 / 02"/>
    <s v="Return / Replace / Scrap"/>
    <x v="0"/>
  </r>
  <r>
    <x v="119"/>
    <s v="CAS6454684"/>
    <s v="Issue"/>
    <x v="0"/>
    <x v="1"/>
    <m/>
    <m/>
    <s v="Zero"/>
    <s v="Accy"/>
    <s v="Thresholds"/>
    <s v="Indianapolis"/>
    <s v="REPLACEMENT _x000a_PER CUSTOMER REQUEST _x000a_THIS IS THE 3RD TIME TRYING TO REPLACE THESE ITEMS BUT THEY ARE BEING SENT OUT WRONG. THEY NEED W/HOLES AND THEY ARE RECIEVEING NO/HOLES. PLEASE CONFIRM W/HOLES BEFORE SHIPPING. _x000a_IF POSSIBLE PLEASE EXPEDITE THIS ORDER DUE TO INCORRECT ITEMS BEING SENT ON OUR END._x000a_**Issue discovered, all should be good from now on with this material. If you get more like this we'll continue to return/replace but we have identified the problem. _x000a__x000a_LINE 1 _x000a_656A-E-V3-W/HOLES-36&quot; (914MM)_x000a_6 EACH _x000a__x000a_SHIP TO:_x000a_BUILDERS HARDWARE &amp; SUPPLY_x000a_114 S AUBURN ST_x000a_Kennewick, WA 99336"/>
    <s v="BUILDERS HARDWARE &amp; SUPPLY"/>
    <s v="SO03270739"/>
    <s v="P1294799 RPL21226"/>
    <m/>
    <n v="1"/>
    <s v="Zero"/>
    <s v="Accy"/>
    <s v="Thresholds"/>
    <s v="Indianapolis"/>
    <n v="6"/>
    <s v="0281033~Allegion Sent Incorrect Product / Part"/>
    <s v="9721033~Incorrect Product|1036~Produit incorrect|1040~Prodotto errato"/>
    <m/>
    <x v="0"/>
    <m/>
    <s v="THR656"/>
    <m/>
    <m/>
    <m/>
    <n v="46072.791666666701"/>
    <m/>
    <m/>
    <s v="Replace Only"/>
    <s v="Active"/>
    <s v="Derius Moore"/>
    <s v="Caleb Nanzer"/>
    <s v="Commercial"/>
    <x v="5"/>
    <s v="Allegion Sent Incorrect Product / Part"/>
    <s v="Incorrect Product"/>
    <s v=""/>
    <s v="2026 / 02"/>
    <s v="Return / Replace / Scrap"/>
    <x v="0"/>
  </r>
  <r>
    <x v="120"/>
    <s v="CAS6454926"/>
    <s v="Issue"/>
    <x v="0"/>
    <x v="1"/>
    <m/>
    <m/>
    <s v="Von Duprin"/>
    <s v="Exit"/>
    <s v="98/99"/>
    <s v="Indianapolis"/>
    <s v="Per customer they were shorted a top rod from one of their devices_x000a__x000a_Replace @N.C_x000a_line 1-050513-41: 35A/9827 TOP ROD KIT US32D_x000a_Quantity1_x000a__x000a_Ship to address_x000a_PROVIDENCE MOUNT CARMEL_x000a_982 E COLUMBIA AVE_x000a_COLVILLE, WA 99114_x000a_USA"/>
    <s v="ANIXTER - KENT"/>
    <s v="SO03237208"/>
    <s v="06K-907649-23K"/>
    <m/>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n v="46047.791666666701"/>
    <m/>
    <m/>
    <s v="Replace Only"/>
    <s v="Active"/>
    <s v="Ciera Hooten"/>
    <s v="Ciera Hooten"/>
    <s v="Commercial"/>
    <x v="0"/>
    <s v="Allegion Sent Missing Product / Part"/>
    <s v="Missing Part / Component"/>
    <s v=""/>
    <s v="2026 / 02"/>
    <s v="Return / Replace / Scrap"/>
    <x v="0"/>
  </r>
  <r>
    <x v="121"/>
    <s v="CAS6454952"/>
    <s v="Issue"/>
    <x v="0"/>
    <x v="1"/>
    <m/>
    <m/>
    <s v="Fast Track"/>
    <s v="Multiple"/>
    <s v="Multiple"/>
    <s v="Indianapolis"/>
    <s v="REPLACE WITH ND80JD RHO - 626 13-247 10-025 - 043156551132_x000a_WRONG ITEM ENTERED - OE ERROR _x000a_LINE 2 - QTY 1 - ND80BD RHO 626 13-247 DTH=1.3/4&quot; BS=2.3/4&quot; 10-025_x000a_PO REQUESTS QTY 1 - ND81JDXRHOX13-247 10-025 626_x000a_NOT AVAILABLE ON FT (NEEDED CLARIFIED)_x000a__x000a__x000a__x000a_I am afraid that the item you requested is not availale on Fast Track. I'm so sorry that this was not clarified with you, it should have been. We do not carry ND81 in the Fast Track Program. I have included a screenshot below of the ND product FAst Track does offer. _x000a__x000a_I am happy to submit an RMA request for line 2 of PO 2338PO09A. You would need to order ND81 as standard commercial product, or you may want to explore sourcing this from a wholesale dealer if you are unable to wait for our manufacture time for the product. Your RMA will be processed under CAS6454952._x000a__x000a_RMA: _x000a_LINE 2 - QTY 1 - ND80BD RHO 626 13-247 DTH=1.3/4&quot; BS=2.3/4&quot; 10-025_x000a_PO REQUESTS QTY 1 - ND81JDXRHOX13-247 10-025 626_x000a__x000a_The attached lock is sent with the wrong core prep. The lock was ordered with less large format housing however, the it is delivered with Large format core._x000a__x000a_This lock is used for a temporary opening  to close a door that we urgently need to lock as it job site storage opening. So, please either send a new lock or send an expedited SFIC construction core with control key and operating key._x000a__x000a_LINE 2 - QTY 1 - ND80BD RHO 626 13-247 DTH=1.3/4&quot; BS=2.3/4&quot; 10-025_x000a_PO REQUESTS QTY 1 - ND81JDXRHOX13-247 10-025 626"/>
    <s v="WASHINGTON DOOR AND HDWE LLC"/>
    <s v="SO03248139"/>
    <s v="2338PO09A"/>
    <s v="45678528"/>
    <n v="2"/>
    <s v="Fast Track"/>
    <s v="Multiple"/>
    <s v="Multiple"/>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043156551101:FT"/>
    <m/>
    <m/>
    <m/>
    <n v="46050.791666666701"/>
    <m/>
    <m/>
    <s v="Credit Request"/>
    <s v="Active"/>
    <s v="Katie Ramsey"/>
    <s v="Katie Ramsey"/>
    <s v="Commercial"/>
    <x v="17"/>
    <s v="Allegion Entered Incorrect Product"/>
    <s v="Allegion Entered Incorrect Product"/>
    <s v=""/>
    <s v="2026 / 02"/>
    <s v="Return / Replace / Scrap"/>
    <x v="1"/>
  </r>
  <r>
    <x v="122"/>
    <s v="CAS6455573"/>
    <s v="Issue"/>
    <x v="0"/>
    <x v="1"/>
    <m/>
    <m/>
    <s v="Ives / Gj Commercial"/>
    <s v="Accy"/>
    <s v="Pulls &amp; Pushbars"/>
    <s v="Indianapolis"/>
    <s v="N/C replacement, shortage of below material. _x000a__x000a_Line 4 - Qty 1 - 8400 US10 10&quot; x 34&quot; B-CS_x000a__x000a_Ship to:_x000a_H J_x000a_1609 WESTERN AVE_x000a_GREEN BAY, WI 54303_x000a_USA_x000a__x000a_Is there anything else we should know about your request?: Only Received 18_x000a_Selected primary Product Type: Accessories_x000a_Do you also need to update the Ship To Address on your order?: No_x000a_The original ship-to address is saved on the shipping tab._x000a_Email: c.vandergrinten@hjmartin.com_x000a_Preferred Contact Method: Email"/>
    <s v="H J MARTIN &amp; SON INC"/>
    <s v="SO03255579"/>
    <s v="136321091"/>
    <s v="45714442"/>
    <n v="4"/>
    <s v="Ives / Gj Commercial"/>
    <s v="Accy"/>
    <s v="Plates - Kick/Push/Pull"/>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KPLATE.20577"/>
    <m/>
    <m/>
    <m/>
    <n v="46075.791666666701"/>
    <m/>
    <m/>
    <s v="Replace Only"/>
    <s v="Resolved"/>
    <s v="Portal Cases"/>
    <s v="Caleb Nanzer"/>
    <s v="Commercial"/>
    <x v="1"/>
    <s v="Allegion Sent Missing Product / Part"/>
    <s v="Missing Product"/>
    <s v=""/>
    <s v="2026 / 02"/>
    <s v="Return / Replace / Scrap"/>
    <x v="0"/>
  </r>
  <r>
    <x v="123"/>
    <s v="CAS6455579"/>
    <s v="Issue"/>
    <x v="0"/>
    <x v="1"/>
    <m/>
    <m/>
    <s v="Von Duprin"/>
    <s v="Exit"/>
    <s v="98/99"/>
    <s v="Indianapolis"/>
    <s v="Is there anything else we should know about your request?: Issue: Auxiliary fire latch not included in box with exit device. _x000a_What is needed: Quantity 2 Auxiliary fire pins._x000a_Selected primary Product Type: Exits_x000a_Do you also need to update the Ship To Address on your order?: No_x000a_The original ship-to address is saved on the shipping tab._x000a_Email: morgank@blockiron.com_x000a_Phone Number: (920) 231-8645_x000a_Preferred Contact Method: Email_x000a_"/>
    <s v="BLOCK IRON &amp; SUPPLY"/>
    <s v="SO03001051"/>
    <s v="774014"/>
    <s v="45398860"/>
    <n v="2"/>
    <m/>
    <m/>
    <m/>
    <m/>
    <n v="2"/>
    <m/>
    <m/>
    <m/>
    <x v="4"/>
    <m/>
    <s v="ED98"/>
    <m/>
    <m/>
    <m/>
    <n v="45834.833333333299"/>
    <m/>
    <m/>
    <m/>
    <s v="Active"/>
    <s v="Portal Cases"/>
    <s v="Portal Cases"/>
    <s v="Commercial"/>
    <x v="0"/>
    <s v=""/>
    <s v=""/>
    <s v=""/>
    <s v="2026 / 02"/>
    <s v="Return / Replace / Scrap"/>
    <x v="1"/>
  </r>
  <r>
    <x v="124"/>
    <s v="CAS6456648"/>
    <s v="Issue"/>
    <x v="0"/>
    <x v="1"/>
    <m/>
    <m/>
    <s v="Proexpress"/>
    <s v="Multiple"/>
    <s v="Multiple"/>
    <s v="Olathe"/>
    <s v="CAS6452992  W581PD DAN 2 3/4-BS 30-148 SCHLAGE-C/KWY 626  194555238015_x000a_customer says they are getting incorrect locks - have asked clarification of what they're getting_x000a__x000a_Is there anything else we should know about this return?: We ordered 100 each Lockset W581PD DAN 2 3/4-BS 30-148 SCHLAGE-C/KWY 626 which are keyed and appears wrong locksets are in transit to us again. Please ship correct replacements ASAP! Ship 30 each UPS Next Day Air at Allegion's expense and 70 each Ground Shipment. We are shorting product to one of our biggest customers due to Allegion's error on our last 2 shipments of these locksets._x000a_Selected primary Product Type: Mechanical Locks_x000a_Do you also need to update the Ship To Address on your order?: No_x000a_The original ship-to address is saved on the shipping tab._x000a_Did the label match the product inside?: Yes_x000a_Email: tburrow@cookandboardman.com_x000a_Preferred Contact Method: Email"/>
    <s v="COOK &amp; BOARDMAN LLC"/>
    <s v="SO03286312"/>
    <s v="6617209"/>
    <s v="45719011"/>
    <m/>
    <m/>
    <m/>
    <m/>
    <m/>
    <m/>
    <m/>
    <m/>
    <m/>
    <x v="4"/>
    <m/>
    <m/>
    <m/>
    <m/>
    <m/>
    <m/>
    <m/>
    <m/>
    <m/>
    <s v="Active"/>
    <s v="Kris Learned"/>
    <s v="Kris Learned"/>
    <s v="Residential - Channel"/>
    <x v="11"/>
    <s v=""/>
    <s v=""/>
    <s v=""/>
    <s v="2026 / 02"/>
    <s v="Return / Replace / Scrap"/>
    <x v="1"/>
  </r>
  <r>
    <x v="125"/>
    <s v="CAS6456984"/>
    <s v="Issue"/>
    <x v="0"/>
    <x v="1"/>
    <m/>
    <m/>
    <s v="Schlage Commercial"/>
    <s v="Lock"/>
    <s v="ND"/>
    <s v="Security"/>
    <s v="REPLACE (scrap in field)_x000a_1 N523-221 (inside spring cage for ND40i) _x000a__x000a_SHIP TO_x000a_SAME AS ORIGINAL PO_x000a_MARK CARTONS WITH: REF PO 516197-1 ATTN: STEVE_x000a__x000a_NOTES:_x000a_ND40i was shipped with 2 outside spring cages.  1 of these should have been an inside spring cage.  _x000a_Allegion factory error.  Customer service replaced once with incorrect part - sent customer a replacement chassis rather than a replacement spring cage."/>
    <s v="Cook &amp; Boardman dba Architectural Doors"/>
    <s v="14246438"/>
    <s v="516197-1"/>
    <m/>
    <m/>
    <s v="Schlage Commercial"/>
    <s v="Lock"/>
    <s v="ND"/>
    <s v="Security"/>
    <n v="1"/>
    <s v="0281033~Allegion Sent Incorrect Product / Part"/>
    <s v="9731033~Incorrect Part / Component|1036~Composant/pièce incorrect|1040~Componente errato"/>
    <m/>
    <x v="0"/>
    <m/>
    <s v="S00034225035"/>
    <s v="ND40"/>
    <s v="Springcage"/>
    <m/>
    <n v="46052.083333333299"/>
    <m/>
    <m/>
    <s v="Replace Only"/>
    <s v="Resolved"/>
    <s v="Bonnie Hagan"/>
    <s v="Venus Diaz"/>
    <s v="Commercial"/>
    <x v="3"/>
    <s v="Allegion Sent Incorrect Product / Part"/>
    <s v="Incorrect Part / Component"/>
    <s v=""/>
    <s v="2026 / 02"/>
    <s v="Return / Replace / Scrap"/>
    <x v="0"/>
  </r>
  <r>
    <x v="126"/>
    <s v="CAS6457355"/>
    <s v="Issue"/>
    <x v="0"/>
    <x v="4"/>
    <m/>
    <m/>
    <s v="Von Duprin"/>
    <s v="Exit"/>
    <s v="98/99"/>
    <s v="Indianapolis"/>
    <s v="UPS - 1Z4411480390159117 no movement_x000a_Sales requ RPL lines 9 &amp; 10 for that shipment_x000a_(QTY 16) 970192-28_x000a_(QTY 16) 040065-00"/>
    <s v="KO Door Company"/>
    <s v="SO03247535"/>
    <s v="25P320-50"/>
    <m/>
    <n v="9"/>
    <s v="Von Duprin"/>
    <s v="Exit"/>
    <s v="98/99"/>
    <s v="Indianapolis"/>
    <n v="16"/>
    <s v="0641033~Allegion Shipped Incorrect Amount|1040~(Allegion) Spedito Valore/Q.tà Errato|3082~Allegion envió una cantidad incorrecta|1036~Allegion a expédié un montant incorrect"/>
    <s v="3251033~Shortage|1040~Mancanza|1055~Eksiklik|3082~Escaso|1036~Rupture"/>
    <m/>
    <x v="6"/>
    <m/>
    <s v="970192- 28"/>
    <m/>
    <m/>
    <m/>
    <n v="46058.041666666701"/>
    <m/>
    <m/>
    <s v="Replace Only"/>
    <s v="Active"/>
    <s v="Kris Learned"/>
    <s v="Kris Learned"/>
    <s v="Commercial"/>
    <x v="0"/>
    <s v="Allegion Shipped Incorrect Amount"/>
    <s v="Shortage"/>
    <s v=""/>
    <s v="2026 / 02"/>
    <s v="Return / Replace / Scrap"/>
    <x v="0"/>
  </r>
  <r>
    <x v="126"/>
    <s v="CAS6457355"/>
    <s v="Issue"/>
    <x v="0"/>
    <x v="4"/>
    <m/>
    <m/>
    <s v="Von Duprin"/>
    <s v="Exit"/>
    <s v="98/99"/>
    <s v="Indianapolis"/>
    <s v="UPS - 1Z4411480390159117 no movement_x000a_Sales requ RPL lines 9 &amp; 10 for that shipment_x000a_(QTY 16) 970192-28_x000a_(QTY 16) 040065-00"/>
    <s v="KO Door Company"/>
    <s v="SO03247535"/>
    <s v="25P320-50"/>
    <m/>
    <n v="10"/>
    <s v="Von Duprin"/>
    <s v="Exit"/>
    <s v="98/99"/>
    <s v="Indianapolis"/>
    <n v="16"/>
    <s v="0641033~Allegion Shipped Incorrect Amount|1040~(Allegion) Spedito Valore/Q.tà Errato|3082~Allegion envió una cantidad incorrecta|1036~Allegion a expédié un montant incorrect"/>
    <s v="3251033~Shortage|1040~Mancanza|1055~Eksiklik|3082~Escaso|1036~Rupture"/>
    <m/>
    <x v="6"/>
    <m/>
    <s v="040065- 00"/>
    <m/>
    <m/>
    <m/>
    <n v="46058.041666666701"/>
    <m/>
    <m/>
    <s v="Replace Only"/>
    <s v="Active"/>
    <s v="Kris Learned"/>
    <s v="Kris Learned"/>
    <s v="Commercial"/>
    <x v="0"/>
    <s v="Allegion Shipped Incorrect Amount"/>
    <s v="Shortage"/>
    <s v=""/>
    <s v="2026 / 02"/>
    <s v="Return / Replace / Scrap"/>
    <x v="0"/>
  </r>
  <r>
    <x v="127"/>
    <s v="CAS6453941"/>
    <s v="Issue"/>
    <x v="0"/>
    <x v="0"/>
    <m/>
    <s v="Out of Box"/>
    <s v="Von Duprin"/>
    <s v="Exit"/>
    <s v="98/99"/>
    <s v="Indianapolis"/>
    <s v="Replace_x000a_Line 2_x000a_Qty 1: 050689-00: XP C/C KIT L/CVR_x000a__x000a_Per customer Push bar latching part is not functioning properly; not moving at all_x000a__x000a_Ship To:_x000a_Atlas Building Group_x000a_Attn: Dave _x000a_10 Radiance Rd_x000a_St Charles, MO 63301"/>
    <s v="Kevin Costigan"/>
    <s v="SO02781869"/>
    <s v="4023160004"/>
    <s v="45125833"/>
    <n v="2"/>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521033~Sticks / Binds/ Not Smooth Operation|1036~Sticks / Binds/ Not Smooth Operation|3082~Conexiones con funcionamiento irregular|1040~Arresto / Lega / Funzionamento non regolare"/>
    <x v="0"/>
    <m/>
    <m/>
    <s v="Latch"/>
    <m/>
    <m/>
    <n v="45621.791666666701"/>
    <m/>
    <m/>
    <s v="Replace Only"/>
    <s v="Active"/>
    <s v="Dana Chase"/>
    <s v="Dana Chase"/>
    <s v="Commercial"/>
    <x v="0"/>
    <s v="Functional Mechanical"/>
    <s v="Product Operation Issue"/>
    <s v="Sticks / Binds/ Not Smooth Operation"/>
    <s v="2026 / 02"/>
    <s v="Return / Replace / Scrap"/>
    <x v="0"/>
  </r>
  <r>
    <x v="128"/>
    <s v="CAS6454066"/>
    <s v="Issue"/>
    <x v="0"/>
    <x v="0"/>
    <m/>
    <s v="Out of Box"/>
    <s v="Von Duprin"/>
    <s v="Exit"/>
    <s v="98/99"/>
    <s v="Indianapolis"/>
    <s v="Replace _x000a_Line 3_x000a_Qty 1: 99-L-F-2SI-US26D-3'-LHR-996-2-06-US26D-499F-US19-PBT=US32D_x000a__x000a_Per customer a technician came out to check device and determined that the whole device needs to be replaced. Dan Casey was the technician. Replacement part was sent out per CAS6435687 but that did not fix the issue. _x000a__x000a_Ship To:_x000a_OMEGA DOOR AND HARDWARE_x000a_924 DIVISION ST_x000a_Kansas City, KS 66103"/>
    <s v="MISSOURI DOOR COMPANY INC - DBA OMEGA DOOR &amp; HARDWARE"/>
    <s v="SO02930880"/>
    <s v="35765"/>
    <s v="45391835"/>
    <n v="3"/>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521033~Sticks / Binds/ Not Smooth Operation|1036~Sticks / Binds/ Not Smooth Operation|3082~Conexiones con funcionamiento irregular|1040~Arresto / Lega / Funzionamento non regolare"/>
    <x v="0"/>
    <m/>
    <m/>
    <s v="Mech Case Cover"/>
    <m/>
    <m/>
    <n v="45831.833333333299"/>
    <m/>
    <m/>
    <s v="Replace Only"/>
    <s v="Active"/>
    <s v="Dana Chase"/>
    <s v="Dana Chase"/>
    <s v="Commercial"/>
    <x v="0"/>
    <s v="Functional Mechanical"/>
    <s v="Product Operation Issue"/>
    <s v="Sticks / Binds/ Not Smooth Operation"/>
    <s v="2026 / 02"/>
    <s v="Return / Replace / Scrap"/>
    <x v="0"/>
  </r>
  <r>
    <x v="129"/>
    <s v="CAS6454758"/>
    <s v="Issue"/>
    <x v="0"/>
    <x v="4"/>
    <m/>
    <m/>
    <s v="Ives / Gj Commercial"/>
    <s v="Accy"/>
    <s v="Hinges"/>
    <s v="Indianapolis"/>
    <s v="Is there anything else we should know about this return?: Please send RMA._x000a_Selected primary Product Type: Accessories_x000a_Is this still new and in the original package?: null_x000a_Email: purchasing@mddoor.com_x000a_Phone Number: (718) 513-2500_x000a_Preferred Contact Method: Email_x000a_"/>
    <s v="M &amp; D FIRE DOOR"/>
    <s v="SO03254180"/>
    <s v="SU297286"/>
    <s v="45682424"/>
    <n v="1"/>
    <m/>
    <m/>
    <m/>
    <m/>
    <n v="4"/>
    <m/>
    <m/>
    <m/>
    <x v="4"/>
    <m/>
    <s v="HINGE.319"/>
    <m/>
    <m/>
    <m/>
    <n v="46052.791666666701"/>
    <m/>
    <m/>
    <m/>
    <s v="Active"/>
    <s v="Portal Cases"/>
    <s v="Portal Cases"/>
    <s v="Commercial"/>
    <x v="1"/>
    <s v=""/>
    <s v=""/>
    <s v=""/>
    <s v="2026 / 02"/>
    <s v="Return / Replace / Scrap"/>
    <x v="1"/>
  </r>
  <r>
    <x v="130"/>
    <s v="CAS6454763"/>
    <s v="Issue"/>
    <x v="0"/>
    <x v="1"/>
    <m/>
    <m/>
    <s v="Falcon"/>
    <s v="Lock"/>
    <s v="MA"/>
    <s v="Security"/>
    <s v="Is there anything else we should know about your request?: Message from the Project Manager: (the other PO referenced is 6602670 Lines 1, 3, &amp; 5)_x000a_On this job we have (28) MA301 with M indicators and (28) MA311 with M indicators, but Adam is installing and there are 16 missing the indicators._x000a_Can we get these sent out?_x000a_Thanks,_x000a__x000a_Hunter Campbell_x000a_Project Manager_x000a_Selected primary Product Type: Mechanical Locks_x000a_Do you also need to update the Ship To Address on your order?: No_x000a_The original ship-to address is saved on the shipping tab._x000a_Email: chrish@absdoors.com_x000a_Phone Number: 18014781514_x000a_Preferred Contact Method: Email_x000a_"/>
    <s v="COOK &amp; BOARDMAN LLC - DBA ARCHITECTURAL BUILDING SUPPLY LLC"/>
    <s v="14051116"/>
    <s v="6602664#1"/>
    <s v="7829049"/>
    <m/>
    <m/>
    <m/>
    <m/>
    <m/>
    <n v="8"/>
    <m/>
    <m/>
    <m/>
    <x v="4"/>
    <m/>
    <s v="MA-FLLK*8687553"/>
    <m/>
    <m/>
    <m/>
    <n v="45744.833333333299"/>
    <m/>
    <m/>
    <m/>
    <s v="Active"/>
    <s v="Portal Cases"/>
    <s v="Portal Cases"/>
    <s v="Commercial"/>
    <x v="16"/>
    <s v=""/>
    <s v=""/>
    <s v=""/>
    <s v="2026 / 02"/>
    <s v="Return / Replace / Scrap"/>
    <x v="1"/>
  </r>
  <r>
    <x v="130"/>
    <s v="CAS6454763"/>
    <s v="Issue"/>
    <x v="0"/>
    <x v="1"/>
    <m/>
    <m/>
    <s v="Falcon"/>
    <s v="Lock"/>
    <s v="MA"/>
    <s v="Security"/>
    <s v="Is there anything else we should know about your request?: Message from the Project Manager: (the other PO referenced is 6602670 Lines 1, 3, &amp; 5)_x000a_On this job we have (28) MA301 with M indicators and (28) MA311 with M indicators, but Adam is installing and there are 16 missing the indicators._x000a_Can we get these sent out?_x000a_Thanks,_x000a__x000a_Hunter Campbell_x000a_Project Manager_x000a_Selected primary Product Type: Mechanical Locks_x000a_Do you also need to update the Ship To Address on your order?: No_x000a_The original ship-to address is saved on the shipping tab._x000a_Email: chrish@absdoors.com_x000a_Phone Number: 18014781514_x000a_Preferred Contact Method: Email_x000a_"/>
    <s v="COOK &amp; BOARDMAN LLC - DBA ARCHITECTURAL BUILDING SUPPLY LLC"/>
    <s v="14051116"/>
    <s v="6602664#1"/>
    <s v="7829049"/>
    <m/>
    <m/>
    <m/>
    <m/>
    <m/>
    <n v="3"/>
    <m/>
    <m/>
    <m/>
    <x v="4"/>
    <m/>
    <s v="MA-FLLK*10656431"/>
    <m/>
    <m/>
    <m/>
    <n v="45744.833333333299"/>
    <m/>
    <m/>
    <m/>
    <s v="Active"/>
    <s v="Portal Cases"/>
    <s v="Portal Cases"/>
    <s v="Commercial"/>
    <x v="16"/>
    <s v=""/>
    <s v=""/>
    <s v=""/>
    <s v="2026 / 02"/>
    <s v="Return / Replace / Scrap"/>
    <x v="1"/>
  </r>
  <r>
    <x v="130"/>
    <s v="CAS6454763"/>
    <s v="Issue"/>
    <x v="0"/>
    <x v="1"/>
    <m/>
    <m/>
    <s v="Falcon"/>
    <s v="Lock"/>
    <s v="MA"/>
    <s v="Security"/>
    <s v="Is there anything else we should know about your request?: Message from the Project Manager: (the other PO referenced is 6602670 Lines 1, 3, &amp; 5)_x000a_On this job we have (28) MA301 with M indicators and (28) MA311 with M indicators, but Adam is installing and there are 16 missing the indicators._x000a_Can we get these sent out?_x000a_Thanks,_x000a__x000a_Hunter Campbell_x000a_Project Manager_x000a_Selected primary Product Type: Mechanical Locks_x000a_Do you also need to update the Ship To Address on your order?: No_x000a_The original ship-to address is saved on the shipping tab._x000a_Email: chrish@absdoors.com_x000a_Phone Number: 18014781514_x000a_Preferred Contact Method: Email_x000a_"/>
    <s v="COOK &amp; BOARDMAN LLC - DBA ARCHITECTURAL BUILDING SUPPLY LLC"/>
    <s v="14051116"/>
    <s v="6602664#1"/>
    <s v="7829049"/>
    <m/>
    <m/>
    <m/>
    <m/>
    <m/>
    <n v="1"/>
    <m/>
    <m/>
    <m/>
    <x v="4"/>
    <m/>
    <s v="MA-FLLK*10696424"/>
    <m/>
    <m/>
    <m/>
    <n v="45744.833333333299"/>
    <m/>
    <m/>
    <m/>
    <s v="Active"/>
    <s v="Portal Cases"/>
    <s v="Portal Cases"/>
    <s v="Commercial"/>
    <x v="16"/>
    <s v=""/>
    <s v=""/>
    <s v=""/>
    <s v="2026 / 02"/>
    <s v="Return / Replace / Scrap"/>
    <x v="1"/>
  </r>
  <r>
    <x v="130"/>
    <s v="CAS6454763"/>
    <s v="Issue"/>
    <x v="0"/>
    <x v="1"/>
    <m/>
    <m/>
    <s v="Falcon"/>
    <s v="Lock"/>
    <s v="MA"/>
    <s v="Security"/>
    <s v="Is there anything else we should know about your request?: Message from the Project Manager: (the other PO referenced is 6602670 Lines 1, 3, &amp; 5)_x000a_On this job we have (28) MA301 with M indicators and (28) MA311 with M indicators, but Adam is installing and there are 16 missing the indicators._x000a_Can we get these sent out?_x000a_Thanks,_x000a__x000a_Hunter Campbell_x000a_Project Manager_x000a_Selected primary Product Type: Mechanical Locks_x000a_Do you also need to update the Ship To Address on your order?: No_x000a_The original ship-to address is saved on the shipping tab._x000a_Email: chrish@absdoors.com_x000a_Phone Number: 18014781514_x000a_Preferred Contact Method: Email_x000a_"/>
    <s v="COOK &amp; BOARDMAN LLC - DBA ARCHITECTURAL BUILDING SUPPLY LLC"/>
    <s v="14051116"/>
    <s v="6602664#1"/>
    <s v="7829049"/>
    <m/>
    <m/>
    <m/>
    <m/>
    <m/>
    <n v="1"/>
    <m/>
    <m/>
    <m/>
    <x v="4"/>
    <m/>
    <s v="MA-FLLK*10655719"/>
    <m/>
    <m/>
    <m/>
    <n v="45744.833333333299"/>
    <m/>
    <m/>
    <m/>
    <s v="Active"/>
    <s v="Portal Cases"/>
    <s v="Portal Cases"/>
    <s v="Commercial"/>
    <x v="16"/>
    <s v=""/>
    <s v=""/>
    <s v=""/>
    <s v="2026 / 02"/>
    <s v="Return / Replace / Scrap"/>
    <x v="1"/>
  </r>
  <r>
    <x v="131"/>
    <s v="CAS6447702"/>
    <s v="Issue"/>
    <x v="1"/>
    <x v="2"/>
    <m/>
    <m/>
    <s v="Falcon"/>
    <s v="Exit"/>
    <s v="24/F-24"/>
    <s v="Indianapolis"/>
    <s v="MONTHLY SALES TAX CREDIT ISSUED"/>
    <s v="Transact Campus Inc"/>
    <s v="14252721"/>
    <s v="PO042958"/>
    <s v="8137458"/>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42.791666666701"/>
    <m/>
    <m/>
    <s v="Credit Request"/>
    <s v="Resolved"/>
    <s v="Nichole Grenoble"/>
    <s v="Nichole Grenoble"/>
    <s v="Commercial"/>
    <x v="12"/>
    <s v="Tax Exemption"/>
    <s v="No Valid Tax Exempt Certificate on File"/>
    <s v=""/>
    <s v="2026 / 02"/>
    <s v="Credit / Debit Request"/>
    <x v="2"/>
  </r>
  <r>
    <x v="132"/>
    <s v="CAS6446930"/>
    <s v="Issue"/>
    <x v="0"/>
    <x v="1"/>
    <m/>
    <m/>
    <s v="Schlage Commercial"/>
    <s v="Lock"/>
    <s v="L9000"/>
    <s v="El Sauzal"/>
    <s v="SIF N/C REPLACE_x000a__x000a_LINE 10 QTY 6 EA:_x000a_S00021626401_x000a_09-402 06N 630 N N (KNOB/LEVER,I/S REPLACMENT)_x000a__x000a_LINE 10 QTY 6 EA:_x000a_S00024452922_x000a_09-553 06N 630 N N (TRIM,O/S ESCUTCHEON)_x000a__x000a_SHIP TO:_x000a_Auburn_871880_x000a__x000a_Is there anything else we should know about this return?: We received the wrong levels, pictures are attached that reflect what was received and what we were expecting. We ordered 06 levers and looks like we may have received 01._x000a_Selected primary Product Type: Mechanical Locks_x000a_Do you also need to update the Ship To Address on your order?: No_x000a_The original ship-to address is saved on the shipping tab._x000a_Did the label match the product inside?: No_x000a_One or more files were provided by the customer and saved in the timeline._x000a_Email: stephanie.hawkins@kinshipgroup.com_x000a_Preferred Contact Method: Email"/>
    <s v="Kinship Group LLC"/>
    <s v="14114258"/>
    <s v="87529"/>
    <s v="7937466"/>
    <m/>
    <m/>
    <m/>
    <m/>
    <m/>
    <n v="6"/>
    <m/>
    <m/>
    <m/>
    <x v="4"/>
    <m/>
    <s v="L-SLLK*10561150"/>
    <m/>
    <m/>
    <m/>
    <n v="45845.833333333299"/>
    <m/>
    <m/>
    <m/>
    <s v="Active"/>
    <s v="Portal Cases"/>
    <s v="Venus Diaz"/>
    <s v="Commercial"/>
    <x v="3"/>
    <s v=""/>
    <s v=""/>
    <s v=""/>
    <s v="2026 / 02"/>
    <s v="Return / Replace / Scrap"/>
    <x v="1"/>
  </r>
  <r>
    <x v="133"/>
    <s v="CAS6448992"/>
    <s v="Issue"/>
    <x v="0"/>
    <x v="1"/>
    <m/>
    <m/>
    <s v="Falcon"/>
    <s v="Dctl"/>
    <s v="SC70A"/>
    <s v="Olathe"/>
    <s v="Replacement_x000a__x000a_Line 1_x000a_Qty 23 SC70A PA PLATE KIT AL 44752_x000a_Plates missing from order. Please replace closer plates._x000a__x000a_ship to :_x000a_JLM_x000a_2801 Hutchinson McDonald Rd STE J_x000a_Charlotte NC 28269-4275"/>
    <s v="J L M WHOLESALE INC"/>
    <s v="SO03250086"/>
    <s v="121536"/>
    <s v="45693496 2/9/2026"/>
    <n v="1"/>
    <s v="Falcon"/>
    <s v="Dctl"/>
    <s v="SC70A"/>
    <s v="Olathe"/>
    <n v="23"/>
    <s v="0213082~Allegion no envió un producto/pieza|1040~(Alle) Spedito Articolo/Componente mancante|1036~Allegion a envoyé un produit ou une pièce manquante|1033~Allegion Sent Missing Product / Part"/>
    <s v="9741040~Prodotto Mancante|1033~Missing Product|1036~Produit manquant"/>
    <m/>
    <x v="0"/>
    <m/>
    <s v="043156649297"/>
    <m/>
    <m/>
    <m/>
    <n v="46061.791666666701"/>
    <m/>
    <m/>
    <s v="Return and Replace"/>
    <s v="Resolved"/>
    <s v="Carisa Hunter"/>
    <s v="Karen Fischer"/>
    <s v="Commercial"/>
    <x v="13"/>
    <s v="Allegion Sent Missing Product / Part"/>
    <s v="Missing Product"/>
    <s v=""/>
    <s v="2026 / 02"/>
    <s v="Return / Replace / Scrap"/>
    <x v="0"/>
  </r>
  <r>
    <x v="134"/>
    <s v="CAS6450129"/>
    <s v="Issue"/>
    <x v="0"/>
    <x v="0"/>
    <m/>
    <s v="Reliability"/>
    <s v="Lcn"/>
    <s v="Dctl"/>
    <s v="4050A"/>
    <s v="Princeton"/>
    <s v="Return/Replace_x000a_(1) 4050A CylAssy          STD                         ALUM  TBSRT _x000a_leaking_x000a__x000a_Ship to:_x000a_Slone Doors Inc     _x000a_4061 Creighton Rd   _x000a_ATTN-CAROLYN FRAGALE_x000a_Pensacola         FL 32504_x000a__x000a_Do you need a replacement for a component or the entire device?: Component_x000a_Please describe the component: Closer leaking oil down the door_x000a_Is there anything else we should know about this return?: informed customer you may want the closer back to verify oil valve screw not backed out. Does not seem to be_x000a_Selected primary Product Type: Closers_x000a_Do you also need to update the Ship To Address on your order?: No_x000a_The original ship-to address is saved on the shipping tab._x000a_One or more files were provided by the customer and saved in the timeline._x000a_Email: carolyn@slonedoors.com_x000a_Phone Number: 8504947992_x000a_Preferred Contact Method: Email"/>
    <s v="SLONE DOORS INC"/>
    <s v="SO03193883"/>
    <s v="1124-4WS"/>
    <s v="45607750"/>
    <n v="1"/>
    <s v="Lcn"/>
    <s v="Dctl"/>
    <s v="4050A"/>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4050A CylAssy          STD                         ALUM  TBSRT"/>
    <s v="STD Cylinder"/>
    <m/>
    <m/>
    <n v="45986.791666666701"/>
    <m/>
    <m/>
    <s v="Return and Replace"/>
    <s v="Active"/>
    <s v="Portal Cases"/>
    <s v="Lisa Waterhouse"/>
    <s v="Commercial"/>
    <x v="4"/>
    <s v="Leaking After Install"/>
    <s v="Leaking at Shaft"/>
    <s v=""/>
    <s v="2026 / 02"/>
    <s v="Return / Replace / Scrap"/>
    <x v="0"/>
  </r>
  <r>
    <x v="135"/>
    <s v="CAS6450564"/>
    <s v="Issue"/>
    <x v="0"/>
    <x v="0"/>
    <m/>
    <s v="Reliability"/>
    <s v="Lcn"/>
    <s v="Dctl"/>
    <s v="1460"/>
    <s v="Princeton"/>
    <s v="Replace_x000a_(3) 1461 Closer            STD  STD  EDA               ALUM  TBWMS_x000a_Defective_x000a__x000a_Ship to:_x000a_Integrity One Solutions    _x000a_265 Cherokee Trail_x000a_Waco              TX 76712         _x000a__x000a_Do you need a replacement for a component or the entire device?: Device_x000a_Is there anything else we should know about this return?: The school has informed us of 3 defective closers in their corridors they they caught during lockdown drills._x000a_Selected primary Product Type: Closers_x000a_Do you also need to update the Ship To Address on your order?: No_x000a_The original ship-to address is saved on the shipping tab._x000a_Email: smorales@integrityonesolutions.com_x000a_Phone Number: 2544164181_x000a_Preferred Contact Method: Email"/>
    <s v="Integrity One Solutions"/>
    <s v="715528-00"/>
    <s v="245161-0114"/>
    <s v="715528-00"/>
    <n v="1"/>
    <s v="Lcn"/>
    <s v="Dctl"/>
    <s v="1460"/>
    <s v="Princeton"/>
    <n v="3"/>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1461 Closer            STD  STD  EDA               ALUM  TBWMS"/>
    <s v="Complete Closer"/>
    <m/>
    <m/>
    <n v="45685.791666666701"/>
    <m/>
    <m/>
    <s v="Replace Only"/>
    <s v="Resolved"/>
    <s v="Portal Cases"/>
    <s v="Lisa Waterhouse"/>
    <s v="Commercial"/>
    <x v="4"/>
    <s v="Door Not in Control"/>
    <s v="Won't Stay in Adjustment"/>
    <s v=""/>
    <s v="2026 / 02"/>
    <s v="Return / Replace / Scrap"/>
    <x v="0"/>
  </r>
  <r>
    <x v="136"/>
    <s v="CAS6454234"/>
    <s v="Issue"/>
    <x v="0"/>
    <x v="0"/>
    <m/>
    <s v="Out of Box"/>
    <s v="Lcn"/>
    <s v="Dctl"/>
    <s v="4640"/>
    <s v="Princeton"/>
    <s v="Return/Replace_x000a_(1) 4640-3971 _x000a_Leaking_x000a__x000a_Ship to:_x000a_Thorsrud Supply Co   _x000a_2424 Burdick Expy E_x000a_Minot             ND 58701  _x000a__x000a_Do you need a replacement for a component or the entire device?: Component_x000a_Please describe the component: The 4642 Alum Cylinder is leaking. _x000a_Is there anything else we should know about this return?: N/A_x000a_Selected primary Product Type: Closers_x000a_Do you also need to update the Ship To Address on your order?: No_x000a_The original ship-to address is saved on the shipping tab._x000a_Email: sydneethorsrud@srt.com_x000a_Phone Number: (701) 822-1602_x000a_Preferred Contact Method: Email"/>
    <s v="THORSRUD SUPPLY"/>
    <s v="SO02973289"/>
    <s v="25051601"/>
    <s v="45344440"/>
    <n v="1"/>
    <s v="Lcn"/>
    <s v="Dctl"/>
    <s v="46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4642-3971 Only Cylinder                            ALUM"/>
    <s v="Cylinder"/>
    <m/>
    <m/>
    <n v="45796.833333333299"/>
    <m/>
    <m/>
    <s v="Return and Replace"/>
    <s v="Active"/>
    <s v="Portal Cases"/>
    <s v="Lisa Waterhouse"/>
    <s v="Commercial"/>
    <x v="4"/>
    <s v="Door Not in Control"/>
    <s v="Won't Stay in Adjustment"/>
    <s v=""/>
    <s v="2026 / 02"/>
    <s v="Return / Replace / Scrap"/>
    <x v="0"/>
  </r>
  <r>
    <x v="137"/>
    <s v="CAS6454623"/>
    <s v="Issue"/>
    <x v="0"/>
    <x v="0"/>
    <m/>
    <s v="Out of Box"/>
    <s v="Schlage Electronic Locks"/>
    <s v="Electronic Locks"/>
    <s v="CO100"/>
    <s v="Ensenada"/>
    <s v="Replace / Scrap_x000a_Line 1_x000a_Qty 1_x000a_LOCK.CO100.993R.70.KP.P6.EV.RHO.626.RR.4B.134.KD.S123.48-270-EV.2_x000a__x000a_Do you need a replacement for a component or the entire device?: Device_x000a_Is there anything else we should know about this return?: Stuck in Lock State, No motor sound, won't unlock._x000a_Selected primary Product Type: Electronic Locks/Readers and Credentials/Biometrics_x000a_Do you also need to update the Ship To Address on your order?: No_x000a_The original ship-to address is saved on the shipping tab._x000a_Email: jonathan.hernandez@weschecompany.com_x000a_Preferred Contact Method: Email"/>
    <s v="WESCHE COMPANY"/>
    <s v="14011755"/>
    <s v="HS-81494-CL"/>
    <s v="7768576"/>
    <m/>
    <s v="Schlage Electronic Locks"/>
    <s v="Electronic Locks"/>
    <s v="CO100"/>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s v="CO10-SES*8561650"/>
    <s v="Exterior Baseplate Sub-Assembly"/>
    <m/>
    <m/>
    <n v="45687.791666666701"/>
    <m/>
    <m/>
    <s v="Replace Only"/>
    <s v="Resolved"/>
    <s v="Portal Cases"/>
    <s v="Jeff Livingston"/>
    <s v="Commercial"/>
    <x v="10"/>
    <s v="Functional Electronic"/>
    <s v="Cannot lock / Unlock"/>
    <s v="Not Locking or Not Unlocking"/>
    <s v="2026 / 02"/>
    <s v="Return / Replace / Scrap"/>
    <x v="0"/>
  </r>
  <r>
    <x v="138"/>
    <s v="CAS6454977"/>
    <s v="Issue"/>
    <x v="0"/>
    <x v="0"/>
    <m/>
    <s v="Out of Box"/>
    <s v="Schlage Commercial"/>
    <s v="Lock"/>
    <s v="L9000"/>
    <s v="El Sauzal"/>
    <s v="Is there visible damage to exterior of shipping cartons?: no_x000a_Is there anything else we should know about your request?: Latch is getting stuck in lock case and will not pop back into latched position. We need a replacement lockset.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grant.stolz@builders-hardware.net_x000a_Phone Number: (814) 602-0660_x000a_Preferred Contact Method: Email_x000a_"/>
    <s v="Cook &amp; Boardman - DBA Builders Hardware &amp; Specialty Co"/>
    <s v="14206605"/>
    <s v="303749-556"/>
    <s v="8083749"/>
    <m/>
    <m/>
    <m/>
    <m/>
    <m/>
    <n v="1"/>
    <s v="0491040~Imballaggio|1033~Insufficient Packaging|1036~Emballage|3082~Embalaje"/>
    <s v="1111040~Imballaggio|3082~Embalaje|1033~Insufficient Packaging|1036~Emballage"/>
    <m/>
    <x v="6"/>
    <m/>
    <s v="L-SLLK*10922381"/>
    <m/>
    <m/>
    <m/>
    <n v="45981.791666666701"/>
    <m/>
    <m/>
    <m/>
    <s v="Active"/>
    <s v="Portal Cases"/>
    <s v="Portal Cases"/>
    <s v="Commercial"/>
    <x v="3"/>
    <s v="Insufficient Packaging"/>
    <s v="Insufficient Packaging"/>
    <s v=""/>
    <s v="2026 / 02"/>
    <s v="Return / Replace / Scrap"/>
    <x v="0"/>
  </r>
  <r>
    <x v="139"/>
    <s v="CAS6456253"/>
    <s v="Issue"/>
    <x v="0"/>
    <x v="1"/>
    <m/>
    <m/>
    <s v="Von Duprin"/>
    <s v="Exit"/>
    <s v="98/99"/>
    <s v="Indianapolis"/>
    <s v="Is there anything else we should know about this return?: My purchase order stated all devices as US19 finish. This item came in as US32D. We will need a replacement sent out ASAP._x000a_Selected primary Product Type: Exits_x000a_Do you also need to update the Ship To Address on your order?: No_x000a_The original ship-to address is saved on the shipping tab._x000a_Did the label match the product inside?: Yes_x000a_Email: anugent@mccarthyjones.com_x000a_Preferred Contact Method: Email_x000a_"/>
    <s v="COOK &amp; BOARDMAN - DBA MCCARTHY JONES &amp; WOODARD"/>
    <s v="SO03273369"/>
    <s v="306238-006"/>
    <s v="45714672"/>
    <n v="2"/>
    <m/>
    <m/>
    <m/>
    <m/>
    <n v="1"/>
    <m/>
    <m/>
    <m/>
    <x v="4"/>
    <m/>
    <s v="ED98"/>
    <m/>
    <m/>
    <m/>
    <n v="46075.791666666701"/>
    <m/>
    <m/>
    <m/>
    <s v="Active"/>
    <s v="Portal Cases"/>
    <s v="Portal Cases"/>
    <s v="Commercial"/>
    <x v="0"/>
    <s v=""/>
    <s v=""/>
    <s v=""/>
    <s v="2026 / 02"/>
    <s v="Return / Replace / Scrap"/>
    <x v="1"/>
  </r>
  <r>
    <x v="140"/>
    <s v="CAS6446337"/>
    <s v="Issue"/>
    <x v="0"/>
    <x v="1"/>
    <m/>
    <m/>
    <s v="Schlage Commercial"/>
    <s v="Lock"/>
    <s v="Cylinder"/>
    <s v="Security"/>
    <s v="N/C REPLACE_x000a__x000a_LINE 3 QTY 1 EA:_x000a_B500-SLLK*9422994_x000a_LOCK.B560.P6.EV.622.12-289.10-108.138.KA-0BIT.S123.48-270-EV.2_x000a__x000a_SHIP TO:_x000a_ROCHESTER_#7502_x000a__x000a_Is there anything else we should know about your request?: Our Locksmith is just opening the 5 boxes of B560P6 to key and discovered only 99 of the 100 ordered and billed.  Requesting 1 to replace missing deadbolt._x000a_Selected primary Product Type: Mechanical Locks_x000a_Do you also need to update the Ship To Address on your order?: No_x000a_The original ship-to address is saved on the shipping tab._x000a_Email: robind@morselbr.com_x000a_Preferred Contact Method: Email"/>
    <s v="LUMBERMENS MERCHANDISING CORP"/>
    <s v="14080511"/>
    <s v="74950"/>
    <s v="7879129"/>
    <n v="3"/>
    <s v="Schlage Commercial"/>
    <s v="Lock"/>
    <s v="B500"/>
    <s v="Security"/>
    <n v="1"/>
    <s v="0213082~Allegion no envió un producto/pieza|1040~(Alle) Spedito Articolo/Componente mancante|1036~Allegion a envoyé un produit ou une pièce manquante|1033~Allegion Sent Missing Product / Part"/>
    <s v="9741040~Prodotto Mancante|1033~Missing Product|1036~Produit manquant"/>
    <m/>
    <x v="0"/>
    <m/>
    <s v="B500-SLLK*9422994"/>
    <m/>
    <m/>
    <m/>
    <n v="45791.833333333299"/>
    <m/>
    <m/>
    <s v="Replace Only"/>
    <s v="Resolved"/>
    <s v="Portal Cases"/>
    <s v="Venus Diaz"/>
    <s v="Commercial"/>
    <x v="3"/>
    <s v="Allegion Sent Missing Product / Part"/>
    <s v="Missing Product"/>
    <s v=""/>
    <s v="2026 / 02"/>
    <s v="Return / Replace / Scrap"/>
    <x v="0"/>
  </r>
  <r>
    <x v="141"/>
    <s v="CAS6449049"/>
    <s v="Issue"/>
    <x v="0"/>
    <x v="1"/>
    <m/>
    <m/>
    <s v="Falcon"/>
    <s v="Lock"/>
    <s v="T"/>
    <s v="El Sauzal"/>
    <s v="OE entered the wrong finish for line 3. Should be 626 not 622._x000a__x000a_Return with 0% restock _x000a_Line 3 / Qty 10 LOCK.T581.BDC.DAN.622.23981145.5164.134.DETAIL_x000a__x000a_Replace @ charge - Quote 1506867 / PB15 / 83.5% discount / 4.5% surcharge_x000a_Qty 10) LOCK.T581.BDC.DAN.626.23981145.5164.134.DETAIL_x000a__x000a_Ship to/Pick-up (2 labels @ 20lbs, 1 label @ 10lbs):_x000a_LAZZARO COMPANY_x000a_4590 W 61ST AVE_x000a_HOBART, IN, 46342, US"/>
    <s v="LAZZARO CO"/>
    <s v="14235500"/>
    <s v="TJS63001-301#1"/>
    <s v="8111977"/>
    <n v="3"/>
    <s v="Falcon"/>
    <s v="Lock"/>
    <s v="T"/>
    <s v="El Sauzal"/>
    <n v="10"/>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LOCK.T581.BDC.DAN.626.23981145.5164.134.DETAIL"/>
    <m/>
    <m/>
    <m/>
    <n v="46009.791666666701"/>
    <m/>
    <m/>
    <s v="Replace Only"/>
    <s v="Active"/>
    <s v="Damien Shiles"/>
    <s v="Veronica Ross"/>
    <s v="Commercial"/>
    <x v="16"/>
    <s v="Spec / Plan / Job Change"/>
    <s v="Spec / Plan / Job Change"/>
    <s v=""/>
    <s v="2026 / 02"/>
    <s v="Return / Replace / Scrap"/>
    <x v="2"/>
  </r>
  <r>
    <x v="141"/>
    <s v="CAS6449049"/>
    <s v="Issue"/>
    <x v="0"/>
    <x v="1"/>
    <m/>
    <m/>
    <s v="Falcon"/>
    <s v="Lock"/>
    <s v="T"/>
    <s v="El Sauzal"/>
    <s v="OE entered the wrong finish for line 3. Should be 626 not 622._x000a__x000a_Return with 0% restock _x000a_Line 3 / Qty 10 LOCK.T581.BDC.DAN.622.23981145.5164.134.DETAIL_x000a__x000a_Replace @ charge - Quote 1506867 / PB15 / 83.5% discount / 4.5% surcharge_x000a_Qty 10) LOCK.T581.BDC.DAN.626.23981145.5164.134.DETAIL_x000a__x000a_Ship to/Pick-up (2 labels @ 20lbs, 1 label @ 10lbs):_x000a_LAZZARO COMPANY_x000a_4590 W 61ST AVE_x000a_HOBART, IN, 46342, US"/>
    <s v="LAZZARO CO"/>
    <s v="14235500"/>
    <s v="TJS63001-301#1"/>
    <s v="8111977"/>
    <n v="3"/>
    <s v="Falcon"/>
    <s v="Lock"/>
    <s v="T"/>
    <s v="El Sauzal"/>
    <n v="10"/>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T-FLLK*8510259"/>
    <m/>
    <m/>
    <m/>
    <n v="46009.791666666701"/>
    <m/>
    <m/>
    <s v="Return Only"/>
    <s v="Active"/>
    <s v="Damien Shiles"/>
    <s v="Veronica Ross"/>
    <s v="Commercial"/>
    <x v="16"/>
    <s v="Allegion Entered Incorrect Product"/>
    <s v="Allegion Entered Incorrect Product"/>
    <s v=""/>
    <s v="2026 / 02"/>
    <s v="Return / Replace / Scrap"/>
    <x v="1"/>
  </r>
  <r>
    <x v="142"/>
    <s v="CAS6450781"/>
    <s v="Issue"/>
    <x v="0"/>
    <x v="4"/>
    <m/>
    <m/>
    <s v="Von Duprin"/>
    <s v="Exit"/>
    <s v="6000 Strikes"/>
    <s v="Indianapolis"/>
    <s v="RTN 45%_x000a__x000a_LINE 27_x000a_2EA Electric Strike / 6223-US32D-24VDC-FSE-CON_x000a__x000a_***************************_x000a_Is there anything else we should know about this return?: End user no longer needs, ordered wrong, need to return these items_x000a_Selected primary Product Type: Mechanical Locks_x000a_Is this still new and in the original package?: Yes_x000a_Email: jayson.bly@imlss.com_x000a_Phone Number: (210) 943-9927_x000a_Preferred Contact Method: Email"/>
    <s v="IML Security Supply"/>
    <s v="SO03222418"/>
    <s v="692687"/>
    <s v="45667446"/>
    <n v="27"/>
    <s v="Von Duprin"/>
    <s v="Exit"/>
    <s v="Monitor Strikes"/>
    <s v="Indianapolis"/>
    <n v="2"/>
    <s v="0141033~Customer Ordered Incorrect Amount|1040~(Cliente) Ordinato Q.tà/Valore Errato|3082~Cliente solicitó cantidad errónea|1036~Le client a commandé un montant incorrect"/>
    <s v="2251033~Overage|1036~Excédent|1040~Troppo Vecchio|3082~Exceso|1055~Geçkin"/>
    <m/>
    <x v="2"/>
    <m/>
    <s v="ES"/>
    <m/>
    <m/>
    <m/>
    <n v="46041.791666666701"/>
    <m/>
    <m/>
    <s v="Return Only"/>
    <s v="Active"/>
    <s v="Portal Cases"/>
    <s v="Deandra Ball"/>
    <s v="Commercial"/>
    <x v="0"/>
    <s v="Customer Ordered Incorrect Amount"/>
    <s v="Overage"/>
    <s v=""/>
    <s v="2026 / 02"/>
    <s v="Return / Replace / Scrap"/>
    <x v="2"/>
  </r>
  <r>
    <x v="143"/>
    <s v="CAS6451166"/>
    <s v="Issue"/>
    <x v="0"/>
    <x v="1"/>
    <m/>
    <m/>
    <s v="Schlage Commercial"/>
    <s v="Lock"/>
    <s v="L9000"/>
    <s v="Security"/>
    <s v="Is there anything else we should know about your request?: We are only missing the thumb turn for this lock_x000a_Selected primary Product Type: Mechanical Locks_x000a_Do you also need to update the Ship To Address on your order?: No_x000a_The original ship-to address is saved on the shipping tab._x000a_One or more files were provided by the customer and saved in the timeline._x000a_Email: bknowles@pdoor.com_x000a_Phone Number: 15713290114_x000a_Preferred Contact Method: Email_x000a_"/>
    <s v="COOK &amp; BOARDMAN LLC - DBA PRECISION FREDERICKSBURG"/>
    <s v="14220007"/>
    <s v="371768-014"/>
    <s v="8105342"/>
    <m/>
    <m/>
    <m/>
    <m/>
    <m/>
    <n v="1"/>
    <m/>
    <m/>
    <m/>
    <x v="4"/>
    <m/>
    <s v="L-SLLK*11127027"/>
    <m/>
    <m/>
    <m/>
    <n v="46005.791666666701"/>
    <m/>
    <m/>
    <m/>
    <s v="Active"/>
    <s v="Portal Cases"/>
    <s v="Portal Cases"/>
    <s v="Commercial"/>
    <x v="3"/>
    <s v=""/>
    <s v=""/>
    <s v=""/>
    <s v="2026 / 02"/>
    <s v="Return / Replace / Scrap"/>
    <x v="1"/>
  </r>
  <r>
    <x v="144"/>
    <s v="CAS6451473"/>
    <s v="Issue"/>
    <x v="0"/>
    <x v="1"/>
    <m/>
    <m/>
    <s v="Schlage Commercial"/>
    <s v="Lock"/>
    <s v="ND"/>
    <s v="Security"/>
    <s v="Is there anything else we should know about your request?: Nothing received from this order._x000a_Selected primary Product Type: Mechanical Locks_x000a_Do you also need to update the Ship To Address on your order?: No_x000a_The original ship-to address is saved on the shipping tab._x000a_Email: tim@doorwayz.com_x000a_Phone Number: 6145574479_x000a_Preferred Contact Method: Phone_x000a_"/>
    <s v="DOORWAYZ UNLIMITED"/>
    <s v="SO03263858"/>
    <s v="PO501048"/>
    <s v="45690961"/>
    <n v="1"/>
    <m/>
    <m/>
    <m/>
    <m/>
    <n v="1"/>
    <m/>
    <m/>
    <m/>
    <x v="4"/>
    <m/>
    <s v="043156549917:FT"/>
    <m/>
    <m/>
    <m/>
    <n v="46058.791666666701"/>
    <m/>
    <m/>
    <m/>
    <s v="Active"/>
    <s v="Portal Cases"/>
    <s v="Portal Cases"/>
    <s v="Commercial"/>
    <x v="3"/>
    <s v=""/>
    <s v=""/>
    <s v=""/>
    <s v="2026 / 02"/>
    <s v="Return / Replace / Scrap"/>
    <x v="1"/>
  </r>
  <r>
    <x v="144"/>
    <s v="CAS6451473"/>
    <s v="Issue"/>
    <x v="0"/>
    <x v="1"/>
    <m/>
    <m/>
    <s v="Schlage Commercial"/>
    <s v="Lock"/>
    <s v="ND"/>
    <s v="Security"/>
    <s v="Is there anything else we should know about your request?: Nothing received from this order._x000a_Selected primary Product Type: Mechanical Locks_x000a_Do you also need to update the Ship To Address on your order?: No_x000a_The original ship-to address is saved on the shipping tab._x000a_Email: tim@doorwayz.com_x000a_Phone Number: 6145574479_x000a_Preferred Contact Method: Phone_x000a_"/>
    <s v="DOORWAYZ UNLIMITED"/>
    <s v="SO03263858"/>
    <s v="PO501048"/>
    <s v="45690961"/>
    <n v="2"/>
    <m/>
    <m/>
    <m/>
    <m/>
    <n v="1"/>
    <m/>
    <m/>
    <m/>
    <x v="4"/>
    <m/>
    <s v="043156551033:FT"/>
    <m/>
    <m/>
    <m/>
    <n v="46058.791666666701"/>
    <m/>
    <m/>
    <m/>
    <s v="Active"/>
    <s v="Portal Cases"/>
    <s v="Portal Cases"/>
    <s v="Commercial"/>
    <x v="3"/>
    <s v=""/>
    <s v=""/>
    <s v=""/>
    <s v="2026 / 02"/>
    <s v="Return / Replace / Scrap"/>
    <x v="1"/>
  </r>
  <r>
    <x v="144"/>
    <s v="CAS6451473"/>
    <s v="Issue"/>
    <x v="0"/>
    <x v="1"/>
    <m/>
    <m/>
    <s v="Schlage Commercial"/>
    <s v="Lock"/>
    <s v="ND"/>
    <s v="Security"/>
    <s v="Is there anything else we should know about your request?: Nothing received from this order._x000a_Selected primary Product Type: Mechanical Locks_x000a_Do you also need to update the Ship To Address on your order?: No_x000a_The original ship-to address is saved on the shipping tab._x000a_Email: tim@doorwayz.com_x000a_Phone Number: 6145574479_x000a_Preferred Contact Method: Phone_x000a_"/>
    <s v="DOORWAYZ UNLIMITED"/>
    <s v="SO03263858"/>
    <s v="PO501048"/>
    <s v="45690961"/>
    <n v="3"/>
    <m/>
    <m/>
    <m/>
    <m/>
    <n v="22"/>
    <m/>
    <m/>
    <m/>
    <x v="4"/>
    <m/>
    <s v="043156551194:FT"/>
    <m/>
    <m/>
    <m/>
    <n v="46058.791666666701"/>
    <m/>
    <m/>
    <m/>
    <s v="Active"/>
    <s v="Portal Cases"/>
    <s v="Portal Cases"/>
    <s v="Commercial"/>
    <x v="3"/>
    <s v=""/>
    <s v=""/>
    <s v=""/>
    <s v="2026 / 02"/>
    <s v="Return / Replace / Scrap"/>
    <x v="1"/>
  </r>
  <r>
    <x v="144"/>
    <s v="CAS6451473"/>
    <s v="Issue"/>
    <x v="0"/>
    <x v="1"/>
    <m/>
    <m/>
    <s v="Schlage Commercial"/>
    <s v="Lock"/>
    <s v="ND"/>
    <s v="Security"/>
    <s v="Is there anything else we should know about your request?: Nothing received from this order._x000a_Selected primary Product Type: Mechanical Locks_x000a_Do you also need to update the Ship To Address on your order?: No_x000a_The original ship-to address is saved on the shipping tab._x000a_Email: tim@doorwayz.com_x000a_Phone Number: 6145574479_x000a_Preferred Contact Method: Phone_x000a_"/>
    <s v="DOORWAYZ UNLIMITED"/>
    <s v="SO03263858"/>
    <s v="PO501048"/>
    <s v="45690961"/>
    <n v="4"/>
    <m/>
    <m/>
    <m/>
    <m/>
    <n v="2"/>
    <m/>
    <m/>
    <m/>
    <x v="4"/>
    <m/>
    <s v="043156921263:FT"/>
    <m/>
    <m/>
    <m/>
    <n v="46058.791666666701"/>
    <m/>
    <m/>
    <m/>
    <s v="Active"/>
    <s v="Portal Cases"/>
    <s v="Portal Cases"/>
    <s v="Commercial"/>
    <x v="3"/>
    <s v=""/>
    <s v=""/>
    <s v=""/>
    <s v="2026 / 02"/>
    <s v="Return / Replace / Scrap"/>
    <x v="1"/>
  </r>
  <r>
    <x v="145"/>
    <s v="CAS6454123"/>
    <s v="Issue"/>
    <x v="0"/>
    <x v="1"/>
    <m/>
    <m/>
    <s v="Von Duprin"/>
    <s v="Exit"/>
    <s v="98/99"/>
    <s v="Indianapolis"/>
    <s v="PARENT CASE CAS6428948_x000a__x000a_NC REPLACE_x000a__x000a_1 EA - 98-EO-315-3'-RHR-299-EMB &quot;PUSH&quot;-PBT=US32D (ED98 199711) _x000a__x000a_SHIP TO _x000a_COMMERCIAL MILL &amp; BLDR. SUPPLY_x000a_1210 AMES AVE_x000a_DELIVER HRS 5:00AM -2:30PM_x000a_Milpitas, CA 95035_x000a_USA_x000a__x000a_SCRAP IN FIELD WRONG DEVICE _x000a__x000a_Please see attached order info for a replacement that was shipped without the Embossed PUSH as ordered and acknowledged. This is a replacement for another shipment that was also not embossed, same issue. So we need another replacement. Please ship via NDA to the same address as this first replacement. Please confirm QC is on this and the problem has been escalated at the factory level._x000a__x000a__x000a__x000a__x000a__x000a__x000a__x000a_Is there anything else we should know about this return?: The customer received the exit device without the embossed 'PUSH', see photo attached. Please expedite the replacement's shipping to UPS Next Day Air at Allegion's expense._x000a_Selected primary Product Type: Exits_x000a_Do you also need to update the Ship To Address on your order?: Yes_x000a_The customer changed the ship-to address and it is saved on the shipping tab._x000a_Did the label match the product inside?: Yes_x000a_One or more files were provided by the customer and saved in the timeline._x000a_Email: nickl@huntingtonhardware.com_x000a_Preferred Contact Method: Email"/>
    <s v="HUNTINGTON HARDWARE CO INC - HQ"/>
    <s v="SO03246179"/>
    <s v="1381770P##PT2"/>
    <s v="45714430"/>
    <n v="1"/>
    <s v="Von Duprin"/>
    <s v="Exit"/>
    <s v="98/99"/>
    <s v="Indianapolis"/>
    <n v="1"/>
    <s v="0281033~Allegion Sent Incorrect Product / Part"/>
    <s v="9721033~Incorrect Product|1036~Produit incorrect|1040~Prodotto errato"/>
    <m/>
    <x v="0"/>
    <m/>
    <s v="98-EO-315-3'-RHR-299-EMB &quot;PUSH&quot;-PBT=US32D (ED98 199711)"/>
    <m/>
    <m/>
    <m/>
    <n v="46075.791666666701"/>
    <m/>
    <m/>
    <s v="Replace Only"/>
    <s v="Resolved"/>
    <s v="Mary Rowinski"/>
    <s v="Mary Rowinski"/>
    <s v="Commercial"/>
    <x v="0"/>
    <s v="Allegion Sent Incorrect Product / Part"/>
    <s v="Incorrect Product"/>
    <s v=""/>
    <s v="2026 / 02"/>
    <s v="Return / Replace / Scrap"/>
    <x v="0"/>
  </r>
  <r>
    <x v="146"/>
    <s v="CAS6454318"/>
    <s v="Issue"/>
    <x v="0"/>
    <x v="1"/>
    <m/>
    <m/>
    <s v="Schlage Commercial"/>
    <s v="Lock"/>
    <s v="ND"/>
    <s v="El Sauzal"/>
    <s v="2/27/26 CM 8180187_x000a_SLD CREDIT RMA 14280002_x000a_QS REPLACEMENT_x000a__x000a_NEED TO INVOICE CUSTOMER _x000a__x000a_NC REPLACE _x000a_LINE 2 - 6 EACH 40-800-40 626 OS-OCC_x000a__x000a_SHIP TO _x000a_NEWCO DEALERS WHOLESALE_x000a_7845 E 89TH ST_x000a_Indianapolis, IN, 46256, US_x000a__x000a__x000a_NEXT DAY AIR"/>
    <s v="NEWCO DEALERS WHOLESALE - DBA DEALERS WHOLESALE"/>
    <s v="14213567"/>
    <s v="146588"/>
    <s v="8080462"/>
    <m/>
    <s v="Schlage Commercial"/>
    <s v="Lock"/>
    <s v="ND"/>
    <s v="El Sauzal"/>
    <n v="6"/>
    <s v="0213082~Allegion no envió un producto/pieza|1040~(Alle) Spedito Articolo/Componente mancante|1036~Allegion a envoyé un produit ou une pièce manquante|1033~Allegion Sent Missing Product / Part"/>
    <s v="9741040~Prodotto Mancante|1033~Missing Product|1036~Produit manquant"/>
    <m/>
    <x v="0"/>
    <m/>
    <s v="40-800-40 626 OS-OCC"/>
    <m/>
    <m/>
    <m/>
    <n v="46078.791666666701"/>
    <m/>
    <m/>
    <s v="Replace Only"/>
    <s v="Resolved"/>
    <s v="Mary Rowinski"/>
    <s v="Kevin Durand"/>
    <s v="Commercial"/>
    <x v="3"/>
    <s v="Allegion Sent Missing Product / Part"/>
    <s v="Missing Product"/>
    <s v=""/>
    <s v="2026 / 02"/>
    <s v="Return / Replace / Scrap"/>
    <x v="0"/>
  </r>
  <r>
    <x v="147"/>
    <s v="CAS6455635"/>
    <s v="Issue"/>
    <x v="0"/>
    <x v="1"/>
    <m/>
    <m/>
    <s v="Schlage Commercial"/>
    <s v="Lock"/>
    <s v="ND"/>
    <s v="Security"/>
    <s v="Is there anything else we should know about this return?: Line 5 on p.o. 368739 just arrived and we received 6 ND53 instead of ND73_x000a_Selected primary Product Type: Electronic Locks/Readers and Credentials/Biometrics_x000a_Do you also need to update the Ship To Address on your order?: No_x000a_The original ship-to address is saved on the shipping tab._x000a_Did the label match the product inside?: Yes_x000a_Email: jahall@kendelldrs.com_x000a_Phone Number: (654) 335-6223_x000a_Preferred Contact Method: Email_x000a_"/>
    <s v="KENDELL INTERMEDIATE CORP - dba KENDELL DOORS &amp; HARDWARE LLC - HQ"/>
    <s v="14259098"/>
    <s v="PO368739"/>
    <s v="8173689"/>
    <m/>
    <m/>
    <m/>
    <m/>
    <m/>
    <n v="6"/>
    <m/>
    <m/>
    <m/>
    <x v="4"/>
    <m/>
    <s v="ND-SLLK*11312325"/>
    <m/>
    <m/>
    <m/>
    <n v="46075.791666666701"/>
    <m/>
    <m/>
    <m/>
    <s v="Active"/>
    <s v="Portal Cases"/>
    <s v="Portal Cases"/>
    <s v="Commercial"/>
    <x v="3"/>
    <s v=""/>
    <s v=""/>
    <s v=""/>
    <s v="2026 / 02"/>
    <s v="Return / Replace / Scrap"/>
    <x v="1"/>
  </r>
  <r>
    <x v="148"/>
    <s v="CAS6448716"/>
    <s v="Issue"/>
    <x v="0"/>
    <x v="4"/>
    <m/>
    <m/>
    <s v="Ives / Gj Commercial"/>
    <s v="Accy"/>
    <s v="Continuous Hinges - Geared"/>
    <s v="Indianapolis"/>
    <s v="**CANNOT RETURN - BELOW OUR $250.00 MINIMUM RETURN POLICY**_x000a__x000a_LINE 1 QTY 1 112HD 95&quot; (2413mm) US28_x000a_45% RESTOCK FEE_x000a__x000a__x000a_Is there anything else we should know about this return?: Customer would like to return if possible._x000a_Selected primary Product Type: Exits_x000a_Is this still new and in the original package?: Yes_x000a_Email: aaron.ovelman@arconic.com_x000a_Phone Number: 5703896302_x000a_Preferred Contact Method: Email"/>
    <s v="KAWNEER CO INC"/>
    <s v="SO03248954"/>
    <s v="68-612801OP##PT2"/>
    <s v="45679451"/>
    <n v="1"/>
    <s v="Ives / Gj Commercial"/>
    <s v="Accy"/>
    <s v="Continuous Hinges - Geared"/>
    <s v="Indianapolis"/>
    <n v="1"/>
    <s v="0141033~Customer Ordered Incorrect Amount|1040~(Cliente) Ordinato Q.tà/Valore Errato|3082~Cliente solicitó cantidad errónea|1036~Le client a commandé un montant incorrect"/>
    <s v="2251033~Overage|1036~Excédent|1040~Troppo Vecchio|3082~Exceso|1055~Geçkin"/>
    <m/>
    <x v="2"/>
    <m/>
    <s v="CHINGE.2135"/>
    <m/>
    <m/>
    <m/>
    <n v="46050.791666666701"/>
    <m/>
    <m/>
    <s v="Return Only"/>
    <s v="Resolved"/>
    <s v="Portal Cases"/>
    <s v="Jacquelyn Bastone"/>
    <s v="Commercial"/>
    <x v="1"/>
    <s v="Customer Ordered Incorrect Amount"/>
    <s v="Overage"/>
    <s v=""/>
    <s v="2026 / 02"/>
    <s v="Return / Replace / Scrap"/>
    <x v="2"/>
  </r>
  <r>
    <x v="149"/>
    <s v="CAS6448735"/>
    <s v="Issue"/>
    <x v="0"/>
    <x v="4"/>
    <m/>
    <m/>
    <s v="Ives / Gj Commercial"/>
    <s v="Accy"/>
    <s v="Floor/Wall Stops/Bumpers/Silencers"/>
    <s v="Indianapolis"/>
    <s v="**CANNOT RETURN - BELOW OUR $250.00 RETURN POLICY**_x000a__x000a_L1 QTY 1 FS18L_x000a_L2 QTY 1 FS18S_x000a_45% RESTOCK FEE_x000a__x000a_Is there anything else we should know about this return?: customer would like to return if possible._x000a_Selected primary Product Type: Exits_x000a_Is this still new and in the original package?: Yes_x000a_Email: aaron.ovelman@arconic.com_x000a_Phone Number: 5703896302_x000a_Preferred Contact Method: Email"/>
    <s v="KAWNEER CO INC"/>
    <s v="SO03246171"/>
    <s v="68-28589OD"/>
    <s v="45675260"/>
    <n v="1"/>
    <s v="Ives / Gj Commercial"/>
    <s v="Accy"/>
    <s v="Floor/Wall Stops/Bumpers/Silencers"/>
    <s v="Indianapolis"/>
    <n v="1"/>
    <s v="0141033~Customer Ordered Incorrect Amount|1040~(Cliente) Ordinato Q.tà/Valore Errato|3082~Cliente solicitó cantidad errónea|1036~Le client a commandé un montant incorrect"/>
    <s v="2251033~Overage|1036~Excédent|1040~Troppo Vecchio|3082~Exceso|1055~Geçkin"/>
    <m/>
    <x v="2"/>
    <m/>
    <s v="FS.10078"/>
    <m/>
    <m/>
    <m/>
    <n v="46048.791666666701"/>
    <m/>
    <m/>
    <s v="Return Only"/>
    <s v="Resolved"/>
    <s v="Portal Cases"/>
    <s v="Jacquelyn Bastone"/>
    <s v="Commercial"/>
    <x v="1"/>
    <s v="Customer Ordered Incorrect Amount"/>
    <s v="Overage"/>
    <s v=""/>
    <s v="2026 / 02"/>
    <s v="Return / Replace / Scrap"/>
    <x v="2"/>
  </r>
  <r>
    <x v="149"/>
    <s v="CAS6448735"/>
    <s v="Issue"/>
    <x v="0"/>
    <x v="4"/>
    <m/>
    <m/>
    <s v="Ives / Gj Commercial"/>
    <s v="Accy"/>
    <s v="Floor/Wall Stops/Bumpers/Silencers"/>
    <s v="Indianapolis"/>
    <s v="**CANNOT RETURN - BELOW OUR $250.00 RETURN POLICY**_x000a__x000a_L1 QTY 1 FS18L_x000a_L2 QTY 1 FS18S_x000a_45% RESTOCK FEE_x000a__x000a_Is there anything else we should know about this return?: customer would like to return if possible._x000a_Selected primary Product Type: Exits_x000a_Is this still new and in the original package?: Yes_x000a_Email: aaron.ovelman@arconic.com_x000a_Phone Number: 5703896302_x000a_Preferred Contact Method: Email"/>
    <s v="KAWNEER CO INC"/>
    <s v="SO03246171"/>
    <s v="68-28589OD"/>
    <s v="45675260"/>
    <n v="2"/>
    <s v="Ives / Gj Commercial"/>
    <s v="Accy"/>
    <s v="Floor/Wall Stops/Bumpers/Silencers"/>
    <s v="Indianapolis"/>
    <n v="1"/>
    <s v="0141033~Customer Ordered Incorrect Amount|1040~(Cliente) Ordinato Q.tà/Valore Errato|3082~Cliente solicitó cantidad errónea|1036~Le client a commandé un montant incorrect"/>
    <s v="2251033~Overage|1036~Excédent|1040~Troppo Vecchio|3082~Exceso|1055~Geçkin"/>
    <m/>
    <x v="2"/>
    <m/>
    <s v="FS.10077"/>
    <m/>
    <m/>
    <m/>
    <n v="46048.791666666701"/>
    <m/>
    <m/>
    <s v="Return Only"/>
    <s v="Resolved"/>
    <s v="Portal Cases"/>
    <s v="Jacquelyn Bastone"/>
    <s v="Commercial"/>
    <x v="1"/>
    <s v="Customer Ordered Incorrect Amount"/>
    <s v="Overage"/>
    <s v=""/>
    <s v="2026 / 02"/>
    <s v="Return / Replace / Scrap"/>
    <x v="2"/>
  </r>
  <r>
    <x v="150"/>
    <s v="CAS6450228"/>
    <s v="Issue"/>
    <x v="0"/>
    <x v="3"/>
    <m/>
    <m/>
    <s v="Zero"/>
    <s v="Accy"/>
    <s v="Automatic Door Bottoms"/>
    <s v="Indianapolis"/>
    <s v="N/C replacement, material damaged when taken OOB. _x000a__x000a_Line 17 - Qty 2 - 355AA-48&quot; (1219MM)_x000a__x000a_Ship to:_x000a_Arch. Division 8_x000a_8219 BURLESON RD_x000a_SUITE 100_x000a_AUSTIN, TX 78744_x000a_USA_x000a__x000a_Is there visible damage to exterior of shipping cartons?: no_x000a_Is there anything else we should know about your request?: Damaged/broken 2 each line 17 (Auto door bottom 355AA 48”)_x000a_Selected primary Product Type: Accessories_x000a_Do you also need to update the Ship To Address on your order?: No_x000a_The original ship-to address is saved on the shipping tab._x000a_One or more files were provided by the customer and saved in the timeline._x000a_Email: tmiller@archdiv8.com_x000a_Phone Number: 12108266616_x000a_Preferred Contact Method: Email"/>
    <s v="ARCHITECTURAL DIVISION 8"/>
    <s v="SO03264046"/>
    <s v="307217-44S"/>
    <s v="45705900"/>
    <n v="17"/>
    <s v="Zero"/>
    <s v="Accy"/>
    <s v="Automatic Door Bottoms"/>
    <s v="Indianapolis"/>
    <n v="2"/>
    <s v="0491040~Imballaggio|1033~Insufficient Packaging|1036~Emballage|3082~Embalaje"/>
    <s v="1111040~Imballaggio|3082~Embalaje|1033~Insufficient Packaging|1036~Emballage"/>
    <m/>
    <x v="6"/>
    <m/>
    <s v="ADB355AA-48"/>
    <m/>
    <m/>
    <m/>
    <n v="46069.791666666701"/>
    <m/>
    <m/>
    <s v="Replace Only"/>
    <s v="Resolved"/>
    <s v="Portal Cases"/>
    <s v="Caleb Nanzer"/>
    <s v="Commercial"/>
    <x v="5"/>
    <s v="Insufficient Packaging"/>
    <s v="Insufficient Packaging"/>
    <s v=""/>
    <s v="2026 / 02"/>
    <s v="Return / Replace / Scrap"/>
    <x v="0"/>
  </r>
  <r>
    <x v="151"/>
    <s v="CAS6454101"/>
    <s v="Issue"/>
    <x v="1"/>
    <x v="5"/>
    <m/>
    <m/>
    <s v="Von Duprin"/>
    <s v="Exit"/>
    <s v="98/99"/>
    <s v="Indianapolis"/>
    <s v="Please issue credit to invoice 45462362 in the amount of $69.28 for freight._x000a__x000a_Materials were returned with 0% restocking fee but freight was not credited (CAS6384650)."/>
    <s v="ARCHITECTURAL HARDWARE INC OF VIRGINIA"/>
    <s v="SO03045901"/>
    <s v="PO-047321##PT2"/>
    <s v="45462362"/>
    <n v="1"/>
    <s v="Von Duprin"/>
    <s v="Exit"/>
    <s v="98/99"/>
    <s v="Indianapolis"/>
    <n v="1"/>
    <s v="0791033~Incorrect Shipping &amp; Handling|1040~Spedizione &amp; gestione errati|3082~Envío y manejo incorrectos|1036~Expédition et manutention incorrectes"/>
    <s v="0731033~Incorrect Shipping &amp; Handling in ERP|1036~Incorrect Shipping &amp; Handling in ERP|3082~Envío y manejo incorrectos en ERP|1040~Spedizione &amp; gestione errati nel ERP"/>
    <m/>
    <x v="8"/>
    <m/>
    <s v="ED99"/>
    <m/>
    <m/>
    <m/>
    <n v="45880.833333333299"/>
    <m/>
    <m/>
    <s v="Credit Request"/>
    <s v="Resolved"/>
    <s v="Brayden Helms"/>
    <s v="Brayden Helms"/>
    <s v="Commercial"/>
    <x v="0"/>
    <s v="Incorrect Shipping &amp; Handling"/>
    <s v="Incorrect Shipping &amp; Handling in ERP"/>
    <s v=""/>
    <s v="2026 / 02"/>
    <s v="Credit / Debit Request"/>
    <x v="1"/>
  </r>
  <r>
    <x v="152"/>
    <s v="CAS6455302"/>
    <s v="Issue"/>
    <x v="1"/>
    <x v="5"/>
    <m/>
    <m/>
    <s v="AD Systems"/>
    <s v="Door"/>
    <s v="ExamSlide"/>
    <s v="Everett"/>
    <s v="Please credit invoice in full - it was processed on the wrong account."/>
    <s v="S &amp; S BUILDERS HARDWARE CO"/>
    <s v="SO0019953"/>
    <s v="135377-213"/>
    <s v="60018849"/>
    <m/>
    <s v="AD Systems"/>
    <s v="Door"/>
    <s v="ExamSlide"/>
    <s v="Everett"/>
    <n v="1"/>
    <s v="0341033~Incorrect Bill To|1040~Indirizzo fatturazione errato|3082~Factura incorrecta a|1036~Facture incorrecte"/>
    <s v="1031033~Order Management Used Incorrect Account|1040~(Inserimento Ordini) Usato Account Errato|1036~Le donneur d'ordre a utilisé un compte incorrect"/>
    <m/>
    <x v="1"/>
    <m/>
    <m/>
    <m/>
    <m/>
    <m/>
    <n v="46078"/>
    <m/>
    <m/>
    <s v="Credit Request"/>
    <s v="Resolved"/>
    <s v="Jodi Maurer"/>
    <s v="Jodi Maurer"/>
    <s v="Commercial"/>
    <x v="18"/>
    <s v="Incorrect Bill To"/>
    <s v="Order Management Used Incorrect Account"/>
    <s v=""/>
    <s v="2026 / 02"/>
    <s v="Credit / Debit Request"/>
    <x v="1"/>
  </r>
  <r>
    <x v="153"/>
    <s v="CAS6455315"/>
    <s v="Issue"/>
    <x v="1"/>
    <x v="5"/>
    <m/>
    <m/>
    <s v="AD Systems"/>
    <s v="Door"/>
    <s v="ExamSlide"/>
    <s v="Everett"/>
    <s v="Please credit invoice in full - it was processed on wrong customer account."/>
    <s v="S &amp; S BUILDERS HARDWARE CO"/>
    <s v="SO0019953"/>
    <s v="135377-213"/>
    <s v="60018714"/>
    <m/>
    <s v="AD Systems"/>
    <s v="Door"/>
    <s v="ExamSlide"/>
    <s v="Everett"/>
    <n v="1"/>
    <s v="0341033~Incorrect Bill To|1040~Indirizzo fatturazione errato|3082~Factura incorrecta a|1036~Facture incorrecte"/>
    <s v="1031033~Order Management Used Incorrect Account|1040~(Inserimento Ordini) Usato Account Errato|1036~Le donneur d'ordre a utilisé un compte incorrect"/>
    <m/>
    <x v="1"/>
    <m/>
    <m/>
    <m/>
    <m/>
    <m/>
    <n v="46070"/>
    <m/>
    <m/>
    <s v="Credit Request"/>
    <s v="Resolved"/>
    <s v="Jodi Maurer"/>
    <s v="Jodi Maurer"/>
    <s v="Commercial"/>
    <x v="18"/>
    <s v="Incorrect Bill To"/>
    <s v="Order Management Used Incorrect Account"/>
    <s v=""/>
    <s v="2026 / 02"/>
    <s v="Credit / Debit Request"/>
    <x v="1"/>
  </r>
  <r>
    <x v="154"/>
    <s v="CAS6455342"/>
    <s v="Issue"/>
    <x v="1"/>
    <x v="5"/>
    <m/>
    <m/>
    <s v="AD Systems"/>
    <s v="Door"/>
    <s v="ExamSlide"/>
    <s v="Everett"/>
    <s v="Debit customer in full for order that was processed on the wrong account in error."/>
    <s v="S&amp;S HARDWARE LLC"/>
    <s v="SO0019953"/>
    <s v="135377-213"/>
    <s v="60018714"/>
    <m/>
    <s v="AD Systems"/>
    <s v="Door"/>
    <s v="ExamSlide"/>
    <s v="Everett"/>
    <n v="1"/>
    <s v="0341033~Incorrect Bill To|1040~Indirizzo fatturazione errato|3082~Factura incorrecta a|1036~Facture incorrecte"/>
    <s v="1031033~Order Management Used Incorrect Account|1040~(Inserimento Ordini) Usato Account Errato|1036~Le donneur d'ordre a utilisé un compte incorrect"/>
    <m/>
    <x v="1"/>
    <m/>
    <m/>
    <m/>
    <m/>
    <m/>
    <n v="46070"/>
    <m/>
    <m/>
    <s v="Debit Request"/>
    <s v="Resolved"/>
    <s v="Jodi Maurer"/>
    <s v="Jodi Maurer"/>
    <s v="Commercial"/>
    <x v="18"/>
    <s v="Incorrect Bill To"/>
    <s v="Order Management Used Incorrect Account"/>
    <s v=""/>
    <s v="2026 / 02"/>
    <s v="Credit / Debit Request"/>
    <x v="1"/>
  </r>
  <r>
    <x v="155"/>
    <s v="CAS6455352"/>
    <s v="Issue"/>
    <x v="1"/>
    <x v="5"/>
    <m/>
    <m/>
    <s v="AD Systems"/>
    <s v="Door"/>
    <s v="ExamSlide"/>
    <s v="Everett"/>
    <s v="Please debit customer in full for invoice that was processed on the wrong account in error."/>
    <s v="S&amp;S HARDWARE LLC"/>
    <s v="SO0019953"/>
    <s v="135377-213"/>
    <s v="60018849"/>
    <m/>
    <s v="AD Systems"/>
    <s v="Door"/>
    <s v="ExamSlide"/>
    <s v="Everett"/>
    <n v="1"/>
    <s v="0341033~Incorrect Bill To|1040~Indirizzo fatturazione errato|3082~Factura incorrecta a|1036~Facture incorrecte"/>
    <s v="1031033~Order Management Used Incorrect Account|1040~(Inserimento Ordini) Usato Account Errato|1036~Le donneur d'ordre a utilisé un compte incorrect"/>
    <m/>
    <x v="1"/>
    <m/>
    <m/>
    <m/>
    <m/>
    <m/>
    <n v="46078"/>
    <m/>
    <m/>
    <s v="Debit Request"/>
    <s v="Resolved"/>
    <s v="Jodi Maurer"/>
    <s v="Jodi Maurer"/>
    <s v="Commercial"/>
    <x v="18"/>
    <s v="Incorrect Bill To"/>
    <s v="Order Management Used Incorrect Account"/>
    <s v=""/>
    <s v="2026 / 02"/>
    <s v="Credit / Debit Request"/>
    <x v="1"/>
  </r>
  <r>
    <x v="156"/>
    <s v="CAS6455681"/>
    <s v="Issue"/>
    <x v="0"/>
    <x v="0"/>
    <m/>
    <s v="Reliability"/>
    <s v="Schlage Commercial"/>
    <s v="Lock"/>
    <s v="ALX"/>
    <s v="Security"/>
    <s v="Do you need a replacement for a component or the entire device?: Device_x000a_Is there anything else we should know about this return?: We have 7 locksets that are not operating as they should.  Line Item 2 ALX80J Schlage.  All of them are not locking and are operating as passage functions when they should be storeroom.  We had our keying dept. go to site to confirm that this was not an install error and that it is a manufacturing defect.  Please send replacements ASAP.  Please confirm shipping date of new product._x000a_Selected primary Product Type: Electronic Locks/Readers and Credentials/Biometrics_x000a_Do you also need to update the Ship To Address on your order?: No_x000a_The original ship-to address is saved on the shipping tab._x000a_Email: reynoldsj@cih-inc.com_x000a_Phone Number: (260) 369-5513_x000a_Preferred Contact Method: Email_x000a_"/>
    <s v="CENTRAL INDIANA HARDWARE"/>
    <s v="14036395"/>
    <s v="3036630025"/>
    <s v="7798426"/>
    <m/>
    <m/>
    <m/>
    <m/>
    <m/>
    <n v="7"/>
    <m/>
    <m/>
    <m/>
    <x v="4"/>
    <m/>
    <s v="194555044579"/>
    <m/>
    <m/>
    <m/>
    <n v="45715.791666666701"/>
    <m/>
    <m/>
    <m/>
    <s v="Active"/>
    <s v="Portal Cases"/>
    <s v="Portal Cases"/>
    <s v="Commercial"/>
    <x v="3"/>
    <s v=""/>
    <s v=""/>
    <s v=""/>
    <s v="2026 / 02"/>
    <s v="Return / Replace / Scrap"/>
    <x v="1"/>
  </r>
  <r>
    <x v="157"/>
    <s v="CAS6445265"/>
    <s v="Issue"/>
    <x v="0"/>
    <x v="1"/>
    <m/>
    <m/>
    <s v="Lcn"/>
    <s v="Dctl"/>
    <s v="4010"/>
    <s v="Princeton"/>
    <s v="REPLACE WITH CHARGES (69.3%)_x000a_QTY (2) LH 4011 Closer STD STD REG ALUM TBWMS  - Line 1_x000a__x000a_RETURN FOR CREDIT - NO RESTOCK FEE_x000a_QTY (2) RH 4011 Closer STD STD REG ALUM TBWMS  _x000a_Issue call tag 21 Lbs._x000a__x000a_P/U-SHIP TO_x000a_PRECISION DOORS &amp; HARDWARE LLC    _x000a_4420 BUCKEYSTOWN PIKE             _x000a_STE H                             _x000a_FREDERICK         MD 21704 0000   _x000a__x000a_Is there anything else we should know about this return?: RH closers were sent - LH closers were ordered_x000a_Selected primary Product Type: Closers_x000a_Do you also need to update the Ship To Address on your order?: No_x000a_The original ship-to address is saved on the shipping tab._x000a_Did the label match the product inside?: Yes_x000a_One or more files were provided by the customer and saved in the timeline._x000a_Email: bknowles@pdoor.com_x000a_Phone Number: 15713290114_x000a_Preferred Contact Method: Email"/>
    <s v="COOK &amp; BOARDMAN LLC - DBA PRECISION FREDERICKSBURG"/>
    <s v="769715-00"/>
    <s v="372598-012"/>
    <s v="769715-00 10/21/2025"/>
    <n v="1"/>
    <s v="Lcn"/>
    <s v="Dctl"/>
    <s v="4010"/>
    <s v="Princeton"/>
    <n v="2"/>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LH 4011 Closer STD STD REG ALUM TBWMS"/>
    <s v="Complete Closer"/>
    <m/>
    <m/>
    <n v="45950.833333333299"/>
    <m/>
    <m/>
    <s v="Replace Only"/>
    <s v="Active"/>
    <s v="Portal Cases"/>
    <s v="Karen Fischer"/>
    <s v="Commercial"/>
    <x v="4"/>
    <s v="Allegion Entered Incorrect Product"/>
    <s v="Allegion Entered Incorrect Product"/>
    <s v=""/>
    <s v="2026 / 02"/>
    <s v="Return / Replace / Scrap"/>
    <x v="1"/>
  </r>
  <r>
    <x v="157"/>
    <s v="CAS6445265"/>
    <s v="Issue"/>
    <x v="0"/>
    <x v="1"/>
    <m/>
    <m/>
    <s v="Lcn"/>
    <s v="Dctl"/>
    <s v="4010"/>
    <s v="Princeton"/>
    <s v="REPLACE WITH CHARGES (69.3%)_x000a_QTY (2) LH 4011 Closer STD STD REG ALUM TBWMS  - Line 1_x000a__x000a_RETURN FOR CREDIT - NO RESTOCK FEE_x000a_QTY (2) RH 4011 Closer STD STD REG ALUM TBWMS  _x000a_Issue call tag 21 Lbs._x000a__x000a_P/U-SHIP TO_x000a_PRECISION DOORS &amp; HARDWARE LLC    _x000a_4420 BUCKEYSTOWN PIKE             _x000a_STE H                             _x000a_FREDERICK         MD 21704 0000   _x000a__x000a_Is there anything else we should know about this return?: RH closers were sent - LH closers were ordered_x000a_Selected primary Product Type: Closers_x000a_Do you also need to update the Ship To Address on your order?: No_x000a_The original ship-to address is saved on the shipping tab._x000a_Did the label match the product inside?: Yes_x000a_One or more files were provided by the customer and saved in the timeline._x000a_Email: bknowles@pdoor.com_x000a_Phone Number: 15713290114_x000a_Preferred Contact Method: Email"/>
    <s v="COOK &amp; BOARDMAN LLC - DBA PRECISION FREDERICKSBURG"/>
    <s v="769715-00"/>
    <s v="372598-012"/>
    <s v="769715-00 10/21/2025"/>
    <n v="1"/>
    <s v="Lcn"/>
    <s v="Dctl"/>
    <s v="4010"/>
    <s v="Princeton"/>
    <n v="2"/>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RH 4011 Closer STD STD REG ALUM TBWMS"/>
    <s v="Complete Closer"/>
    <m/>
    <m/>
    <n v="45950.833333333299"/>
    <m/>
    <m/>
    <s v="Return Only"/>
    <s v="Active"/>
    <s v="Portal Cases"/>
    <s v="Karen Fischer"/>
    <s v="Commercial"/>
    <x v="4"/>
    <s v="Allegion Entered Incorrect Product"/>
    <s v="Allegion Entered Incorrect Product"/>
    <s v=""/>
    <s v="2026 / 02"/>
    <s v="Return / Replace / Scrap"/>
    <x v="1"/>
  </r>
  <r>
    <x v="158"/>
    <s v="CAS6446304"/>
    <s v="Issue"/>
    <x v="0"/>
    <x v="0"/>
    <m/>
    <s v="Out of Box"/>
    <s v="Schlage Electronic Locks"/>
    <s v="Electronic Locks"/>
    <s v="NDEB"/>
    <s v="El Sauzal"/>
    <s v="REPLACE / SCRAP_x000a__x000a_Qty: 1_x000a__x000a_47275947 626 KIT ASSY P/L/R/J/B/G/LSAR/JCO6/JSAR/LCO6/JCO7_x000a_A20000000F186CC2_x000a__x000a_90141356_x000a_Warranty Date: 1/24/2025_x000a__x000a_Ship to:_x000a_Mike Flores _x000a_914 14th Street_x000a_Greeley, CO 80631_x000a_US_x000a__x000a_Reason:  Outside assembly not powering up - Connector on board broken -  Lock needs to be replaced - Gave CAS#"/>
    <s v="Mike Flores"/>
    <s v="TECH ACCOMMODATION"/>
    <s v="CAS6446304 RPL TAC"/>
    <m/>
    <m/>
    <s v="Schlage Electronic Locks"/>
    <s v="Electronic Locks"/>
    <s v="NDEB"/>
    <s v="El Sauzal"/>
    <n v="1"/>
    <s v="0321033~Functional Electronic|1040~Funzionamento Elettronico|3082~Función electrónica|1036~Electronique fonctionnelle"/>
    <s v="3931033~Will Not Power Up|1036~Ne Sera Pas Sous Tension|3082~No se enciende|1040~Non si accende|1055~Güç Ünitesi Çalışmıyor"/>
    <s v="0111033~Damaged Part|1036~Pièce endommagée|3082~Parte dañada|1040~Parte Danneggiata"/>
    <x v="0"/>
    <m/>
    <s v="S00035882138"/>
    <s v="Outside Assembly"/>
    <m/>
    <m/>
    <m/>
    <n v="45681"/>
    <m/>
    <s v="Replace Only"/>
    <s v="Resolved"/>
    <s v="James Cuevas"/>
    <s v="Jeff Livingston"/>
    <s v="Commercial"/>
    <x v="10"/>
    <s v="Functional Electronic"/>
    <s v="Will Not Power Up"/>
    <s v="Damaged Part"/>
    <s v="2026 / 02"/>
    <s v="Return / Replace / Scrap"/>
    <x v="0"/>
  </r>
  <r>
    <x v="159"/>
    <s v="CAS6446639"/>
    <s v="Issue"/>
    <x v="0"/>
    <x v="1"/>
    <m/>
    <m/>
    <s v="Von Duprin"/>
    <s v="Exit"/>
    <s v="98/99"/>
    <s v="Indianapolis"/>
    <s v="Line 16, PO Line 17,  incorrect finish entered_x000a_Scrap in field_x000a__x000a_Replace no charge:_x000a_Line 16 Qty 4_x000a_050653 US28_x000a__x000a_Ship to orig address:_x000a_25 DARTMOUTH ST_x000a_Westwood, MA 02090_x000a__________________________________x000a__x000a_Is there anything else we should know about this return?: Good afternoon! On this PO 648446, it appears we received the wrong finish on line 16. We ordered qty 4 050653 US28, but we were sent and invoiced for 050653 US32D. These are not the ones we ordered on line 17, we received those as well. Please enter a no charge replacement for the correct material and advise what to do with the incorrect material. Please confirm, thank you!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a.cutone@seclock.com_x000a_Phone Number: 7812343758_x000a_Preferred Contact Method: Email"/>
    <s v="SECLOCK"/>
    <s v="SO03153033"/>
    <s v="648446"/>
    <s v="45686835"/>
    <n v="16"/>
    <s v="Von Duprin"/>
    <s v="Exit"/>
    <s v="Mechanical Parts / Kits"/>
    <s v="Indianapolis"/>
    <n v="4"/>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050653-41"/>
    <m/>
    <m/>
    <m/>
    <n v="46056.791666666701"/>
    <m/>
    <m/>
    <s v="Replace Only"/>
    <s v="Resolved"/>
    <s v="Portal Cases"/>
    <s v="Tuesday Bailey"/>
    <s v="Commercial"/>
    <x v="0"/>
    <s v="Allegion Entered Incorrect Product"/>
    <s v="Allegion Entered Incorrect Product"/>
    <s v=""/>
    <s v="2026 / 02"/>
    <s v="Return / Replace / Scrap"/>
    <x v="1"/>
  </r>
  <r>
    <x v="160"/>
    <s v="CAS6447291"/>
    <s v="Issue"/>
    <x v="0"/>
    <x v="1"/>
    <m/>
    <m/>
    <s v="Schlage Commercial"/>
    <s v="Lock"/>
    <s v="L9000"/>
    <s v="Security"/>
    <s v="RPL ORDER #  14278084_x000a_DONE 02/25/26 CC_x000a_REPLACE_x000a_LINE 4_x000a_(QTY 1) 09-509.606_x000a_S00000293686_x000a__x000a_The thumb turn is the wrong finish"/>
    <s v="CLASSIC CITY DOOR &amp; HARDWARE"/>
    <s v="14198939"/>
    <s v="300612-13"/>
    <s v="8071009"/>
    <n v="4"/>
    <s v="Schlage Commercial"/>
    <s v="Lock"/>
    <s v="L9000"/>
    <s v="Security"/>
    <n v="1"/>
    <s v="0281033~Allegion Sent Incorrect Product / Part"/>
    <s v="9731033~Incorrect Part / Component|1036~Composant/pièce incorrect|1040~Componente errato"/>
    <m/>
    <x v="0"/>
    <m/>
    <s v="S00000293686"/>
    <s v="L9040"/>
    <s v="Thumbturn"/>
    <m/>
    <n v="45970.791666666701"/>
    <m/>
    <m/>
    <s v="Replace Only"/>
    <s v="Resolved"/>
    <s v="Portal Cases"/>
    <s v="Carla Castelli"/>
    <s v="Commercial"/>
    <x v="3"/>
    <s v="Allegion Sent Incorrect Product / Part"/>
    <s v="Incorrect Part / Component"/>
    <s v=""/>
    <s v="2026 / 02"/>
    <s v="Return / Replace / Scrap"/>
    <x v="0"/>
  </r>
  <r>
    <x v="161"/>
    <s v="CAS6448579"/>
    <s v="Issue"/>
    <x v="0"/>
    <x v="0"/>
    <m/>
    <s v="Out of Box"/>
    <s v="Lcn"/>
    <s v="Dctl"/>
    <s v="4040XP"/>
    <s v="Princeton"/>
    <s v="Return/Replace_x000a_(1) 4040XP Closer          STD  STD  Hw/PA             ALUM  TBSRT_x000a_Leaking_x000a__x000a_Ship to:_x000a_F B H ARCHITECTURAL SECURITY INC_x000a_600 BLOOR AVE                   _x000a_Flint             MI 48507_x000a__x000a_Do you need a replacement for a component or the entire device?: Device_x000a_Is there anything else we should know about this return?: Please replace as closer body is leaking.   Thank You_x000a_Selected primary Product Type: Closers_x000a_Do you also need to update the Ship To Address on your order?: No_x000a_The original ship-to address is saved on the shipping tab._x000a_Email: lknoblock@fbhsecurity.com_x000a_Phone Number: 8102399471_x000a_Preferred Contact Method: Email"/>
    <s v="F B H ARCHITECTURAL SECURITY INC"/>
    <s v="SO03101287"/>
    <s v="611-FT-20254040#1"/>
    <s v="45502712"/>
    <n v="2"/>
    <s v="Lcn"/>
    <s v="Dctl"/>
    <s v="4040XP"/>
    <s v="Princeton"/>
    <n v="1"/>
    <s v="3151033~Leaking Out of the Box|1036~Fuite Hors de la Boîte|1031~Aus der Box auslaufen|1040~Perdita Prodotto Nuovo (Pre-Installazione)|3082~Fuga fuera de la caja|1055~Kutunun Dışına Sızan|2070~Vazando Fora da Caixa"/>
    <s v="9131033~Leaking at Shaft|1036~Fuite au puits|1040~Perdendo a Albero|3082~Fugas en el eje|1055~Şaftta Sızıntı"/>
    <m/>
    <x v="0"/>
    <m/>
    <s v="4040XP Closer          STD  STD  Hw/PA             ALUM  TBSRT"/>
    <s v="Complete Closer"/>
    <m/>
    <m/>
    <n v="45910.833333333299"/>
    <m/>
    <m/>
    <s v="Return and Replace"/>
    <s v="Active"/>
    <s v="Portal Cases"/>
    <s v="Lisa Waterhouse"/>
    <s v="Commercial"/>
    <x v="4"/>
    <s v="Leaking Out of the Box"/>
    <s v="Leaking at Shaft"/>
    <s v=""/>
    <s v="2026 / 02"/>
    <s v="Return / Replace / Scrap"/>
    <x v="0"/>
  </r>
  <r>
    <x v="162"/>
    <s v="CAS6448668"/>
    <s v="Issue"/>
    <x v="0"/>
    <x v="0"/>
    <m/>
    <s v="Out of Box"/>
    <s v="Von Duprin"/>
    <s v="Exit"/>
    <s v="98/99"/>
    <s v="Indianapolis"/>
    <s v="REPLACE AT NO CHARGE_x000a_QTY (2) 050493-00: 47 BTM LATCH KIT_x000a__x000a_SHIP TO_x000a_DYKE INDUSTRIES INC_x000a_2115 E ROCKHURST ST_x000a_SPRINGFIELD, MO 65802_x000a__x000a_Line 5 = SD-RX-LC-QELA-98-NL-US26D-3'-RHR-697-US26D-299-PBT=US32D-CON_x000a_Line 6 = SD-RX-LC-QELA-98-DT-US26D-3'-LHR-697-US26D-299-PBT=US32D-CON_x000a__x000a_Do you need a replacement for a component or the entire device?: Component_x000a_Please describe the component: Top latches on both devices are retracting correctly but the latch doesnt come back to hold the door shut. I think its missing a part inside._x000a_Is there anything else we should know about this return?: No_x000a_Selected primary Product Type: Exits_x000a_Do you also need to update the Ship To Address on your order?: No_x000a_The original ship-to address is saved on the shipping tab._x000a_Email: michelle.collins@dykeind.com_x000a_Phone Number: (417) 368-3068_x000a_Preferred Contact Method: Email"/>
    <s v="DYKE INDUSTRIES INC"/>
    <s v="SO02664918"/>
    <s v="74367S-2414"/>
    <s v="44979996 8/5/2024"/>
    <m/>
    <s v="Von Duprin"/>
    <s v="Exit"/>
    <s v="98/99"/>
    <s v="Indianapolis"/>
    <n v="2"/>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050493-00: 47 BTM LATCH KIT"/>
    <s v="Latch"/>
    <m/>
    <m/>
    <n v="45508.833333333299"/>
    <m/>
    <m/>
    <s v="Replace Only"/>
    <s v="Resolved"/>
    <s v="Portal Cases"/>
    <s v="Karen Fischer"/>
    <s v="Commercial"/>
    <x v="0"/>
    <s v="Functional Mechanical"/>
    <s v="Product Operation Issue"/>
    <s v="Latch Does Not Fully Release"/>
    <s v="2026 / 02"/>
    <s v="Return / Replace / Scrap"/>
    <x v="0"/>
  </r>
  <r>
    <x v="163"/>
    <s v="CAS6449107"/>
    <s v="Issue"/>
    <x v="0"/>
    <x v="1"/>
    <m/>
    <m/>
    <s v="Lcn"/>
    <s v="Dctl"/>
    <s v="4110"/>
    <s v="Princeton"/>
    <s v="Please note that return, replacement, and credit requests for out of box material should be submitted within 10 days of the invoice date. This order shipped 6/5/25, any order discrepancies need to be reported immediately. The warranty period starts from the day order ships from Allegion. This request is being accepted as an accommodation, replace at no charge._x000a_QTY 1) LH 4110 CYLINDER ASSY ONLY ALUM SRT_x000a__x000a_****_x000a_Is there anything else we should know about this return?: Opening A229A had a regular arm closer in the box. Closer was to be a 4111 which is a parallel arm closer. Please replace closer body with a parallel arm. Photo attached._x000a_Selected primary Product Type: Closers_x000a_Do you also need to update the Ship To Address on your order?: No_x000a_The original ship-to address is saved on the shipping tab._x000a_Did the label match the product inside?: No_x000a_One or more files were provided by the customer and saved in the timeline._x000a_Email: tim@centuryhardwareinc.com_x000a_Phone Number: +12485342612_x000a_Preferred Contact Method: Email"/>
    <s v="CENTURY GROUP HOLDINGS - DBA CENTURY ARCHITECTURAL HARDWARE"/>
    <s v="743545-00"/>
    <s v="3158"/>
    <s v="743545-00"/>
    <n v="6"/>
    <s v="Lcn"/>
    <s v="Dctl"/>
    <s v="4110"/>
    <s v="Princeton"/>
    <n v="1"/>
    <s v="6561033~Customer lost/damaged|1040~Perso/Danneggiato dal Cliente|1036~Perdu/Endommagé par le Client|3082~Perdido/Danado por el Cliente"/>
    <s v="9801033~Customer lost|1040~Perso dal Cliente|1036~Perdu par le client|3082~Perdido por el cliente"/>
    <m/>
    <x v="2"/>
    <m/>
    <s v="LH 4110 CYLINDER ASSY ONLY ALUM SRT"/>
    <m/>
    <m/>
    <m/>
    <n v="45812.833333333299"/>
    <m/>
    <m/>
    <s v="Replace Only"/>
    <s v="Resolved"/>
    <s v="Portal Cases"/>
    <s v="Maria Romero"/>
    <s v="Commercial"/>
    <x v="4"/>
    <s v="Customer lost/damaged"/>
    <s v="Customer lost"/>
    <s v=""/>
    <s v="2026 / 02"/>
    <s v="Return / Replace / Scrap"/>
    <x v="2"/>
  </r>
  <r>
    <x v="164"/>
    <s v="CAS6449629"/>
    <s v="Issue"/>
    <x v="0"/>
    <x v="0"/>
    <m/>
    <s v="Reliability"/>
    <s v="Schlage System Components"/>
    <s v="Sys Comp"/>
    <s v="IP Bridge"/>
    <s v="Security"/>
    <s v="RPL/RTN_x000a_Qty 1_x000a_IP BRIDGE 2.0 3 door_x000a__x000a_MAC: 0018C82EA9A1_x000a_Print Date: 10/23/2024_x000a__x000a_Select One Security_x000a_300 Locust St._x000a_Lawrence, KS 66044_x000a_ATTN: Caleb Ridgeway / CAS6449629 RPL TAC_x000a__x000a_Reason:_x000a_IP Bridge was disconnected and deleted out of site. Will need to readd IP bridge. Attempted to readd, unsuccessful in Zentra. Device not showing up via ISONAS Configuration Tool. FDR did not resolve connectivity issues. Changing ethernet cable or switch port also did not resolve connectivity issues."/>
    <s v="Select One Security and Communications"/>
    <s v="TECH ACCOMMODATION"/>
    <s v="CAS6449629 RPL TAC"/>
    <m/>
    <m/>
    <s v="Schlage System Components"/>
    <s v="Sys Comp"/>
    <s v="IP Bridge"/>
    <s v="Security"/>
    <n v="1"/>
    <s v="0321033~Functional Electronic|1040~Funzionamento Elettronico|3082~Función electrónica|1036~Electronique fonctionnelle"/>
    <s v="0263082~Comunicación|1033~Communication / Commissioning / Programming|1040~Comunicazione |1036~Communication"/>
    <s v="0451033~Programming Failure|1036~Erreur de programmation|3082~Fallo de programación|1040~Errore programmazione"/>
    <x v="0"/>
    <m/>
    <s v="IP Bridge 2.0 3 door"/>
    <s v="Main Board"/>
    <m/>
    <n v="45587.833333333299"/>
    <m/>
    <m/>
    <m/>
    <s v="Return and Replace"/>
    <s v="Active"/>
    <s v="Vincent Miranda"/>
    <s v="Jeff Livingston"/>
    <s v="Commercial"/>
    <x v="6"/>
    <s v="Functional Electronic"/>
    <s v="Communication / Commissioning / Programming"/>
    <s v="Programming Failure"/>
    <s v="2026 / 02"/>
    <s v="Return / Replace / Scrap"/>
    <x v="0"/>
  </r>
  <r>
    <x v="165"/>
    <s v="CAS6449887"/>
    <s v="Issue"/>
    <x v="0"/>
    <x v="4"/>
    <m/>
    <m/>
    <s v="Ives / Gj Commercial"/>
    <s v="Accy"/>
    <s v="Hinges"/>
    <s v="Indianapolis"/>
    <s v="RPL_x000a_L3 15EA 5BB1HW 4.5 x 4.5 612_x000a_CUSTOMER DID NOT RECEIVE_x000a__x000a_SEND TO_x000a_BUILDERS SUPPLY CO_x000a_3501 N LEWIS AVE_x000a_Sioux Falls, SD 57104_x000a_USA"/>
    <s v="BUILDERS SUPPLY CO"/>
    <s v="SO03140359"/>
    <s v="59929-JF"/>
    <s v="45565425"/>
    <n v="3"/>
    <s v="Ives / Gj Commercial"/>
    <s v="Accy"/>
    <s v="Hinges"/>
    <s v="Indianapolis"/>
    <n v="15"/>
    <s v="0641033~Allegion Shipped Incorrect Amount|1040~(Allegion) Spedito Valore/Q.tà Errato|3082~Allegion envió una cantidad incorrecta|1036~Allegion a expédié un montant incorrect"/>
    <s v="0101033~Allegion Shipped Incorrect Amount|1040~(Allegion) Spedito Valore/Q.tà Errato|3082~Allegion envió una cantidad incorrecta|1036~Allegion a expédié un montant incorrect"/>
    <m/>
    <x v="6"/>
    <m/>
    <s v="5HG.10182"/>
    <s v="Hinge"/>
    <m/>
    <n v="45959"/>
    <n v="45958.833333333299"/>
    <m/>
    <m/>
    <s v="Replace Only"/>
    <s v="Resolved"/>
    <s v="Lorell McDonald"/>
    <s v="Caleb Nanzer"/>
    <s v="Commercial"/>
    <x v="1"/>
    <s v="Allegion Shipped Incorrect Amount"/>
    <s v="Allegion Shipped Incorrect Amount"/>
    <s v=""/>
    <s v="2026 / 02"/>
    <s v="Return / Replace / Scrap"/>
    <x v="0"/>
  </r>
  <r>
    <x v="166"/>
    <s v="CAS6449908"/>
    <s v="Issue"/>
    <x v="1"/>
    <x v="2"/>
    <m/>
    <m/>
    <s v="Steelcraft"/>
    <s v="Door"/>
    <s v="F/FN"/>
    <s v="Chino"/>
    <s v="ACCT#  8120   ISSUE CREDIT $187.15   (OS)  _x000a_Subject: PO 95256375 Steelcraft Order # 111816- Wrong Discount_x000a_We never received an order acknowledgement on this order and while reviewing the invoice I realized that we never received the extra 0.5% discount for entering this order in OEW. _x000a_Please review and advise. Would we receive a credit memo to short pay the invoice at this point? Please review and advise. _x000a_ _x000a_ Thanks, _x000a_ Kayla Campbell"/>
    <s v="D H PACE COMPANY"/>
    <s v="111816"/>
    <s v="95256375"/>
    <s v="30100235"/>
    <m/>
    <s v="Steelcraft"/>
    <s v="Door"/>
    <s v="F/FN"/>
    <s v="Chino"/>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78"/>
    <m/>
    <s v="Credit Request"/>
    <s v="Resolved"/>
    <s v="Stephen Estep"/>
    <s v="Stephen Estep"/>
    <s v="Commercial"/>
    <x v="2"/>
    <s v="Customer Forgot or Incorrect Quote #"/>
    <s v="Customer Provided Incorrect Quote #"/>
    <s v=""/>
    <s v="2026 / 02"/>
    <s v="Credit / Debit Request"/>
    <x v="2"/>
  </r>
  <r>
    <x v="167"/>
    <s v="CAS6450020"/>
    <s v="Issue"/>
    <x v="0"/>
    <x v="1"/>
    <m/>
    <m/>
    <s v="Steelcraft"/>
    <s v="Door"/>
    <s v="DW/K"/>
    <s v="Blue Ash"/>
    <s v="(24) REPL  20 PCS  PT# 537   AS  ACKD  _x000a_(24) ISSUE  RMA  20  PCS  PT# 537  _x000a__x000a__x000a_ _x000a_I received my steel craft order yesterday, 02/23/26.Steelcraft order OP685A :_x000a_• PO# 602400 – SC# 112810 _x000a_ My ASA's are incorrect and not at Steelcraft locations. they are centered at roughly 44-1/4 from the bottom._x000a_there are 20 pieces each with this preparation being off.  Normal - 40-5/16 from bottom to center. _x000a_These are line item 024 of my PO. _x000a_Right hand ASA's that I ordered (line item 025) are correct. _x000a__x000a_Payden Donaldson | Warehouse Manager | O 719.888.4765"/>
    <s v="AMERICAN DOOR"/>
    <s v="112810"/>
    <s v="602400"/>
    <s v="11890322"/>
    <n v="24"/>
    <s v="Steelcraft"/>
    <s v="Door"/>
    <s v="DW/K"/>
    <s v="Blue Ash"/>
    <n v="20"/>
    <s v="0241036~Allegion a produit un produit incorrect|1033~Allegion Manuf Incorrect Product"/>
    <s v="9561033~Prep Location - Lock/Strike"/>
    <m/>
    <x v="0"/>
    <m/>
    <s v="537"/>
    <m/>
    <m/>
    <m/>
    <m/>
    <n v="46078"/>
    <m/>
    <s v="Return and Replace"/>
    <s v="Active"/>
    <s v="Stephen Estep"/>
    <s v="Jeff Livingston"/>
    <s v="Commercial"/>
    <x v="2"/>
    <s v="Allegion Manuf Incorrect Product"/>
    <s v="Prep Location - Lock/Strike"/>
    <s v=""/>
    <s v="2026 / 02"/>
    <s v="Return / Replace / Scrap"/>
    <x v="0"/>
  </r>
  <r>
    <x v="168"/>
    <s v="CAS6450204"/>
    <s v="Issue"/>
    <x v="0"/>
    <x v="3"/>
    <m/>
    <m/>
    <s v="Steelcraft"/>
    <s v="Door"/>
    <s v="H"/>
    <s v="Blue Ash"/>
    <s v="02/25 door was found in the factory and will be shipped out. _x000a__x000a_(1) MK# 1-ME320B    REPL  AS  ACKD  _x000a_lost  by  Fedex  #7809034240_x000a_Thank you for sharing signed POD for PO #98243._x000a_I would like to inform you that, for the same signed POD, we are already missing material for PO #58106. Please refer to the attached email regarding PO #58106._x000a_Please thoroughly investigate this case as materials not delivered to us. The tracking indicates the shipment was picked up in Miami, FL and delivered to Cincinnati, OH._x000a_Additionally, according to the FedEx tracking #7809034240 details, the shipment appears to have been returned to its place of origin in Cincinnati."/>
    <s v="DASH DOOR &amp; CLOSER SERVICE"/>
    <s v="101726"/>
    <s v="58106"/>
    <s v="11889633"/>
    <n v="1"/>
    <s v="Steelcraft"/>
    <s v="Door"/>
    <s v="H"/>
    <s v="Blue Ash"/>
    <n v="1"/>
    <s v="6561033~Customer lost/damaged|1040~Perso/Danneggiato dal Cliente|1036~Perdu/Endommagé par le Client|3082~Perdido/Danado por el Cliente"/>
    <s v="9801033~Customer lost|1040~Perso dal Cliente|1036~Perdu par le client|3082~Perdido por el cliente"/>
    <m/>
    <x v="6"/>
    <m/>
    <s v="H 164 F"/>
    <m/>
    <m/>
    <m/>
    <m/>
    <n v="46078"/>
    <m/>
    <s v="Replace Only"/>
    <s v="Resolved"/>
    <s v="Stephen Estep"/>
    <s v="Jeff Livingston"/>
    <s v="Commercial"/>
    <x v="2"/>
    <s v="Customer lost/damaged"/>
    <s v="Customer lost"/>
    <s v=""/>
    <s v="2026 / 02"/>
    <s v="Return / Replace / Scrap"/>
    <x v="0"/>
  </r>
  <r>
    <x v="169"/>
    <s v="CAS6450319"/>
    <s v="Issue"/>
    <x v="0"/>
    <x v="1"/>
    <m/>
    <m/>
    <s v="Lcn"/>
    <s v="Dctl"/>
    <s v="3130"/>
    <s v="Princeton"/>
    <s v="Customer would like to return 2  RH closers for 2 LH instead._x000a__x000a_Replace:_x000a__x000a_QTY:  2  3133-3071 x 622 x LH_x000a__x000a_Charge 45% restocking charge._x000a__x000a_Ship To Address:_x000a_Martin Architectural Products - Car _x000a_511 E CHATHAM ST                    _x000a_Cary, NC  27511                                    _x000a_                                     _x000a_  _x000a__x000a__x000a_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7562-00"/>
    <m/>
    <s v="Lcn"/>
    <s v="Dctl"/>
    <s v="3130"/>
    <s v="Princeton"/>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H 3133 CylAssy           STD                         MTBLK WMS"/>
    <s v="Cylinder"/>
    <m/>
    <m/>
    <n v="45999.791666666701"/>
    <m/>
    <m/>
    <s v="Replace Only"/>
    <s v="Active"/>
    <s v="Jerry Kopp"/>
    <s v="Lisa Waterhouse"/>
    <s v="Residential - Channel"/>
    <x v="4"/>
    <s v="Customer Ordered Incorrect Product"/>
    <s v="Customer Ordered Incorrect Product"/>
    <s v=""/>
    <s v="2026 / 02"/>
    <s v="Return / Replace / Scrap"/>
    <x v="2"/>
  </r>
  <r>
    <x v="169"/>
    <s v="CAS6450319"/>
    <s v="Issue"/>
    <x v="0"/>
    <x v="1"/>
    <m/>
    <m/>
    <s v="Lcn"/>
    <s v="Dctl"/>
    <s v="3130"/>
    <s v="Princeton"/>
    <s v="Customer would like to return 2  RH closers for 2 LH instead._x000a__x000a_Replace:_x000a__x000a_QTY:  2  3133-3071 x 622 x LH_x000a__x000a_Charge 45% restocking charge._x000a__x000a_Ship To Address:_x000a_Martin Architectural Products - Car _x000a_511 E CHATHAM ST                    _x000a_Cary, NC  27511                                    _x000a_                                     _x000a_  _x000a__x000a__x000a_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7562-00"/>
    <n v="2"/>
    <s v="Lcn"/>
    <s v="Dctl"/>
    <s v="3130"/>
    <s v="Princeton"/>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RH 3133 CylAssy           STD                         MTBLK WMS"/>
    <s v="Cylinder"/>
    <m/>
    <m/>
    <n v="45999.791666666701"/>
    <m/>
    <m/>
    <s v="Return Only"/>
    <s v="Active"/>
    <s v="Jerry Kopp"/>
    <s v="Lisa Waterhouse"/>
    <s v="Residential - Channel"/>
    <x v="4"/>
    <s v="Customer Ordered Incorrect Product"/>
    <s v="Customer Ordered Incorrect Product"/>
    <s v=""/>
    <s v="2026 / 02"/>
    <s v="Return / Replace / Scrap"/>
    <x v="2"/>
  </r>
  <r>
    <x v="170"/>
    <s v="CAS6450933"/>
    <s v="Issue"/>
    <x v="0"/>
    <x v="3"/>
    <m/>
    <m/>
    <s v="Lcn"/>
    <s v="Dctl"/>
    <s v="4040XP"/>
    <s v="Princeton"/>
    <s v="Replace_x000a__x000a_QTY:  1       RH 4040XP Closer     STD  MC   Rw/PA     US26D WMS_x000a__x000a_Carrier lost package_x000a__x000a_Ship To Address:_x000a_Door Supply of NJ.               _x000a_92 N MAIN ST                     _x000a_BUILDING 15 UNIT K               _x000a_WINDSOR, NJ  08561"/>
    <s v="Unified Door &amp; Hardware Group dba Door Supply of NJ"/>
    <s v="789707-00"/>
    <s v="669090"/>
    <s v="789707-00"/>
    <n v="2"/>
    <s v="Lcn"/>
    <s v="Dctl"/>
    <s v="4040XP"/>
    <s v="Princeton"/>
    <n v="1"/>
    <s v="Lost in Transit/Wrong Address"/>
    <s v="1513082~Extraviado en tránsito - Transportista|1040~Smarrimento in transito - Vettore|1036~Perdu en transit - Transporteur|1033~Lost in Transit - Carrier"/>
    <m/>
    <x v="5"/>
    <m/>
    <s v="RH 4040XP Closer          STD  MC   Rw/PA             US26D WMS"/>
    <s v="Complete Closer"/>
    <m/>
    <m/>
    <n v="46056.791666666701"/>
    <m/>
    <m/>
    <s v="Replace Only"/>
    <s v="Resolved"/>
    <s v="Jerry Kopp"/>
    <s v="Lisa Waterhouse"/>
    <s v="Commercial"/>
    <x v="4"/>
    <s v="Lost in Transit/Wrong Address"/>
    <s v="Lost in Transit - Carrier"/>
    <s v=""/>
    <s v="2026 / 02"/>
    <s v="Return / Replace / Scrap"/>
    <x v="0"/>
  </r>
  <r>
    <x v="171"/>
    <s v="CAS6451033"/>
    <s v="Issue"/>
    <x v="0"/>
    <x v="1"/>
    <m/>
    <m/>
    <s v="Lcn"/>
    <s v="Dctl"/>
    <s v="8310"/>
    <s v="Princeton"/>
    <s v="Replacement_x000a__x000a_Qty 2 8310-806R_x000a_Specs incorrect. Please replace switches._x000a_Per Gene Jones : N/C Replacement please see email._x000a__x000a_ship to : _x000a_Cook &amp; Boardman Group LLC _x000a_570 Metroplex Dr                                    _x000a_Nashville TN 37211_x000a__x000a_***_x000a_email response : I understand that but Gene was sending them out to us as the specs were not calling out for them. I will attach the conversation."/>
    <s v="COOK &amp; BOARDMAN LLC"/>
    <s v="767713 01"/>
    <s v="306048-009"/>
    <s v="767713 01"/>
    <m/>
    <s v="Lcn"/>
    <s v="Dctl"/>
    <s v="8310"/>
    <s v="Princeton"/>
    <n v="2"/>
    <s v="0383082~Especificación incorrecta|1033~Incorrect Spec|1040~Errate Specifiche|1036~Prescription incorrecte"/>
    <s v="0763082~Allegion especificación incorrecta|1033~Incorrect Spec from Allegion|1040~(Allegion) Specifica errata|1036~Prescription Allegion incorrecte"/>
    <m/>
    <x v="7"/>
    <m/>
    <s v="8310-806R"/>
    <s v="Reciever"/>
    <m/>
    <m/>
    <n v="45911.833333333299"/>
    <m/>
    <m/>
    <s v="Replace Only"/>
    <s v="Resolved"/>
    <s v="Carisa Hunter"/>
    <s v="Lisa Waterhouse"/>
    <s v="Commercial"/>
    <x v="4"/>
    <s v="Incorrect Spec"/>
    <s v="Incorrect Spec from Allegion"/>
    <s v=""/>
    <s v="2026 / 02"/>
    <s v="Return / Replace / Scrap"/>
    <x v="1"/>
  </r>
  <r>
    <x v="172"/>
    <s v="CAS6451089"/>
    <s v="Issue"/>
    <x v="0"/>
    <x v="3"/>
    <m/>
    <m/>
    <s v="Steelcraft"/>
    <s v="Door"/>
    <s v="L"/>
    <s v="Blue Ash"/>
    <s v="ACCT#  7800   ISSUE  CREDIT $1033   (KM)  _x000a__x000a_We have 6 doors at a jobsite we received on PO# 208976 / SC# 105944 that have creases in them.  They are located in the same spot on all 6 doors.  _x000a_ The contractor has given us a price to fix them (copy attached).  _x000a_ I just need to know if Steelcraft will accept this charge or would they prefer to replace the doors?_x000a_ Please advise as soon as you can as the contractor is trying to get the doors hung and painted to complete the project._x000a_ _x000a_Thank you_x000a_ Sue Sombeck"/>
    <s v="S &amp; S BUILDERS HARDWARE CO"/>
    <s v="105944"/>
    <s v="208976"/>
    <s v="11887720"/>
    <m/>
    <s v="Steelcraft"/>
    <s v="Door"/>
    <s v="L"/>
    <s v="Blue Ash"/>
    <n v="1"/>
    <s v="0223082~Dañado en el Transporte|1040~Danneggiato Durante il Trasporto|1033~Damaged in Transit|1036~Endommagé pendant le transport"/>
    <s v="0301033~Damaged - Concealed|1036~Endommagé - Caché|3082~Dañado - Oculto|1040~Danneggiato - nascosto"/>
    <m/>
    <x v="0"/>
    <m/>
    <m/>
    <m/>
    <m/>
    <m/>
    <m/>
    <n v="46078"/>
    <m/>
    <s v="Credit Request"/>
    <s v="Resolved"/>
    <s v="Stephen Estep"/>
    <s v="Jeff Livingston"/>
    <s v="Commercial"/>
    <x v="2"/>
    <s v="Damaged in Transit"/>
    <s v="Damaged - Concealed"/>
    <s v=""/>
    <s v="2026 / 02"/>
    <s v="Return / Replace / Scrap"/>
    <x v="0"/>
  </r>
  <r>
    <x v="173"/>
    <s v="CAS6451439"/>
    <s v="Issue"/>
    <x v="0"/>
    <x v="1"/>
    <m/>
    <m/>
    <s v="Steelcraft"/>
    <s v="Door"/>
    <s v="L"/>
    <s v="Blue Ash"/>
    <s v="ACCT#  7800   ISSUE  CREDIT $115.67    (KM)  _x000a_Received: Wed Feb 25 2026 11:08:56 _x000a_Subject: Steelcraft - Missing Flushbolt Hole at Top of Door_x000a_S&amp;S PO# 208104 / SC# 986344 – Line 2 – Door 105_x000a_ The inactive leaf of this pair did not have the hole in the top of the door for the bolt to go through.  Our customer repaired in the field (no pictures provided)._x000a_ He is asking for credit for the additional cost they incurred to fix this door leaf._x000a_ Please credit our account $115.67 for this repair._x000a__x000a_Thank you_x000a_ Sue Sombeck"/>
    <s v="S &amp; S BUILDERS HARDWARE CO"/>
    <s v="986344"/>
    <s v="208104"/>
    <s v="11872967"/>
    <m/>
    <s v="Steelcraft"/>
    <s v="Door"/>
    <s v="L"/>
    <s v="Blue Ash"/>
    <n v="1"/>
    <s v="0241036~Allegion a produit un produit incorrect|1033~Allegion Manuf Incorrect Product"/>
    <s v="9591033~Prep Location - Series"/>
    <m/>
    <x v="0"/>
    <m/>
    <m/>
    <m/>
    <m/>
    <m/>
    <m/>
    <n v="46078"/>
    <m/>
    <s v="Credit Request"/>
    <s v="Resolved"/>
    <s v="Stephen Estep"/>
    <s v="Stephen Estep"/>
    <s v="Commercial"/>
    <x v="2"/>
    <s v="Allegion Manuf Incorrect Product"/>
    <s v="Prep Location - Series"/>
    <s v=""/>
    <s v="2026 / 02"/>
    <s v="Return / Replace / Scrap"/>
    <x v="0"/>
  </r>
  <r>
    <x v="174"/>
    <s v="CAS6451543"/>
    <s v="Issue"/>
    <x v="0"/>
    <x v="1"/>
    <m/>
    <m/>
    <s v="Steelcraft"/>
    <s v="Door"/>
    <s v="L"/>
    <s v="Blue Ash"/>
    <s v="(20) MK#D-103B    REPL  AS  ACKD_x000a_   (see ship to ackd) _x000a__x000a_Received: Wed Feb 25 2026 14:08:49 _x000a_Subject: PO 200130 Door issue_x000a_These doors arrived on site and it was noticed that the attached door does not have the lites cutout into them.  Please advise when the correct door can be delivered._x000a_Thank you   ,  Shawnna Nuss_x000a_Johnson Hardware_x000a_here is the pitcher of the door for  D103B  not a FG2 door slab_x000a_how quick can you get this to us ?_x000a_Regards_x000a_Jim"/>
    <s v="JOHNSON HARDWARE COMPANY"/>
    <s v="105504"/>
    <s v="200130"/>
    <s v="11890091"/>
    <n v="20"/>
    <s v="Steelcraft"/>
    <s v="Door"/>
    <s v="L"/>
    <s v="Blue Ash"/>
    <n v="1"/>
    <s v="0241036~Allegion a produit un produit incorrect|1033~Allegion Manuf Incorrect Product"/>
    <s v="Incorrect Series"/>
    <m/>
    <x v="0"/>
    <m/>
    <s v="L 184 FG2S"/>
    <m/>
    <m/>
    <m/>
    <m/>
    <n v="46078"/>
    <m/>
    <s v="Replace Only"/>
    <s v="Resolved"/>
    <s v="Stephen Estep"/>
    <s v="Jeff Livingston"/>
    <s v="Commercial"/>
    <x v="2"/>
    <s v="Allegion Manuf Incorrect Product"/>
    <s v="Incorrect Series"/>
    <s v=""/>
    <s v="2026 / 02"/>
    <s v="Return / Replace / Scrap"/>
    <x v="0"/>
  </r>
  <r>
    <x v="175"/>
    <s v="CAS6451757"/>
    <s v="Issue"/>
    <x v="0"/>
    <x v="1"/>
    <m/>
    <m/>
    <s v="Steelcraft"/>
    <s v="Door"/>
    <s v="F/FN"/>
    <s v="Blue Ash"/>
    <s v="(8) MK#1.03   REPL AS ACKD  _x000a_Ref: PO #049014 EB-F_x000a_         Order #110993-00_x000a_         Preston Avenue Apts._x000a_ We received the order noted above._x000a_However, opening #1.03 came in as 5 ?”……..instead of 7 ?”._x000a_Please see attached photos and paperwork._x000a_Please send 7 ?”."/>
    <s v="ARCHITECTURAL HARDWARE INC OF VIRGINIA"/>
    <s v="110993"/>
    <s v="PO-049014 EB-F"/>
    <s v="11890648"/>
    <n v="8"/>
    <s v="Steelcraft"/>
    <s v="Door"/>
    <s v="F/FN"/>
    <s v="Blue Ash"/>
    <n v="1"/>
    <s v="0241036~Allegion a produit un produit incorrect|1033~Allegion Manuf Incorrect Product"/>
    <s v="9611033~Frame Size Height"/>
    <m/>
    <x v="0"/>
    <m/>
    <s v="F 164"/>
    <m/>
    <m/>
    <m/>
    <m/>
    <n v="46078"/>
    <m/>
    <s v="Replace Only"/>
    <s v="Resolved"/>
    <s v="Stephen Estep"/>
    <s v="Jeff Livingston"/>
    <s v="Commercial"/>
    <x v="2"/>
    <s v="Allegion Manuf Incorrect Product"/>
    <s v="Frame Size Height"/>
    <s v=""/>
    <s v="2026 / 02"/>
    <s v="Return / Replace / Scrap"/>
    <x v="0"/>
  </r>
  <r>
    <x v="176"/>
    <s v="CAS6451818"/>
    <s v="Issue"/>
    <x v="0"/>
    <x v="1"/>
    <m/>
    <m/>
    <s v="Steelcraft"/>
    <s v="Door"/>
    <s v="F/FN"/>
    <s v="Blue Ash"/>
    <s v="ACCT# 9202   ISSUE CREDIT $  (KA) _x000a__x000a_1405546PO / Steelcraft Order# 964194_x000a_Mk# CP4450B (line 006)_x000a_This frame was prepped for (3) hinges instead of the requested (4). Will you accept a backcharge for the rework of the frame? If so, I will work on getting you a cost as soon as possible._x000a__x000a__x000a_Melissa Weyland"/>
    <s v="LAFORCE LLC"/>
    <s v="964194"/>
    <s v="1405546PO-MWE"/>
    <s v="11853281"/>
    <n v="6"/>
    <s v="Steelcraft"/>
    <s v="Door"/>
    <s v="F/FN"/>
    <s v="Blue Ash"/>
    <n v="1"/>
    <s v="0621033~Allegion Entered Incorrect Product|1040~(Allegion) Inserito Prodotto Errato|3082~Allegion introdujo producto incorrecto|1036~Allegion a saisi un produit incorrect"/>
    <s v="9551033~Prep Location - Hinge"/>
    <m/>
    <x v="1"/>
    <m/>
    <m/>
    <m/>
    <m/>
    <m/>
    <m/>
    <n v="46078"/>
    <m/>
    <s v="Credit Request"/>
    <s v="Active"/>
    <s v="Stephen Estep"/>
    <s v="Stephen Estep"/>
    <s v="Commercial"/>
    <x v="2"/>
    <s v="Allegion Entered Incorrect Product"/>
    <s v="Prep Location - Hinge"/>
    <s v=""/>
    <s v="2026 / 02"/>
    <s v="Return / Replace / Scrap"/>
    <x v="1"/>
  </r>
  <r>
    <x v="177"/>
    <s v="CAS6451883"/>
    <s v="Issue"/>
    <x v="0"/>
    <x v="0"/>
    <m/>
    <s v="Reliability"/>
    <s v="Lcn"/>
    <s v="Dctl"/>
    <s v="4640"/>
    <s v="Princeton"/>
    <s v="Return/Replace_x000a__x000a_QTY:  1-4640-3180 I/O board_x000a_QTY:  1-4640-3462 controller under warranty _x000a__x000a_Ship To Address:_x000a_Fall Line Security_x000a_Attn: Scott_x000a_10618 King Arthur Court_x000a_Richmond, VA  23235_x000a__x000a__x000a_has a 4640 wireless and they noticed a burning smell and now it is not working. unplugged motor and plugged it back in and LED display lite up and then went out. has power to unit. no power on 1 and 2 and no lights on controller. testing fuse on I/O board. has power back but motor is just spinning and will not stop. issue could be controller and I/O board"/>
    <s v="IDN HARDWARE SALES"/>
    <s v="785229-00"/>
    <s v="4462655-00"/>
    <s v="785229-00"/>
    <n v="4"/>
    <s v="Lcn"/>
    <s v="Dctl"/>
    <s v="4640"/>
    <s v="Princeton"/>
    <n v="1"/>
    <s v="1801033~Door Not in Control|1036~Porte Pas Dans le Contrôle|1031~Tür nicht unter Kontrolle|1040~Porta senza Controllo|3082~Puerta sin control|1055~Kapı Kontrolde Değil|2070~Porta não está no controle"/>
    <s v="0531033~Door Won't Hold Open|1040~Porta non resta aperta|3082~La puerta no se mantiene abierta|1036~la porte ne reste à pas ouverte"/>
    <m/>
    <x v="0"/>
    <m/>
    <s v="4640-3462"/>
    <s v="Controller"/>
    <m/>
    <m/>
    <n v="45993.791666666701"/>
    <m/>
    <m/>
    <s v="Return and Replace"/>
    <s v="Active"/>
    <s v="Jerry Kopp"/>
    <s v="Lisa Waterhouse"/>
    <s v="Commercial"/>
    <x v="4"/>
    <s v="Door Not in Control"/>
    <s v="Door Won't Hold Open"/>
    <s v=""/>
    <s v="2026 / 02"/>
    <s v="Return / Replace / Scrap"/>
    <x v="0"/>
  </r>
  <r>
    <x v="177"/>
    <s v="CAS6451883"/>
    <s v="Issue"/>
    <x v="0"/>
    <x v="0"/>
    <m/>
    <s v="Reliability"/>
    <s v="Lcn"/>
    <s v="Dctl"/>
    <s v="4640"/>
    <s v="Princeton"/>
    <s v="Return/Replace_x000a__x000a_QTY:  1-4640-3180 I/O board_x000a_QTY:  1-4640-3462 controller under warranty _x000a__x000a_Ship To Address:_x000a_Fall Line Security_x000a_Attn: Scott_x000a_10618 King Arthur Court_x000a_Richmond, VA  23235_x000a__x000a__x000a_has a 4640 wireless and they noticed a burning smell and now it is not working. unplugged motor and plugged it back in and LED display lite up and then went out. has power to unit. no power on 1 and 2 and no lights on controller. testing fuse on I/O board. has power back but motor is just spinning and will not stop. issue could be controller and I/O board"/>
    <s v="IDN HARDWARE SALES"/>
    <s v="785229-00"/>
    <s v="4462655-00"/>
    <s v="785229-00"/>
    <n v="3"/>
    <s v="Lcn"/>
    <s v="Dctl"/>
    <s v="46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4640-3180 I/O Board Assy"/>
    <s v="I/O Board"/>
    <m/>
    <m/>
    <n v="45993.791666666701"/>
    <m/>
    <m/>
    <s v="Replace Only"/>
    <s v="Active"/>
    <s v="Jerry Kopp"/>
    <s v="Lisa Waterhouse"/>
    <s v="Commercial"/>
    <x v="4"/>
    <s v="Door Not in Control"/>
    <s v="Won't Stay in Adjustment"/>
    <s v=""/>
    <s v="2026 / 02"/>
    <s v="Return / Replace / Scrap"/>
    <x v="0"/>
  </r>
  <r>
    <x v="178"/>
    <s v="CAS6451947"/>
    <s v="Issue"/>
    <x v="0"/>
    <x v="1"/>
    <m/>
    <m/>
    <s v="Lcn"/>
    <s v="Dctl"/>
    <s v="4040XP"/>
    <s v="Princeton"/>
    <s v="Please send N/C - Accommodation_x000a__x000a_Qty (1) RH 4040XP-3049EDA 689 TBSRT_x000a__x000a_Ship to_x000a__x000a_ IBC CARPENTRY                  _x000a_ 2400 ALLEN TERRACE             _x000a_ BUILDING 200 ATTN: FREDDIE     _x000a_                                _x000a_ KANSAS CITY       MO 64108 0000_x000a__x000a_See CAS6424294  - incorrect handing was provided."/>
    <s v="H &amp; G SALES INC"/>
    <s v="103021 00"/>
    <s v="4024030006 RPL"/>
    <m/>
    <n v="1"/>
    <s v="Lcn"/>
    <s v="Dctl"/>
    <s v="4040XP"/>
    <s v="Princeton"/>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RH 4040XP-3049EDA 689 TBSRT"/>
    <s v="arm"/>
    <m/>
    <m/>
    <n v="46069.791666666701"/>
    <m/>
    <m/>
    <s v="Replace Only"/>
    <s v="Resolved"/>
    <s v="Lori Catton"/>
    <s v="Lisa Waterhouse"/>
    <s v="Commercial"/>
    <x v="4"/>
    <s v="Customer Ordered Incorrect Product"/>
    <s v="Customer Ordered Incorrect Product"/>
    <s v=""/>
    <s v="2026 / 02"/>
    <s v="Return / Replace / Scrap"/>
    <x v="2"/>
  </r>
  <r>
    <x v="179"/>
    <s v="CAS6453538"/>
    <s v="Issue"/>
    <x v="0"/>
    <x v="0"/>
    <m/>
    <s v="Reliability"/>
    <s v="Lcn"/>
    <s v="Dctl"/>
    <s v="SEM7800"/>
    <s v="Princeton"/>
    <s v="Replace_x000a_(1) SEM7830 Magnet         SEM                  TRIVLT ALUM   _x000a_Defective_x000a__x000a_Ship to:_x000a_BELL HARDWARE          _x000a_26300 SW 95TH AVE #102 _x000a_WILSONVILLE       OR 97070_x000a__x000a_Do you need a replacement for a component or the entire device?: Device_x000a_Is there anything else we should know about this return?: Mag Hold has started making a constant buzzing sound_x000a_Selected primary Product Type: Closers_x000a_Do you also need to update the Ship To Address on your order?: No_x000a_The original ship-to address is saved on the shipping tab._x000a_Email: jeremyc@bellhardware.com_x000a_Phone Number: 15418827246_x000a_Preferred Contact Method: Email"/>
    <s v="BELL HARDWARE OF KLAMATH INC"/>
    <s v="727578-01"/>
    <s v="304097-11"/>
    <s v="727578-01"/>
    <n v="1"/>
    <s v="Lcn"/>
    <s v="Dctl"/>
    <s v="SEM780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SEM7830 Magnet SEM TRIVLT ALUM"/>
    <s v="Magnet Core Assembly"/>
    <m/>
    <m/>
    <n v="45742.833333333299"/>
    <m/>
    <m/>
    <s v="Replace Only"/>
    <s v="Resolved"/>
    <s v="Portal Cases"/>
    <s v="Lisa Waterhouse"/>
    <s v="Commercial"/>
    <x v="4"/>
    <s v="Door Not in Control"/>
    <s v="Won't Stay in Adjustment"/>
    <s v=""/>
    <s v="2026 / 02"/>
    <s v="Return / Replace / Scrap"/>
    <x v="0"/>
  </r>
  <r>
    <x v="180"/>
    <s v="CAS6453678"/>
    <s v="Issue"/>
    <x v="0"/>
    <x v="1"/>
    <m/>
    <m/>
    <s v="Lcn"/>
    <s v="Dctl"/>
    <s v="4010"/>
    <s v="Princeton"/>
    <s v="Replace_x000a_(1) LH 4011 Closer            DEL  MC   REG               ALUM  SRT_x000a_Received wrong hand_x000a__x000a_Ship to:_x000a_Commercial Door &amp; Hardware Inc_x000a_1117 N 8th St    _x000a_Paducah           KY 42001             _x000a__x000a_Is there anything else we should know about this return?: Ordered as LH, received as RH._x000a__x000a_Please provide replacement closer in RH and shipping label for return of incorrect product._x000a_Selected primary Product Type: Closers_x000a_Do you also need to update the Ship To Address on your order?: No_x000a_The original ship-to address is saved on the shipping tab._x000a_Did the label match the product inside?: Yes_x000a_Email: dspears@cdh-online.com_x000a_Phone Number: (812) 407-5418_x000a_Preferred Contact Method: Email"/>
    <s v="COMMERCIAL DOOR &amp; HARDWARE"/>
    <s v="649500-01"/>
    <s v="300337-009"/>
    <s v="649500-01"/>
    <n v="6"/>
    <s v="Lcn"/>
    <s v="Dctl"/>
    <s v="4010"/>
    <s v="Princeton"/>
    <n v="1"/>
    <s v="0281033~Allegion Sent Incorrect Product / Part"/>
    <s v="9721033~Incorrect Product|1036~Produit incorrect|1040~Prodotto errato"/>
    <m/>
    <x v="0"/>
    <m/>
    <s v="LH 4011 Closer            DEL  MC   REG               ALUM  SRT"/>
    <s v="Complete Closer"/>
    <m/>
    <m/>
    <n v="45358.791666666701"/>
    <m/>
    <m/>
    <s v="Replace Only"/>
    <s v="Resolved"/>
    <s v="Portal Cases"/>
    <s v="Lisa Waterhouse"/>
    <s v="Commercial"/>
    <x v="4"/>
    <s v="Allegion Sent Incorrect Product / Part"/>
    <s v="Incorrect Product"/>
    <s v=""/>
    <s v="2026 / 02"/>
    <s v="Return / Replace / Scrap"/>
    <x v="0"/>
  </r>
  <r>
    <x v="181"/>
    <s v="CAS6454835"/>
    <s v="Issue"/>
    <x v="0"/>
    <x v="1"/>
    <m/>
    <m/>
    <s v="Lcn"/>
    <s v="Dctl"/>
    <s v="1450"/>
    <s v="Princeton"/>
    <s v="Customer received the spring blocks but no bolt and springs_x000a_*needing ASAP_x000a_please enter at N/C repl:_x000a_5 - 1450 bolt and spring x GLBLK for the 3080 spring block_x000a_       NOTE:  2nd repl / 72638, Spring Cush Bolt and Spring Bag Only / Quality Inspection Required_x000a_ship to:_x000a_ Sword Company             _x000a_ 19981 Hwy 69 S            _x000a_ Tyler             TX 75703"/>
    <s v="SWORD COMPANY"/>
    <s v="104448 00"/>
    <s v="NC3572102ACFCRP"/>
    <s v="104448"/>
    <m/>
    <s v="Lcn"/>
    <s v="Dctl"/>
    <s v="1450"/>
    <s v="Princeton"/>
    <n v="5"/>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bolt and spring 693"/>
    <s v="Screw Pack / Bag"/>
    <m/>
    <m/>
    <n v="46076.041666666701"/>
    <m/>
    <m/>
    <s v="Replace Only"/>
    <s v="Resolved"/>
    <s v="Jerry Kopp"/>
    <s v="Lisa Waterhouse"/>
    <s v="Commercial"/>
    <x v="4"/>
    <s v="Allegion Sent Missing Product / Part"/>
    <s v="Missing Part / Component"/>
    <s v=""/>
    <s v="2026 / 02"/>
    <s v="Return / Replace / Scrap"/>
    <x v="0"/>
  </r>
  <r>
    <x v="182"/>
    <s v="CAS6455023"/>
    <s v="Issue"/>
    <x v="0"/>
    <x v="1"/>
    <m/>
    <m/>
    <s v="Lcn"/>
    <s v="Dctl"/>
    <s v="4110"/>
    <s v="Princeton"/>
    <s v="Replace_x000a__x000a_QTY: 1  4110-SRT x 689_x000a__x000a_QTY: 1  4010-SRT x 689_x000a__x000a_Missing from shipment_x000a__x000a_Ship To Address:_x000a_B &amp; M Cillessen Construction Company_x000a_2070 AFTON PL                       _x000a_FARMINGTON, NM  87401"/>
    <s v="TWIN CITY HARDWARE INC - Phoenix"/>
    <s v="790986-00"/>
    <s v="PO0981812"/>
    <s v="790986-00"/>
    <n v="1"/>
    <s v="Lcn"/>
    <s v="Dctl"/>
    <s v="411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LH 4111 Closer            STD  STD  EDA               ALUM  SRT"/>
    <s v="Screw Pack / Bag"/>
    <m/>
    <m/>
    <n v="46041.791666666701"/>
    <m/>
    <m/>
    <s v="Replace Only"/>
    <s v="Resolved"/>
    <s v="Jerry Kopp"/>
    <s v="Lisa Waterhouse"/>
    <s v="Commercial"/>
    <x v="4"/>
    <s v="Allegion Sent Missing Product / Part"/>
    <s v="Missing Part / Component"/>
    <s v=""/>
    <s v="2026 / 02"/>
    <s v="Return / Replace / Scrap"/>
    <x v="0"/>
  </r>
  <r>
    <x v="182"/>
    <s v="CAS6455023"/>
    <s v="Issue"/>
    <x v="0"/>
    <x v="1"/>
    <m/>
    <m/>
    <s v="Lcn"/>
    <s v="Dctl"/>
    <s v="4110"/>
    <s v="Princeton"/>
    <s v="Replace_x000a__x000a_QTY: 1  4110-SRT x 689_x000a__x000a_QTY: 1  4010-SRT x 689_x000a__x000a_Missing from shipment_x000a__x000a_Ship To Address:_x000a_B &amp; M Cillessen Construction Company_x000a_2070 AFTON PL                       _x000a_FARMINGTON, NM  87401"/>
    <s v="TWIN CITY HARDWARE INC - Phoenix"/>
    <s v="790986-00"/>
    <s v="PO0981812"/>
    <s v="790986-00"/>
    <n v="2"/>
    <s v="Lcn"/>
    <s v="Dctl"/>
    <s v="401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RH 4011 Closer            STD  STD  REG               ALUM  SRT"/>
    <s v="Screw Pack / Bag"/>
    <m/>
    <m/>
    <n v="46041.791666666701"/>
    <m/>
    <m/>
    <s v="Replace Only"/>
    <s v="Resolved"/>
    <s v="Jerry Kopp"/>
    <s v="Lisa Waterhouse"/>
    <s v="Commercial"/>
    <x v="4"/>
    <s v="Allegion Sent Missing Product / Part"/>
    <s v="Missing Part / Component"/>
    <s v=""/>
    <s v="2026 / 02"/>
    <s v="Return / Replace / Scrap"/>
    <x v="0"/>
  </r>
  <r>
    <x v="183"/>
    <s v="CAS6455719"/>
    <s v="Issue"/>
    <x v="0"/>
    <x v="3"/>
    <m/>
    <m/>
    <s v="Lcn"/>
    <s v="Dctl"/>
    <s v="SEM7800"/>
    <s v="Princeton"/>
    <s v="Please replace N/C from line 5. UPS Tracking# 1Z6295390351089404 not delivered.  Shows delayed since 2/18._x000a__x000a_Qty (1) SEM7810-E075 689_x000a__x000a_Ship to_x000a__x000a_Block Iron &amp; Supply, Inc.  _x000a_1016 WITZEL AVE            _x000a_                           _x000a_                           _x000a_Oshkosh           WI 54902 _x000a__x000a_***********************************************_x000a_LCN order 788288-00_x000a__x000a_6 cartons were shipped but we have only received 5 of them. I tracked through the 360 Portal and we are still missing the SEM7810-E075. I am assuming that is in the missing carton."/>
    <s v="BLOCK IRON &amp; SUPPLY"/>
    <s v="788288 00"/>
    <s v="786088"/>
    <s v="788288 00"/>
    <n v="5"/>
    <s v="Lcn"/>
    <s v="Dctl"/>
    <s v="SEM7800"/>
    <s v="Princeton"/>
    <n v="1"/>
    <s v="Lost in Transit/Wrong Address"/>
    <s v="1513082~Extraviado en tránsito - Transportista|1040~Smarrimento in transito - Vettore|1036~Perdu en transit - Transporteur|1033~Lost in Transit - Carrier"/>
    <m/>
    <x v="5"/>
    <m/>
    <s v="SEM7810-E075 689"/>
    <s v="3/4&quot; extention"/>
    <m/>
    <m/>
    <n v="46070"/>
    <m/>
    <m/>
    <s v="Replace Only"/>
    <s v="Resolved"/>
    <s v="Lori Catton"/>
    <s v="Lisa Waterhouse"/>
    <s v="Commercial"/>
    <x v="4"/>
    <s v="Lost in Transit/Wrong Address"/>
    <s v="Lost in Transit - Carrier"/>
    <s v=""/>
    <s v="2026 / 02"/>
    <s v="Return / Replace / Scrap"/>
    <x v="0"/>
  </r>
  <r>
    <x v="184"/>
    <s v="CAS6455900"/>
    <s v="Issue"/>
    <x v="0"/>
    <x v="3"/>
    <m/>
    <m/>
    <s v="Lcn"/>
    <s v="Dctl"/>
    <s v="3130"/>
    <s v="Princeton"/>
    <s v="Customer's customer received an empty box.  See attached pics._x000a__x000a_Please replace_x000a__x000a_Qty (1) RH 3132-3071 689 WMS_x000a__x000a_Ship to_x000a_JAMES G DAVIS CONSTRUCTION _x000a_12530 PARKLAWN DRIVE       _x000a_ATTN-MAYA ARNOLD           _x000a_                           _x000a_ROCKVILLE         MD 20852"/>
    <s v="ARCHITECTURAL MATERIALS INC"/>
    <s v="105336 01"/>
    <s v="302863-010 RPL1"/>
    <s v="105336 01"/>
    <m/>
    <s v="Lcn"/>
    <s v="Dctl"/>
    <s v="3130"/>
    <s v="Princeton"/>
    <n v="1"/>
    <s v="Lost in Transit/Wrong Address"/>
    <s v="1513082~Extraviado en tránsito - Transportista|1040~Smarrimento in transito - Vettore|1036~Perdu en transit - Transporteur|1033~Lost in Transit - Carrier"/>
    <m/>
    <x v="5"/>
    <m/>
    <s v="3132-3071 689 WMS"/>
    <m/>
    <m/>
    <m/>
    <n v="46078"/>
    <m/>
    <m/>
    <s v="Replace Only"/>
    <s v="Active"/>
    <s v="Lori Catton"/>
    <s v="Lisa Waterhouse"/>
    <s v="Commercial"/>
    <x v="4"/>
    <s v="Lost in Transit/Wrong Address"/>
    <s v="Lost in Transit - Carrier"/>
    <s v=""/>
    <s v="2026 / 02"/>
    <s v="Return / Replace / Scrap"/>
    <x v="0"/>
  </r>
  <r>
    <x v="185"/>
    <s v="CAS6444759"/>
    <s v="Issue"/>
    <x v="0"/>
    <x v="0"/>
    <m/>
    <s v="Reliability"/>
    <s v="Schlage Electronic Locks"/>
    <s v="Electronic Locks"/>
    <s v="Multi-Technology Readers"/>
    <s v="Security"/>
    <s v="02/24 Duplicate case, replaced the same amount and same readers 2 days ago. see CAS6442265_x000a__x000a_PLEASE RETURN/REPLACE_x000a_QTY 6_x000a_*Replace with MT-485 models_x000a__x000a_Model Serial SO number_x000a_MT-15 SN13390706 SO55048_x000a_MT-15 SN21470466 SO13416409_x000a_MT-15 SN20220197 SO13002974_x000a_MT-15 SN20300844 SO12990505_x000a_MT-15 SN18250921 SO130078_x000a_MT-15 SN20220066 SO13002974_x000a__x000a_Issue:  Not reading cards_x000a__x000a_PLEASE SEND UPS CALL TAG TO:_x000a_arambulan@cvuhsd.org_x000a__x000a_Please ship replacements to:_x000a_Attention:  Gilbert Gutierrez _x000a_Centinela Valley Union High School District_x000a_14701 S. Inglewood Ave., Unit B_x000a_Hawthorne, CA  90250"/>
    <s v="Noe Arambula"/>
    <s v="TECH ACCOMMODATION"/>
    <s v="TECH ACCOMMODATION"/>
    <m/>
    <m/>
    <s v="Schlage Electronic Locks"/>
    <s v="Electronic Locks"/>
    <s v="Multi-Technology Readers"/>
    <s v="Security"/>
    <n v="6"/>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MT 15 485"/>
    <m/>
    <m/>
    <m/>
    <n v="44111"/>
    <m/>
    <s v="Return and Replace"/>
    <s v="Resolved"/>
    <s v="Robert Carson"/>
    <s v="Robert Carson"/>
    <s v="Commercial"/>
    <x v="10"/>
    <s v="Functional Electronic"/>
    <s v="Communication / Commissioning / Programming"/>
    <s v="Failed Programming"/>
    <s v="2026 / 02"/>
    <s v="Return / Replace / Scrap"/>
    <x v="0"/>
  </r>
  <r>
    <x v="186"/>
    <s v="CAS6445240"/>
    <s v="Issue"/>
    <x v="0"/>
    <x v="0"/>
    <m/>
    <s v="Reliability"/>
    <s v="Schlage System Components"/>
    <s v="Sys Comp"/>
    <s v="Mag M400"/>
    <s v="Security"/>
    <s v="PLEASE REPLACE_x000a_QTY 2_x000a_GF3000 DSM/MBS MAGLOCKS_x000a__x000a_ISSUE: LOCKS DO NOT ENERGIZE/ADVISED TO MAKE SURE CONTROL MODULE IS IN PLACE._x000a_SO# _x000a_APV PO#0098966_x000a__x000a_SHIP TO:"/>
    <s v="ARCHITECTURAL PRODUCTS OF VA"/>
    <s v="APV PO#0098966"/>
    <m/>
    <m/>
    <m/>
    <s v="Schlage System Components"/>
    <s v="Sys Comp"/>
    <s v="Mag GF3000"/>
    <s v="Security"/>
    <n v="2"/>
    <s v="0321033~Functional Electronic|1040~Funzionamento Elettronico|3082~Función electrónica|1036~Electronique fonctionnelle"/>
    <s v="0551040~Malfunzionamento elettrico|1033~Electrical Malfunction|3082~Mal funcionamiento eléctrico|1036~Dysfonctionnement électrique"/>
    <s v="0631033~No Power|1040~Senza Energia|3082~Sin alimentación"/>
    <x v="0"/>
    <m/>
    <m/>
    <s v="GF3000"/>
    <m/>
    <m/>
    <m/>
    <n v="46077.083333333299"/>
    <m/>
    <s v="Replace Only"/>
    <s v="Resolved"/>
    <s v="Kenneth Ochab"/>
    <s v="Kenneth Ochab"/>
    <s v="Commercial"/>
    <x v="6"/>
    <s v="Functional Electronic"/>
    <s v="Electrical Malfunction"/>
    <s v="No Power"/>
    <s v="2026 / 02"/>
    <s v="Return / Replace / Scrap"/>
    <x v="0"/>
  </r>
  <r>
    <x v="187"/>
    <s v="CAS6445473"/>
    <s v="Issue"/>
    <x v="0"/>
    <x v="0"/>
    <m/>
    <s v="Reliability"/>
    <s v="Schlage Electronic Locks"/>
    <s v="Electronic Locks"/>
    <s v="Multi-Technology Readers"/>
    <s v="Security"/>
    <s v="Return/Replace:_x000a_Please Send:_x000a_(5) MTK15-485_x000a__x000a_Ship To:_x000a_BadgePass, Inc._x000a_ATTN: Amy Dryden / RMA _x000a_280 Trace Colony Park_x000a_Ridgeland, MS 39157_x000a__x000a_amy.dryden@badgepass.com_x000a__x000a_Returns go back to:_x000a_Allegion_x000a_Attn: Ian Ballance CAS6436105_x000a_3899 Hancock Expressway,_x000a_Security,_x000a_CO 80911_x000a__x000a_SN: 20380239_x000a_SN: 23100363_x000a_SN: 23050453_x000a_SN: 23420251_x000a_SN: 23050440_x000a__x000a_Tech said: - Stopped working"/>
    <s v="BADGEPASS INC"/>
    <s v="TECH ACCOMMODATION"/>
    <s v="CAS6445473 RPL TAC"/>
    <m/>
    <m/>
    <s v="Schlage Electronic Locks"/>
    <s v="Electronic Locks"/>
    <s v="Multi-Technology Readers"/>
    <s v="Security"/>
    <n v="5"/>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MTK15-485"/>
    <s v="MT 15 485"/>
    <m/>
    <m/>
    <m/>
    <n v="44048"/>
    <m/>
    <s v="Return and Replace"/>
    <s v="Active"/>
    <s v="Robert Carson"/>
    <s v="Jeff Livingston"/>
    <s v="Commercial"/>
    <x v="10"/>
    <s v="Functional Electronic"/>
    <s v="Communication / Commissioning / Programming"/>
    <s v="Failed Programming"/>
    <s v="2026 / 02"/>
    <s v="Return / Replace / Scrap"/>
    <x v="0"/>
  </r>
  <r>
    <x v="188"/>
    <s v="CAS6445503"/>
    <s v="Issue"/>
    <x v="0"/>
    <x v="0"/>
    <m/>
    <s v="Reliability"/>
    <s v="Schlage Electronic Locks"/>
    <s v="Electronic Locks"/>
    <s v="Multi-Technology Readers"/>
    <s v="Security"/>
    <s v="Return/Replace:_x000a_Please Send:_x000a_(1) SM10_x000a__x000a_SN23420046_x000a__x000a_*Tech said: - Stopped working_x000a__x000a_amy.dryden@badgepass.com_x000a__x000a_Ship To:_x000a_BadgePass, Inc._x000a_ATTN: Amy Dryden / RMA_x000a_280 Trace Colony Park_x000a_Ridgeland, MS 39157_x000a__x000a_Returns go back to:_x000a_Allegion_x000a_Attn: Ian Ballance CAS6436105_x000a_3899 Hancock Expressway,_x000a_Security,_x000a_CO 80911"/>
    <s v="BADGEPASS INC"/>
    <s v="TECH ACCOMMODATION"/>
    <s v="CAS6445503 RPL TAC"/>
    <m/>
    <m/>
    <s v="Schlage Electronic Locks"/>
    <s v="Electronic Locks"/>
    <s v="Smart Card Readers"/>
    <s v="Security"/>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SM10"/>
    <s v="SM10"/>
    <m/>
    <m/>
    <m/>
    <n v="45181"/>
    <m/>
    <s v="Return and Replace"/>
    <s v="Active"/>
    <s v="Robert Carson"/>
    <s v="Jeff Livingston"/>
    <s v="Commercial"/>
    <x v="10"/>
    <s v="Functional Electronic"/>
    <s v="Communication / Commissioning / Programming"/>
    <s v="Failed Programming"/>
    <s v="2026 / 02"/>
    <s v="Return / Replace / Scrap"/>
    <x v="0"/>
  </r>
  <r>
    <x v="189"/>
    <s v="CAS6445628"/>
    <s v="Issue"/>
    <x v="1"/>
    <x v="2"/>
    <m/>
    <m/>
    <s v="Ives / Gj Commercial"/>
    <s v="Accy"/>
    <s v="Hinges"/>
    <s v="Indianapolis"/>
    <s v="TAX CERT FOR SHIP TO STATE UPLOADED - AFTER INVOICED _x000a_INV  45650350_x000a_INV DATE  01/05/26_x000a_SECTOR  216222_x000a_SHIP TO STATE  AZ_x000a_TAX AMOUNT $294.86"/>
    <s v="3-G TRIM INC"/>
    <s v="SO03218078"/>
    <s v="82461"/>
    <s v="45650350"/>
    <m/>
    <s v="Ives / Gj Commercial"/>
    <s v="Accy"/>
    <s v="Hinges"/>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26.791666666701"/>
    <m/>
    <m/>
    <s v="Credit Request"/>
    <s v="Resolved"/>
    <s v="Pamela Franklin"/>
    <s v="Pamela Franklin"/>
    <s v="Commercial"/>
    <x v="1"/>
    <s v="Tax Exemption"/>
    <s v="No Valid Tax Exempt Certificate on File"/>
    <s v=""/>
    <s v="2026 / 02"/>
    <s v="Credit / Debit Request"/>
    <x v="2"/>
  </r>
  <r>
    <x v="190"/>
    <s v="CAS6445850"/>
    <s v="Issue"/>
    <x v="0"/>
    <x v="1"/>
    <m/>
    <m/>
    <s v="Lcn"/>
    <s v="Dctl"/>
    <s v="3130"/>
    <s v="Princeton"/>
    <s v="Replace_x000a__x000a_QTY:  2    3130-3077T x 622 x LH_x000a__x000a_QTY:  1    3130-3077T x 622 x RH_x000a__x000a_QTY:  3    3130-3038 x 622_x000a__x000a_QTY:  3    3130 x 622 x WMS _x000a__x000a_Customer is saying they were missing these items from line 1.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562-00"/>
    <n v="1"/>
    <s v="Lcn"/>
    <s v="Dctl"/>
    <s v="3130"/>
    <s v="Princeton"/>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LH 3133 Closer            STD       STD   STD         MTBLK WMS"/>
    <s v="arm"/>
    <m/>
    <m/>
    <n v="45999.791666666701"/>
    <m/>
    <m/>
    <s v="Replace Only"/>
    <s v="Resolved"/>
    <s v="Jerry Kopp"/>
    <s v="Lisa Waterhouse"/>
    <s v="Commercial"/>
    <x v="4"/>
    <s v="Allegion Sent Missing Product / Part"/>
    <s v="Missing Part / Component"/>
    <s v=""/>
    <s v="2026 / 02"/>
    <s v="Return / Replace / Scrap"/>
    <x v="0"/>
  </r>
  <r>
    <x v="190"/>
    <s v="CAS6445850"/>
    <s v="Issue"/>
    <x v="0"/>
    <x v="1"/>
    <m/>
    <m/>
    <s v="Lcn"/>
    <s v="Dctl"/>
    <s v="3130"/>
    <s v="Princeton"/>
    <s v="Replace_x000a__x000a_QTY:  2    3130-3077T x 622 x LH_x000a__x000a_QTY:  1    3130-3077T x 622 x RH_x000a__x000a_QTY:  3    3130-3038 x 622_x000a__x000a_QTY:  3    3130 x 622 x WMS _x000a__x000a_Customer is saying they were missing these items from line 1.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562-00"/>
    <n v="2"/>
    <s v="Lcn"/>
    <s v="Dctl"/>
    <s v="313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RH 3133 Closer            STD       STD   STD         MTBLK WMS"/>
    <s v="arm"/>
    <m/>
    <m/>
    <n v="45999.791666666701"/>
    <m/>
    <m/>
    <s v="Replace Only"/>
    <s v="Resolved"/>
    <s v="Jerry Kopp"/>
    <s v="Lisa Waterhouse"/>
    <s v="Commercial"/>
    <x v="4"/>
    <s v="Allegion Sent Missing Product / Part"/>
    <s v="Missing Part / Component"/>
    <s v=""/>
    <s v="2026 / 02"/>
    <s v="Return / Replace / Scrap"/>
    <x v="0"/>
  </r>
  <r>
    <x v="190"/>
    <s v="CAS6445850"/>
    <s v="Issue"/>
    <x v="0"/>
    <x v="1"/>
    <m/>
    <m/>
    <s v="Lcn"/>
    <s v="Dctl"/>
    <s v="3130"/>
    <s v="Princeton"/>
    <s v="Replace_x000a__x000a_QTY:  2    3130-3077T x 622 x LH_x000a__x000a_QTY:  1    3130-3077T x 622 x RH_x000a__x000a_QTY:  3    3130-3038 x 622_x000a__x000a_QTY:  3    3130 x 622 x WMS _x000a__x000a_Customer is saying they were missing these items from line 1.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562-00"/>
    <m/>
    <s v="Lcn"/>
    <s v="Dctl"/>
    <s v="3130"/>
    <s v="Princeton"/>
    <n v="3"/>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3130 Trk w/Caps                        STD         MTBLK WMS"/>
    <s v="Track"/>
    <m/>
    <m/>
    <n v="45999.791666666701"/>
    <m/>
    <m/>
    <s v="Replace Only"/>
    <s v="Resolved"/>
    <s v="Jerry Kopp"/>
    <s v="Lisa Waterhouse"/>
    <s v="Commercial"/>
    <x v="4"/>
    <s v="Allegion Sent Missing Product / Part"/>
    <s v="Missing Part / Component"/>
    <s v=""/>
    <s v="2026 / 02"/>
    <s v="Return / Replace / Scrap"/>
    <x v="0"/>
  </r>
  <r>
    <x v="190"/>
    <s v="CAS6445850"/>
    <s v="Issue"/>
    <x v="0"/>
    <x v="1"/>
    <m/>
    <m/>
    <s v="Lcn"/>
    <s v="Dctl"/>
    <s v="3130"/>
    <s v="Princeton"/>
    <s v="Replace_x000a__x000a_QTY:  2    3130-3077T x 622 x LH_x000a__x000a_QTY:  1    3130-3077T x 622 x RH_x000a__x000a_QTY:  3    3130-3038 x 622_x000a__x000a_QTY:  3    3130 x 622 x WMS _x000a__x000a_Customer is saying they were missing these items from line 1.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562-00"/>
    <m/>
    <s v="Lcn"/>
    <s v="Dctl"/>
    <s v="3130"/>
    <s v="Princeton"/>
    <n v="3"/>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3130 Screw Pack                                    MTBLK WMS"/>
    <s v="Screw Pack / Bag"/>
    <m/>
    <m/>
    <n v="45999.791666666701"/>
    <m/>
    <m/>
    <s v="Replace Only"/>
    <s v="Resolved"/>
    <s v="Jerry Kopp"/>
    <s v="Lisa Waterhouse"/>
    <s v="Commercial"/>
    <x v="4"/>
    <s v="Allegion Sent Missing Product / Part"/>
    <s v="Missing Part / Component"/>
    <s v=""/>
    <s v="2026 / 02"/>
    <s v="Return / Replace / Scrap"/>
    <x v="0"/>
  </r>
  <r>
    <x v="191"/>
    <s v="CAS6445876"/>
    <s v="Issue"/>
    <x v="0"/>
    <x v="0"/>
    <m/>
    <s v="Out of Box"/>
    <s v="Ives / Gj Commercial"/>
    <s v="Accy"/>
    <s v="Edge Guards"/>
    <s v="Indianapolis"/>
    <s v="NC Replace and scrap in field:_x000a__x000a_Line 1 Qty 2 - 7307 83&quot; (2108mm)&quot; 612 RH  1 3/4&quot; STD_x000a__x000a_Ship to:_x000a_UNIFIED DOOR &amp; HARDWARE GROUP_x000a_1327 NORTHBROOK PKWY STE 490_x000a_SUWANEE, GA 30024_x000a__x000a_Issue:  Edge guards arrived scratched and dented"/>
    <s v="Foundation Building Materials"/>
    <s v="SO03233694"/>
    <s v="PO-040748"/>
    <s v="45703116"/>
    <n v="1"/>
    <s v="Ives / Gj Commercial"/>
    <s v="Accy"/>
    <s v="Edge Guards"/>
    <s v="Indianapolis"/>
    <n v="2"/>
    <s v="0071033~Appearance / Finish|1040~Estetica / Finitura|3082~Estética / Acabado|1036~Apparence/Finition"/>
    <s v="0491033~Dented / Scratches|1040~Ammaccato/graffiato|3082~Abollado/rayado|1036~Bosselé / rayé"/>
    <m/>
    <x v="0"/>
    <m/>
    <s v="EG7307 10011"/>
    <s v="73XX"/>
    <m/>
    <m/>
    <n v="46068.791666666701"/>
    <m/>
    <m/>
    <s v="Replace Only"/>
    <s v="Resolved"/>
    <s v="Brittney Waterhouse"/>
    <s v="Brittney Waterhouse"/>
    <s v="Commercial"/>
    <x v="1"/>
    <s v="Appearance / Finish"/>
    <s v="Dented / Scratches"/>
    <s v=""/>
    <s v="2026 / 02"/>
    <s v="Return / Replace / Scrap"/>
    <x v="0"/>
  </r>
  <r>
    <x v="192"/>
    <s v="CAS6446134"/>
    <s v="Issue"/>
    <x v="0"/>
    <x v="0"/>
    <m/>
    <s v="Reliability"/>
    <s v="Lcn"/>
    <s v="Dctl"/>
    <s v="4040XP"/>
    <s v="Princeton"/>
    <s v="RETURN &amp; REPLACE_x000a_PICS IN EMAIL ATTACHED_x000a__x000a_ASSOCIATED GLASS INC       _x000a_1233 CORDOVA ST            _x000a_Billings          MT 59101 _x000a__x000a_1-4040XP 695_x000a_Date- 3 20_x000a_Sloppy movement_x000a__x000a_1-4040XP 689_x000a_Date-24 21_x000a_No backcheck adjustment_x000a__x000a_1-4040XP 689_x000a_Date-37 3_x000a_No backcheck adjustment_x000a__x000a_1-4040XP 695_x000a_Date-35 21_x000a_No backcheck adjustment_x000a__x000a_1-4040XP_x000a_Date-36 16_x000a_Sloppy travel_x000a__x000a_1-4040XP 689_x000a_Date 10 17_x000a_First 6-10” of travel from 90? open it free falls. Can’t adjust it out._x000a__x000a_1-4040XP 695_x000a_Date 17 22_x000a_No adjustments. Slams shut_x000a__x000a_4040XP 695_x000a_Date-33 19_x000a_No adjustments. Slams shut_x000a__x000a_1-4040XP 689_x000a_Date 33 20_x000a_Won’t hold adjustments."/>
    <s v="ASSOCIATED GLASS INC"/>
    <s v="N/A"/>
    <s v="N/A"/>
    <m/>
    <m/>
    <s v="Lcn"/>
    <s v="Dctl"/>
    <s v="4040XP"/>
    <s v="Princeton"/>
    <n v="9"/>
    <s v="1801033~Door Not in Control|1036~Porte Pas Dans le Contrôle|1031~Tür nicht unter Kontrolle|1040~Porta senza Controllo|3082~Puerta sin control|1055~Kapı Kontrolde Değil|2070~Porta não está no controle"/>
    <s v="9691033~Installation / Removal / Prep|1036~Installation / Préparation|1040~Installazione / Prep"/>
    <m/>
    <x v="0"/>
    <m/>
    <s v="4040XP 695"/>
    <s v="STD Cylinder"/>
    <m/>
    <m/>
    <n v="43890.791666666701"/>
    <m/>
    <m/>
    <s v="Return and Replace"/>
    <s v="Active"/>
    <s v="Karen Fischer"/>
    <s v="Lisa Waterhouse"/>
    <s v="Commercial"/>
    <x v="4"/>
    <s v="Door Not in Control"/>
    <s v="Installation / Removal / Prep"/>
    <s v=""/>
    <s v="2026 / 02"/>
    <s v="Return / Replace / Scrap"/>
    <x v="0"/>
  </r>
  <r>
    <x v="193"/>
    <s v="CAS6448041"/>
    <s v="Issue"/>
    <x v="0"/>
    <x v="1"/>
    <m/>
    <m/>
    <s v="Schlage Commercial"/>
    <s v="Lock"/>
    <s v="L9000"/>
    <s v="Security"/>
    <s v="Received incorrect PO_x000a__x000a_Replace @ NC: _x000a_Line 1 qty 5) KIT L283-138 604 N N (CHASSIS L9456 L9457 L9496)_x000a__x000a_Ship to address:_x000a_ACCESS WDH INC_x000a_318 W WRIGHT AVE_x000a_STE A_x000a_SHEPHERD, MI, 48883, US"/>
    <s v="Access Window and Door"/>
    <s v="14264696"/>
    <s v="9843KR"/>
    <s v="8166933"/>
    <n v="1"/>
    <s v="Schlage Commercial"/>
    <s v="Lock"/>
    <s v="L9000"/>
    <s v="Security"/>
    <n v="5"/>
    <s v="0281033~Allegion Sent Incorrect Product / Part"/>
    <s v="9721033~Incorrect Product|1036~Produit incorrect|1040~Prodotto errato"/>
    <m/>
    <x v="0"/>
    <m/>
    <s v="194555257740"/>
    <m/>
    <m/>
    <m/>
    <n v="46069.791666666701"/>
    <m/>
    <m/>
    <s v="Replace Only"/>
    <s v="Resolved"/>
    <s v="Abigail Covington"/>
    <s v="Venus Diaz"/>
    <s v="Commercial"/>
    <x v="3"/>
    <s v="Allegion Sent Incorrect Product / Part"/>
    <s v="Incorrect Product"/>
    <s v=""/>
    <s v="2026 / 02"/>
    <s v="Return / Replace / Scrap"/>
    <x v="0"/>
  </r>
  <r>
    <x v="194"/>
    <s v="CAS6448235"/>
    <s v="Issue"/>
    <x v="0"/>
    <x v="0"/>
    <m/>
    <s v="Out of Box"/>
    <s v="Schlage Commercial"/>
    <s v="Lock"/>
    <s v="Cylinder"/>
    <s v="Security"/>
    <s v="2-26-26 APPENDED NEW VALID RPA IN CASE RPA -32602261166201 LVL 9Z/XP/EV  SM _x000a__x000a_2-26-26 emailed Mark Goldstein for new RPA   sm_x000a__x000a_One of the cylinders is not working with the key_x000a__x000a_Replace @ NC:_x000a_Line 3 qty 1) CYL.30-021-6.EV.626.114.T245.MK_x000a__x000a_Opening: 306A_x000a_Group name: 15AD_x000a_Structure number: 25R10467_x000a_RPA: 32708251166201_x000a__x000a_Ship to address:_x000a_E - SAN DIEGO UNIFIED SCHOOL DIST_x000a_2025 GILLESPIE WAY_x000a_SUITE 106_x000a_EL CAJON, CA, 92020, US"/>
    <s v="PRECISION SPECIALTIES"/>
    <s v="14204671"/>
    <s v="375011381"/>
    <s v="8079271"/>
    <n v="3"/>
    <s v="Schlage Commercial"/>
    <s v="Lock"/>
    <s v="Cylinder"/>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CYL.30-021-6.EV.626.114.T245.MK"/>
    <s v="Conventional"/>
    <m/>
    <m/>
    <n v="45979.791666666701"/>
    <m/>
    <m/>
    <s v="Replace Only"/>
    <s v="Resolved"/>
    <s v="Abigail Covington"/>
    <s v="Kevin Durand"/>
    <s v="Commercial"/>
    <x v="3"/>
    <s v="Functional Mechanical"/>
    <s v="Cannot lock / Unlock"/>
    <s v=""/>
    <s v="2026 / 02"/>
    <s v="Return / Replace / Scrap"/>
    <x v="0"/>
  </r>
  <r>
    <x v="195"/>
    <s v="CAS6448573"/>
    <s v="Issue"/>
    <x v="0"/>
    <x v="1"/>
    <m/>
    <m/>
    <s v="Von Duprin"/>
    <s v="Exit"/>
    <s v="Electrical Parts/Kits"/>
    <s v="Indianapolis"/>
    <s v="Per customer they were shorted material received 11 out of the 12 ordered._x000a__x000a_Replace @N.C_x000a_Line 1-EPT10-SP28-CON_x000a_Quantity 1_x000a__x000a_Ship to address_x000a_IDN ST LOUIS_x000a_1235 RESEARCH BLVD_x000a_Saint Louis, MO 63132_x000a_USA"/>
    <s v="IDN H HOFFMAN"/>
    <s v="SO03270025"/>
    <s v="4471421-00"/>
    <m/>
    <m/>
    <s v="Von Duprin"/>
    <s v="Exit"/>
    <s v="Electrical Parts/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n v="46064.791666666701"/>
    <m/>
    <m/>
    <s v="Replace Only"/>
    <s v="Resolved"/>
    <s v="Ciera Hooten"/>
    <s v="Deandra Ball"/>
    <s v="Commercial"/>
    <x v="0"/>
    <s v="Allegion Sent Missing Product / Part"/>
    <s v="Missing Part / Component"/>
    <s v=""/>
    <s v="2026 / 02"/>
    <s v="Return / Replace / Scrap"/>
    <x v="0"/>
  </r>
  <r>
    <x v="196"/>
    <s v="CAS6448878"/>
    <s v="Issue"/>
    <x v="0"/>
    <x v="0"/>
    <m/>
    <s v="Out of Box"/>
    <s v="Von Duprin"/>
    <s v="Exit"/>
    <s v="98/99"/>
    <s v="Indianapolis"/>
    <s v="four XP device center case spring defective_x000a_please replace qty (4)  XP98/99R/-F Center Case Kit Less Cover 050690_x000a__x000a_ship to:_x000a_twin city hardware_x000a_3031 thunderoad south_x000a_fargo ND 58104_x000a_attn Tom Dvorak"/>
    <s v="Twin City Hardware Fargo"/>
    <s v="SO03043462"/>
    <s v="PO0966815"/>
    <s v="45452316 8/5/2025"/>
    <m/>
    <s v="Von Duprin"/>
    <s v="Exit"/>
    <s v="98/99"/>
    <s v="Indianapolis"/>
    <n v="4"/>
    <s v="0311033~Functional Mechanical|1040~Funzionamento Meccanico|3082~Función mecánica|1036~Functional Mechanical"/>
    <s v="1191033~Product Operation Issue|1040~Problema funzionamento prodotto|3082~Problema funcionamiento producto|1036~PB de fonctionnement du produit"/>
    <s v="0271033~Latch Does Not Fully Retract|1036~Le loquet ne se rétracte pas complètement|3082~Picaporte no abre completamente|1040~lo scrocco non rientra totalmente"/>
    <x v="0"/>
    <m/>
    <s v="050690-00: XP/-F C/C KIT L/CVR"/>
    <s v="Center Case Assy"/>
    <m/>
    <m/>
    <m/>
    <n v="46064"/>
    <m/>
    <s v="Replace Only"/>
    <s v="Resolved"/>
    <s v="Jim Cauley"/>
    <s v="Karen Fischer"/>
    <s v="Commercial"/>
    <x v="0"/>
    <s v="Functional Mechanical"/>
    <s v="Product Operation Issue"/>
    <s v="Latch Does Not Fully Retract"/>
    <s v="2026 / 02"/>
    <s v="Return / Replace / Scrap"/>
    <x v="0"/>
  </r>
  <r>
    <x v="197"/>
    <s v="CAS6450693"/>
    <s v="Issue"/>
    <x v="0"/>
    <x v="0"/>
    <m/>
    <s v="Reliability"/>
    <s v="Schlage System Components"/>
    <s v="Sys Comp"/>
    <s v="RC04"/>
    <s v="Security"/>
    <s v="RPL/RTN_x000a_QTY (1), RC-04-MCT-WK_x000a_0018C841094B_x000a_Ship: 5/7/25_x000a__x000a_Ship to:_x000a_District Health Department #2_x000a_Attn: Connie Shaw _x000a_630 Progress Street_x000a_West Branch, MI 48661_x000a__x000a_Reason:_x000a_Reader stopped responding to credentials._x000a__x000a_Customer indicates an issue with keypin entry at a device:_x000a__x000a_TS Clinic Exam Rooms_x000a_0018C8410949_x000a_Physical credential is approved_x000a_Key pins are approved as well_x000a__x000a_TS Clinic Front_x000a_0018C841094B_x000a_Ship: 5/7/25_x000a_Reader does not respond at all to credentials_x000a_On keypin entry, there is UI response to the key presses but the data does not go through._x000a__x000a_Advised power-cycle to see if that remedies the issue for this device._x000a_Power-cycled - did not remedy_x000a_FDR'd and compiled on reconnect_x000a__x000a_Advised this is authorized for replacement.  Customer is going to go through their dealer._x000a_2/26: Customer emailed and asked to process the return directly."/>
    <s v="Jeff Kauffman"/>
    <s v="TECH ACCOMMODATION"/>
    <s v="CAS6450693 RPL TAC"/>
    <m/>
    <m/>
    <s v="Schlage System Components"/>
    <s v="Sys Comp"/>
    <s v="RC04"/>
    <s v="Security"/>
    <m/>
    <s v="0321033~Functional Electronic|1040~Funzionamento Elettronico|3082~Función electrónica|1036~Electronique fonctionnelle"/>
    <s v="0321033~Credential Not Reading|1040~Credenziali non lette|3082~Fallo lectura credencial|1036~Identifiant non lu"/>
    <s v="No Response"/>
    <x v="0"/>
    <m/>
    <m/>
    <s v="Main Board"/>
    <m/>
    <m/>
    <m/>
    <m/>
    <m/>
    <s v="Troubleshooting"/>
    <s v="Active"/>
    <s v="James Theesfeld"/>
    <s v="Jeff Livingston"/>
    <s v="Commercial"/>
    <x v="6"/>
    <s v="Functional Electronic"/>
    <s v="Credential Not Reading"/>
    <s v="No Response"/>
    <s v="2026 / 02"/>
    <s v="Return / Replace / Scrap"/>
    <x v="0"/>
  </r>
  <r>
    <x v="197"/>
    <s v="CAS6450693"/>
    <s v="Issue"/>
    <x v="0"/>
    <x v="0"/>
    <m/>
    <s v="Reliability"/>
    <s v="Schlage System Components"/>
    <s v="Sys Comp"/>
    <s v="RC04"/>
    <s v="Security"/>
    <s v="RPL/RTN_x000a_QTY (1), RC-04-MCT-WK_x000a_0018C841094B_x000a_Ship: 5/7/25_x000a__x000a_Ship to:_x000a_District Health Department #2_x000a_Attn: Connie Shaw _x000a_630 Progress Street_x000a_West Branch, MI 48661_x000a__x000a_Reason:_x000a_Reader stopped responding to credentials._x000a__x000a_Customer indicates an issue with keypin entry at a device:_x000a__x000a_TS Clinic Exam Rooms_x000a_0018C8410949_x000a_Physical credential is approved_x000a_Key pins are approved as well_x000a__x000a_TS Clinic Front_x000a_0018C841094B_x000a_Ship: 5/7/25_x000a_Reader does not respond at all to credentials_x000a_On keypin entry, there is UI response to the key presses but the data does not go through._x000a__x000a_Advised power-cycle to see if that remedies the issue for this device._x000a_Power-cycled - did not remedy_x000a_FDR'd and compiled on reconnect_x000a__x000a_Advised this is authorized for replacement.  Customer is going to go through their dealer._x000a_2/26: Customer emailed and asked to process the return directly."/>
    <s v="Jeff Kauffman"/>
    <s v="TECH ACCOMMODATION"/>
    <s v="CAS6450693 RPL TAC"/>
    <m/>
    <m/>
    <s v="Schlage System Components"/>
    <s v="Sys Comp"/>
    <s v="RC04"/>
    <s v="Security"/>
    <n v="1"/>
    <s v="0321033~Functional Electronic|1040~Funzionamento Elettronico|3082~Función electrónica|1036~Electronique fonctionnelle"/>
    <s v="0321033~Credential Not Reading|1040~Credenziali non lette|3082~Fallo lectura credencial|1036~Identifiant non lu"/>
    <s v="0381033~No Reponse|1036~Pas de réponse|3082~Sin respuesta|1040~Nessuna risposta"/>
    <x v="0"/>
    <m/>
    <s v="RC-04-MCT-WK"/>
    <s v="Main Board"/>
    <m/>
    <m/>
    <n v="45783.833333333299"/>
    <m/>
    <m/>
    <s v="Return and Replace"/>
    <s v="Active"/>
    <s v="James Theesfeld"/>
    <s v="Jeff Livingston"/>
    <s v="Commercial"/>
    <x v="6"/>
    <s v="Functional Electronic"/>
    <s v="Credential Not Reading"/>
    <s v="No Reponse"/>
    <s v="2026 / 02"/>
    <s v="Return / Replace / Scrap"/>
    <x v="0"/>
  </r>
  <r>
    <x v="198"/>
    <s v="CAS6451016"/>
    <s v="Issue"/>
    <x v="0"/>
    <x v="4"/>
    <m/>
    <m/>
    <s v="Ives / Gj Commercial"/>
    <s v="Accy"/>
    <s v="Floor/Wall Stops/Bumpers/Silencers"/>
    <s v="Indianapolis"/>
    <s v="NC Replace:_x000a__x000a_Line 27 Qty 30 - FS544 SP28_x000a__x000a_Ship to:_x000a_SECURITY LOCK DISTRIBUTORS INC dba SECLOCK_x000a_25 DARTMOUTH ST_x000a_Westwood, MA 02090_x000a__x000a_Short shipment"/>
    <s v="SECLOCK"/>
    <s v="SO03260485"/>
    <s v="662944"/>
    <s v="45700057"/>
    <n v="27"/>
    <s v="Ives / Gj Commercial"/>
    <s v="Accy"/>
    <s v="Floor/Wall Stops/Bumpers/Silencers"/>
    <s v="Indianapolis"/>
    <n v="30"/>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FS.10061"/>
    <m/>
    <m/>
    <m/>
    <n v="46064.791666666701"/>
    <m/>
    <m/>
    <s v="Replace Only"/>
    <s v="Resolved"/>
    <s v="Brittney Waterhouse"/>
    <s v="Brittney Waterhouse"/>
    <s v="Commercial"/>
    <x v="1"/>
    <s v="Spec / Plan / Job Change"/>
    <s v="Spec / Plan / Job Change"/>
    <s v=""/>
    <s v="2026 / 02"/>
    <s v="Return / Replace / Scrap"/>
    <x v="2"/>
  </r>
  <r>
    <x v="199"/>
    <s v="CAS6452064"/>
    <s v="Issue"/>
    <x v="0"/>
    <x v="1"/>
    <m/>
    <m/>
    <s v="Lcn"/>
    <s v="Dctl"/>
    <s v="4040XP"/>
    <s v="Princeton"/>
    <s v="Hello,_x000a__x000a_After review, please contact Amazon regarding your order and inform them your order is not complete._x000a__x000a_Thank you._x000a__x000a_-------------------------------------------------------------------_x000a__x000a__x000a_Please send images of the box and packaging slip._x000a__x000a__x000a_Customer ordered through Amazon received package missing closer and other parts.  Only the arm was inside the box."/>
    <s v="Mahesha Feranando"/>
    <s v="SO45908327"/>
    <m/>
    <m/>
    <m/>
    <m/>
    <m/>
    <m/>
    <m/>
    <m/>
    <m/>
    <m/>
    <m/>
    <x v="4"/>
    <m/>
    <m/>
    <m/>
    <m/>
    <m/>
    <m/>
    <m/>
    <m/>
    <m/>
    <s v="Resolved"/>
    <s v="Jerry Kopp"/>
    <s v="Jerry Kopp"/>
    <s v="Commercial"/>
    <x v="4"/>
    <s v=""/>
    <s v=""/>
    <s v=""/>
    <s v="2026 / 02"/>
    <s v="Return / Replace / Scrap"/>
    <x v="1"/>
  </r>
  <r>
    <x v="200"/>
    <s v="CAS6452145"/>
    <s v="Issue"/>
    <x v="0"/>
    <x v="1"/>
    <m/>
    <m/>
    <s v="Ives / Gj Commercial"/>
    <s v="Accy"/>
    <s v="Continuous Hinges - Pin&amp;Barrel"/>
    <s v="Indianapolis"/>
    <s v="REPLACE SO03288135_x000a_DONE 02/26/26 JB_x000a__x000a_REPLACE LINE 10 QTY SHORT 2 700 83&quot; (2108.2mm) US32D_x000a__x000a_SHIP TO _x000a_5785 N HOLLYWOOD BLVD_x000a_Las Vegas, NV 89115_x000a__x000a_Is there anything else we should know about your request?: Hello, hope all is well! Per our warehouse, Line 10 was 2 units short of the 700 83 US32D. Please let us know if any additional information is needed to issue replacement. Thank you!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60374"/>
    <s v="662952"/>
    <s v="45701125"/>
    <n v="10"/>
    <s v="Ives / Gj Commercial"/>
    <s v="Accy"/>
    <s v="Continuous Hinges - Pin&amp;Barrel"/>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CHINGE.2013"/>
    <m/>
    <m/>
    <m/>
    <n v="46065.791666666701"/>
    <m/>
    <m/>
    <s v="Replace Only"/>
    <s v="Resolved"/>
    <s v="Portal Cases"/>
    <s v="Jacquelyn Bastone"/>
    <s v="Commercial"/>
    <x v="1"/>
    <s v="Allegion Sent Missing Product / Part"/>
    <s v="Missing Product"/>
    <s v=""/>
    <s v="2026 / 02"/>
    <s v="Return / Replace / Scrap"/>
    <x v="0"/>
  </r>
  <r>
    <x v="201"/>
    <s v="CAS6452252"/>
    <s v="Issue"/>
    <x v="0"/>
    <x v="0"/>
    <m/>
    <s v="Out of Box"/>
    <s v="Schlage Commercial"/>
    <s v="Lock"/>
    <s v="L9000"/>
    <s v="El Sauzal"/>
    <s v="Do you need a replacement for a component or the entire device?: Device_x000a_Is there anything else we should know about this return?: The lock will not unlock; we need a replacement ASAP if possible._x000a_We will need a frame time for this lock please in case is a delay on it._x000a_Selected primary Product Type: Mechanical Locks_x000a_Do you also need to update the Ship To Address on your order?: No_x000a_The original ship-to address is saved on the shipping tab._x000a_Email: alma.arredondo@imlss.com_x000a_Phone Number: (303) 223-8003_x000a_Preferred Contact Method: Email_x000a_"/>
    <s v="IML Security Supply"/>
    <s v="14196127"/>
    <s v="678309"/>
    <s v="8116167"/>
    <m/>
    <m/>
    <m/>
    <m/>
    <m/>
    <n v="1"/>
    <m/>
    <m/>
    <m/>
    <x v="4"/>
    <m/>
    <s v="L-SLLK*10303188"/>
    <m/>
    <m/>
    <m/>
    <n v="46019.791666666701"/>
    <m/>
    <m/>
    <m/>
    <s v="Active"/>
    <s v="Portal Cases"/>
    <s v="Portal Cases"/>
    <s v="Commercial"/>
    <x v="3"/>
    <s v=""/>
    <s v=""/>
    <s v=""/>
    <s v="2026 / 02"/>
    <s v="Return / Replace / Scrap"/>
    <x v="1"/>
  </r>
  <r>
    <x v="202"/>
    <s v="CAS6452421"/>
    <s v="Issue"/>
    <x v="0"/>
    <x v="1"/>
    <m/>
    <m/>
    <s v="Von Duprin"/>
    <s v="Exit"/>
    <s v="Mullions"/>
    <s v="Indianapolis"/>
    <s v="RETURN W/RESTOCK_x000a__x000a_LINE 4_x000a__x000a_1 EA - KR-4854-7'6&quot;-SP28-RHR"/>
    <s v="BUILDERS HARDWARE &amp; SUPPLY"/>
    <s v="SO03226256"/>
    <s v="P1295051"/>
    <s v="45669393"/>
    <n v="4"/>
    <s v="Von Duprin"/>
    <s v="Exit"/>
    <s v="Mullions"/>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MUL4854.10080"/>
    <m/>
    <m/>
    <m/>
    <n v="46042.791666666701"/>
    <m/>
    <m/>
    <s v="Return Only"/>
    <s v="Active"/>
    <s v="Kylie Hurt"/>
    <s v="Deandra Ball"/>
    <s v="Commercial"/>
    <x v="0"/>
    <s v="Customer Ordered Incorrect Product"/>
    <s v="Customer Ordered Incorrect Product"/>
    <s v=""/>
    <s v="2026 / 02"/>
    <s v="Return / Replace / Scrap"/>
    <x v="2"/>
  </r>
  <r>
    <x v="203"/>
    <s v="CAS6452444"/>
    <s v="Issue"/>
    <x v="0"/>
    <x v="0"/>
    <m/>
    <s v="Reliability"/>
    <s v="Von Duprin"/>
    <s v="Exit"/>
    <s v="98/99"/>
    <s v="Indianapolis"/>
    <s v="N/C REPLACE_x000a__x000a_1 EA - QELA - 040061-00_x000a__x000a_SHIP TO_x000a__x000a_A.R. Chesson Construction_x000a_138 E. Rich Blvd_x000a_Elizabeth City, NC 27909_x000a_ATTN: Brian Plyler"/>
    <s v="EAST COAST ACCESS LLC"/>
    <s v="SO02814720"/>
    <s v="J1684-021"/>
    <s v="45215575"/>
    <m/>
    <s v="Von Duprin"/>
    <s v="Exit"/>
    <s v="98/99"/>
    <s v="Indianapolis"/>
    <n v="1"/>
    <s v="0311033~Functional Mechanical|1040~Funzionamento Meccanico|3082~Función mecánica|1036~Functional Mechanical"/>
    <s v="1441033~Wear and Tear|1040~Usura e rottura|3082~Usar y tirar|1036~Usure et détérioration"/>
    <s v="0611033~Worn Part / Broken Part|1036~Worn Part / Broken part|3082~Componente desgastado/roto|1040~Parte logorata / parte rotta"/>
    <x v="0"/>
    <m/>
    <s v="040061-00"/>
    <m/>
    <m/>
    <m/>
    <n v="46065.791666666701"/>
    <m/>
    <m/>
    <s v="Return Only"/>
    <s v="Resolved"/>
    <s v="Kylie Hurt"/>
    <s v="Deandra Ball"/>
    <s v="Commercial"/>
    <x v="0"/>
    <s v="Functional Mechanical"/>
    <s v="Wear and Tear"/>
    <s v="Worn Part / Broken Part"/>
    <s v="2026 / 02"/>
    <s v="Return / Replace / Scrap"/>
    <x v="0"/>
  </r>
  <r>
    <x v="204"/>
    <s v="CAS6452487"/>
    <s v="Issue"/>
    <x v="0"/>
    <x v="1"/>
    <m/>
    <m/>
    <s v="Von Duprin"/>
    <s v="Exit"/>
    <s v="98/99"/>
    <s v="Indianapolis"/>
    <s v="RETURN W/RESTOCK_x000a__x000a_LINE 13_x000a_4 EA - QELA-9949-L-US26D-3'-&gt;6'10&quot;-8'0&quot;-RHR-M996-06-US26D-FS-249-349-PBT=US32D_x000a__x000a_LINE 15_x000a_2 EA - QELA-9950WDC-L-F-US26D-4'-6'8&quot;-7'0&quot;-RHR-M996-06-US26D-FS-150-450-PBT=US32D-SNB"/>
    <s v="LAFORCE LLC"/>
    <s v="SO03089216"/>
    <s v="1450424PO-CHA"/>
    <s v="45500069"/>
    <n v="13"/>
    <s v="Von Duprin"/>
    <s v="Exit"/>
    <s v="98/99"/>
    <s v="Indianapolis"/>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145361"/>
    <m/>
    <m/>
    <m/>
    <n v="45908.833333333299"/>
    <m/>
    <m/>
    <s v="Return Only"/>
    <s v="Active"/>
    <s v="Kylie Hurt"/>
    <s v="Deandra Ball"/>
    <s v="Commercial"/>
    <x v="0"/>
    <s v="Customer Ordered Incorrect Product"/>
    <s v="Customer Ordered Incorrect Product"/>
    <s v=""/>
    <s v="2026 / 02"/>
    <s v="Return / Replace / Scrap"/>
    <x v="2"/>
  </r>
  <r>
    <x v="204"/>
    <s v="CAS6452487"/>
    <s v="Issue"/>
    <x v="0"/>
    <x v="1"/>
    <m/>
    <m/>
    <s v="Von Duprin"/>
    <s v="Exit"/>
    <s v="98/99"/>
    <s v="Indianapolis"/>
    <s v="RETURN W/RESTOCK_x000a__x000a_LINE 13_x000a_4 EA - QELA-9949-L-US26D-3'-&gt;6'10&quot;-8'0&quot;-RHR-M996-06-US26D-FS-249-349-PBT=US32D_x000a__x000a_LINE 15_x000a_2 EA - QELA-9950WDC-L-F-US26D-4'-6'8&quot;-7'0&quot;-RHR-M996-06-US26D-FS-150-450-PBT=US32D-SNB"/>
    <s v="LAFORCE LLC"/>
    <s v="SO03089216"/>
    <s v="1450424PO-CHA"/>
    <s v="45500069"/>
    <n v="15"/>
    <s v="Von Duprin"/>
    <s v="Exit"/>
    <s v="98/99"/>
    <s v="Indianapolis"/>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145376"/>
    <m/>
    <m/>
    <m/>
    <n v="45908.833333333299"/>
    <m/>
    <m/>
    <s v="Return Only"/>
    <s v="Active"/>
    <s v="Kylie Hurt"/>
    <s v="Deandra Ball"/>
    <s v="Commercial"/>
    <x v="0"/>
    <s v="Customer Ordered Incorrect Product"/>
    <s v="Customer Ordered Incorrect Product"/>
    <s v=""/>
    <s v="2026 / 02"/>
    <s v="Return / Replace / Scrap"/>
    <x v="2"/>
  </r>
  <r>
    <x v="205"/>
    <s v="CAS6452716"/>
    <s v="Issue"/>
    <x v="0"/>
    <x v="1"/>
    <m/>
    <m/>
    <s v="Von Duprin"/>
    <s v="Exit"/>
    <s v="98/99"/>
    <s v="Indianapolis"/>
    <s v="Line 1- Missing hardware box_x000a__x000a_Replace no charge:_x000a_Line 1 Qty 1_x000a_KIT.1474-98/9949 HW/KIT-249 349_x000a__x000a_Ship to orig address:_x000a_500 EAST 12TH ST_x000a_Bloomsburg, PA 17815_x000a________________________________x000a__x000a_Is there anything else we should know about your request?: 68-612995OP purchase order number)_x000a_The one Von Duprin RX-QELA-9849 EO CVC panic came in without the hardware box as shown below. (Latches, strikes, screw packages)_x000a_Could we please have another hardware box to replace the missing one? (KIT 1474)_x000a_Selected primary Product Type: Accessories_x000a_Do you also need to update the Ship To Address on your order?: No_x000a_The original ship-to address is saved on the shipping tab._x000a_One or more files were provided by the customer and saved in the timeline._x000a_Email: aaron.ovelman@arconic.com_x000a_Phone Number: 5703896302_x000a_Preferred Contact Method: Email"/>
    <s v="KAWNEER CO INC"/>
    <s v="SO03258277"/>
    <s v="68-612995OP"/>
    <s v="45702874"/>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KIT.1474"/>
    <m/>
    <m/>
    <m/>
    <n v="46068.791666666701"/>
    <m/>
    <m/>
    <s v="Replace Only"/>
    <s v="Resolved"/>
    <s v="Portal Cases"/>
    <s v="Tuesday Bailey"/>
    <s v="Commercial"/>
    <x v="0"/>
    <s v="Allegion Sent Missing Product / Part"/>
    <s v="Missing Part / Component"/>
    <s v=""/>
    <s v="2026 / 02"/>
    <s v="Return / Replace / Scrap"/>
    <x v="0"/>
  </r>
  <r>
    <x v="206"/>
    <s v="CAS6452965"/>
    <s v="Issue"/>
    <x v="0"/>
    <x v="1"/>
    <m/>
    <m/>
    <s v="Von Duprin"/>
    <s v="Exit"/>
    <s v="6000 Strikes"/>
    <s v="Indianapolis"/>
    <s v="RETURN 0% RESTOCK_x000a__x000a_1 EA - 6223 US32D 24VDC (WRONG PRODUCT IN BOX)_x000a__x000a__x000a_REPLACE NO CHARGE_x000a__x000a_LINE 2_x000a__x000a_1 EA - 6111 US32D 24VDC FSE_x000a__x000a_PICK UP/SHIP TO_x000a_JMAC Supply_x000a_5 TERMINAL RD UNIT D_x000a_WEST HEMPSTEAD, NY 11552_x000a_USA"/>
    <s v="JMAC Supply LLC"/>
    <s v="SO03215515"/>
    <s v="JME25121602#"/>
    <s v="45656399"/>
    <m/>
    <s v="Von Duprin"/>
    <s v="Exit"/>
    <s v="6000 Strikes"/>
    <s v="Indianapolis"/>
    <n v="1"/>
    <s v="0281033~Allegion Sent Incorrect Product / Part"/>
    <s v="9721033~Incorrect Product|1036~Produit incorrect|1040~Prodotto errato"/>
    <m/>
    <x v="0"/>
    <m/>
    <s v="ES.10020"/>
    <m/>
    <m/>
    <m/>
    <n v="46029.791666666701"/>
    <m/>
    <m/>
    <s v="Return and Replace"/>
    <s v="Active"/>
    <s v="Kylie Hurt"/>
    <s v="# CRM Interface"/>
    <s v="Commercial"/>
    <x v="0"/>
    <s v="Allegion Sent Incorrect Product / Part"/>
    <s v="Incorrect Product"/>
    <s v=""/>
    <s v="2026 / 02"/>
    <s v="Return / Replace / Scrap"/>
    <x v="0"/>
  </r>
  <r>
    <x v="207"/>
    <s v="CAS6454654"/>
    <s v="Issue"/>
    <x v="0"/>
    <x v="1"/>
    <m/>
    <m/>
    <s v="Falcon"/>
    <s v="Lock"/>
    <s v="Keys"/>
    <s v="El Sauzal"/>
    <s v="Is there anything else we should know about your request?: The box looks damaged and we received only 6 keys. See attached photos. I believe it's a UPS error, but we need the correct keys ASAP._x000a_Selected primary Product Type: Accessories_x000a_Do you also need to update the Ship To Address on your order?: No_x000a_The original ship-to address is saved on the shipping tab._x000a_One or more files were provided by the customer and saved in the timeline._x000a_Email: jake@hardwaretrendshi.com_x000a_Phone Number: +18083428815_x000a_Preferred Contact Method: Email_x000a_"/>
    <s v="HARDWARE TRENDS HAWAII INC"/>
    <s v="14272695"/>
    <s v="302041-12"/>
    <s v="8172320"/>
    <m/>
    <m/>
    <m/>
    <m/>
    <m/>
    <n v="29"/>
    <m/>
    <m/>
    <m/>
    <x v="4"/>
    <m/>
    <s v="KYSS-SLKY*4356254"/>
    <m/>
    <m/>
    <m/>
    <n v="46072.791666666701"/>
    <m/>
    <m/>
    <m/>
    <s v="Active"/>
    <s v="Portal Cases"/>
    <s v="Portal Cases"/>
    <s v="Commercial"/>
    <x v="16"/>
    <s v=""/>
    <s v=""/>
    <s v=""/>
    <s v="2026 / 02"/>
    <s v="Return / Replace / Scrap"/>
    <x v="1"/>
  </r>
  <r>
    <x v="208"/>
    <s v="CAS6455413"/>
    <s v="Issue"/>
    <x v="0"/>
    <x v="1"/>
    <m/>
    <m/>
    <s v="Lcn"/>
    <s v="Dctl"/>
    <s v="4640"/>
    <s v="Princeton"/>
    <s v="Denied - These would be ordered separately_x000a__x000a_Replace_x000a_(8) 4640-159_x000a__x000a_Product Support - the washer and screw are not included with the 480 part number"/>
    <s v="IML Security Supply"/>
    <s v="774712-02"/>
    <s v="680973-1"/>
    <s v="774712-02"/>
    <m/>
    <s v="Lcn"/>
    <s v="Dctl"/>
    <s v="4640"/>
    <s v="Princeton"/>
    <n v="8"/>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4640-159"/>
    <m/>
    <m/>
    <m/>
    <n v="45946"/>
    <m/>
    <m/>
    <s v="Replace Only"/>
    <s v="Resolved"/>
    <s v="Lisa Waterhouse"/>
    <s v="Lisa Waterhouse"/>
    <s v="Commercial"/>
    <x v="4"/>
    <s v="Customer Ordered Incorrect Product"/>
    <s v="Customer Ordered Incorrect Product"/>
    <s v=""/>
    <s v="2026 / 02"/>
    <s v="Return / Replace / Scrap"/>
    <x v="2"/>
  </r>
  <r>
    <x v="209"/>
    <s v="CAS6455442"/>
    <s v="Issue"/>
    <x v="0"/>
    <x v="4"/>
    <m/>
    <m/>
    <s v="Lcn"/>
    <s v="Dctl"/>
    <s v="Accessories"/>
    <s v="Princeton"/>
    <s v="Return_x000a_(400) 925 1/8&quot; ID Tubing_x000a_Customer ordered wrong"/>
    <s v="LOCKMASTERS INC"/>
    <s v="790424-01"/>
    <s v="153597"/>
    <s v="790424-01"/>
    <n v="8"/>
    <s v="Lcn"/>
    <s v="Dctl"/>
    <s v="Accessories"/>
    <s v="Princeton"/>
    <n v="400"/>
    <s v="0141033~Customer Ordered Incorrect Amount|1040~(Cliente) Ordinato Q.tà/Valore Errato|3082~Cliente solicitó cantidad errónea|1036~Le client a commandé un montant incorrect"/>
    <s v="2251033~Overage|1036~Excédent|1040~Troppo Vecchio|3082~Exceso|1055~Geçkin"/>
    <m/>
    <x v="2"/>
    <m/>
    <s v="925 1/8&quot; ID Tubing"/>
    <s v="Pneumatic Tubing"/>
    <m/>
    <m/>
    <n v="46059"/>
    <m/>
    <m/>
    <s v="Return Only"/>
    <s v="Active"/>
    <s v="Lisa Waterhouse"/>
    <s v="Lisa Waterhouse"/>
    <s v="Commercial"/>
    <x v="4"/>
    <s v="Customer Ordered Incorrect Amount"/>
    <s v="Overage"/>
    <s v=""/>
    <s v="2026 / 02"/>
    <s v="Return / Replace / Scrap"/>
    <x v="2"/>
  </r>
  <r>
    <x v="210"/>
    <s v="CAS6455699"/>
    <s v="Issue"/>
    <x v="0"/>
    <x v="0"/>
    <m/>
    <s v="Out of Box"/>
    <s v="Schlage Electronic Locks"/>
    <s v="Electronic Locks"/>
    <s v="AD200"/>
    <s v="Ensenada"/>
    <s v="return for credit_x000a_QTY 1   LOCK.AD201.CY.70.FMK.P.RHO.626.LH.4B.13-247.10-025.134.KD.C.48-100.2_x000a__x000a_tech CAS6453948"/>
    <s v="IML Security Supply"/>
    <s v="14253825"/>
    <s v="695274"/>
    <s v="8144862"/>
    <n v="4"/>
    <s v="Schlage Electronic Locks"/>
    <s v="Electronic Locks"/>
    <s v="AD200"/>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AD20-SES*11290177"/>
    <s v="Exterior Baseplate Sub-Assembly"/>
    <m/>
    <m/>
    <n v="46049.083333333299"/>
    <m/>
    <m/>
    <s v="Return Only"/>
    <s v="Active"/>
    <s v="Chloe Manansala"/>
    <s v="Chloe Manansala"/>
    <s v="Commercial"/>
    <x v="10"/>
    <s v="Functional Electronic"/>
    <s v="Communication / Commissioning / Programming"/>
    <s v="Failed Programming"/>
    <s v="2026 / 02"/>
    <s v="Return / Replace / Scrap"/>
    <x v="0"/>
  </r>
  <r>
    <x v="211"/>
    <s v="CAS6455706"/>
    <s v="Issue"/>
    <x v="0"/>
    <x v="0"/>
    <m/>
    <s v="Out of Box"/>
    <s v="Schlage System Components"/>
    <s v="Sys Comp"/>
    <s v="Mag M400"/>
    <s v="Security"/>
    <s v="replace_x000a_QTY 1 ELECTROMAGNETIC.LOCK.M490DE N N SL_x000a__x000a_tech CAS6454191_x000a__x000a_ship to_x000a_LOTSPEICH COMPANY OF FLORIDA_x000a_6351 NW 28 WAY_x000a_Fort Lauderdale, FL, 33309, US"/>
    <s v="LOTSPEICH CO OF FLORIDA"/>
    <s v="14133545"/>
    <s v="39247415-035"/>
    <s v="8015338"/>
    <n v="3"/>
    <s v="Schlage System Components"/>
    <s v="Sys Comp"/>
    <s v="Mag M400"/>
    <s v="Security"/>
    <n v="1"/>
    <s v="0321033~Functional Electronic|1040~Funzionamento Elettronico|3082~Función electrónica|1036~Electronique fonctionnelle"/>
    <s v="0551040~Malfunzionamento elettrico|1033~Electrical Malfunction|3082~Mal funcionamiento eléctrico|1036~Dysfonctionnement électrique"/>
    <s v="0631033~No Power|1040~Senza Energia|3082~Sin alimentación"/>
    <x v="0"/>
    <m/>
    <s v="043156937295"/>
    <s v="M490DE"/>
    <m/>
    <m/>
    <n v="45922.083333333299"/>
    <m/>
    <m/>
    <s v="Replace Only"/>
    <s v="Active"/>
    <s v="Chloe Manansala"/>
    <s v="Chloe Manansala"/>
    <s v="Commercial"/>
    <x v="6"/>
    <s v="Functional Electronic"/>
    <s v="Electrical Malfunction"/>
    <s v="No Power"/>
    <s v="2026 / 02"/>
    <s v="Return / Replace / Scrap"/>
    <x v="0"/>
  </r>
  <r>
    <x v="212"/>
    <s v="CAS6456189"/>
    <s v="Issue"/>
    <x v="0"/>
    <x v="0"/>
    <m/>
    <s v="Reliability"/>
    <s v="Von Duprin"/>
    <s v="Exit"/>
    <s v="6000 Strikes"/>
    <s v="Indianapolis"/>
    <s v="Do you need a replacement for a component or the entire device?: Component_x000a_Please describe the component: Per our customer, the electric strike is &quot;hanging or catching inside&quot; / not releasing or fully releasing. They double checked the power to it. _x000a_Selected primary Product Type: Electronic Locks/Readers and Credentials/Biometrics_x000a_Do you also need to update the Ship To Address on your order?: No_x000a_The original ship-to address is saved on the shipping tab._x000a_Email: dspears@cdh-online.com_x000a_Phone Number: (812) 407-5418_x000a_Preferred Contact Method: Email_x000a_"/>
    <s v="COMMERCIAL DOOR &amp; HARDWARE"/>
    <s v="SO02861154"/>
    <s v="300408-002"/>
    <s v="45268398"/>
    <n v="6"/>
    <m/>
    <m/>
    <m/>
    <m/>
    <n v="1"/>
    <m/>
    <m/>
    <m/>
    <x v="4"/>
    <m/>
    <s v="ESTRIKE.2001"/>
    <m/>
    <m/>
    <m/>
    <n v="45741.833333333299"/>
    <m/>
    <m/>
    <m/>
    <s v="Active"/>
    <s v="Portal Cases"/>
    <s v="Portal Cases"/>
    <s v="Commercial"/>
    <x v="0"/>
    <s v=""/>
    <s v=""/>
    <s v=""/>
    <s v="2026 / 02"/>
    <s v="Return / Replace / Scrap"/>
    <x v="1"/>
  </r>
  <r>
    <x v="213"/>
    <s v="CAS6456740"/>
    <s v="Issue"/>
    <x v="0"/>
    <x v="0"/>
    <m/>
    <s v="Reliability"/>
    <s v="Falcon"/>
    <s v="Lock"/>
    <s v="T"/>
    <s v="El Sauzal"/>
    <s v="RPL NC / The pushbutton is stuck_x000a__x000a_Line 1 Qty 1) 030742-001 626_x000a__x000a_Ship to:_x000a_BAYLOR COMMERCIAL DOOR &amp; HARDWARE_x000a_101 23RD ST_x000a_STE 100_x000a_Corbin, KY, 40701, US"/>
    <s v="BAYLOR COMMERCIAL DOOR &amp; HARDWARE"/>
    <s v="14116796"/>
    <s v="28149"/>
    <s v="7971283"/>
    <n v="1"/>
    <s v="Falcon"/>
    <s v="Lock"/>
    <s v="T"/>
    <s v="El Sauzal"/>
    <n v="1"/>
    <s v="0311033~Functional Mechanical|1040~Funzionamento Meccanico|3082~Función mecánica|1036~Functional Mechanical"/>
    <s v="1721033~Sticks / Binds"/>
    <m/>
    <x v="0"/>
    <m/>
    <s v="030742-001 626"/>
    <s v="T511"/>
    <m/>
    <m/>
    <n v="45877.083333333299"/>
    <m/>
    <m/>
    <s v="Replace Only"/>
    <s v="Active"/>
    <s v="Damien Shiles"/>
    <s v="Damien Shiles"/>
    <s v="Commercial"/>
    <x v="16"/>
    <s v="Functional Mechanical"/>
    <s v="Sticks / Binds"/>
    <s v=""/>
    <s v="2026 / 02"/>
    <s v="Return / Replace / Scrap"/>
    <x v="0"/>
  </r>
  <r>
    <x v="214"/>
    <s v="CAS6457273"/>
    <s v="Issue"/>
    <x v="0"/>
    <x v="1"/>
    <m/>
    <m/>
    <s v="Falcon"/>
    <s v="Dctl"/>
    <s v="SC91A"/>
    <s v="Olathe"/>
    <s v="Is there anything else we should know about this return?: Hello, hope all is well! The original item ordered on this PO was 50ea SC94A RWPA AL. Please let us know if any additional information is needed to issue replacement and preference for the 50ea SC91A RWPA AL. Thank you!_x000a_Selected primary Product Type: Closers_x000a_Do you also need to update the Ship To Address on your order?: No_x000a_The original ship-to address is saved on the shipping tab._x000a_Did the label match the product inside?: Yes_x000a_Email: k.fast@seclock.com_x000a_Phone Number: 781.234.3767 _x000a_Preferred Contact Method: Email_x000a_"/>
    <s v="SECLOCK"/>
    <s v="SO03269538"/>
    <s v="665554"/>
    <s v="45718970"/>
    <n v="1"/>
    <m/>
    <m/>
    <m/>
    <m/>
    <n v="50"/>
    <m/>
    <m/>
    <m/>
    <x v="4"/>
    <m/>
    <s v="043156654277"/>
    <m/>
    <m/>
    <m/>
    <n v="46077.791666666701"/>
    <m/>
    <m/>
    <m/>
    <s v="Active"/>
    <s v="Portal Cases"/>
    <s v="Portal Cases"/>
    <s v="Commercial"/>
    <x v="13"/>
    <s v=""/>
    <s v=""/>
    <s v=""/>
    <s v="2026 / 02"/>
    <s v="Return / Replace / Scrap"/>
    <x v="1"/>
  </r>
  <r>
    <x v="215"/>
    <s v="CAS6445039"/>
    <s v="Issue"/>
    <x v="0"/>
    <x v="1"/>
    <m/>
    <m/>
    <s v="Lcn"/>
    <s v="Dctl"/>
    <s v="1460"/>
    <s v="Princeton"/>
    <s v="Request to return Qty 16 of the 1461 DEL DS1 S-CNS 689 closers from this order._x000a__x000a_The restock fee of  45% applies._x000a__x000a_See CAS6431172"/>
    <s v="COOK &amp; BOARDMAN LLC - DBA PRECISION FREDERICK"/>
    <s v="751102 00"/>
    <s v="370083-002"/>
    <s v="751102 00"/>
    <m/>
    <s v="Lcn"/>
    <s v="Dctl"/>
    <s v="1460"/>
    <s v="Princeton"/>
    <n v="16"/>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1461 DEL DS1 S-CNS 689"/>
    <s v="Complete Closer"/>
    <m/>
    <m/>
    <n v="45883.833333333299"/>
    <m/>
    <m/>
    <s v="Return Only"/>
    <s v="Active"/>
    <s v="Lori Catton"/>
    <s v="Lisa Waterhouse"/>
    <s v="Commercial"/>
    <x v="4"/>
    <s v="Spec / Plan / Job Change"/>
    <s v="Spec / Plan / Job Change"/>
    <s v=""/>
    <s v="2026 / 02"/>
    <s v="Return / Replace / Scrap"/>
    <x v="2"/>
  </r>
  <r>
    <x v="216"/>
    <s v="CAS6445249"/>
    <s v="Issue"/>
    <x v="0"/>
    <x v="1"/>
    <m/>
    <m/>
    <s v="Steelcraft"/>
    <s v="Door"/>
    <s v="L"/>
    <s v="Blue Ash"/>
    <s v="Charge replacement:_x000a_Replace line 1 qty 1_x000a_USE PO # JA262-KITS2_x000a__x000a_Customer damaged when installing"/>
    <s v="LOWCOUNTRY DOORS &amp; HARDWARE INC"/>
    <s v="998043"/>
    <s v="JA262-KITS RPL"/>
    <s v="11877098"/>
    <m/>
    <s v="Steelcraft"/>
    <s v="Door"/>
    <s v="L"/>
    <s v="Blue Ash"/>
    <n v="1"/>
    <s v="6561033~Customer lost/damaged|1040~Perso/Danneggiato dal Cliente|1036~Perdu/Endommagé par le Client|3082~Perdido/Danado por el Cliente"/>
    <s v="9791036~Endommage par le Client|3082~Danado por el Cliente|1033~Customer damaged|1040~Danneggiato dal Cliente"/>
    <m/>
    <x v="2"/>
    <m/>
    <s v="GLASS TRIM"/>
    <m/>
    <m/>
    <m/>
    <n v="45925.833333333299"/>
    <m/>
    <m/>
    <s v="Replace Only"/>
    <s v="Resolved"/>
    <s v="Susan Higdon"/>
    <s v="Jeff Livingston"/>
    <s v="Commercial"/>
    <x v="2"/>
    <s v="Customer lost/damaged"/>
    <s v="Customer damaged"/>
    <s v=""/>
    <s v="2026 / 02"/>
    <s v="Return / Replace / Scrap"/>
    <x v="2"/>
  </r>
  <r>
    <x v="217"/>
    <s v="CAS6445455"/>
    <s v="Issue"/>
    <x v="0"/>
    <x v="1"/>
    <m/>
    <m/>
    <s v="Lcn"/>
    <s v="Dctl"/>
    <s v="8310"/>
    <s v="Princeton"/>
    <s v="RMA request for line 2._x000a__x000a_14 ea. 8310-813 actuators._x000a__x000a_45% Restock Fee applies."/>
    <s v="C B S Door &amp; Hardware - DBA C B S Manhattan LLC"/>
    <s v="783124 00"/>
    <s v="8000258-011A"/>
    <s v="783124 00"/>
    <m/>
    <s v="Lcn"/>
    <s v="Dctl"/>
    <s v="8310"/>
    <s v="Princeton"/>
    <n v="14"/>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8310-813"/>
    <m/>
    <m/>
    <m/>
    <n v="45980.791666666701"/>
    <m/>
    <m/>
    <s v="Return Only"/>
    <s v="Active"/>
    <s v="Lori Catton"/>
    <s v="Lisa Waterhouse"/>
    <s v="Commercial"/>
    <x v="4"/>
    <s v="Spec / Plan / Job Change"/>
    <s v="Spec / Plan / Job Change"/>
    <s v=""/>
    <s v="2026 / 02"/>
    <s v="Return / Replace / Scrap"/>
    <x v="2"/>
  </r>
  <r>
    <x v="218"/>
    <s v="CAS6445548"/>
    <s v="Issue"/>
    <x v="0"/>
    <x v="0"/>
    <m/>
    <s v="Out of Box"/>
    <s v="Schlage Commercial"/>
    <s v="Lock"/>
    <s v="L9000"/>
    <s v="Security"/>
    <s v="REPLACE / SCRAP_x000a_LINE 1_x000a_QTY 1_x000a_LOCK.L9453.B.06.626.00A.RH.09-666.10-072.134_x000a__x000a_Do you need a replacement for a component or the entire device?: Device_x000a_Is there anything else we should know about this return?: The lock won't eternally lock or unlock and the inside where the latch comes out to the strike seizes up.  From the hallway side - the inside doesn't catch properly on the latch to let the handle turn properly._x000a_Selected primary Product Type: Mechanical Locks_x000a_Do you also need to update the Ship To Address on your order?: No_x000a_The original ship-to address is saved on the shipping tab._x000a_Email: ship@commercialdoorandhardware.com_x000a_Phone Number: 18654298980_x000a_Preferred Contact Method: Email"/>
    <s v="COMMERCIAL DOOR AND HARDWARE"/>
    <s v="14220050"/>
    <s v="17714"/>
    <s v="8104769"/>
    <m/>
    <s v="Schlage Commercial"/>
    <s v="Lock"/>
    <s v="L9000"/>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194555159358"/>
    <s v="L9453"/>
    <m/>
    <m/>
    <n v="46005.791666666701"/>
    <m/>
    <m/>
    <s v="Replace Only"/>
    <s v="Resolved"/>
    <s v="Portal Cases"/>
    <s v="Jeff Livingston"/>
    <s v="Commercial"/>
    <x v="3"/>
    <s v="Functional Mechanical"/>
    <s v="Cannot lock / Unlock"/>
    <s v=""/>
    <s v="2026 / 02"/>
    <s v="Return / Replace / Scrap"/>
    <x v="0"/>
  </r>
  <r>
    <x v="219"/>
    <s v="CAS6445656"/>
    <s v="Issue"/>
    <x v="0"/>
    <x v="1"/>
    <m/>
    <m/>
    <s v="Steelcraft"/>
    <s v="Door"/>
    <s v="L"/>
    <s v="Blue Ash"/>
    <s v="Charge replacement:_x000a_Replace line 1 qty 4 _x000a__x000a_Customer received Poly Galv instead of Honeycomb"/>
    <s v="R N SMITH  INC"/>
    <s v="111350"/>
    <s v="29818"/>
    <s v="11890680"/>
    <m/>
    <s v="Steelcraft"/>
    <s v="Door"/>
    <s v="L"/>
    <s v="Blue Ash"/>
    <n v="4"/>
    <s v="0661033~Customer Ordered Incorrect Product|1040~(Cliente) Ordinato Prodotto Errato|3082~Cliente solicito producto incorrecto|1036~Le client a commandé le mauvais produit"/>
    <s v="9601033~Door Size Height"/>
    <m/>
    <x v="2"/>
    <m/>
    <s v="SZ?"/>
    <m/>
    <m/>
    <m/>
    <n v="46072.791666666701"/>
    <m/>
    <m/>
    <s v="Replace Only"/>
    <s v="Resolved"/>
    <s v="Susan Higdon"/>
    <s v="Jeff Livingston"/>
    <s v="Commercial"/>
    <x v="2"/>
    <s v="Customer Ordered Incorrect Product"/>
    <s v="Door Size Height"/>
    <s v=""/>
    <s v="2026 / 02"/>
    <s v="Return / Replace / Scrap"/>
    <x v="2"/>
  </r>
  <r>
    <x v="220"/>
    <s v="CAS6445965"/>
    <s v="Issue"/>
    <x v="0"/>
    <x v="0"/>
    <m/>
    <s v="Reliability"/>
    <s v="Lcn"/>
    <s v="Dctl"/>
    <s v="4640"/>
    <s v="Princeton"/>
    <s v="REPLACE (68%)_x000a_QTY (2) 4642- 3971 ALUM_x000a_Please note &quot;1446216-01 REPL&quot; on the SO paperwork_x000a__x000a_RETURN_x000a_QTY (2) 4642- 3971GLBLK_x000a_Defectives_x000a_Issue call tag 20 Lbs._x000a__x000a_P/U-SHIP TO_x000a_Huntington Hdwe Co Inc     _x000a_340 W Holt Ave             _x000a_Pomona            CA 91768 _x000a__x000a_Do you need a replacement for a component or the entire device?: Component_x000a_Please describe the component: Part# 4640-3971_x000a_We are sending replacement cylinders from an ALUM finish unit from our stock, please send replacements._x000a_Is there anything else we should know about this return?: Please note &quot;1446216-01 REPL&quot; on the SO paperwork._x000a_Selected primary Product Type: Closers_x000a_Do you also need to update the Ship To Address on your order?: No_x000a_The original ship-to address is saved on the shipping tab._x000a_Email: andrews@huntingtonhardware.com_x000a_Phone Number: (909) 766-7106_x000a_Preferred Contact Method: Email"/>
    <s v="HUNTINGTON HARDWARE CO INC - HQ"/>
    <s v="722479-02"/>
    <s v="1370635P"/>
    <s v="722479-02 3/11/2025"/>
    <n v="5"/>
    <s v="Lcn"/>
    <s v="Dctl"/>
    <s v="4640"/>
    <s v="Princeton"/>
    <n v="2"/>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2- 3971 ALUM"/>
    <s v="Cylinder"/>
    <m/>
    <m/>
    <n v="45726.833333333299"/>
    <m/>
    <m/>
    <s v="Replace Only"/>
    <s v="Active"/>
    <s v="Portal Cases"/>
    <s v="Karen Fischer"/>
    <s v="Commercial"/>
    <x v="4"/>
    <s v="Leaking After Install"/>
    <s v="Leaking Grease"/>
    <s v=""/>
    <s v="2026 / 02"/>
    <s v="Return / Replace / Scrap"/>
    <x v="0"/>
  </r>
  <r>
    <x v="220"/>
    <s v="CAS6445965"/>
    <s v="Issue"/>
    <x v="0"/>
    <x v="0"/>
    <m/>
    <s v="Reliability"/>
    <s v="Lcn"/>
    <s v="Dctl"/>
    <s v="4640"/>
    <s v="Princeton"/>
    <s v="REPLACE (68%)_x000a_QTY (2) 4642- 3971 ALUM_x000a_Please note &quot;1446216-01 REPL&quot; on the SO paperwork_x000a__x000a_RETURN_x000a_QTY (2) 4642- 3971GLBLK_x000a_Defectives_x000a_Issue call tag 20 Lbs._x000a__x000a_P/U-SHIP TO_x000a_Huntington Hdwe Co Inc     _x000a_340 W Holt Ave             _x000a_Pomona            CA 91768 _x000a__x000a_Do you need a replacement for a component or the entire device?: Component_x000a_Please describe the component: Part# 4640-3971_x000a_We are sending replacement cylinders from an ALUM finish unit from our stock, please send replacements._x000a_Is there anything else we should know about this return?: Please note &quot;1446216-01 REPL&quot; on the SO paperwork._x000a_Selected primary Product Type: Closers_x000a_Do you also need to update the Ship To Address on your order?: No_x000a_The original ship-to address is saved on the shipping tab._x000a_Email: andrews@huntingtonhardware.com_x000a_Phone Number: (909) 766-7106_x000a_Preferred Contact Method: Email"/>
    <s v="HUNTINGTON HARDWARE CO INC - HQ"/>
    <s v="722479-02"/>
    <s v="1370635P"/>
    <s v="722479-02 3/11/2025"/>
    <n v="5"/>
    <s v="Lcn"/>
    <s v="Dctl"/>
    <s v="4640"/>
    <s v="Princeton"/>
    <n v="2"/>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2- 3971GLBLK"/>
    <s v="Cylinder"/>
    <m/>
    <m/>
    <n v="45726.833333333299"/>
    <m/>
    <m/>
    <s v="Return Only"/>
    <s v="Active"/>
    <s v="Portal Cases"/>
    <s v="Karen Fischer"/>
    <s v="Commercial"/>
    <x v="4"/>
    <s v="Leaking After Install"/>
    <s v="Leaking Grease"/>
    <s v=""/>
    <s v="2026 / 02"/>
    <s v="Return / Replace / Scrap"/>
    <x v="0"/>
  </r>
  <r>
    <x v="221"/>
    <s v="CAS6446751"/>
    <s v="Issue"/>
    <x v="0"/>
    <x v="1"/>
    <m/>
    <m/>
    <s v="Von Duprin"/>
    <s v="Exit"/>
    <s v="88"/>
    <s v="Indianapolis"/>
    <s v="issue:_x000a_Please review and advise replacement needed_x000a__x000a_reply:_x000a_You will need the following PN:_x000a_8827 24&quot; Extension Rod Kit 051703 .[Finish]_x000a__x000a_RMA/replace_x000a__x000a_Please ship 2 each 8827 24&quot; Extension Rod Kit 051703 .[Finish]_x000a__x000a_Please ship to the following address:_x000a__x000a_Progressive Contracting_x000a__x000a_1 Carolina Vista Drive_x000a__x000a_Pinehurst, NC 28374_x000a__x000a_Attn: Roman - 919.795.4573"/>
    <s v="BA Hoft of Raleigh LLC"/>
    <s v="SO03161872"/>
    <s v="PO-077770"/>
    <m/>
    <m/>
    <s v="Von Duprin"/>
    <s v="Exit"/>
    <s v="88"/>
    <s v="Indianapolis"/>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n v="46057"/>
    <m/>
    <m/>
    <m/>
    <s v="Replace Only"/>
    <s v="Resolved"/>
    <s v="Derek Kemp"/>
    <s v="Kylie Hurt"/>
    <s v="Commercial"/>
    <x v="0"/>
    <s v="Allegion Sent Missing Product / Part"/>
    <s v="Missing Part / Component"/>
    <s v=""/>
    <s v="2026 / 02"/>
    <s v="Return / Replace / Scrap"/>
    <x v="0"/>
  </r>
  <r>
    <x v="222"/>
    <s v="CAS6446948"/>
    <s v="Issue"/>
    <x v="1"/>
    <x v="5"/>
    <m/>
    <m/>
    <s v="Lcn"/>
    <s v="Dctl"/>
    <s v="4030"/>
    <s v="Princeton"/>
    <s v="See CAS6121206._x000a__x000a_The $130.05 in surcharges was not credited._x000a__x000a_Please issue a credit for the surcharge."/>
    <s v="COOK &amp; BOARDMAN LLC"/>
    <s v="759158 01"/>
    <s v="101297-014"/>
    <s v="759158 01"/>
    <m/>
    <s v="Lcn"/>
    <s v="Dctl"/>
    <s v="4030"/>
    <s v="Princeton"/>
    <n v="1"/>
    <s v="0791033~Incorrect Shipping &amp; Handling|1040~Spedizione &amp; gestione errati|3082~Envío y manejo incorrectos|1036~Expédition et manutention incorrectes"/>
    <s v="4341040~Ord.Manag.-Costo spedizione&amp;gestione errato|1033~OM - Incorrect Shipping &amp; Handling Charge|1036~OM - Frais de port incorrects"/>
    <m/>
    <x v="1"/>
    <m/>
    <m/>
    <m/>
    <m/>
    <m/>
    <n v="45882.833333333299"/>
    <m/>
    <m/>
    <s v="Credit Request"/>
    <s v="Resolved"/>
    <s v="Lori Catton"/>
    <s v="Lori Catton"/>
    <s v="Commercial"/>
    <x v="4"/>
    <s v="Incorrect Shipping &amp; Handling"/>
    <s v="OM - Incorrect Shipping &amp; Handling Charge"/>
    <s v=""/>
    <s v="2026 / 02"/>
    <s v="Credit / Debit Request"/>
    <x v="1"/>
  </r>
  <r>
    <x v="223"/>
    <s v="CAS6447233"/>
    <s v="Issue"/>
    <x v="0"/>
    <x v="1"/>
    <m/>
    <m/>
    <s v="Steelcraft"/>
    <s v="Door"/>
    <s v="Frame Elevations"/>
    <s v="Blue Ash"/>
    <s v="(1) ML#305G (sht1)   REPL  HJL   ONLY   AS  ACKD  _x000a__x000a_Received: Mon Feb 23 2026 18:34:06 _x000a_Subject: PO 304567-5 Steelcraft Order 109866_x000a_Please see attached photos and original order. The Hinge jamb on MK 305G was sent as a RH but this is a LH frame. PO 304567-5 Steelcraft Order 109866._x000a_ Please send a replacement HJ only ASAP. Thank you,_x000a_Kennon Carlson"/>
    <s v="BELL HARDWARE OF KLAMATH INC"/>
    <s v="109866"/>
    <s v="304567-5"/>
    <s v="11889765"/>
    <n v="1"/>
    <s v="Steelcraft"/>
    <s v="Door"/>
    <s v="Frame Elevations"/>
    <s v="Blue Ash"/>
    <n v="1"/>
    <s v="0241036~Allegion a produit un produit incorrect|1033~Allegion Manuf Incorrect Product"/>
    <s v="Incorrect Handing"/>
    <m/>
    <x v="0"/>
    <m/>
    <m/>
    <m/>
    <m/>
    <m/>
    <m/>
    <n v="46077"/>
    <m/>
    <s v="Replace Only"/>
    <s v="Resolved"/>
    <s v="Stephen Estep"/>
    <s v="Brian Ballein"/>
    <s v="Commercial"/>
    <x v="2"/>
    <s v="Allegion Manuf Incorrect Product"/>
    <s v="Incorrect Handing"/>
    <s v=""/>
    <s v="2026 / 02"/>
    <s v="Return / Replace / Scrap"/>
    <x v="0"/>
  </r>
  <r>
    <x v="224"/>
    <s v="CAS6447251"/>
    <s v="Issue"/>
    <x v="0"/>
    <x v="1"/>
    <m/>
    <m/>
    <s v="Steelcraft"/>
    <s v="Door"/>
    <s v="B"/>
    <s v="Blue Ash"/>
    <s v="ITEM   (49)   _x000a_This is in reference to my project Microsoft CHI 06 on PO95243994 for the inactive leafs for openings 06-181D and 06-181G._x000a_The GC is reporting that the inactive leafs within the openings mentioned above are missing the flush bolt mounting brackets.  This has been an issue we have ran into on this project already.   It looks like you all prepped for the flush bolts but the mounting brackets were excluded._x000a_ Please see the attached pictures for reference.  _x000a_ The GC has someone on site who can weld these brackets into place.  But they will be sending back charges if you accept this route. _x000a_Otherwise, new doors will need to be provided.    Please advise on how this should be resolved._x000a_ Justin Castleman  _x000a_Project Manager II_x000a_DH Pace Entry Door Systems Group_x000a_Doors 06-181D &amp; 06-181G are missing the mounting brackets for the flush bolts. Due to time constraints we would like to have the door doctor attach these brackets."/>
    <s v="D H PACE COMPANY"/>
    <s v="984894"/>
    <s v="95243994"/>
    <s v="11871445"/>
    <m/>
    <s v="Steelcraft"/>
    <s v="Door"/>
    <s v="B"/>
    <s v="Blue Ash"/>
    <n v="2"/>
    <s v="0241036~Allegion a produit un produit incorrect|1033~Allegion Manuf Incorrect Product"/>
    <s v="9581033~Prep Location - TD/TF"/>
    <m/>
    <x v="0"/>
    <m/>
    <m/>
    <m/>
    <m/>
    <m/>
    <m/>
    <n v="46077"/>
    <m/>
    <s v="Order Clarification"/>
    <s v="Active"/>
    <s v="Stephen Estep"/>
    <s v="Stephen Estep"/>
    <s v="Commercial"/>
    <x v="2"/>
    <s v="Allegion Manuf Incorrect Product"/>
    <s v="Prep Location - TD/TF"/>
    <s v=""/>
    <s v="2026 / 02"/>
    <s v="Return / Replace / Scrap"/>
    <x v="0"/>
  </r>
  <r>
    <x v="225"/>
    <s v="CAS6448211"/>
    <s v="Issue"/>
    <x v="0"/>
    <x v="0"/>
    <m/>
    <s v="Out of Box"/>
    <s v="Von Duprin"/>
    <s v="Exit"/>
    <s v="Mechanical Parts / Kits"/>
    <s v="Indianapolis"/>
    <s v="Line 6 QEL  device is not retracting when the card reader is activated, security checked their wires and they are good. It seems the internal motor is not activating_x000a__x000a_Replace N/C _x000a_1 EA 958003 US26D QEL baseplate conversion kit _x000a__x000a_Ship to address _x000a_ADVANCED GLASS SOLUTIONS_x000a_ATTN PEDRO MORALES_x000a_7123 BREEN DR_x000a_HOUSTON, TX 77086_x000a__x000a__x000a__x000a__x000a__x000a__x000a__x000a__x000a__x000a_Hello Paula, _x000a__x000a_Please describe the issues you're having with the QEL on the device. If you have pictures of the device send that in as well. Will the replacement be going to the address on the original purchase order?"/>
    <s v="IML Security Supply"/>
    <s v="SO03175134"/>
    <s v="686141"/>
    <s v="45603920"/>
    <n v="6"/>
    <s v="Von Duprin"/>
    <s v="Exit"/>
    <s v="Mechanical Parts / Kits"/>
    <s v="Indianapolis"/>
    <n v="1"/>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s v="958003"/>
    <s v="QEL Device"/>
    <m/>
    <m/>
    <n v="45992.791666666701"/>
    <m/>
    <m/>
    <s v="Replace Only"/>
    <s v="Active"/>
    <s v="Mikala Holland"/>
    <s v="Deandra Ball"/>
    <s v="Commercial"/>
    <x v="0"/>
    <s v="Functional Electronic"/>
    <s v="Motor / Solenoid Issue"/>
    <s v="Motor Not Pulling / Releasing"/>
    <s v="2026 / 02"/>
    <s v="Return / Replace / Scrap"/>
    <x v="0"/>
  </r>
  <r>
    <x v="226"/>
    <s v="CAS6448302"/>
    <s v="Issue"/>
    <x v="0"/>
    <x v="4"/>
    <m/>
    <m/>
    <s v="Lcn"/>
    <s v="Dctl"/>
    <s v="1460"/>
    <s v="Princeton"/>
    <s v="RETURN WITH 35% RESTOCK FEE_x000a__x000a__x000a_LINE 10 QTY 10 EA:_x000a_1461 Closer            STD  DS1  Rw/PA             US26D WMS _x000a__x000a_NO LONGER NEEDED - JOB WAS CANCELED _x000a__x000a_UNOPENED AND ORIGINAL PACKAGING_x000a__x000a_**See CAS6332752"/>
    <s v="LUMBERMENS MERCHANDISING CORP"/>
    <s v="764698-00"/>
    <s v="691673-"/>
    <s v="764698-00"/>
    <n v="10"/>
    <s v="Lcn"/>
    <s v="Dctl"/>
    <s v="1460"/>
    <s v="Princeton"/>
    <n v="10"/>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1461 Closer            STD  DS1  Rw/PA             US26D WMS"/>
    <s v="Complete Closer"/>
    <m/>
    <m/>
    <n v="45929.833333333299"/>
    <m/>
    <m/>
    <s v="Return Only"/>
    <s v="Active"/>
    <s v="Lisa Waterhouse"/>
    <s v="Lisa Waterhouse"/>
    <s v="Commercial"/>
    <x v="4"/>
    <s v="Spec / Plan / Job Change"/>
    <s v="Spec / Plan / Job Change"/>
    <s v=""/>
    <s v="2026 / 02"/>
    <s v="Return / Replace / Scrap"/>
    <x v="2"/>
  </r>
  <r>
    <x v="227"/>
    <s v="CAS6448372"/>
    <s v="Issue"/>
    <x v="0"/>
    <x v="4"/>
    <m/>
    <m/>
    <s v="Schlage Commercial"/>
    <s v="Lock"/>
    <s v="L9000 Electrified"/>
    <s v="Security"/>
    <s v="Return and credit with no R/S fee_x000a_line 4 QTY 8) LOCK.L9492EU.B.17.626.00A.RH.09-666.10-072.134.1 3/16.DETAIL_x000a__x000a_per call from RSO_x000a_Line not cancelled, refer to case CAS6402991_x000a__x000a_Call tag: 2 boxes, 30 lbs each_x000a__x000a_Pick up:_x000a_HULL SUPPLY COMPANY INC_x000a_5117 E CESAR CHAVEZ ST_x000a_AUSTIN, TX, 78702, US_x000a_Mike Torres 5127482630_x000a__x000a_cc. Dan Snyder"/>
    <s v="HULL SUPPLY CO INC"/>
    <s v="14257361"/>
    <s v="0215655-07"/>
    <s v="8171124"/>
    <n v="4"/>
    <s v="Schlage Commercial"/>
    <s v="Lock"/>
    <s v="L9000 Electrified"/>
    <s v="Security"/>
    <n v="8"/>
    <s v="1731033~Change / Cancel Request Not Processed|3082~Solicitud cambio/cancelación no procesada|1040~Modifica/Annullamento Richiesta non processata|1036~Demande de modification / d'annulation non traitée"/>
    <s v="4361040~Modifica/Annullamento Richiesta non processata|3082~Solicitud cambio/cancelación no procesada|1033~Change / Cancel Request Not Processed OE|1036~Demande de modification / d'annulation non traitée"/>
    <m/>
    <x v="1"/>
    <m/>
    <s v="L-SLLK*11303915"/>
    <m/>
    <m/>
    <m/>
    <n v="46071"/>
    <m/>
    <m/>
    <s v="Return Only"/>
    <s v="Active"/>
    <s v="Stephen Brown"/>
    <s v="Veronica Ross"/>
    <s v="Commercial"/>
    <x v="3"/>
    <s v="Change / Cancel Request Not Processed"/>
    <s v="Change / Cancel Request Not Processed OE"/>
    <s v=""/>
    <s v="2026 / 02"/>
    <s v="Return / Replace / Scrap"/>
    <x v="1"/>
  </r>
  <r>
    <x v="228"/>
    <s v="CAS6448711"/>
    <s v="Issue"/>
    <x v="0"/>
    <x v="1"/>
    <m/>
    <m/>
    <s v="Schlage Commercial"/>
    <s v="Lock"/>
    <s v="L9000"/>
    <s v="Security"/>
    <s v="no response re. photos, resolving per sup_x000a__x000a_replace at N/C_x000a_line 2 QTY 2) LOCK.L9040.Y.17.626.00N.LR.09-662.10-072.134.1 3/16.DETAIL.OS-OCC.L583-363_x000a__x000a_Locks arrived with no indicator, entry not privacy_x000a_customer to send photos of labels_x000a__x000a_Ship to:_x000a_UNITED INTERIORS INC_x000a_2905 SUFFOLK DR_x000a_STE 200_x000a_FORT WORTH, TX, 76133, US_x000a_Chad Turner_x000a_817-829-7363"/>
    <s v="United Interiors Inc"/>
    <s v="14268242"/>
    <s v="3047-033 RPL CAS6411796"/>
    <s v="8170296"/>
    <n v="2"/>
    <s v="Schlage Commercial"/>
    <s v="Lock"/>
    <s v="L9000"/>
    <s v="Security"/>
    <n v="2"/>
    <s v="0281033~Allegion Sent Incorrect Product / Part"/>
    <s v="9721033~Incorrect Product|1036~Produit incorrect|1040~Prodotto errato"/>
    <m/>
    <x v="0"/>
    <m/>
    <s v="L-SLLK*11077743"/>
    <m/>
    <m/>
    <m/>
    <n v="46071.791666666701"/>
    <m/>
    <m/>
    <s v="Replace Only"/>
    <s v="Resolved"/>
    <s v="Stephen Brown"/>
    <s v="Stephen Brown"/>
    <s v="Commercial"/>
    <x v="3"/>
    <s v="Allegion Sent Incorrect Product / Part"/>
    <s v="Incorrect Product"/>
    <s v=""/>
    <s v="2026 / 02"/>
    <s v="Return / Replace / Scrap"/>
    <x v="0"/>
  </r>
  <r>
    <x v="229"/>
    <s v="CAS6448742"/>
    <s v="Issue"/>
    <x v="0"/>
    <x v="4"/>
    <m/>
    <m/>
    <s v="Lcn"/>
    <s v="Dctl"/>
    <s v="4040XP"/>
    <s v="Princeton"/>
    <s v="RETURN AT 45% RESTOCK - NO LONGER NEED_x000a__x000a_LINE 1 QTY 1) 4040XP Closer STD STD EDA ALUM SRT_x000a__x000a_***_x000a_Is there anything else we should know about this return?: customer would like to return if possible._x000a_Selected primary Product Type: Closers_x000a_Is this still new and in the original package?: Yes_x000a_Email: aaron.ovelman@arconic.com_x000a_Phone Number: 5703896302_x000a_Preferred Contact Method: Email"/>
    <s v="KAWNEER CO INC"/>
    <s v="794655-00"/>
    <s v="68-28590OD"/>
    <s v="794655-00"/>
    <n v="1"/>
    <s v="Lcn"/>
    <s v="Dctl"/>
    <s v="4040XP"/>
    <s v="Princeton"/>
    <n v="1"/>
    <s v="0141033~Customer Ordered Incorrect Amount|1040~(Cliente) Ordinato Q.tà/Valore Errato|3082~Cliente solicitó cantidad errónea|1036~Le client a commandé un montant incorrect"/>
    <s v="2251033~Overage|1036~Excédent|1040~Troppo Vecchio|3082~Exceso|1055~Geçkin"/>
    <m/>
    <x v="2"/>
    <m/>
    <s v="4040XP Closer STD STD EDA ALUM SRT"/>
    <m/>
    <m/>
    <m/>
    <n v="46050.791666666701"/>
    <m/>
    <m/>
    <s v="Return Only"/>
    <s v="Active"/>
    <s v="Portal Cases"/>
    <s v="Maria Romero"/>
    <s v="Commercial"/>
    <x v="4"/>
    <s v="Customer Ordered Incorrect Amount"/>
    <s v="Overage"/>
    <s v=""/>
    <s v="2026 / 02"/>
    <s v="Return / Replace / Scrap"/>
    <x v="2"/>
  </r>
  <r>
    <x v="230"/>
    <s v="CAS6448834"/>
    <s v="Issue"/>
    <x v="0"/>
    <x v="4"/>
    <m/>
    <m/>
    <s v="Lcn"/>
    <s v="Dctl"/>
    <s v="4040XP"/>
    <s v="Princeton"/>
    <s v="2/26 - Cancel request per customer_x000a__x000a_Return_x000a__x000a_Order duplicated. Please return order not needed._x000a_LINE 1 QTY 1 4040XP Closer STD STD REG MTBLK SRT                              _x000a_LINE 2 QTY 1 4040XP-18G Mtg Plate MTBLK SRT"/>
    <s v="KLEIN-DICKERT MILWAUKEE INC"/>
    <s v="795244 00"/>
    <s v="300133-2"/>
    <m/>
    <n v="2"/>
    <s v="Lcn"/>
    <s v="Dctl"/>
    <s v="4040XP"/>
    <s v="Princeton"/>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4040XP-  18G Mtg Plate                             MTBLK SRT"/>
    <s v="Drop Plate"/>
    <m/>
    <m/>
    <n v="46075.791666666701"/>
    <m/>
    <m/>
    <s v="Return Only"/>
    <s v="Resolved"/>
    <s v="Carisa Hunter"/>
    <s v="Lisa Waterhouse"/>
    <s v="Commercial"/>
    <x v="4"/>
    <s v="Spec / Plan / Job Change"/>
    <s v="Spec / Plan / Job Change"/>
    <s v=""/>
    <s v="2026 / 02"/>
    <s v="Return / Replace / Scrap"/>
    <x v="2"/>
  </r>
  <r>
    <x v="230"/>
    <s v="CAS6448834"/>
    <s v="Issue"/>
    <x v="0"/>
    <x v="4"/>
    <m/>
    <m/>
    <s v="Lcn"/>
    <s v="Dctl"/>
    <s v="4040XP"/>
    <s v="Princeton"/>
    <s v="2/26 - Cancel request per customer_x000a__x000a_Return_x000a__x000a_Order duplicated. Please return order not needed._x000a_LINE 1 QTY 1 4040XP Closer STD STD REG MTBLK SRT                              _x000a_LINE 2 QTY 1 4040XP-18G Mtg Plate MTBLK SRT"/>
    <s v="KLEIN-DICKERT MILWAUKEE INC"/>
    <s v="795244 00"/>
    <s v="300133-2"/>
    <m/>
    <n v="1"/>
    <s v="Lcn"/>
    <s v="Dctl"/>
    <s v="4040XP"/>
    <s v="Princeton"/>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4040XP Closer          STD  STD  REG               MTBLK SRT"/>
    <s v="Complete Closer"/>
    <m/>
    <m/>
    <n v="46075.791666666701"/>
    <m/>
    <m/>
    <s v="Return Only"/>
    <s v="Resolved"/>
    <s v="Carisa Hunter"/>
    <s v="Lisa Waterhouse"/>
    <s v="Commercial"/>
    <x v="4"/>
    <s v="Spec / Plan / Job Change"/>
    <s v="Spec / Plan / Job Change"/>
    <s v=""/>
    <s v="2026 / 02"/>
    <s v="Return / Replace / Scrap"/>
    <x v="2"/>
  </r>
  <r>
    <x v="231"/>
    <s v="CAS6449269"/>
    <s v="Issue"/>
    <x v="0"/>
    <x v="3"/>
    <m/>
    <m/>
    <s v="Steelcraft"/>
    <s v="Door"/>
    <s v="L"/>
    <s v="Blue Ash"/>
    <s v="(2) MK# 001    REPL  AS ACKD  _x000a_The door on line #2 was hung this morning and that is when we noticed the damage when we opened it from the packaging. (See attached pictures)_x000a_Please advise on how you would like to proceed on getting a replacement for this? _x000a_Let me know if you have any questions please. _x000a_Best,_x000a_Michael Hensley"/>
    <s v="JOHNSON HARDWARE COMPANY"/>
    <s v="108088"/>
    <s v="200514"/>
    <s v="11888898"/>
    <n v="2"/>
    <s v="Steelcraft"/>
    <s v="Door"/>
    <s v="L"/>
    <s v="Blue Ash"/>
    <n v="1"/>
    <s v="0223082~Dañado en el Transporte|1040~Danneggiato Durante il Trasporto|1033~Damaged in Transit|1036~Endommagé pendant le transport"/>
    <s v="0301033~Damaged - Concealed|1036~Endommagé - Caché|3082~Dañado - Oculto|1040~Danneggiato - nascosto"/>
    <m/>
    <x v="0"/>
    <m/>
    <s v="L 184 F"/>
    <m/>
    <m/>
    <m/>
    <m/>
    <n v="46077"/>
    <m/>
    <s v="Replace Only"/>
    <s v="Resolved"/>
    <s v="Stephen Estep"/>
    <s v="Jeff Livingston"/>
    <s v="Commercial"/>
    <x v="2"/>
    <s v="Damaged in Transit"/>
    <s v="Damaged - Concealed"/>
    <s v=""/>
    <s v="2026 / 02"/>
    <s v="Return / Replace / Scrap"/>
    <x v="0"/>
  </r>
  <r>
    <x v="232"/>
    <s v="CAS6449605"/>
    <s v="Issue"/>
    <x v="0"/>
    <x v="1"/>
    <m/>
    <m/>
    <s v="Von Duprin"/>
    <s v="Exit"/>
    <s v="Mechanical Parts / Kits"/>
    <s v="Indianapolis"/>
    <s v="Line 12 is missing top Rod, Rod Guide, Top Latch and Mounting Assembly w/ thru-bolts and screws, and the Top Latch Cover w/ screws _x000a__x000a_Replace _x000a_1 EA 050512-US26D 9927/9957 Top Rod Kit_x000a_1 EA 112063-US26D 98/9927/98/9957-F Rod Guide _x000a_Assembly _x000a_1 EA 050091-US26D_x000a_1 EA 050400-US26D _x000a_Ship to address_x000a_Doors Inc_x000a__x000a_1135 S 32nd St_x000a__x000a_Fort Dodge, IA 50501_x000a__x000a_Attn:  Scott_x000a__x000a_RE:  NECC iHub."/>
    <s v="DOORS INC"/>
    <s v="SO02778920"/>
    <s v="B2009"/>
    <s v="45130472"/>
    <n v="12"/>
    <s v="Von Duprin"/>
    <s v="Exit"/>
    <s v="Mechanical Parts / 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n v="45617.791666666701"/>
    <m/>
    <m/>
    <s v="Replace Only"/>
    <s v="Resolved"/>
    <s v="Mikala Holland"/>
    <s v="Kylie Hurt"/>
    <s v="Commercial"/>
    <x v="0"/>
    <s v="Allegion Sent Missing Product / Part"/>
    <s v="Missing Part / Component"/>
    <s v=""/>
    <s v="2026 / 02"/>
    <s v="Return / Replace / Scrap"/>
    <x v="0"/>
  </r>
  <r>
    <x v="233"/>
    <s v="CAS6449639"/>
    <s v="Issue"/>
    <x v="0"/>
    <x v="1"/>
    <m/>
    <m/>
    <s v="Falcon"/>
    <s v="Lock"/>
    <s v="W"/>
    <s v="El Sauzal"/>
    <s v="return _x000a_line 1 QTY 288) LOCK.W581.P6.DAN.626.30-197.630.Q330-148.134.KA-0BIT.C.330055.2_x000a__x000a_replace at N/C_x000a_line 1 QTY 288) LOCK.W581.P.DAN.626.30-197.630.Q330-148.134.KA-0BIT.C.330055.2_x000a__x000a_Incorrect cylinder input by OE_x000a__x000a_BOL/Call tag: _x000a_29 cartons, 36 lbs each, total weight 1,044 lbs (1 pallet)_x000a__x000a_Pick up/ship to:_x000a_COOK &amp; BOARDMAN LLC_x000a_345 MASON RD_x000a_La Vergne, TN, 37086, US_x000a_Attn: Graham Johnson_x000a_6159646000_x000a__x000a_********************************************************************************************************************************************************_x000a_Hello Graham,_x000a__x000a_I am working on the return/replacement related to PO 6614560#1 (order 14237670).  The locks were sent out with the incorrect cylinders (Adjustment &quot;P6&quot; vs. the requested &quot;P&quot;)._x000a__x000a_I can set up a return/replace on the entire lock, QTY 288 or I can return/replace just the QTY 288 cylinders.  Regarding the 112 units that were sent out, in order to process those would have to be done in a similar fashion (in order to replace, we would need those to be returned as well._x000a__x000a_Please advise on how you would like to proceed._x000a__x000a_******************************************************************************************************************************************************_x000a_return _x000a_line 1 QTY 288) LOCK.W581.P6.DAN.626.30-197.630.Q330-148.134.KA-0BIT.C.330055.2_x000a__x000a_replace at N/C_x000a_line 1 QTY 288) LOCK.W581.P.DAN.626.30-197.630.Q330-148.134.KA-0BIT.C.330055.2_x000a__x000a_Incorrect cylinder input by OE_x000a__x000a_BOL/Call tag: _x000a_29 cartons, 36 lbs each, total weight 1,044 lbs (1 pallet)_x000a__x000a_Pick up/ship to:_x000a_COOK &amp; BOARDMAN LLC_x000a_345 MASON RD_x000a_La Vergne, TN, 37086, US_x000a_Attn: Graham Johnson_x000a_6159646000"/>
    <s v="COOK &amp; BOARDMAN LLC"/>
    <s v="14237670"/>
    <s v="6614560#1"/>
    <s v="8121513"/>
    <n v="1"/>
    <s v="Falcon"/>
    <s v="Lock"/>
    <s v="W"/>
    <s v="El Sauzal"/>
    <n v="288"/>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W-FLLK*8001746"/>
    <m/>
    <m/>
    <m/>
    <n v="46057.791666666701"/>
    <m/>
    <m/>
    <s v="Return Only"/>
    <s v="Active"/>
    <s v="Stephen Brown"/>
    <s v="Stephen Brown"/>
    <s v="Commercial"/>
    <x v="16"/>
    <s v="Customer Ordered Incorrect Product"/>
    <s v="Customer Ordered Incorrect Product"/>
    <s v=""/>
    <s v="2026 / 02"/>
    <s v="Return / Replace / Scrap"/>
    <x v="2"/>
  </r>
  <r>
    <x v="233"/>
    <s v="CAS6449639"/>
    <s v="Issue"/>
    <x v="0"/>
    <x v="1"/>
    <m/>
    <m/>
    <s v="Falcon"/>
    <s v="Lock"/>
    <s v="W"/>
    <s v="El Sauzal"/>
    <s v="return _x000a_line 1 QTY 288) LOCK.W581.P6.DAN.626.30-197.630.Q330-148.134.KA-0BIT.C.330055.2_x000a__x000a_replace at N/C_x000a_line 1 QTY 288) LOCK.W581.P.DAN.626.30-197.630.Q330-148.134.KA-0BIT.C.330055.2_x000a__x000a_Incorrect cylinder input by OE_x000a__x000a_BOL/Call tag: _x000a_29 cartons, 36 lbs each, total weight 1,044 lbs (1 pallet)_x000a__x000a_Pick up/ship to:_x000a_COOK &amp; BOARDMAN LLC_x000a_345 MASON RD_x000a_La Vergne, TN, 37086, US_x000a_Attn: Graham Johnson_x000a_6159646000_x000a__x000a_********************************************************************************************************************************************************_x000a_Hello Graham,_x000a__x000a_I am working on the return/replacement related to PO 6614560#1 (order 14237670).  The locks were sent out with the incorrect cylinders (Adjustment &quot;P6&quot; vs. the requested &quot;P&quot;)._x000a__x000a_I can set up a return/replace on the entire lock, QTY 288 or I can return/replace just the QTY 288 cylinders.  Regarding the 112 units that were sent out, in order to process those would have to be done in a similar fashion (in order to replace, we would need those to be returned as well._x000a__x000a_Please advise on how you would like to proceed._x000a__x000a_******************************************************************************************************************************************************_x000a_return _x000a_line 1 QTY 288) LOCK.W581.P6.DAN.626.30-197.630.Q330-148.134.KA-0BIT.C.330055.2_x000a__x000a_replace at N/C_x000a_line 1 QTY 288) LOCK.W581.P.DAN.626.30-197.630.Q330-148.134.KA-0BIT.C.330055.2_x000a__x000a_Incorrect cylinder input by OE_x000a__x000a_BOL/Call tag: _x000a_29 cartons, 36 lbs each, total weight 1,044 lbs (1 pallet)_x000a__x000a_Pick up/ship to:_x000a_COOK &amp; BOARDMAN LLC_x000a_345 MASON RD_x000a_La Vergne, TN, 37086, US_x000a_Attn: Graham Johnson_x000a_6159646000"/>
    <s v="COOK &amp; BOARDMAN LLC"/>
    <s v="14237670"/>
    <s v="6614560#1"/>
    <s v="8121513"/>
    <n v="1"/>
    <s v="Falcon"/>
    <s v="Lock"/>
    <s v="W"/>
    <s v="El Sauzal"/>
    <n v="288"/>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OCK.W581.P.DAN.626.30-197.630.Q330-148.134.KA-0BIT.C.330055.2"/>
    <m/>
    <m/>
    <m/>
    <n v="46057.791666666701"/>
    <m/>
    <m/>
    <s v="Replace Only"/>
    <s v="Active"/>
    <s v="Stephen Brown"/>
    <s v="Stephen Brown"/>
    <s v="Commercial"/>
    <x v="16"/>
    <s v="Customer Ordered Incorrect Product"/>
    <s v="Customer Ordered Incorrect Product"/>
    <s v=""/>
    <s v="2026 / 02"/>
    <s v="Return / Replace / Scrap"/>
    <x v="2"/>
  </r>
  <r>
    <x v="234"/>
    <s v="CAS6449683"/>
    <s v="Issue"/>
    <x v="0"/>
    <x v="1"/>
    <m/>
    <m/>
    <s v="Schlage Commercial"/>
    <s v="Lock"/>
    <s v="ND"/>
    <s v="El Sauzal"/>
    <s v="Replace (3) 23-030 ICC_x000a_Replace (3) N523-127_x000a__x000a_Attn: Denise Flanary_x000a_Ship to:_x000a_8198 East 44th st. _x000a_Tulsa, OK. 74145_x000a__x000a_Ordered 3 ND50 T missing cores and tailpieces_x000a_is it supposed to come with construction core and tailpieces_x000a_PO 654043 - 14195621_x000a_LOCK.ND50.T.D.OME.626.13-247.10-025.134.DETAIL.ICC"/>
    <s v="Denise Flanary"/>
    <s v="14195621"/>
    <s v="654043"/>
    <s v="8054747"/>
    <n v="7"/>
    <s v="Schlage Commercial"/>
    <s v="Lock"/>
    <s v="ND"/>
    <s v="El Sauzal"/>
    <n v="3"/>
    <s v="0213082~Allegion no envió un producto/pieza|1040~(Alle) Spedito Articolo/Componente mancante|1036~Allegion a envoyé un produit ou une pièce manquante|1033~Allegion Sent Missing Product / Part"/>
    <s v="9741040~Prodotto Mancante|1033~Missing Product|1036~Produit manquant"/>
    <m/>
    <x v="0"/>
    <m/>
    <s v="043156590124"/>
    <s v="ND50"/>
    <s v="Cylinder"/>
    <m/>
    <n v="45958.833333333299"/>
    <m/>
    <m/>
    <s v="Replace Only"/>
    <s v="Resolved"/>
    <s v="Mike Colemon"/>
    <s v="Veronica Ross"/>
    <s v="Commercial"/>
    <x v="3"/>
    <s v="Allegion Sent Missing Product / Part"/>
    <s v="Missing Product"/>
    <s v=""/>
    <s v="2026 / 02"/>
    <s v="Return / Replace / Scrap"/>
    <x v="0"/>
  </r>
  <r>
    <x v="234"/>
    <s v="CAS6449683"/>
    <s v="Issue"/>
    <x v="0"/>
    <x v="1"/>
    <m/>
    <m/>
    <s v="Schlage Commercial"/>
    <s v="Lock"/>
    <s v="ND"/>
    <s v="El Sauzal"/>
    <s v="Replace (3) 23-030 ICC_x000a_Replace (3) N523-127_x000a__x000a_Attn: Denise Flanary_x000a_Ship to:_x000a_8198 East 44th st. _x000a_Tulsa, OK. 74145_x000a__x000a_Ordered 3 ND50 T missing cores and tailpieces_x000a_is it supposed to come with construction core and tailpieces_x000a_PO 654043 - 14195621_x000a_LOCK.ND50.T.D.OME.626.13-247.10-025.134.DETAIL.ICC"/>
    <s v="Denise Flanary"/>
    <s v="14195621"/>
    <s v="654043"/>
    <s v="8054747"/>
    <n v="7"/>
    <s v="Schlage Commercial"/>
    <s v="Lock"/>
    <s v="ND"/>
    <s v="El Sauzal"/>
    <n v="3"/>
    <s v="0213082~Allegion no envió un producto/pieza|1040~(Alle) Spedito Articolo/Componente mancante|1036~Allegion a envoyé un produit ou une pièce manquante|1033~Allegion Sent Missing Product / Part"/>
    <s v="9741040~Prodotto Mancante|1033~Missing Product|1036~Produit manquant"/>
    <m/>
    <x v="0"/>
    <m/>
    <s v="194555200319"/>
    <s v="ND50"/>
    <m/>
    <m/>
    <n v="45958.833333333299"/>
    <m/>
    <m/>
    <s v="Replace Only"/>
    <s v="Resolved"/>
    <s v="Mike Colemon"/>
    <s v="Veronica Ross"/>
    <s v="Commercial"/>
    <x v="3"/>
    <s v="Allegion Sent Missing Product / Part"/>
    <s v="Missing Product"/>
    <s v=""/>
    <s v="2026 / 02"/>
    <s v="Return / Replace / Scrap"/>
    <x v="0"/>
  </r>
  <r>
    <x v="235"/>
    <s v="CAS6450409"/>
    <s v="Issue"/>
    <x v="0"/>
    <x v="1"/>
    <m/>
    <m/>
    <s v="Steelcraft"/>
    <s v="Door"/>
    <s v="L"/>
    <s v="Blue Ash"/>
    <s v="Is there anything else we should know about this return?: Unknown about the label. One of the 2 doors came in L instead of R, not discovered until they went to hang the door after it was painted. Pictures attached. Need 1 door replaced._x000a_Selected primary Product Type: Steelcraft Doors and Frames_x000a_Do you also need to update the Ship To Address on your order?: No_x000a_The original ship-to address is saved on the shipping tab._x000a_Did the label match the product inside?: Yes_x000a_One or more files were provided by the customer and saved in the timeline._x000a_Email: chellec@andersonlock.com_x000a_Phone Number: 18478853667_x000a_Preferred Contact Method: Email_x000a_"/>
    <s v="ANDERSON LOCK CO"/>
    <s v="103802"/>
    <s v="CC-237061-D"/>
    <s v="11886035"/>
    <n v="3"/>
    <m/>
    <m/>
    <m/>
    <m/>
    <n v="1"/>
    <m/>
    <m/>
    <m/>
    <x v="4"/>
    <m/>
    <s v="L 184 F.DOOR.STL.CFG.L"/>
    <m/>
    <m/>
    <m/>
    <n v="46031.791666666701"/>
    <m/>
    <m/>
    <m/>
    <s v="Resolved"/>
    <s v="Portal Cases"/>
    <s v="Daniel Doerr"/>
    <s v="Commercial"/>
    <x v="2"/>
    <s v=""/>
    <s v=""/>
    <s v=""/>
    <s v="2026 / 02"/>
    <s v="Return / Replace / Scrap"/>
    <x v="1"/>
  </r>
  <r>
    <x v="236"/>
    <s v="CAS6450415"/>
    <s v="Issue"/>
    <x v="0"/>
    <x v="1"/>
    <m/>
    <m/>
    <s v="Von Duprin"/>
    <s v="Exit"/>
    <s v="98/99"/>
    <s v="Indianapolis"/>
    <s v="Issue:_x000a__x000a__x000a_Ship To:"/>
    <s v="ALLEGION - RSO NORTHWEST"/>
    <s v="SO02644520"/>
    <s v="PO334390"/>
    <m/>
    <m/>
    <s v="Von Duprin"/>
    <s v="Exit"/>
    <s v="Trim/Controls"/>
    <s v="Indianapolis"/>
    <n v="6"/>
    <s v="0281033~Allegion Sent Incorrect Product / Part"/>
    <s v="9731033~Incorrect Part / Component|1036~Composant/pièce incorrect|1040~Componente errato"/>
    <m/>
    <x v="0"/>
    <m/>
    <m/>
    <s v="Slider"/>
    <m/>
    <m/>
    <m/>
    <n v="46078"/>
    <m/>
    <s v="Replace Only"/>
    <s v="Active"/>
    <s v="Nicholas Hedges"/>
    <s v="Nicholas Hedges"/>
    <s v="Commercial"/>
    <x v="0"/>
    <s v="Allegion Sent Incorrect Product / Part"/>
    <s v="Incorrect Part / Component"/>
    <s v=""/>
    <s v="2026 / 02"/>
    <s v="Return / Replace / Scrap"/>
    <x v="0"/>
  </r>
  <r>
    <x v="237"/>
    <s v="CAS6450485"/>
    <s v="Issue"/>
    <x v="0"/>
    <x v="0"/>
    <m/>
    <s v="Reliability"/>
    <s v="Schlage Electronic Locks"/>
    <s v="Electronic Locks"/>
    <s v="Gateway"/>
    <s v="Security"/>
    <s v="Qnty: 1_x000a_GWE_x000a__x000a_Order No: 13706627_x000a_Supplier: Verkada/ACCESS HARDWARE SUPPLY_x000a__x000a__x000a_Caller reports unit stuck in boot up loop_x000a_SN: B10000000001004B - Commissioned Date: 8/30/2024_x000a_Known issue - Will replace under warranty"/>
    <s v="Ethan Barnhart"/>
    <s v="13706627"/>
    <m/>
    <m/>
    <m/>
    <s v="Schlage Electronic Locks"/>
    <s v="Electronic Locks"/>
    <s v="Gateway"/>
    <s v="Security"/>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Main Board"/>
    <m/>
    <m/>
    <m/>
    <n v="45534.083333333299"/>
    <m/>
    <s v="Return and Replace"/>
    <s v="Resolved"/>
    <s v="Ernie Saldana"/>
    <s v="Ernie Saldana"/>
    <s v="Commercial"/>
    <x v="10"/>
    <s v="Functional Electronic"/>
    <s v="POST Fail (Power On Self Test)"/>
    <s v=""/>
    <s v="2026 / 02"/>
    <s v="Return / Replace / Scrap"/>
    <x v="0"/>
  </r>
  <r>
    <x v="238"/>
    <s v="CAS6451012"/>
    <s v="Issue"/>
    <x v="0"/>
    <x v="0"/>
    <m/>
    <s v="Reliability"/>
    <s v="Schlage Commercial"/>
    <s v="Lock"/>
    <s v="L9000 Electrified"/>
    <s v="El Sauzal"/>
    <s v="Part # Needed:_x000a_(2) L283-392 RH_x000a__x000a_Order # needed:_x000a_13580311 - SAU 4/18/2023_x000a__x000a_Ship to Address: ***shipping direct***_x000a_Belview 600_x000a_Attn: Dylan McKey_x000a_633 110th Ave NE_x000a_Bellevue, WA 98004_x000a__x000a_Send call tag to Dylan McKey at dylanm@sellen.com_x000a__x000a_Please send call tag for 2 lock chassis to be sent back for evaluation to Kevin Wickline/Steve Couch to Security office._x000a__x000a__x000a_(2) L9092EL RX not working under power. Asking the caller if the locksets have been rehanded? Also need to know the power provided at the lockset, 20V DC tested at the door. Also if the lockset was rehanded, was the RX rehanded as well? Lockset was not rehanded. These locks were working great with no issues, now have 2 lock bodies that have failed. Going to have the end user call in for troubleshooting. No sounds or clicks coming from lockset when credentials are presented."/>
    <s v="Unified Door and Hardware Group - DBA EJ Enterprises"/>
    <s v="13580311"/>
    <m/>
    <m/>
    <m/>
    <s v="Schlage Commercial"/>
    <s v="Lock"/>
    <s v="L9000 Electrified"/>
    <s v="El Sauzal"/>
    <n v="2"/>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283-392 RH"/>
    <s v="L9092EL/EU"/>
    <s v="Chassis"/>
    <m/>
    <n v="45034.083333333299"/>
    <m/>
    <m/>
    <s v="Return and Replace"/>
    <s v="Active"/>
    <s v="Kevin Wickline"/>
    <s v="Kevin Wickline"/>
    <s v="Commercial"/>
    <x v="3"/>
    <s v="Functional Electronic"/>
    <s v="Cannot lock / Unlock"/>
    <s v="Not locking or Unlocking"/>
    <s v="2026 / 02"/>
    <s v="Return / Replace / Scrap"/>
    <x v="0"/>
  </r>
  <r>
    <x v="239"/>
    <s v="CAS6451658"/>
    <s v="Issue"/>
    <x v="0"/>
    <x v="1"/>
    <m/>
    <m/>
    <s v="Schlage Commercial"/>
    <s v="Lock"/>
    <s v="B250"/>
    <s v="El Sauzal"/>
    <s v="Is there anything else we should know about this return?: Customer ordered 2-3/4 backset but received 2-3/8 please send correct latch_x000a_Selected primary Product Type: Mechanical Locks_x000a_Do you also need to update the Ship To Address on your order?: No_x000a_The original ship-to address is saved on the shipping tab._x000a_Did the label match the product inside?: Yes_x000a_Email: josh.graves@imlss.com_x000a_Phone Number: (720) 979-6655_x000a_Preferred Contact Method: Email_x000a_"/>
    <s v="IML Security Supply"/>
    <s v="14260485"/>
    <s v="697003"/>
    <s v="8169792"/>
    <m/>
    <m/>
    <m/>
    <m/>
    <m/>
    <n v="1"/>
    <m/>
    <m/>
    <m/>
    <x v="4"/>
    <m/>
    <s v="B250-SLLK*11315793"/>
    <m/>
    <m/>
    <m/>
    <n v="46071.791666666701"/>
    <m/>
    <m/>
    <m/>
    <s v="Active"/>
    <s v="Portal Cases"/>
    <s v="Portal Cases"/>
    <s v="Commercial"/>
    <x v="3"/>
    <s v=""/>
    <s v=""/>
    <s v=""/>
    <s v="2026 / 02"/>
    <s v="Return / Replace / Scrap"/>
    <x v="1"/>
  </r>
  <r>
    <x v="240"/>
    <s v="CAS6451895"/>
    <s v="Issue"/>
    <x v="0"/>
    <x v="3"/>
    <m/>
    <m/>
    <s v="Ives / Gj Commercial"/>
    <s v="Accy"/>
    <s v="Pivots"/>
    <s v="Indianapolis"/>
    <s v="Please replace @ nc _x000a__x000a_L21 (1)  7215 SET RH US10B (customer needed an additional 1 from CAS6446964)_x000a__x000a_ship to _x000a_Total Quality Services, A DH Pace Company_x000a_2300 SW GATEWAY PL STE 110_x000a_STUART, FL 34997_x000a_USA_x000a__x000a__x000a__x000a_************_x000a_&quot;Hi there! Just a quick update on your request: replacements aren't necessary for lines 18 and 19. Line 18 has an est ship date 2/25/26, and line 19 is already on its way as of yesterday! You can track it here: 1ZA5V9400392678355. Note that it may take 24–48 hours for the carrier to update their system._x000a__x000a__x000a__x000a__x000a_*************_x000a__x000a__x000a_I see that a replacement order #SO03284184 has been issued for the items below. However, as I stated in my previous email below we are still needing the quantities of 3 and 1 for lines 18 and 19 7215FPTINT TW8 643E/716 RH  as well as an additional qty of 1 for the pivot on line 21"/>
    <s v="D H PACE"/>
    <s v="SO03144835"/>
    <s v="95251389"/>
    <s v="45640107"/>
    <n v="21"/>
    <s v="Ives / Gj Commercial"/>
    <s v="Accy"/>
    <s v="Pivots"/>
    <s v="Indianapolis"/>
    <n v="1"/>
    <s v="Lost in Transit/Wrong Address"/>
    <s v="1513082~Extraviado en tránsito - Transportista|1040~Smarrimento in transito - Vettore|1036~Perdu en transit - Transporteur|1033~Lost in Transit - Carrier"/>
    <m/>
    <x v="5"/>
    <m/>
    <s v="PIVOT.620.US10B"/>
    <m/>
    <m/>
    <m/>
    <n v="46078.791666666701"/>
    <m/>
    <m/>
    <s v="Replace Only"/>
    <s v="Resolved"/>
    <s v="Derrisha Labeaud"/>
    <s v="Caleb Nanzer"/>
    <s v="Commercial"/>
    <x v="1"/>
    <s v="Lost in Transit/Wrong Address"/>
    <s v="Lost in Transit - Carrier"/>
    <s v=""/>
    <s v="2026 / 02"/>
    <s v="Return / Replace / Scrap"/>
    <x v="0"/>
  </r>
  <r>
    <x v="241"/>
    <s v="CAS6452071"/>
    <s v="Issue"/>
    <x v="0"/>
    <x v="0"/>
    <m/>
    <s v="Out of Box"/>
    <s v="Schlage Electronic Locks"/>
    <s v="Electronic Locks"/>
    <s v="NDEB"/>
    <s v="El Sauzal"/>
    <s v="Qnty: _x000a__x000a_LOCK.NDEBSI.B.RHO.626.13-247.47267101.134.CE-000-001_x000a__x000a_Order No: 14121615 _x000a_Supplier: HONEYWELL SECURITY AMERICAS LLC_x000a__x000a_Caller just started installing 300+ locks.  He will call back to add any additional failures to this case and have us RMA them at that point._x000a__x000a_No further action for this case needed_x000a__x000a_Caller reporting motor not retracting - GLNM_x000a_test1 - A20000000F1909EA - Commissioned Date: 2/5/2026_x000a_Tried to FDR, no improvement_x000a__x000a__x000a_2/24/2026 - Spoke with Ambrose and agreed that we can finalize this RMA case for the locks he has ready to return.  He has encountered bent pins, bad ribbon cables, etc.  We will detail it out more tomorrow when he calls in."/>
    <s v="Ambrose DiGiorgio"/>
    <s v="14121615"/>
    <m/>
    <m/>
    <m/>
    <s v="Schlage Electronic Locks"/>
    <s v="Electronic Locks"/>
    <s v="NDEB"/>
    <s v="El Sauzal"/>
    <n v="20"/>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Chassis"/>
    <m/>
    <m/>
    <m/>
    <n v="46038.083333333299"/>
    <m/>
    <s v="Return and Replace"/>
    <s v="Resolved"/>
    <s v="Ernie Saldana"/>
    <s v="Ernie Saldana"/>
    <s v="Commercial"/>
    <x v="10"/>
    <s v="Functional Electronic"/>
    <s v="Communication / Commissioning / Programming"/>
    <s v="Failed Programming"/>
    <s v="2026 / 02"/>
    <s v="Return / Replace / Scrap"/>
    <x v="0"/>
  </r>
  <r>
    <x v="242"/>
    <s v="CAS6452411"/>
    <s v="Issue"/>
    <x v="0"/>
    <x v="1"/>
    <m/>
    <m/>
    <s v="Steelcraft"/>
    <s v="Door"/>
    <s v="F/FN"/>
    <s v="Blue Ash"/>
    <s v="Credit $600 (KM)_x000a__x000a_Customer cant uninstall frame due to it being painted and sheet rocked in. Will repair on site _x000a_(8) MK#B107A   _x000a_PO# - 22485_x000a_Order # - 105650_x000a_I have a hollow metal frame that has a strike reinforcement backing plate that the bottom weld has failed.   As the installer went to put the strike plate on, this situation was uncovered.   _x000a_Please advise what is thought to be the best means to rectify this?  Do you want to replace the frame entirely or would you approve of a repair cost by a local welding company?  Please advise._x000a_Thank you,"/>
    <s v="COAST COUNTIES GLASS INC"/>
    <s v="105650"/>
    <s v="22485"/>
    <s v="11884530"/>
    <m/>
    <s v="Steelcraft"/>
    <s v="Door"/>
    <s v="F/FN"/>
    <s v="Blue Ash"/>
    <n v="1"/>
    <s v="0241036~Allegion a produit un produit incorrect|1033~Allegion Manuf Incorrect Product"/>
    <s v="9561033~Prep Location - Lock/Strike"/>
    <m/>
    <x v="0"/>
    <m/>
    <m/>
    <m/>
    <m/>
    <m/>
    <m/>
    <n v="46079"/>
    <m/>
    <s v="Credit Request"/>
    <s v="Active"/>
    <s v="Stephen Estep"/>
    <s v="Jeff Livingston"/>
    <s v="Commercial"/>
    <x v="2"/>
    <s v="Allegion Manuf Incorrect Product"/>
    <s v="Prep Location - Lock/Strike"/>
    <s v=""/>
    <s v="2026 / 02"/>
    <s v="Return / Replace / Scrap"/>
    <x v="0"/>
  </r>
  <r>
    <x v="243"/>
    <s v="CAS6452415"/>
    <s v="Issue"/>
    <x v="1"/>
    <x v="5"/>
    <m/>
    <m/>
    <s v="Steelcraft"/>
    <s v="Door"/>
    <s v="F/FN"/>
    <s v="Blue Ash"/>
    <s v="ACCT# 1723   ISSUE CREDIT $378.15  (KT) _x000a_Subject: CUST 1723_x000a_Please open a case and issue a credit to customer 1723 in the amount of $378.15. This credit is required due to a typo on the invoice for sales order 113385 — the freight charge should have been $12.74 per our policy for orders over 5,000 lbs., not the amount billed._x000a_ Action items:_x000a_• Open a case and reference invoice and sales order 113385._x000a_• Apply a $378.15 credit to customer 1723._x000a_• Note the reason: invoicing typo; correct FR amount should be $12.74 for orders &gt;5,000 lbs._x000a_• Assign accountability to the warehouse and document the error_x000a_ _x000a_ _x000a_Thank you,_x000a_ Serena Winsted_x000a_Shipping Coordinator _x000a_Allegion - Steelcraft"/>
    <s v="WESCHE COMPANY"/>
    <s v="113385"/>
    <s v="021926-10EW"/>
    <s v="11890864"/>
    <m/>
    <s v="Steelcraft"/>
    <s v="Door"/>
    <s v="F/FN"/>
    <s v="Blue Ash"/>
    <n v="1"/>
    <s v="0791033~Incorrect Shipping &amp; Handling|1040~Spedizione &amp; gestione errati|3082~Envío y manejo incorrectos|1036~Expédition et manutention incorrectes"/>
    <s v="4371040~Distrib/Fabbrica - Addebito trasporto erratog|3082~Cargo flete incorrecto: Distribución/Fábrica|1033~Distrib / Factory - Incorrect Freight Charge|1036~Frais de port incorrects"/>
    <m/>
    <x v="6"/>
    <m/>
    <m/>
    <m/>
    <m/>
    <m/>
    <m/>
    <n v="46079"/>
    <m/>
    <s v="Credit Request"/>
    <s v="Resolved"/>
    <s v="Stephen Estep"/>
    <s v="Stephen Estep"/>
    <s v="Commercial"/>
    <x v="2"/>
    <s v="Incorrect Shipping &amp; Handling"/>
    <s v="Distrib / Factory - Incorrect Freight Charge"/>
    <s v=""/>
    <s v="2026 / 02"/>
    <s v="Credit / Debit Request"/>
    <x v="0"/>
  </r>
  <r>
    <x v="244"/>
    <s v="CAS6452852"/>
    <s v="Issue"/>
    <x v="0"/>
    <x v="0"/>
    <m/>
    <s v="Reliability"/>
    <s v="Schlage Electronic Locks"/>
    <s v="Electronic Locks"/>
    <s v="AD300"/>
    <s v="Ensenada"/>
    <s v="Issue: 5 x 04110           AD300MS70MT SPA626 LD RHR  - defective readers (original case: _x000a_CAS6079665 )_x000a__x000a_Error: 09C_x000a__x000a_********REQUIRED ASAP**********_x000a_Replace: 5 x 07535           MT-626/625/619 READER MODULE  MT GRY N N NG 47250408 MULTI T _x000a__x000a_REP-CO#1758325 INV#348223 5 x 04110  defective readers_x000a_09C     CAS6451354_x000a_ATTN: David Silva"/>
    <s v="ALLEGION CANADA"/>
    <s v="13851055"/>
    <s v="P995476"/>
    <m/>
    <n v="1"/>
    <s v="Schlage Electronic Locks"/>
    <s v="Electronic Locks"/>
    <s v="AD300"/>
    <s v="Ensenada"/>
    <n v="5"/>
    <s v="0321033~Functional Electronic|1040~Funzionamento Elettronico|3082~Función electrónica|1036~Electronique fonctionnelle"/>
    <s v="3971033~Wiring|1036~Câblage|1040~Cablaggio|3082~Alambrado|1055~Kablolama"/>
    <m/>
    <x v="0"/>
    <m/>
    <s v="07535"/>
    <s v="Reader"/>
    <m/>
    <m/>
    <n v="45446.833333333299"/>
    <m/>
    <m/>
    <s v="Replace Only"/>
    <s v="Resolved"/>
    <s v="Lonnie Carl"/>
    <s v="Lonnie Carl"/>
    <s v="International"/>
    <x v="10"/>
    <s v="Functional Electronic"/>
    <s v="Wiring"/>
    <s v=""/>
    <s v="2026 / 02"/>
    <s v="Return / Replace / Scrap"/>
    <x v="0"/>
  </r>
  <r>
    <x v="245"/>
    <s v="CAS6453580"/>
    <s v="Issue"/>
    <x v="0"/>
    <x v="1"/>
    <m/>
    <m/>
    <s v="Von Duprin"/>
    <s v="Exit"/>
    <s v="Trim/Controls"/>
    <s v="Indianapolis"/>
    <s v="The trim “finger” is too short and will not engage the device._x000a__x000a_Please send (3) each 996L -M US26D 06 RHR &gt;2 1/4&quot; to 2 3/4&quot; and (3) 996L -M US26D 06 LHR &gt;2 1/4&quot; to 2 3/4&quot;_x000a__x000a_Please ship to the following address:_x000a__x000a_KENDELL INTERMEDIATE CORP DBA WASHINGTON ARCH HARDWARE_x000a_4409 SOUTH ORCHARD ST_x000a_Tacoma, WA 98466"/>
    <s v="Elizabeth Curtis"/>
    <s v="SO02644520"/>
    <s v="PO334390"/>
    <s v="400080"/>
    <m/>
    <s v="Von Duprin"/>
    <s v="Exit"/>
    <s v="Trim/Controls"/>
    <s v="Indianapolis"/>
    <n v="6"/>
    <s v="0281033~Allegion Sent Incorrect Product / Part"/>
    <s v="9721033~Incorrect Product|1036~Produit incorrect|1040~Prodotto errato"/>
    <m/>
    <x v="0"/>
    <m/>
    <m/>
    <m/>
    <m/>
    <m/>
    <n v="45510.833333333299"/>
    <m/>
    <m/>
    <s v="Return and Replace"/>
    <s v="Active"/>
    <s v="Shonnita Turentine"/>
    <s v="Shonnita Turentine"/>
    <s v="Commercial"/>
    <x v="0"/>
    <s v="Allegion Sent Incorrect Product / Part"/>
    <s v="Incorrect Product"/>
    <s v=""/>
    <s v="2026 / 02"/>
    <s v="Return / Replace / Scrap"/>
    <x v="0"/>
  </r>
  <r>
    <x v="246"/>
    <s v="CAS6453921"/>
    <s v="Issue"/>
    <x v="0"/>
    <x v="1"/>
    <m/>
    <m/>
    <s v="Schlage Electronic Locks"/>
    <s v="Electronic Locks"/>
    <s v="CO200"/>
    <s v="Ensenada"/>
    <s v="Return line 1 Restock fee 45%_x000a_Line 1_x000a_qty1) LOCK.CO200.CY.50.KP.J.SPA.626.RH.4B.13-247.10-025.134_x000a__x000a_customer no longer wanted_x000a__x000a__x000a_--------------------------------------------------_x000a__x000a_Selected primary Product Type: Electronic Locks/Readers and Credentials/Biometrics_x000a_Is this still new and in the original package?: No_x000a_Email: eburk@cvhardware.com_x000a_Phone Number: (209) 992-5141_x000a_Preferred Contact Method: Email"/>
    <s v="CENTRAL VALLEY HARDWARE"/>
    <s v="14250068"/>
    <s v="PO022710"/>
    <s v="8136957"/>
    <n v="1"/>
    <s v="Schlage Electronic Locks"/>
    <s v="Electronic Locks"/>
    <s v="CO200"/>
    <s v="Ensenada"/>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CO20-SES*11272725"/>
    <m/>
    <m/>
    <m/>
    <n v="46041.791666666701"/>
    <m/>
    <m/>
    <s v="Return Only"/>
    <s v="Active"/>
    <s v="Portal Cases"/>
    <s v="Jeff Livingston"/>
    <s v="Commercial"/>
    <x v="10"/>
    <s v="Spec / Plan / Job Change"/>
    <s v="Spec / Plan / Job Change"/>
    <s v=""/>
    <s v="2026 / 02"/>
    <s v="Return / Replace / Scrap"/>
    <x v="2"/>
  </r>
  <r>
    <x v="247"/>
    <s v="CAS6453998"/>
    <s v="Issue"/>
    <x v="0"/>
    <x v="1"/>
    <m/>
    <m/>
    <s v="Von Duprin"/>
    <s v="Exit"/>
    <s v="98/99"/>
    <s v="Indianapolis"/>
    <s v="---9875-L-NL x 996L-NL_x000a_+++The specified trim is incorrect._x000a__x000a_PLease send (1) each 996L-NL -M US26D 06 RHR_x000a__x000a_Please ship to the following address:_x000a__x000a_FBM EVANSVILLE, IN_x000a_6717 TONEY LN_x000a_EVANSVILLE, IN 47715"/>
    <s v="Dan Griese"/>
    <s v="SO03240207"/>
    <s v="2178612-00"/>
    <s v="403849"/>
    <m/>
    <s v="Von Duprin"/>
    <s v="Exit"/>
    <s v="Trim/Controls"/>
    <s v="Indianapolis"/>
    <n v="1"/>
    <s v="0383082~Especificación incorrecta|1033~Incorrect Spec|1040~Errate Specifiche|1036~Prescription incorrecte"/>
    <s v="0771033~Incorrect Spec from Other|1040~(Altri) Specifica errata|3082~Otros especifición incorrecta|1036~Prescription autre incorrecte"/>
    <m/>
    <x v="7"/>
    <m/>
    <m/>
    <m/>
    <m/>
    <m/>
    <n v="46044.791666666701"/>
    <m/>
    <m/>
    <s v="Return and Replace"/>
    <s v="Active"/>
    <s v="Shonnita Turentine"/>
    <s v="Shonnita Turentine"/>
    <s v="Commercial"/>
    <x v="0"/>
    <s v="Incorrect Spec"/>
    <s v="Incorrect Spec from Other"/>
    <s v=""/>
    <s v="2026 / 02"/>
    <s v="Return / Replace / Scrap"/>
    <x v="1"/>
  </r>
  <r>
    <x v="248"/>
    <s v="CAS6454154"/>
    <s v="Issue"/>
    <x v="0"/>
    <x v="0"/>
    <m/>
    <s v="Reliability"/>
    <s v="Lcn"/>
    <s v="Dctl"/>
    <s v="9550"/>
    <s v="Princeton"/>
    <s v="pending ship to address and sales order # _x000a__x000a_RETURN AND REPLACE - DEFECTIVE PER PS CASE CAS6452823_x000a__x000a_QTY 1) 9550-3462 LEAGACY CONTROL BOX_x000a__x000a_SHIP TO: _x000a_TBD_x000a__x000a_***"/>
    <s v="HUNTINGTON HARDWARE CO INC - HQ"/>
    <s v="TBD"/>
    <m/>
    <m/>
    <m/>
    <m/>
    <m/>
    <m/>
    <m/>
    <m/>
    <m/>
    <m/>
    <m/>
    <x v="4"/>
    <m/>
    <m/>
    <m/>
    <m/>
    <m/>
    <m/>
    <m/>
    <m/>
    <m/>
    <s v="Active"/>
    <s v="Maria Romero"/>
    <s v="Maria Romero"/>
    <s v="Commercial"/>
    <x v="4"/>
    <s v=""/>
    <s v=""/>
    <s v=""/>
    <s v="2026 / 02"/>
    <s v="Return / Replace / Scrap"/>
    <x v="1"/>
  </r>
  <r>
    <x v="249"/>
    <s v="CAS6454378"/>
    <s v="Issue"/>
    <x v="0"/>
    <x v="0"/>
    <m/>
    <s v="Out of Box"/>
    <s v="Steelcraft"/>
    <s v="Door"/>
    <s v="L"/>
    <s v="Chino"/>
    <s v="No charge replacement:_x000a_Replace line 10 as acknowledged 130B_x000a__x000a_Per customer, it has been crushed next to the glazing hole on the hinge side."/>
    <s v="Kinship Group LLC"/>
    <s v="997955 / 997956"/>
    <s v="300005-3"/>
    <s v="30099755"/>
    <n v="10"/>
    <s v="Steelcraft"/>
    <s v="Door"/>
    <s v="L"/>
    <s v="Chino"/>
    <n v="1"/>
    <s v="0071033~Appearance / Finish|1040~Estetica / Finitura|3082~Estética / Acabado|1036~Apparence/Finition"/>
    <s v="3783082~Deformado|1040~Deformato|1033~Warped|1036~Voilé|1055~Eğrilmiş"/>
    <m/>
    <x v="0"/>
    <m/>
    <s v="L 184 G"/>
    <s v="L"/>
    <m/>
    <m/>
    <n v="45986.791666666701"/>
    <m/>
    <m/>
    <s v="Replace Only"/>
    <s v="Resolved"/>
    <s v="Susan Higdon"/>
    <s v="Jeff Livingston"/>
    <s v="Commercial"/>
    <x v="2"/>
    <s v="Appearance / Finish"/>
    <s v="Warped"/>
    <s v=""/>
    <s v="2026 / 02"/>
    <s v="Return / Replace / Scrap"/>
    <x v="0"/>
  </r>
  <r>
    <x v="250"/>
    <s v="CAS6455110"/>
    <s v="Issue"/>
    <x v="0"/>
    <x v="1"/>
    <m/>
    <m/>
    <s v="Locknetics"/>
    <s v="Sys Comp"/>
    <s v="MG/MGLK"/>
    <s v="Olathe"/>
    <s v="Is there anything else we should know about your request?: Hello, hope all is well! Per our warehouse, only 3ea MG1200DT arrived with this shipment; the cartons came in good condition and showed no signs of damage or being retaped. Please let us know if any additional information is needed to issue replacement. Thank you!_x000a_Selected primary Product Type: Mechanical Locks_x000a_Do you also need to update the Ship To Address on your order?: No_x000a_The original ship-to address is saved on the shipping tab._x000a_Email: k.fast@seclock.com_x000a_Phone Number: 781.234.3767 _x000a_Preferred Contact Method: Email_x000a_"/>
    <s v="SECLOCK"/>
    <s v="SO03266275"/>
    <s v="664914"/>
    <s v="45714916"/>
    <n v="1"/>
    <m/>
    <m/>
    <m/>
    <m/>
    <n v="3"/>
    <m/>
    <m/>
    <m/>
    <x v="4"/>
    <m/>
    <s v="043156646258"/>
    <m/>
    <m/>
    <m/>
    <n v="46075.791666666701"/>
    <m/>
    <m/>
    <m/>
    <s v="Active"/>
    <s v="Portal Cases"/>
    <s v="Portal Cases"/>
    <s v="Commercial"/>
    <x v="14"/>
    <s v=""/>
    <s v=""/>
    <s v=""/>
    <s v="2026 / 02"/>
    <s v="Return / Replace / Scrap"/>
    <x v="1"/>
  </r>
  <r>
    <x v="251"/>
    <s v="CAS6455294"/>
    <s v="Issue"/>
    <x v="0"/>
    <x v="1"/>
    <m/>
    <m/>
    <s v="Falcon"/>
    <s v="Dctl"/>
    <s v="SC70A"/>
    <s v="Olathe"/>
    <s v="Is there anything else we should know about this return?: Order called for SC71 closers. This item was listed on the confirmation. However, SC81A was sent by mistake._x000a_Selected primary Product Type: Closers_x000a_Do you also need to update the Ship To Address on your order?: No_x000a_The original ship-to address is saved on the shipping tab._x000a_Did the label match the product inside?: Yes_x000a_One or more files were provided by the customer and saved in the timeline._x000a_Email: matorrisi@jacksonlumber.com_x000a_Preferred Contact Method: Email_x000a_"/>
    <s v="JACKSON LUMBER &amp; MILLWORK"/>
    <s v="SO03150318"/>
    <s v="834396-JF"/>
    <s v="45566914"/>
    <n v="1"/>
    <m/>
    <m/>
    <m/>
    <m/>
    <n v="55"/>
    <m/>
    <m/>
    <m/>
    <x v="4"/>
    <m/>
    <s v="043156648733"/>
    <m/>
    <m/>
    <m/>
    <n v="45958.833333333299"/>
    <m/>
    <m/>
    <m/>
    <s v="Active"/>
    <s v="Portal Cases"/>
    <s v="Portal Cases"/>
    <s v="Commercial"/>
    <x v="13"/>
    <s v=""/>
    <s v=""/>
    <s v=""/>
    <s v="2026 / 02"/>
    <s v="Return / Replace / Scrap"/>
    <x v="1"/>
  </r>
  <r>
    <x v="252"/>
    <s v="CAS6455554"/>
    <s v="Issue"/>
    <x v="0"/>
    <x v="1"/>
    <m/>
    <m/>
    <s v="Von Duprin"/>
    <s v="Exit"/>
    <s v="98/99"/>
    <s v="Indianapolis"/>
    <s v="Is there anything else we should know about this return?: Wrong end cap cover was provided. Need RHR end cap. (LHR was provided for a RHR device)._x000a_Selected primary Product Type: Exits_x000a_Do you also need to update the Ship To Address on your order?: Yes_x000a_The customer changed the ship-to address and it is saved on the shipping tab._x000a_Did the label match the product inside?: No_x000a_One or more files were provided by the customer and saved in the timeline._x000a_Email: rick@bellssecurity.com_x000a_Phone Number: 9737433709_x000a_Preferred Contact Method: Email_x000a_"/>
    <s v="BELL'S SECURITY SALES"/>
    <s v="SO03056561"/>
    <s v="22438"/>
    <s v="45474966"/>
    <n v="6"/>
    <m/>
    <m/>
    <m/>
    <m/>
    <n v="1"/>
    <m/>
    <m/>
    <m/>
    <x v="4"/>
    <m/>
    <s v="ED99"/>
    <m/>
    <m/>
    <m/>
    <n v="45888.833333333299"/>
    <m/>
    <m/>
    <m/>
    <s v="Active"/>
    <s v="Portal Cases"/>
    <s v="Portal Cases"/>
    <s v="Commercial"/>
    <x v="0"/>
    <s v=""/>
    <s v=""/>
    <s v=""/>
    <s v="2026 / 02"/>
    <s v="Return / Replace / Scrap"/>
    <x v="1"/>
  </r>
  <r>
    <x v="253"/>
    <s v="CAS6456555"/>
    <s v="Issue"/>
    <x v="0"/>
    <x v="1"/>
    <m/>
    <m/>
    <s v="Schlage Residential"/>
    <s v="Lock"/>
    <s v="F Handleset"/>
    <s v="Ensenada"/>
    <s v="NC RPL MASTERKEY_x000a__x000a_25R08410_x000a_(QTY 2) LOCK.F51A.CF.LAT.619.16-203.10-027.134.MK.C.48-180.2_x000a_Door ID UNIT 74_x000a_Group 29_x000a_RCK# 29814_x000a_CH key # 06276_x000a__x000a_SHIP to _x000a_99-1444 KOAHA PLACE  BAY B_x000a_AIEA, HI, 96701, US_x000a__x000a__x000a_Is there anything else we should know about this return?: we received these 2 locks for Unit 74 under key group 29 and should be biting # 06276 but when the locks were installed the construction and owner key does not work we need to replace these 2 locks_x000a_Selected primary Product Type: Mechanical Locks_x000a_Do you also need to update the Ship To Address on your order?: No_x000a_The original ship-to address is saved on the shipping tab._x000a_Did the label match the product inside?: Yes_x000a_Email: keith@hardwaretrendshi.com_x000a_Phone Number: (808) 484-9370_x000a_Preferred Contact Method: Email"/>
    <s v="HARDWARE TRENDS HAWAII INC"/>
    <s v="14190367"/>
    <s v="302073-19"/>
    <s v="8045535"/>
    <m/>
    <s v="Schlage Residential"/>
    <s v="Lock"/>
    <s v="F Knob/Lever"/>
    <s v="Ensenada"/>
    <n v="2"/>
    <s v="0281033~Allegion Sent Incorrect Product / Part"/>
    <s v="9721033~Incorrect Product|1036~Produit incorrect|1040~Prodotto errato"/>
    <m/>
    <x v="0"/>
    <m/>
    <s v="FKL-SLLK*9984340"/>
    <m/>
    <m/>
    <m/>
    <n v="45946.833333333299"/>
    <m/>
    <m/>
    <s v="Replace Only"/>
    <s v="Active"/>
    <s v="Portal Cases"/>
    <s v="Kris Learned"/>
    <s v="Commercial"/>
    <x v="8"/>
    <s v="Allegion Sent Incorrect Product / Part"/>
    <s v="Incorrect Product"/>
    <s v=""/>
    <s v="2026 / 02"/>
    <s v="Return / Replace / Scrap"/>
    <x v="0"/>
  </r>
  <r>
    <x v="254"/>
    <s v="CAS6456171"/>
    <s v="Issue"/>
    <x v="0"/>
    <x v="0"/>
    <m/>
    <s v="Reliability"/>
    <s v="Schlage Residential"/>
    <s v="Lock"/>
    <s v="JD"/>
    <s v="Olathe"/>
    <s v="NC RPL for 7 - JD60 625 / Schlage res. / 84 Lumber / 3000385_x000a_Bad Keys - 1385 - 84 Lumber - JD60 625_x000a_7 JD60 625 KA4 / 043156784226 / $8.29_x000a__x000a_We had received QTY. 7 from our last shipment of JD60 625 deadbolts that were keyed incorrectly. PO# VJ47510_x000a_Hence, the keys in the box do not work and we cannot access the cylinder._x000a_Can you send 7 replacements please?_x000a_Christian Stebbins - 84 Lumber_x000a_Assistant Manager_x000a_1385 Plant City Door Shop"/>
    <s v="84 LUMBER COMPANY"/>
    <s v="14259868 - SO03255994"/>
    <s v="VJ47510"/>
    <s v="8154486"/>
    <m/>
    <s v="Schlage Residential"/>
    <s v="Lock"/>
    <s v="JD"/>
    <s v="Olathe"/>
    <n v="7"/>
    <s v="0311033~Functional Mechanical|1040~Funzionamento Meccanico|3082~Función mecánica|1036~Functional Mechanical"/>
    <s v="0201033~Cannot lock / Unlock|1040~Impossibile bloccare / sbloccare|3082~No se puede bloquear/desbloquear|1036~Impossible de verrouiller / Déverrouiller"/>
    <m/>
    <x v="0"/>
    <m/>
    <s v="043156784226"/>
    <s v="JD60"/>
    <m/>
    <n v="46058.041666666701"/>
    <n v="46058.041666666701"/>
    <m/>
    <m/>
    <s v="Replace Only"/>
    <s v="Resolved"/>
    <s v="Curt Moore"/>
    <s v="Curt Moore"/>
    <s v="Residential - Channel"/>
    <x v="7"/>
    <s v="Functional Mechanical"/>
    <s v="Cannot lock / Unlock"/>
    <s v=""/>
    <s v="2026 / 02"/>
    <s v="Return / Replace / Scrap"/>
    <x v="0"/>
  </r>
  <r>
    <x v="255"/>
    <s v="CAS6456448"/>
    <s v="Issue"/>
    <x v="0"/>
    <x v="1"/>
    <m/>
    <m/>
    <s v="Von Duprin"/>
    <s v="Exit"/>
    <s v="Mullions"/>
    <s v="Indianapolis"/>
    <s v="CREDIT ACCT 400667 $48.38_x000a__x000a_CM (memo # 10097387) was issued for $513.32._x000a_The total credit should have been $561.70 ($537.51 + $24.19)._x000a_The surcharge was mistakenly entered as a positive value, which caused it to be deducted from the credit total instead of added._x000a_An additional credit of $48.38 is needed — this amount covers both the $24.19 that was incorrectly deducted from the credit total on (CM #) and the surcharge credit owed to the customer._x000a__x000a_Original Invoice 45667580 attached_x000a_Return credit memo 10097387 attached_x000a_________________________________________________________x000a__x000a_Reference CAS6438616_x000a_Wrong length mullion was sent out with order_x000a_Mullion KR4954 7’6” was sent instead of KR4954 8’6” Mullion that was on order. _x000a__x000a_RETURN &amp; REPLACE W/CHARGES_x000a_1 EA KR-4954-8'6&quot;-SP28-154 _x000a_Recvd (1) 7'5&quot; mullion in error_x000a_Issue call tag 39 Lbs._x000a__x000a_P/U-SHIP TO_x000a_LAFORCE, INC - GREEN BAY DOCK_x000a_501 S ONEIDA ST_x000a_GREEN BAY, WI 54303"/>
    <s v="LAFORCE LLC"/>
    <s v="RMA0222063"/>
    <s v="1468452PO-CHA RTN 0220"/>
    <s v="10097387 2/26/2026"/>
    <m/>
    <m/>
    <m/>
    <m/>
    <m/>
    <m/>
    <m/>
    <m/>
    <m/>
    <x v="4"/>
    <m/>
    <m/>
    <m/>
    <m/>
    <m/>
    <m/>
    <m/>
    <m/>
    <m/>
    <s v="Active"/>
    <s v="Karen Fischer"/>
    <s v="Karen Fischer"/>
    <s v="Commercial"/>
    <x v="0"/>
    <s v=""/>
    <s v=""/>
    <s v=""/>
    <s v="2026 / 02"/>
    <s v="Return / Replace / Scrap"/>
    <x v="1"/>
  </r>
  <r>
    <x v="256"/>
    <s v="CAS6456777"/>
    <s v="Issue"/>
    <x v="0"/>
    <x v="0"/>
    <m/>
    <s v="Out of Box"/>
    <s v="Von Duprin"/>
    <s v="Exit"/>
    <s v="6000 Strikes"/>
    <s v="Indianapolis"/>
    <s v="Do you need a replacement for a component or the entire device?: Device_x000a_Is there anything else we should know about this return?: Our customer spoke with Von Duprin tech rep (&amp; Orlando Guerra). He provided the following case number: CAS6456078_x000a__x000a_The door strike is not working properly. It is supposed to be fail secure. We verified that wiring has power as well._x000a_Selected primary Product Type: Electronic Locks/Readers and Credentials/Biometrics_x000a_Do you also need to update the Ship To Address on your order?: No_x000a_The original ship-to address is saved on the shipping tab._x000a_Email: jay@trudoor.com_x000a_Phone Number: (602) 314-4615_x000a_Preferred Contact Method: Email_x000a_"/>
    <s v="TRUDOOR LLC"/>
    <s v="SO03245976"/>
    <s v="163327"/>
    <s v="45682248"/>
    <n v="1"/>
    <m/>
    <m/>
    <m/>
    <m/>
    <n v="1"/>
    <m/>
    <m/>
    <m/>
    <x v="4"/>
    <m/>
    <s v="ESTRIKE.2004"/>
    <m/>
    <m/>
    <m/>
    <n v="46051.791666666701"/>
    <m/>
    <m/>
    <m/>
    <s v="Active"/>
    <s v="Portal Cases"/>
    <s v="Portal Cases"/>
    <s v="Commercial"/>
    <x v="0"/>
    <s v=""/>
    <s v=""/>
    <s v=""/>
    <s v="2026 / 02"/>
    <s v="Return / Replace / Scrap"/>
    <x v="1"/>
  </r>
  <r>
    <x v="257"/>
    <s v="CAS6456790"/>
    <s v="Issue"/>
    <x v="0"/>
    <x v="1"/>
    <m/>
    <m/>
    <s v="Von Duprin"/>
    <s v="Exit"/>
    <s v="Trim/Controls"/>
    <s v="Indianapolis"/>
    <s v="Per our T&amp;C's customer's only have 30 days to report discrepancies and we've been more flexible with allowing 180._x000a_This order shipped 6/5/2025_x000a__x000a_____________________________________________________x000a__x000a_RETURN FOR CREDIT LESS 45% RESTOCK FEE_x000a_QTY (4) 996L -RV US26D 06 RHR"/>
    <s v="ALLIED DOOR &amp; HARDWARE CO"/>
    <s v="SO02956331"/>
    <s v="300572-3"/>
    <s v="45367694 6/5/2025"/>
    <n v="3"/>
    <s v="Von Duprin"/>
    <s v="Exit"/>
    <s v="Trim/Controls"/>
    <s v="Indianapolis"/>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TRIM.10001"/>
    <m/>
    <m/>
    <m/>
    <n v="45813"/>
    <m/>
    <m/>
    <s v="Return Only"/>
    <s v="Resolved"/>
    <s v="Karen Fischer"/>
    <s v="Karen Fischer"/>
    <s v="Commercial"/>
    <x v="0"/>
    <s v="Customer Ordered Incorrect Product"/>
    <s v="Customer Ordered Incorrect Product"/>
    <s v=""/>
    <s v="2026 / 02"/>
    <s v="Return / Replace / Scrap"/>
    <x v="2"/>
  </r>
  <r>
    <x v="258"/>
    <s v="CAS6457363"/>
    <s v="Issue"/>
    <x v="0"/>
    <x v="1"/>
    <m/>
    <m/>
    <s v="Zero"/>
    <s v="Accy"/>
    <s v="Perimeter Seals"/>
    <s v="Indianapolis"/>
    <s v="Is there anything else we should know about your request?: We are short qty= 7 of the ZERO 188S-BK 18'.  Please ship@ no charge._x000a_Selected primary Product Type: Accessories_x000a_Do you also need to update the Ship To Address on your order?: No_x000a_The original ship-to address is saved on the shipping tab._x000a_Email: vyoshimura@accesshardware.com_x000a_Phone Number: 18003482263_x000a_Preferred Contact Method: Email_x000a_"/>
    <s v="ACCESS HARDWARE SUPPLY"/>
    <s v="SO03257090"/>
    <s v="FH00373"/>
    <s v="45697426"/>
    <n v="3"/>
    <m/>
    <m/>
    <m/>
    <m/>
    <n v="7"/>
    <m/>
    <m/>
    <m/>
    <x v="4"/>
    <m/>
    <s v="WT188BK-18PSA"/>
    <m/>
    <m/>
    <m/>
    <n v="46063.791666666701"/>
    <m/>
    <m/>
    <m/>
    <s v="Active"/>
    <s v="Portal Cases"/>
    <s v="Portal Cases"/>
    <s v="Commercial"/>
    <x v="5"/>
    <s v=""/>
    <s v=""/>
    <s v=""/>
    <s v="2026 / 02"/>
    <s v="Return / Replace / Scrap"/>
    <x v="1"/>
  </r>
  <r>
    <x v="259"/>
    <s v="CAS6444622"/>
    <s v="Issue"/>
    <x v="1"/>
    <x v="2"/>
    <m/>
    <m/>
    <s v="AD Systems"/>
    <s v="Door"/>
    <s v="ExamSlide"/>
    <s v="Everett"/>
    <s v="INVOICE #60017874_x000a_SHIP TO PA_x000a_DATE  12/29/25_x000a_TAX $253.71_x000a_CERT NOT ON FILE _x000a_SECT#010335_x000a__x000a_CUSTOMER SHORT PAID MASS SALES TAX 253.71_x000a__x000a_EMAIL AP@NORTHEAST.GMS.COM"/>
    <s v="Capitol Building Supply - DBA North American Door &amp; Hardware"/>
    <s v="SO0019132"/>
    <s v="107058"/>
    <s v="60017874"/>
    <m/>
    <s v="AD Systems"/>
    <s v="Door"/>
    <s v="ExamSlide"/>
    <s v="Everett"/>
    <n v="1"/>
    <s v="Tax Exemption"/>
    <s v="No Valid Tax Exempt Certificate on File"/>
    <m/>
    <x v="2"/>
    <m/>
    <m/>
    <m/>
    <m/>
    <m/>
    <n v="46019.791666666701"/>
    <m/>
    <m/>
    <s v="Credit Request"/>
    <s v="Active"/>
    <s v="Karen Strong"/>
    <s v="Karen Strong"/>
    <s v="Commercial"/>
    <x v="18"/>
    <s v="Tax Exemption"/>
    <s v="No Valid Tax Exempt Certificate on File"/>
    <s v=""/>
    <s v="2026 / 02"/>
    <s v="Credit / Debit Request"/>
    <x v="2"/>
  </r>
  <r>
    <x v="260"/>
    <s v="CAS6444631"/>
    <s v="Issue"/>
    <x v="0"/>
    <x v="1"/>
    <m/>
    <m/>
    <s v="Schlage Commercial"/>
    <s v="Lock"/>
    <s v="L9000"/>
    <s v="Security"/>
    <s v="NC Replace and scrap in field:_x000a__x000a_Line 14 _x000a_(2) 09-506 LAT 622 00A_x000a__x000a_Ship to: _x000a_BALTIMORE DOOR &amp; FRAME_x000a_9644 NANTICOKE BUSINESS PARK DR_x000a_GREENWOOD, DE, 19950, US_x000a__x000a_Issue:  Handles/Levers are missing inside clips to mount handles onto spindle._x000a_-----------------------------_x000a_Is there anything else we should know about this return?: Handles/Levers are missing inside clips to mount handles onto spindle._x000a_I can not identify a part number, but its the brass clip inside the lever_x000a_Selected primary Product Type: Mechanical Locks_x000a_Do you also need to update the Ship To Address on your order?: No_x000a_The original ship-to address is saved on the shipping tab._x000a_Did the label match the product inside?: Yes_x000a_Email: dhouseal@mshollowmetaldr.com_x000a_Phone Number: (302) 349-9471_x000a_Preferred Contact Method: Email"/>
    <s v="BALTIMORE DOOR &amp; FRAME"/>
    <s v="14226350"/>
    <s v="PO010770"/>
    <s v="8114439"/>
    <n v="14"/>
    <s v="Schlage Commercial"/>
    <s v="Lock"/>
    <s v="L9000"/>
    <s v="Security"/>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9-506 LAT 622 00A"/>
    <s v="LV9080"/>
    <m/>
    <m/>
    <n v="46013.791666666701"/>
    <m/>
    <m/>
    <s v="Replace Only"/>
    <s v="Resolved"/>
    <s v="Portal Cases"/>
    <s v="Brittney Waterhouse"/>
    <s v="Commercial"/>
    <x v="3"/>
    <s v="Allegion Sent Missing Product / Part"/>
    <s v="Missing Part / Component"/>
    <s v=""/>
    <s v="2026 / 02"/>
    <s v="Return / Replace / Scrap"/>
    <x v="0"/>
  </r>
  <r>
    <x v="261"/>
    <s v="CAS6444931"/>
    <s v="Issue"/>
    <x v="1"/>
    <x v="2"/>
    <m/>
    <m/>
    <s v="TGP"/>
    <s v="Door"/>
    <s v="TGP"/>
    <s v="Snoqualmie"/>
    <s v="DUPLICATED INVOICE 80024762 &amp; 80024776"/>
    <s v="FRONTLINE GLASS"/>
    <s v="SO0024762"/>
    <s v="6554"/>
    <s v="80024762"/>
    <m/>
    <s v="TGP"/>
    <s v="Door"/>
    <s v="TGP"/>
    <s v="Snoqualmie"/>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61.791666666701"/>
    <m/>
    <m/>
    <s v="Credit Request"/>
    <s v="Resolved"/>
    <s v="Karen Strong"/>
    <s v="Karen Strong"/>
    <s v="Commercial"/>
    <x v="15"/>
    <s v="Customer Forgot or Incorrect Quote #"/>
    <s v="Customer Provided Incorrect Quote #"/>
    <s v=""/>
    <s v="2026 / 02"/>
    <s v="Credit / Debit Request"/>
    <x v="2"/>
  </r>
  <r>
    <x v="262"/>
    <s v="CAS6444997"/>
    <s v="Issue"/>
    <x v="1"/>
    <x v="2"/>
    <m/>
    <m/>
    <s v="Schlage System Components"/>
    <s v="Sys Comp"/>
    <s v="Mag M400"/>
    <s v="Security"/>
    <s v="credit invoice# 8066064_x000a_remaining $106.88_x000a__x000a_note: customer originally billed $454.81 ea for RMA case# CAS6411338; only received $347.93 ea for CM# 8158622"/>
    <s v="MCMASTERCARR SUPPLY COMPANY"/>
    <s v="14206243"/>
    <s v="RG-21654970"/>
    <s v="8066064"/>
    <n v="1"/>
    <s v="Schlage System Components"/>
    <s v="Sys Comp"/>
    <s v="Mag M400"/>
    <s v="Security"/>
    <n v="2"/>
    <s v="0531033~Quote / Product Error|1040~Errore Offerta / Prodotto|3082~Oferta / error producto|1036~Erreur de devis / produit"/>
    <s v="2751033~Quote Error|1036~Erreur de devis|1040~Errore di citazione|3082~Error de cita|1055~Alıntı Hatası"/>
    <m/>
    <x v="7"/>
    <m/>
    <s v="043156585373"/>
    <m/>
    <m/>
    <m/>
    <n v="45966.791666666701"/>
    <m/>
    <m/>
    <s v="Credit Request"/>
    <s v="Resolved"/>
    <s v="Chloe Manansala"/>
    <s v="Chloe Manansala"/>
    <s v="Commercial"/>
    <x v="6"/>
    <s v="Quote / Product Error"/>
    <s v="Quote Error"/>
    <s v=""/>
    <s v="2026 / 02"/>
    <s v="Credit / Debit Request"/>
    <x v="1"/>
  </r>
  <r>
    <x v="263"/>
    <s v="CAS6445001"/>
    <s v="Issue"/>
    <x v="1"/>
    <x v="2"/>
    <m/>
    <m/>
    <s v="Ives / Gj Commercial"/>
    <s v="Accy"/>
    <s v="Hinges"/>
    <s v="Indianapolis"/>
    <s v="ACCOMMODATE PER KATHY"/>
    <s v="HUNTINGTON HARDWARE"/>
    <s v="SO03212421"/>
    <s v="1381117P"/>
    <s v="45637146"/>
    <m/>
    <s v="Ives / Gj Commercial"/>
    <s v="Accy"/>
    <s v="Hinges"/>
    <s v="Indianapolis"/>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08.791666666701"/>
    <m/>
    <m/>
    <s v="Credit Request"/>
    <s v="Resolved"/>
    <s v="Karen Strong"/>
    <s v="Karen Strong"/>
    <s v="Commercial"/>
    <x v="1"/>
    <s v="Customer Forgot or Incorrect Quote #"/>
    <s v="Customer Forgot to Add Quote"/>
    <s v=""/>
    <s v="2026 / 02"/>
    <s v="Credit / Debit Request"/>
    <x v="2"/>
  </r>
  <r>
    <x v="264"/>
    <s v="CAS6445130"/>
    <s v="Issue"/>
    <x v="0"/>
    <x v="4"/>
    <m/>
    <m/>
    <s v="Von Duprin"/>
    <s v="Exit"/>
    <s v="98/99"/>
    <s v="Indianapolis"/>
    <s v="Line 1- Incorrect strikes received_x000a_RE: CAS6402694 change request to 499F did not get entered_x000a__x000a_Scrap in field incorrect strikes_x000a__x000a_Replace no charge:_x000a_Line 1 Qty 2_x000a_499F STRIKE US19_x000a__x000a_Ship to orig address:_x000a_6650 BUSINESS PKWY STE C_x000a_ELKRIDGE, MD 21075_x000a____________________________________________________x000a__x000a_Is there anything else we should know about this return?: Per CAS6402694, we asked for these to be changed to a 499F strikes, but nothing was changed about the order. Can you please send 2ea 499F strikes to fix this?_x000a_Selected primary Product Type: Exits_x000a_Do you also need to update the Ship To Address on your order?: No_x000a_The original ship-to address is saved on the shipping tab._x000a_Did the label match the product inside?: Yes_x000a_Email: jwisor@buntingdoor.com_x000a_Phone Number: (443) 286-1590_x000a_Preferred Contact Method: Email"/>
    <s v="Cook &amp; Boardman Group dba Bunting Door &amp; Hardware"/>
    <s v="SO03256718"/>
    <s v="PO115829##PT3"/>
    <s v="45695552"/>
    <n v="1"/>
    <s v="Von Duprin"/>
    <s v="Exit"/>
    <s v="98/99"/>
    <s v="Indianapolis"/>
    <n v="2"/>
    <s v="1731033~Change / Cancel Request Not Processed|3082~Solicitud cambio/cancelación no procesada|1040~Modifica/Annullamento Richiesta non processata|1036~Demande de modification / d'annulation non traitée"/>
    <s v="4381040~Modifica / Annullamento Richiesta errata|3082~Solicitud cambio/cancelación incorrecta|1033~Change / Cancel Request Incorrect|1036~Demande de modification / d'annulation Incorrect"/>
    <m/>
    <x v="1"/>
    <m/>
    <s v="030499622"/>
    <m/>
    <m/>
    <m/>
    <n v="46062.791666666701"/>
    <m/>
    <m/>
    <s v="Replace Only"/>
    <s v="Resolved"/>
    <s v="Portal Cases"/>
    <s v="Tuesday Bailey"/>
    <s v="Commercial"/>
    <x v="0"/>
    <s v="Change / Cancel Request Not Processed"/>
    <s v="Change / Cancel Request Incorrect"/>
    <s v=""/>
    <s v="2026 / 02"/>
    <s v="Return / Replace / Scrap"/>
    <x v="1"/>
  </r>
  <r>
    <x v="265"/>
    <s v="CAS6445973"/>
    <s v="Issue"/>
    <x v="0"/>
    <x v="1"/>
    <m/>
    <m/>
    <s v="Von Duprin"/>
    <s v="Exit"/>
    <s v="98/99"/>
    <s v="Indianapolis"/>
    <s v="NO CHARGE REPLACEMENT_x000a_DONE 02/24/26 GV_x000a__x000a_LINE 3 QTY 1 EA:_x000a_050566-32: 98/9927 LATCH COVER KIT US32D_x000a__x000a_MISSING COVER ON:  9827-L-BE-F-US32D-3'-RHR-LBR-996-06-US26D-ER36-499F-US19-LBS-PBT=US32D_x000a__x000a_SHIP TO:_x000a_Bernard Souza _x000a_914 Virginia Street SW_x000a_Lenoir, NC 28645_x000a_ATTN:  Bernard Souza 646-730-1999_x000a_***************************_x000a_Is there anything else we should know about your request?: We recently had a case# CAS6425920 for this PO and asked for numerous items but it seems that the top latch cover was NOT sent. Please send top latch cover out ASAP._x000a_Selected primary Product Type: Exits_x000a_Do you also need to update the Ship To Address on your order?: Yes_x000a_The customer changed the ship-to address and it is saved on the shipping tab._x000a_Email: kyle.fallon@udhgroup.com_x000a_Phone Number: (856) 886-4410_x000a_Preferred Contact Method: Email"/>
    <s v="Unified Door &amp; Hardware Group dba Joffe Millwork &amp; Supply"/>
    <s v="SO03110013"/>
    <s v="JF1509-012A"/>
    <s v="45527197"/>
    <n v="3"/>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50566-32"/>
    <m/>
    <m/>
    <m/>
    <n v="45928.833333333299"/>
    <m/>
    <m/>
    <s v="Replace Only"/>
    <s v="Resolved"/>
    <s v="Portal Cases"/>
    <s v="Geraldine Volonnino"/>
    <s v="Commercial"/>
    <x v="0"/>
    <s v="Allegion Sent Missing Product / Part"/>
    <s v="Missing Part / Component"/>
    <s v=""/>
    <s v="2026 / 02"/>
    <s v="Return / Replace / Scrap"/>
    <x v="0"/>
  </r>
  <r>
    <x v="266"/>
    <s v="CAS6446743"/>
    <s v="Issue"/>
    <x v="0"/>
    <x v="0"/>
    <m/>
    <s v="Out of Box"/>
    <s v="Lcn"/>
    <s v="Dctl"/>
    <s v="4040XP"/>
    <s v="Princeton"/>
    <s v="Return/Replace_x000a_(1) 4040XP CylAssy         STD                         DKBRZ TBSRT_x000a_Defective_x000a__x000a_Replace_x000a_(1) 4040XP Covers               STD                    DKBRZ_x000a_Defective_x000a__x000a_Ship to:_x000a_EUCLID GLASS &amp; DOOR INC  _x000a_4560 GLENBROOK RD  _x000a_WILLOUGHBY        OH 44094      _x000a__x000a__x000a_Do you need a replacement for a component or the entire device?: Component_x000a_Please describe the component: 4040XP-3071-695 (CLOSER BODY)_x000a_4040XP-72-695 (CLOSER COVER)_x000a_(CLOSER BODY LEAKING FLUID FROM WHEN INSTALLED AS SHOWN IN PICTURE)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mburstein@sentineldoor.com_x000a_Phone Number: 18003277848_x000a_Preferred Contact Method: Email"/>
    <s v="SENTINEL DOOR CONTROLS"/>
    <s v="SO03104788"/>
    <s v="PO60870"/>
    <s v="45509066"/>
    <n v="1"/>
    <s v="Lcn"/>
    <s v="Dctl"/>
    <s v="4040XP"/>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4040XP CylAssy         STD                         DKBRZ TBSRT"/>
    <s v="STD Cylinder"/>
    <m/>
    <m/>
    <n v="45916.833333333299"/>
    <m/>
    <m/>
    <s v="Return and Replace"/>
    <s v="Active"/>
    <s v="Portal Cases"/>
    <s v="Lisa Waterhouse"/>
    <s v="Commercial"/>
    <x v="4"/>
    <s v="Leaking After Install"/>
    <s v="Leaking at Shaft"/>
    <s v=""/>
    <s v="2026 / 02"/>
    <s v="Return / Replace / Scrap"/>
    <x v="0"/>
  </r>
  <r>
    <x v="266"/>
    <s v="CAS6446743"/>
    <s v="Issue"/>
    <x v="0"/>
    <x v="0"/>
    <m/>
    <s v="Out of Box"/>
    <s v="Lcn"/>
    <s v="Dctl"/>
    <s v="4040XP"/>
    <s v="Princeton"/>
    <s v="Return/Replace_x000a_(1) 4040XP CylAssy         STD                         DKBRZ TBSRT_x000a_Defective_x000a__x000a_Replace_x000a_(1) 4040XP Covers               STD                    DKBRZ_x000a_Defective_x000a__x000a_Ship to:_x000a_EUCLID GLASS &amp; DOOR INC  _x000a_4560 GLENBROOK RD  _x000a_WILLOUGHBY        OH 44094      _x000a__x000a__x000a_Do you need a replacement for a component or the entire device?: Component_x000a_Please describe the component: 4040XP-3071-695 (CLOSER BODY)_x000a_4040XP-72-695 (CLOSER COVER)_x000a_(CLOSER BODY LEAKING FLUID FROM WHEN INSTALLED AS SHOWN IN PICTURE)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mburstein@sentineldoor.com_x000a_Phone Number: 18003277848_x000a_Preferred Contact Method: Email"/>
    <s v="SENTINEL DOOR CONTROLS"/>
    <s v="SO03104788"/>
    <s v="PO60870"/>
    <s v="45509066"/>
    <m/>
    <s v="Lcn"/>
    <s v="Dctl"/>
    <s v="4040XP"/>
    <s v="Princeton"/>
    <n v="1"/>
    <s v="1801033~Door Not in Control|1036~Porte Pas Dans le Contrôle|1031~Tür nicht unter Kontrolle|1040~Porta senza Controllo|3082~Puerta sin control|1055~Kapı Kontrolde Değil|2070~Porta não está no controle"/>
    <s v="9711040~Regolazioni meccaniche|1033~Mechanical Adjustments|1036~Ajustements mécaniques"/>
    <m/>
    <x v="0"/>
    <m/>
    <s v="4040XP Covers               STD                    DKBRZ"/>
    <s v="Cover"/>
    <m/>
    <m/>
    <n v="45915.833333333299"/>
    <m/>
    <m/>
    <s v="Replace Only"/>
    <s v="Active"/>
    <s v="Portal Cases"/>
    <s v="Lisa Waterhouse"/>
    <s v="Commercial"/>
    <x v="4"/>
    <s v="Door Not in Control"/>
    <s v="Mechanical Adjustments"/>
    <s v=""/>
    <s v="2026 / 02"/>
    <s v="Return / Replace / Scrap"/>
    <x v="0"/>
  </r>
  <r>
    <x v="267"/>
    <s v="CAS6446984"/>
    <s v="Issue"/>
    <x v="0"/>
    <x v="1"/>
    <m/>
    <m/>
    <s v="Von Duprin"/>
    <s v="Exit"/>
    <s v="98/99"/>
    <s v="Indianapolis"/>
    <s v="Reference CAS6326755_x000a_Rods are a different color_x000a_We replaced full devices. Lost or not received._x000a__x000a_REPLACE AT NO CHARGE_x000a_QTY (2) 050513-06: 35A/9827 TOP ROD KIT US10_x000a__x000a_SHIP TO_x000a_EXECUTIVE CONSTRUCTION INC._x000a_235 FENCL LN_x000a_HILLSIDE, IL 60162_x000a_ATTN: SOPHIA RYAN_x000a__x000a_Is there anything else we should know about your request?: **Missing entire replacement. _x000a_Advised: &quot;We show no records of this arriving at site. Nor is there anyone onsite or apart of the church staff with initials FD. We had someone spend all day looking through the church and all the storage rooms and asking teachers if they recall this package arriving, and have had no luck. Not sure how to proceed with this issue moving further other than we never received it.&quot;_x000a_Selected primary Product Type: Exits_x000a_Do you also need to update the Ship To Address on your order?: No_x000a_The original ship-to address is saved on the shipping tab._x000a_Email: morgank@blockiron.com_x000a_Phone Number: (920) 231-8645_x000a_Preferred Contact Method: Email"/>
    <s v="BLOCK IRON &amp; SUPPLY"/>
    <s v="SO03205853"/>
    <s v="777760 RPL 120925"/>
    <s v="45628034 12/11/2025"/>
    <m/>
    <s v="Von Duprin"/>
    <s v="Exit"/>
    <s v="98/99"/>
    <s v="Indianapolis"/>
    <n v="2"/>
    <s v="6561033~Customer lost/damaged|1040~Perso/Danneggiato dal Cliente|1036~Perdu/Endommagé par le Client|3082~Perdido/Danado por el Cliente"/>
    <s v="9801033~Customer lost|1040~Perso dal Cliente|1036~Perdu par le client|3082~Perdido por el cliente"/>
    <m/>
    <x v="2"/>
    <m/>
    <s v="050513-06: 35A/9827 TOP ROD KIT US10"/>
    <m/>
    <m/>
    <m/>
    <n v="46001.791666666701"/>
    <m/>
    <m/>
    <s v="Replace Only"/>
    <s v="Resolved"/>
    <s v="Portal Cases"/>
    <s v="Karen Fischer"/>
    <s v="Commercial"/>
    <x v="0"/>
    <s v="Customer lost/damaged"/>
    <s v="Customer lost"/>
    <s v=""/>
    <s v="2026 / 02"/>
    <s v="Return / Replace / Scrap"/>
    <x v="2"/>
  </r>
  <r>
    <x v="268"/>
    <s v="CAS6447387"/>
    <s v="Issue"/>
    <x v="0"/>
    <x v="0"/>
    <m/>
    <s v="Reliability"/>
    <s v="Lcn"/>
    <s v="Dctl"/>
    <s v="1460"/>
    <s v="Princeton"/>
    <s v="Please have the person you spoke with at TruDoor contact us at 877-671-7011 then press #4 for Customer Service with the order number and purchase order number and we will be able to do a return/replace for you._x000a__x000a_This is usually how the process works._x000a__x000a_One of the door closers is defective.  Adjustments have been made and the door is still hard to open up._x000a__x000a_1461 x HWPA x 693"/>
    <s v="Lee Maniscalco"/>
    <s v="NA"/>
    <s v="NA"/>
    <m/>
    <n v="1"/>
    <s v="Lcn"/>
    <s v="Dctl"/>
    <s v="146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1461"/>
    <s v="Cylinder"/>
    <m/>
    <m/>
    <n v="46035.791666666701"/>
    <m/>
    <m/>
    <s v="Return and Replace"/>
    <s v="Resolved"/>
    <s v="Jerry Kopp"/>
    <s v="Jerry Kopp"/>
    <s v="Commercial"/>
    <x v="4"/>
    <s v="Door Not in Control"/>
    <s v="Won't Stay in Adjustment"/>
    <s v=""/>
    <s v="2026 / 02"/>
    <s v="Return / Replace / Scrap"/>
    <x v="0"/>
  </r>
  <r>
    <x v="269"/>
    <s v="CAS6447966"/>
    <s v="Issue"/>
    <x v="0"/>
    <x v="0"/>
    <m/>
    <s v="Out of Box"/>
    <s v="Schlage Commercial"/>
    <s v="Lock"/>
    <s v="ND"/>
    <s v="Security"/>
    <s v="ONE SIDE IS RIGID."/>
    <s v="METALCRAFT DOOR CO INC"/>
    <s v="SO03083190"/>
    <s v="563760TT"/>
    <s v="45475936"/>
    <n v="2"/>
    <m/>
    <m/>
    <m/>
    <m/>
    <n v="1"/>
    <m/>
    <m/>
    <m/>
    <x v="4"/>
    <m/>
    <s v="043156549610:FT"/>
    <m/>
    <m/>
    <m/>
    <n v="45889.833333333299"/>
    <m/>
    <m/>
    <m/>
    <s v="Active"/>
    <s v="Portal Cases"/>
    <s v="Portal Cases"/>
    <s v="Commercial"/>
    <x v="3"/>
    <s v=""/>
    <s v=""/>
    <s v=""/>
    <s v="2026 / 02"/>
    <s v="Return / Replace / Scrap"/>
    <x v="1"/>
  </r>
  <r>
    <x v="270"/>
    <s v="CAS6448073"/>
    <s v="Issue"/>
    <x v="1"/>
    <x v="2"/>
    <m/>
    <m/>
    <s v="Proexpress"/>
    <s v="Multiple"/>
    <s v="Multiple"/>
    <s v="Olathe"/>
    <s v="Selected credit reason: Pricing Error customer did not receive 59% standard buying program discount for this order - invoice attached_x000a_Is there anything else we should know about this request: undefined_x000a_One or more files were provided by the customer and saved in the timeline._x000a_Email: CIB@lwsupply.com_x000a_Phone Number: (718) 786-7777_x000a_Preferred Contact Method: Email"/>
    <s v="L&amp;W Supply - DBA Feldman Lumber"/>
    <s v="SO03259780"/>
    <s v="1002410378#"/>
    <s v="45687817"/>
    <n v="1"/>
    <s v="Ives / Gj Commercial"/>
    <s v="Accy"/>
    <s v="Hinges"/>
    <s v="Indianapolis"/>
    <n v="13"/>
    <s v="0531033~Quote / Product Error|1040~Errore Offerta / Prodotto|3082~Oferta / error producto|1036~Erreur de devis / produit"/>
    <s v="0171033~Broken Package|1040~Collo Rotto|3082~Embalaje roto|1036~Emballage cassé"/>
    <m/>
    <x v="7"/>
    <m/>
    <s v="HINGE.323"/>
    <m/>
    <m/>
    <m/>
    <n v="46056.791666666701"/>
    <m/>
    <m/>
    <s v="Credit Request"/>
    <s v="Active"/>
    <s v="Portal Cases"/>
    <s v="Kris Learned"/>
    <s v="Commercial"/>
    <x v="11"/>
    <s v="Quote / Product Error"/>
    <s v="Broken Package"/>
    <s v=""/>
    <s v="2026 / 02"/>
    <s v="Credit / Debit Request"/>
    <x v="1"/>
  </r>
  <r>
    <x v="271"/>
    <s v="CAS6450887"/>
    <s v="Issue"/>
    <x v="0"/>
    <x v="0"/>
    <m/>
    <s v="Out of Box"/>
    <s v="Schlage Commercial"/>
    <s v="Lock"/>
    <s v="L9000"/>
    <s v="Security"/>
    <s v="Do you need a replacement for a component or the entire device?: Component_x000a_Please describe the component: Wrong armor front received.  Received armor front with deadbolt hole, but these locks don't have a deadbolt.  Need two new armor fronts._x000a_Selected primary Product Type: Mechanical Locks_x000a_Do you also need to update the Ship To Address on your order?: No_x000a_The original ship-to address is saved on the shipping tab._x000a_Email: nsummers@sns-co.com_x000a_Phone Number: 13096920828_x000a_Preferred Contact Method: Email_x000a_"/>
    <s v="S &amp; S BUILDERS HARDWARE CO"/>
    <s v="14138782"/>
    <s v="9122396"/>
    <s v="7989632"/>
    <m/>
    <m/>
    <m/>
    <m/>
    <m/>
    <n v="2"/>
    <m/>
    <m/>
    <m/>
    <x v="4"/>
    <m/>
    <s v="L-SLLK*10149350"/>
    <m/>
    <m/>
    <m/>
    <n v="45895.833333333299"/>
    <m/>
    <m/>
    <m/>
    <s v="Active"/>
    <s v="Portal Cases"/>
    <s v="Portal Cases"/>
    <s v="Commercial"/>
    <x v="3"/>
    <s v=""/>
    <s v=""/>
    <s v=""/>
    <s v="2026 / 02"/>
    <s v="Return / Replace / Scrap"/>
    <x v="1"/>
  </r>
  <r>
    <x v="272"/>
    <s v="CAS6450900"/>
    <s v="Issue"/>
    <x v="0"/>
    <x v="1"/>
    <m/>
    <m/>
    <s v="Von Duprin"/>
    <s v="Exit"/>
    <s v="Trim/Controls"/>
    <s v="Indianapolis"/>
    <s v="Line 9- missing trim_x000a__x000a_Replace no charge:_x000a_Line 9 Qty 1_x000a_996L-BE R/V US32D-06SS LHR_x000a__x000a_Ship to orig address:_x000a_917 W PIONEER PKWY_x000a_PEORIA, IL 61615_x000a_____________________________________x000a__x000a_Do you need a replacement for a component or the entire device?: Component_x000a_Please describe the component: Exit device is missing trim.  Please send trim 996-L-BE-R._x000a_Selected primary Product Type: Exits_x000a_Do you also need to update the Ship To Address on your order?: No_x000a_The original ship-to address is saved on the shipping tab._x000a_Email: nsummers@sns-co.com_x000a_Phone Number: 13096920828_x000a_Preferred Contact Method: Email"/>
    <s v="S &amp; S BUILDERS HARDWARE CO"/>
    <s v="SO03053417"/>
    <s v="9122398"/>
    <s v="45474243"/>
    <n v="9"/>
    <s v="Von Duprin"/>
    <s v="Exit"/>
    <s v="Trim/Control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TRIM.12932"/>
    <m/>
    <m/>
    <m/>
    <n v="45888.833333333299"/>
    <m/>
    <m/>
    <s v="Replace Only"/>
    <s v="Resolved"/>
    <s v="Portal Cases"/>
    <s v="Tuesday Bailey"/>
    <s v="Commercial"/>
    <x v="0"/>
    <s v="Allegion Sent Missing Product / Part"/>
    <s v="Missing Part / Component"/>
    <s v=""/>
    <s v="2026 / 02"/>
    <s v="Return / Replace / Scrap"/>
    <x v="0"/>
  </r>
  <r>
    <x v="273"/>
    <s v="CAS6451068"/>
    <s v="Issue"/>
    <x v="1"/>
    <x v="2"/>
    <m/>
    <m/>
    <s v="Schlage Electronic Locks"/>
    <s v="Electronic Locks"/>
    <s v="Control"/>
    <s v="Ensenada"/>
    <s v="credit requested for revised quote 67% discount"/>
    <s v="84 LUMBER COMPANY"/>
    <s v="14269704"/>
    <s v="49609"/>
    <s v="8170493"/>
    <n v="1"/>
    <s v="Schlage Electronic Locks"/>
    <s v="Electronic Locks"/>
    <s v="Control"/>
    <s v="Ensenada"/>
    <n v="30"/>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m/>
    <m/>
    <m/>
    <m/>
    <n v="46071.791666666701"/>
    <m/>
    <m/>
    <s v="Credit Request"/>
    <s v="Resolved"/>
    <s v="Kris Learned"/>
    <s v="Kris Learned"/>
    <s v="Residential - Channel"/>
    <x v="10"/>
    <s v="Quote Change / Revision"/>
    <s v="Quote Discounts Revised After PO Shipped"/>
    <s v=""/>
    <s v="2026 / 02"/>
    <s v="Credit / Debit Request"/>
    <x v="1"/>
  </r>
  <r>
    <x v="273"/>
    <s v="CAS6451068"/>
    <s v="Issue"/>
    <x v="1"/>
    <x v="2"/>
    <m/>
    <m/>
    <s v="Schlage Electronic Locks"/>
    <s v="Electronic Locks"/>
    <s v="Control"/>
    <s v="Ensenada"/>
    <s v="credit requested for revised quote 67% discount"/>
    <s v="84 LUMBER COMPANY"/>
    <s v="14269704"/>
    <s v="49609"/>
    <s v="8170493"/>
    <n v="3"/>
    <s v="Schlage Electronic Locks"/>
    <s v="Electronic Locks"/>
    <s v="Control"/>
    <s v="Ensenada"/>
    <n v="170"/>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m/>
    <m/>
    <m/>
    <m/>
    <n v="46071.791666666701"/>
    <m/>
    <m/>
    <s v="Credit Request"/>
    <s v="Resolved"/>
    <s v="Kris Learned"/>
    <s v="Kris Learned"/>
    <s v="Residential - Channel"/>
    <x v="10"/>
    <s v="Quote Change / Revision"/>
    <s v="Quote Discounts Revised After PO Shipped"/>
    <s v=""/>
    <s v="2026 / 02"/>
    <s v="Credit / Debit Request"/>
    <x v="1"/>
  </r>
  <r>
    <x v="274"/>
    <s v="CAS6451681"/>
    <s v="Issue"/>
    <x v="0"/>
    <x v="0"/>
    <m/>
    <s v="Out of Box"/>
    <s v="Schlage System Components"/>
    <s v="Sys Comp"/>
    <s v="RC04"/>
    <s v="Security"/>
    <s v="RTN/RPL_x000a_QTY - 1 _x000a__x000a_RC-04-PRX-W_x000a_00-18-C8-41-0B-13_x000a__x000a_Shipping Address:_x000a_Stephen Kaupp_x000a_307 7th Ave suite 601_x000a_New York, NY 10001_x000a__x000a_Issue: New RC04 out of the box. Reader will not accept any creds, Mobile or physical. I was able to look and see that the HID Mask did not match setting those correct didnt fix the issue either. When a cred is presented, the reader goes Amber and there is a &quot;credential rejected&quot; message. _x000a__x000a_Resolution: This reader will need to be replaced."/>
    <s v="Stephen Kaupp"/>
    <s v="TECH ACCOMMODATION"/>
    <s v="CAS6451681 RPL TAC"/>
    <s v="112281"/>
    <m/>
    <s v="Schlage System Components"/>
    <s v="Sys Comp"/>
    <s v="RC04"/>
    <s v="Security"/>
    <n v="1"/>
    <s v="0321033~Functional Electronic|1040~Funzionamento Elettronico|3082~Función electrónica|1036~Electronique fonctionnelle"/>
    <s v="0321033~Credential Not Reading|1040~Credenziali non lette|3082~Fallo lectura credencial|1036~Identifiant non lu"/>
    <s v="4071055~Yanlış Konfigürasyon|1033~Wrong Configuration|1036~Mauvaise configuration|1040~Configurazione errata|3082~Configuración incorrecta"/>
    <x v="0"/>
    <m/>
    <s v="RC-04-PRX-W"/>
    <s v="Main Board"/>
    <m/>
    <m/>
    <n v="45828.833333333299"/>
    <m/>
    <m/>
    <s v="Return and Replace"/>
    <s v="Active"/>
    <s v="Michael Booze"/>
    <s v="Jeff Livingston"/>
    <s v="Commercial"/>
    <x v="6"/>
    <s v="Functional Electronic"/>
    <s v="Credential Not Reading"/>
    <s v="Wrong Configuration"/>
    <s v="2026 / 02"/>
    <s v="Return / Replace / Scrap"/>
    <x v="0"/>
  </r>
  <r>
    <x v="275"/>
    <s v="CAS6454263"/>
    <s v="Issue"/>
    <x v="0"/>
    <x v="1"/>
    <m/>
    <m/>
    <s v="Von Duprin"/>
    <s v="Exit"/>
    <s v="98/99"/>
    <s v="Indianapolis"/>
    <s v="REPLACE N/C_x000a_LINE 18 (1 EACH) 47273111: 996 R/V/C CONVERSION TO MOTORIZED KIT_x000a_Customer order qty 2 and only received 1. _x000a__x000a_SHIP TO:_x000a_JLM - MI_x000a_3095 MULLINS CT_x000a_Oxford, MI 48371"/>
    <s v="J L M WHOLESALE INC"/>
    <s v="SO03263607"/>
    <s v="122188"/>
    <m/>
    <n v="18"/>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47273111"/>
    <m/>
    <m/>
    <m/>
    <n v="46072.791666666701"/>
    <m/>
    <m/>
    <s v="Replace Only"/>
    <s v="Active"/>
    <s v="Brandi Hatcher"/>
    <s v="Brandi Hatcher"/>
    <s v="Commercial"/>
    <x v="0"/>
    <s v="Allegion Sent Missing Product / Part"/>
    <s v="Missing Product"/>
    <s v=""/>
    <s v="2026 / 02"/>
    <s v="Return / Replace / Scrap"/>
    <x v="0"/>
  </r>
  <r>
    <x v="276"/>
    <s v="CAS6454735"/>
    <s v="Issue"/>
    <x v="1"/>
    <x v="2"/>
    <m/>
    <m/>
    <s v="Schlage Commercial"/>
    <s v="Lock"/>
    <s v="LM9200"/>
    <s v="Security"/>
    <s v="Valid quote 1537531 is approved to apply to this purchase order. Please see attached quote page for discount details. I. SANDOVAL_x000a__x000a_-----------------------------_x000a__x000a_apply quote 1537531 to invoice 8038846_x000a_--------------------------------------------------------------------------------_x000a_Selected credit reason: Other_x000a_Is there anything else we should know about this request: Lock was mis-machined and did not accept a cylinder, as there were no threads milled into the body of the lock. There was back-charged labor to swap locks around in a configuration that allowed the hardware to operate correctly._x000a_One or more files were provided by the customer and saved in the timeline._x000a_Email: pcoughlin@fbscompany.com_x000a_Phone Number: 2162135789_x000a_Preferred Contact Method: Email"/>
    <s v="FUNCTIONAL BUILDING SUPPLY"/>
    <s v="14170644"/>
    <s v="301007-12"/>
    <s v="8038846"/>
    <n v="1"/>
    <s v="Schlage Commercial"/>
    <s v="Lock"/>
    <s v="LM9200"/>
    <s v="Security"/>
    <n v="2"/>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LXL-SLLK*10976008"/>
    <m/>
    <m/>
    <m/>
    <n v="45943.083333333299"/>
    <m/>
    <m/>
    <s v="Credit Request"/>
    <s v="Active"/>
    <s v="Portal Cases"/>
    <s v="Ricky Lewis"/>
    <s v="Commercial"/>
    <x v="3"/>
    <s v="Customer Forgot or Incorrect Quote #"/>
    <s v="Customer Forgot to Add Quote"/>
    <s v=""/>
    <s v="2026 / 02"/>
    <s v="Credit / Debit Request"/>
    <x v="2"/>
  </r>
  <r>
    <x v="277"/>
    <s v="CAS6457218"/>
    <s v="Issue"/>
    <x v="0"/>
    <x v="0"/>
    <m/>
    <s v="Out of Box"/>
    <s v="Lcn"/>
    <s v="Dctl"/>
    <s v="4040XP"/>
    <s v="Princeton"/>
    <s v="Do you need a replacement for a component or the entire device?: Component_x000a_Please describe the component: All valves have been properly adjusted, but closer will only allow the door to open, it will not close.  The closer body is bad.  Please send a replacement._x000a_Selected primary Product Type: Closers_x000a_Do you also need to update the Ship To Address on your order?: No_x000a_The original ship-to address is saved on the shipping tab._x000a_Email: nsummers@sns-co.com_x000a_Phone Number: 13096920828_x000a_Preferred Contact Method: Email_x000a_"/>
    <s v="S &amp; S BUILDERS HARDWARE CO"/>
    <s v="758024-02"/>
    <s v="9122393"/>
    <s v="758024-02"/>
    <n v="5"/>
    <m/>
    <m/>
    <m/>
    <m/>
    <n v="1"/>
    <m/>
    <m/>
    <m/>
    <x v="4"/>
    <m/>
    <s v="29625"/>
    <m/>
    <m/>
    <m/>
    <n v="45902.833333333299"/>
    <m/>
    <m/>
    <m/>
    <s v="Active"/>
    <s v="Portal Cases"/>
    <s v="Portal Cases"/>
    <s v="Commercial"/>
    <x v="4"/>
    <s v=""/>
    <s v=""/>
    <s v=""/>
    <s v="2026 / 02"/>
    <s v="Return / Replace / Scrap"/>
    <x v="1"/>
  </r>
  <r>
    <x v="278"/>
    <s v="CAS6445616"/>
    <s v="Issue"/>
    <x v="0"/>
    <x v="0"/>
    <m/>
    <s v="Reliability"/>
    <s v="Schlage Residential"/>
    <s v="Lock"/>
    <s v="Encode"/>
    <s v="Ensenada"/>
    <s v="NC RPL- Defective product-CAS6420019_x000a__x000a_BE489WBC CEN 619 QTY 1 _x000a_043156594337_x000a__x000a_Please ship replacement product to:_x000a_Raymond Building Supply:_x000a_7751 Bayshore Rd_x000a_North Fort Myers, Florida 33917"/>
    <s v="Raymond Building Supply - Auburndale"/>
    <s v="14062668"/>
    <s v="669352"/>
    <s v="7840395"/>
    <m/>
    <s v="Schlage Residential"/>
    <s v="Lock"/>
    <s v="Encode"/>
    <s v="Ensenada"/>
    <n v="1"/>
    <s v="0321033~Functional Electronic|1040~Funzionamento Elettronico|3082~Función electrónica|1036~Electronique fonctionnelle"/>
    <s v="0831033~Keypad Unresponsive|1040~La tastiera non risponde|3082~Teclado no responde|1036~Le clavier ne répond pas"/>
    <m/>
    <x v="0"/>
    <m/>
    <s v="BE489WBC CEN 619"/>
    <s v="BE489"/>
    <m/>
    <m/>
    <n v="45755.833333333299"/>
    <m/>
    <m/>
    <s v="Replace Only"/>
    <s v="Resolved"/>
    <s v="Lucresia James"/>
    <s v="Lucresia James"/>
    <s v="Residential - Channel"/>
    <x v="9"/>
    <s v="Functional Electronic"/>
    <s v="Keypad Unresponsive"/>
    <s v=""/>
    <s v="2026 / 02"/>
    <s v="Return / Replace / Scrap"/>
    <x v="0"/>
  </r>
  <r>
    <x v="279"/>
    <s v="CAS6447390"/>
    <s v="Issue"/>
    <x v="0"/>
    <x v="0"/>
    <m/>
    <s v="Out of Box"/>
    <s v="Schlage Commercial"/>
    <s v="Lock"/>
    <s v="ALX"/>
    <s v="El Sauzal"/>
    <s v="QS  10995999-0_x000a_DONE 02/27/26 CC_x000a_REPLACE_x000a_LINE 1_x000a_(QTY 2) SCHLPFSIC.ATH.613_x000a_194555026612_x000a__x000a_SHIP TO _x000a_MAYFLOWER SALES COMPANY_x000a_614 BERGEN ST_x000a_BROOKLYN, NY, 11238_x000a__x000a_Damaged Product_x000a_Slots in the box are coming out.  please add packing protection if possible.  Please see photos.  this is the 2nd claim on this PO _x000a_As this is the 2nd claim, we need this expedited and shipped NDA at your cost as the job is now behind."/>
    <s v="MAYFLOWER SALES COMPANY"/>
    <s v="14262103"/>
    <s v="132250 RPL CAS6403532"/>
    <s v="8155412"/>
    <n v="1"/>
    <s v="Schlage Commercial"/>
    <s v="Lock"/>
    <s v="ALX"/>
    <s v="El Sauzal"/>
    <n v="2"/>
    <s v="0491040~Imballaggio|1033~Insufficient Packaging|1036~Emballage|3082~Embalaje"/>
    <s v="1111040~Imballaggio|3082~Embalaje|1033~Insufficient Packaging|1036~Emballage"/>
    <m/>
    <x v="6"/>
    <m/>
    <s v="194555026612"/>
    <s v="ALX53"/>
    <m/>
    <m/>
    <n v="46057.791666666701"/>
    <m/>
    <m/>
    <s v="Replace Only"/>
    <s v="Active"/>
    <s v="Portal Cases"/>
    <s v="Carla Castelli"/>
    <s v="Commercial"/>
    <x v="3"/>
    <s v="Insufficient Packaging"/>
    <s v="Insufficient Packaging"/>
    <s v=""/>
    <s v="2026 / 02"/>
    <s v="Return / Replace / Scrap"/>
    <x v="0"/>
  </r>
  <r>
    <x v="280"/>
    <s v="CAS6447979"/>
    <s v="Issue"/>
    <x v="0"/>
    <x v="1"/>
    <m/>
    <m/>
    <s v="Zero"/>
    <s v="Accy"/>
    <s v="Perimeter Seals"/>
    <s v="Indianapolis"/>
    <s v="REPLACE AT NO CHARGE_x000a_QTY (8) 8191AA 42&quot; (1067MM)_x000a__x000a_SHIP TO_x000a_DH Pace Company_x000a_5105 AVALON RIDGE PKWY_x000a_PEACHTREE CORNERS, GA 30071_x000a__x000a_Selected primary Product Type: Accessories_x000a_Do you also need to update the Ship To Address on your order?: No_x000a_The original ship-to address is saved on the shipping tab._x000a_Email: vanessa.burrell@dhpace.com_x000a_Phone Number: (913) 738-8571_x000a_Preferred Contact Method: Email"/>
    <s v="D H PACE COMPANY"/>
    <s v="SO03257801"/>
    <s v="95256129"/>
    <s v="45698911 2/12/2026"/>
    <n v="14"/>
    <s v="Zero"/>
    <s v="Accy"/>
    <s v="Perimeter Seals"/>
    <s v="Indianapolis"/>
    <n v="8"/>
    <s v="0213082~Allegion no envió un producto/pieza|1040~(Alle) Spedito Articolo/Componente mancante|1036~Allegion a envoyé un produit ou une pièce manquante|1033~Allegion Sent Missing Product / Part"/>
    <s v="9741040~Prodotto Mancante|1033~Missing Product|1036~Produit manquant"/>
    <m/>
    <x v="0"/>
    <m/>
    <s v="SW8191.10006"/>
    <m/>
    <m/>
    <m/>
    <n v="46065"/>
    <m/>
    <m/>
    <s v="Replace Only"/>
    <s v="Resolved"/>
    <s v="Portal Cases"/>
    <s v="Karen Fischer"/>
    <s v="Commercial"/>
    <x v="5"/>
    <s v="Allegion Sent Missing Product / Part"/>
    <s v="Missing Product"/>
    <s v=""/>
    <s v="2026 / 02"/>
    <s v="Return / Replace / Scrap"/>
    <x v="0"/>
  </r>
  <r>
    <x v="281"/>
    <s v="CAS6448159"/>
    <s v="Issue"/>
    <x v="0"/>
    <x v="4"/>
    <m/>
    <m/>
    <s v="Schlage Residential"/>
    <s v="Lock"/>
    <s v="B"/>
    <s v="Ensenada"/>
    <s v="LINE 6 QTY 4_x000a_LOCK.B60.N.F.716.12-397.10-116.134.KA4.C.48-180.2_x000a_043156278855_x000a__x000a_Selected primary Product Type: Accessories_x000a_Do you also need to update the Ship To Address on your order?: No_x000a_The original ship-to address is saved on the shipping tab._x000a_Email: ashley.grant@bannersolutions.com_x000a_Phone Number: +18883620750_x000a_Preferred Contact Method: Email"/>
    <s v="BANNER SOLUTIONS - EDI"/>
    <s v="14258303"/>
    <s v="6377590"/>
    <s v="8155992"/>
    <n v="6"/>
    <s v="Schlage Residential"/>
    <s v="Lock"/>
    <s v="B"/>
    <s v="Ensenada"/>
    <n v="4"/>
    <s v="0641033~Allegion Shipped Incorrect Amount|1040~(Allegion) Spedito Valore/Q.tà Errato|3082~Allegion envió una cantidad incorrecta|1036~Allegion a expédié un montant incorrect"/>
    <s v="3251033~Shortage|1040~Mancanza|1055~Eksiklik|3082~Escaso|1036~Rupture"/>
    <m/>
    <x v="6"/>
    <m/>
    <s v="043156278855"/>
    <m/>
    <m/>
    <m/>
    <n v="46058.791666666701"/>
    <m/>
    <m/>
    <s v="Replace Only"/>
    <s v="Resolved"/>
    <s v="Portal Cases"/>
    <s v="Ramiro Hernandez"/>
    <s v="Commercial"/>
    <x v="8"/>
    <s v="Allegion Shipped Incorrect Amount"/>
    <s v="Shortage"/>
    <s v=""/>
    <s v="2026 / 02"/>
    <s v="Return / Replace / Scrap"/>
    <x v="0"/>
  </r>
  <r>
    <x v="282"/>
    <s v="CAS6448381"/>
    <s v="Issue"/>
    <x v="0"/>
    <x v="3"/>
    <m/>
    <m/>
    <s v="Schlage Commercial"/>
    <s v="Lock"/>
    <s v="Keys"/>
    <s v="Security"/>
    <s v="2/25/26 GOOD RPA ATTACHED, EXP DATE 2/26/30 AO_x000a__x000a_Key Control - Please confirm the new RPA # provided by the customer, 52402261533001, is valid for RMA to use._x000a__x000a_************************_x000a_N/C REPLACE LINE 1 QTY 100)_x000a_KEY.35-400-EV.468.R134_x000a__x000a_Initial RPA provided by end user did not include the suite number. Our customer's customer (not the end user) went to add the suite number on 2/13. Between 2/13 and 2/23, UPS lost the package._x000a__x000a_New RPA# 52402261533001 (attached to case)_x000a__x000a_Ship To:_x000a_Riverview at 1700 Platte_x000a_ATTN: Casey Akins_x000a_1700 PLATTE ST STE 225_x000a_Denver, CO_x000a_DENVER, CO 80202"/>
    <s v="IML Security Supply"/>
    <s v="14265129"/>
    <s v="698160"/>
    <s v="8160871"/>
    <n v="1"/>
    <s v="Schlage Commercial"/>
    <s v="Lock"/>
    <s v="Keys"/>
    <s v="Security"/>
    <n v="100"/>
    <s v="Lost in Transit/Wrong Address"/>
    <s v="1513082~Extraviado en tránsito - Transportista|1040~Smarrimento in transito - Vettore|1036~Perdu en transit - Transporteur|1033~Lost in Transit - Carrier"/>
    <m/>
    <x v="5"/>
    <m/>
    <s v="KYSS-SLKY*9012160"/>
    <s v="Key"/>
    <m/>
    <n v="46064.083333333299"/>
    <n v="46063.791666666701"/>
    <m/>
    <m/>
    <s v="Replace Only"/>
    <s v="Resolved"/>
    <s v="Collin Cornelius"/>
    <s v="Veronica Ross"/>
    <s v="Commercial"/>
    <x v="3"/>
    <s v="Lost in Transit/Wrong Address"/>
    <s v="Lost in Transit - Carrier"/>
    <s v=""/>
    <s v="2026 / 02"/>
    <s v="Return / Replace / Scrap"/>
    <x v="0"/>
  </r>
  <r>
    <x v="283"/>
    <s v="CAS6448428"/>
    <s v="Issue"/>
    <x v="0"/>
    <x v="4"/>
    <m/>
    <m/>
    <s v="Lcn"/>
    <s v="Dctl"/>
    <s v="SEM7800"/>
    <s v="Princeton"/>
    <s v="Return_x000a_(2) SEM7840 Magnet         SEM                  TRIVLT DKBRZ_x000a_(6) SEM7810-E050 1/2&quot; SEM Ext                          DKBRZ _x000a_No longer needed _x000a__x000a_Selected primary Product Type: Accessories_x000a_Is this still new and in the original package?: Yes_x000a_Email: jim.schaad@mintondoor.com_x000a_Preferred Contact Method: Email"/>
    <s v="MINTON DOOR COMPANY"/>
    <s v="795467-00"/>
    <s v="6387-JS"/>
    <s v="795467-00"/>
    <n v="1"/>
    <s v="Lcn"/>
    <s v="Dctl"/>
    <s v="SEM7800"/>
    <s v="Princeton"/>
    <n v="2"/>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SEM7840 Magnet         SEM                  TRIVLT DKBRZ"/>
    <s v="Magnet Core Assembly"/>
    <m/>
    <m/>
    <n v="46049.791666666701"/>
    <m/>
    <m/>
    <s v="Return Only"/>
    <s v="Active"/>
    <s v="Portal Cases"/>
    <s v="Lisa Waterhouse"/>
    <s v="Commercial"/>
    <x v="4"/>
    <s v="Spec / Plan / Job Change"/>
    <s v="Spec / Plan / Job Change"/>
    <s v=""/>
    <s v="2026 / 02"/>
    <s v="Return / Replace / Scrap"/>
    <x v="2"/>
  </r>
  <r>
    <x v="283"/>
    <s v="CAS6448428"/>
    <s v="Issue"/>
    <x v="0"/>
    <x v="4"/>
    <m/>
    <m/>
    <s v="Lcn"/>
    <s v="Dctl"/>
    <s v="SEM7800"/>
    <s v="Princeton"/>
    <s v="Return_x000a_(2) SEM7840 Magnet         SEM                  TRIVLT DKBRZ_x000a_(6) SEM7810-E050 1/2&quot; SEM Ext                          DKBRZ _x000a_No longer needed _x000a__x000a_Selected primary Product Type: Accessories_x000a_Is this still new and in the original package?: Yes_x000a_Email: jim.schaad@mintondoor.com_x000a_Preferred Contact Method: Email"/>
    <s v="MINTON DOOR COMPANY"/>
    <s v="795467-00"/>
    <s v="6387-JS"/>
    <s v="795467-00"/>
    <n v="2"/>
    <s v="Lcn"/>
    <s v="Dctl"/>
    <s v="SEM7800"/>
    <s v="Princeton"/>
    <n v="6"/>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SEM7810-E050 1/2&quot; SEM                              DKBRZ"/>
    <m/>
    <m/>
    <m/>
    <n v="46049.791666666701"/>
    <m/>
    <m/>
    <s v="Return Only"/>
    <s v="Active"/>
    <s v="Portal Cases"/>
    <s v="Lisa Waterhouse"/>
    <s v="Commercial"/>
    <x v="4"/>
    <s v="Spec / Plan / Job Change"/>
    <s v="Spec / Plan / Job Change"/>
    <s v=""/>
    <s v="2026 / 02"/>
    <s v="Return / Replace / Scrap"/>
    <x v="2"/>
  </r>
  <r>
    <x v="284"/>
    <s v="CAS6449635"/>
    <s v="Issue"/>
    <x v="0"/>
    <x v="0"/>
    <m/>
    <s v="Out of Box"/>
    <s v="Schlage Residential"/>
    <s v="Lock"/>
    <s v="J"/>
    <s v="Olathe"/>
    <s v="NEW SHIP TO:_x000a_SUMMIT DOOR &amp; TRIM_x000a_ATTN: JASON MYER_x000a_3395 W CHEYENNE AVE #104_x000a_N LAS VEGAS, NV 89032_x000a__x000a_NC REPLACEMENT FOR DEFECTIVE_x000a_PO NM2729_x000a_LINE 1-QTY 1--LOCK.J10.SOL.626.16-254.10-101.134_x000a_-------------------_x000a_Do you need a replacement for a component or the entire device?: Device_x000a_Is there anything else we should know about this return?: Thumb turn is oval and will not turn_x000a_Selected primary Product Type: Mechanical Locks_x000a_Do you also need to update the Ship To Address on your order?: Yes_x000a_The customer changed the ship-to address and it is saved on the shipping tab._x000a_Email: jason_myer@abs-abs.com_x000a_Phone Number: 19098798882_x000a_Preferred Contact Method: Email"/>
    <s v="AMERICAN BUILDING SUPPLY"/>
    <s v="14174710"/>
    <s v="NM2729"/>
    <s v="8014766"/>
    <n v="1"/>
    <s v="Schlage Residential"/>
    <s v="Lock"/>
    <s v="J"/>
    <s v="Olathe"/>
    <n v="1"/>
    <s v="0311033~Functional Mechanical|1040~Funzionamento Meccanico|3082~Función mecánica|1036~Functional Mechanical"/>
    <s v="0201033~Cannot lock / Unlock|1040~Impossibile bloccare / sbloccare|3082~No se puede bloquear/desbloquear|1036~Impossible de verrouiller / Déverrouiller"/>
    <m/>
    <x v="0"/>
    <m/>
    <s v="043156195176"/>
    <s v="J40"/>
    <m/>
    <m/>
    <n v="45919.833333333299"/>
    <m/>
    <m/>
    <s v="Replace Only"/>
    <s v="Resolved"/>
    <s v="Portal Cases"/>
    <s v="Jessica Cook"/>
    <s v="Residential - Channel"/>
    <x v="7"/>
    <s v="Functional Mechanical"/>
    <s v="Cannot lock / Unlock"/>
    <s v=""/>
    <s v="2026 / 02"/>
    <s v="Return / Replace / Scrap"/>
    <x v="0"/>
  </r>
  <r>
    <x v="285"/>
    <s v="CAS6450140"/>
    <s v="Issue"/>
    <x v="0"/>
    <x v="4"/>
    <m/>
    <m/>
    <s v="Ives / Gj Commercial"/>
    <s v="Accy"/>
    <s v="Hinges"/>
    <s v="Indianapolis"/>
    <s v="RETURN _x000a_PER CUSTOMER REQUEST _x000a_ITEMS WERE NOT NEEDED FOR JOB. _x000a_45% RESTOCK FEE_x000a__x000a_LINE 5_x000a_904S SP313 1.3/4&quot;DR_x000a_7 EACH _x000a__x000a_SHIP FROM:_x000a_D &amp; M INDUSTRIES_x000a_4205 30TH AVE S, MOORHEAD, MN 56560, USA"/>
    <s v="D &amp; M INDUSTRIES"/>
    <s v="SO03080404"/>
    <s v="201744"/>
    <s v="45494105"/>
    <n v="5"/>
    <s v="Ives / Gj Commercial"/>
    <s v="Accy"/>
    <s v="Hinges"/>
    <s v="Indianapolis"/>
    <n v="7"/>
    <s v="0641033~Allegion Shipped Incorrect Amount|1040~(Allegion) Spedito Valore/Q.tà Errato|3082~Allegion envió una cantidad incorrecta|1036~Allegion a expédié un montant incorrect"/>
    <s v="2251033~Overage|1036~Excédent|1040~Troppo Vecchio|3082~Exceso|1055~Geçkin"/>
    <m/>
    <x v="6"/>
    <m/>
    <s v="OH.10860"/>
    <m/>
    <m/>
    <m/>
    <n v="45902.833333333299"/>
    <m/>
    <m/>
    <s v="Return Only"/>
    <s v="Active"/>
    <s v="Derius Moore"/>
    <s v="Caleb Nanzer"/>
    <s v="Commercial"/>
    <x v="1"/>
    <s v="Allegion Shipped Incorrect Amount"/>
    <s v="Overage"/>
    <s v=""/>
    <s v="2026 / 02"/>
    <s v="Return / Replace / Scrap"/>
    <x v="0"/>
  </r>
  <r>
    <x v="286"/>
    <s v="CAS6451638"/>
    <s v="Issue"/>
    <x v="0"/>
    <x v="4"/>
    <m/>
    <m/>
    <s v="Schlage Residential"/>
    <s v="Lock"/>
    <s v="F Handleset"/>
    <s v="Olathe"/>
    <s v="CONCEALED SHORTAGE:_x000a__x000a_LOWES REF#  AD861503_x000a__x000a_CREDIT BALANCE : $1024.86_x000a__x000a_CARRER:   SAIA"/>
    <s v="LOWES COMPANIES INC - EDI ACCOUNT"/>
    <s v="SO03216165"/>
    <s v="302647430"/>
    <s v="4564180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6013.791666666701"/>
    <m/>
    <m/>
    <s v="Credit Request"/>
    <s v="Resolved"/>
    <s v="Vicki Y Pleak"/>
    <s v="Vicki Y Pleak"/>
    <s v="Commercial"/>
    <x v="8"/>
    <s v="Allegion Shipped Incorrect Amount"/>
    <s v="Shortage"/>
    <s v=""/>
    <s v="2026 / 02"/>
    <s v="Return / Replace / Scrap"/>
    <x v="0"/>
  </r>
  <r>
    <x v="69"/>
    <s v="CAS6453034"/>
    <s v="Issue"/>
    <x v="1"/>
    <x v="2"/>
    <m/>
    <m/>
    <s v="Lcn"/>
    <s v="Dctl"/>
    <s v="8310"/>
    <s v="Princeton"/>
    <s v="QS APPROVED request to change quote 1595822 to 1610512 for this purchase order. Please see attached email. I. SANDOVAL_x000a__x000a_--------------------------------------_x000a__x000a_Credit_x000a__x000a_Incorrect quote. Please change quote # to : 1610512 for credit."/>
    <s v="EMPIRE LUMBER &amp; MILLWORK"/>
    <s v="102988 00"/>
    <s v="80082"/>
    <m/>
    <m/>
    <s v="Lcn"/>
    <s v="Dctl"/>
    <s v="8310"/>
    <s v="Princeton"/>
    <n v="16"/>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70.791666666701"/>
    <m/>
    <m/>
    <s v="Change Order/Line"/>
    <s v="Active"/>
    <s v="Carisa Hunter"/>
    <s v="Carisa Hunter"/>
    <s v="Commercial"/>
    <x v="4"/>
    <s v="Customer Forgot or Incorrect Quote #"/>
    <s v="Customer Provided Incorrect Quote #"/>
    <s v=""/>
    <s v="2026 / 02"/>
    <s v="Credit / Debit Request"/>
    <x v="2"/>
  </r>
  <r>
    <x v="287"/>
    <s v="CAS6453771"/>
    <s v="Issue"/>
    <x v="0"/>
    <x v="0"/>
    <m/>
    <s v="Reliability"/>
    <s v="Schlage Electronic Locks"/>
    <s v="Electronic Locks"/>
    <s v="Control 2.2/2.3"/>
    <s v="Ensenada"/>
    <s v="(1) LOCK.FE410F.BRW.622.GRW.12-356.10-152.134.55_x000a__x000a_ship to:_x000a_BUILDERS FIRST SOURCE INC_x000a_7881 S WHEELING CT_x000a_Englewood, CO, 80112_x000a_attn Brent Garner _x000a__x000a_Wasn't able to gain access after support hours, resident locked out, drilled lock to gain access"/>
    <s v="Brent Garner"/>
    <s v="13883885"/>
    <s v="6503255-00"/>
    <s v="7549789"/>
    <m/>
    <s v="Schlage Electronic Locks"/>
    <s v="Electronic Locks"/>
    <s v="Control 2.2/2.3"/>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s v="043156643769"/>
    <s v="Main board"/>
    <m/>
    <m/>
    <m/>
    <n v="46052.083333333299"/>
    <m/>
    <s v="Replace Only"/>
    <s v="Resolved"/>
    <s v="Douglas McCleary"/>
    <s v="Jeff Livingston"/>
    <s v="Commercial"/>
    <x v="10"/>
    <s v="Functional Electronic"/>
    <s v="Cannot lock / Unlock"/>
    <s v="Not Locking or Not Unlocking"/>
    <s v="2026 / 02"/>
    <s v="Return / Replace / Scrap"/>
    <x v="0"/>
  </r>
  <r>
    <x v="288"/>
    <s v="CAS6454181"/>
    <s v="Issue"/>
    <x v="0"/>
    <x v="1"/>
    <m/>
    <m/>
    <s v="Steelcraft"/>
    <s v="Door"/>
    <s v="Multiple"/>
    <s v="Blue Ash"/>
    <s v="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cthorson@jeldwen.com_x000a_Preferred Contact Method: Email_x000a_"/>
    <s v="AMERICAN BUILDING SUPPLY"/>
    <s v="107746"/>
    <s v="32452"/>
    <s v="11887939"/>
    <n v="1"/>
    <m/>
    <m/>
    <m/>
    <m/>
    <n v="2"/>
    <m/>
    <m/>
    <m/>
    <x v="4"/>
    <m/>
    <s v="CS00430.FRME.STL.CFG.K"/>
    <m/>
    <m/>
    <m/>
    <n v="46050.791666666701"/>
    <m/>
    <m/>
    <m/>
    <s v="Active"/>
    <s v="Portal Cases"/>
    <s v="Portal Cases"/>
    <s v="Commercial"/>
    <x v="2"/>
    <s v=""/>
    <s v=""/>
    <s v=""/>
    <s v="2026 / 02"/>
    <s v="Return / Replace / Scrap"/>
    <x v="1"/>
  </r>
  <r>
    <x v="288"/>
    <s v="CAS6454181"/>
    <s v="Issue"/>
    <x v="0"/>
    <x v="1"/>
    <m/>
    <m/>
    <s v="Steelcraft"/>
    <s v="Door"/>
    <s v="Multiple"/>
    <s v="Blue Ash"/>
    <s v="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cthorson@jeldwen.com_x000a_Preferred Contact Method: Email_x000a_"/>
    <s v="AMERICAN BUILDING SUPPLY"/>
    <s v="107746"/>
    <s v="32452"/>
    <s v="11887939"/>
    <n v="2"/>
    <m/>
    <m/>
    <m/>
    <m/>
    <n v="4"/>
    <m/>
    <m/>
    <m/>
    <x v="4"/>
    <m/>
    <s v="CS02070.FRME.STL.CFG.F"/>
    <m/>
    <m/>
    <m/>
    <n v="46050.791666666701"/>
    <m/>
    <m/>
    <m/>
    <s v="Active"/>
    <s v="Portal Cases"/>
    <s v="Portal Cases"/>
    <s v="Commercial"/>
    <x v="2"/>
    <s v=""/>
    <s v=""/>
    <s v=""/>
    <s v="2026 / 02"/>
    <s v="Return / Replace / Scrap"/>
    <x v="1"/>
  </r>
  <r>
    <x v="288"/>
    <s v="CAS6454181"/>
    <s v="Issue"/>
    <x v="0"/>
    <x v="1"/>
    <m/>
    <m/>
    <s v="Steelcraft"/>
    <s v="Door"/>
    <s v="Multiple"/>
    <s v="Blue Ash"/>
    <s v="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cthorson@jeldwen.com_x000a_Preferred Contact Method: Email_x000a_"/>
    <s v="AMERICAN BUILDING SUPPLY"/>
    <s v="107746"/>
    <s v="32452"/>
    <s v="11887939"/>
    <n v="3"/>
    <m/>
    <m/>
    <m/>
    <m/>
    <n v="4"/>
    <m/>
    <m/>
    <m/>
    <x v="4"/>
    <m/>
    <s v="CS03290.FRME.STL.CFG.F"/>
    <m/>
    <m/>
    <m/>
    <n v="46050.791666666701"/>
    <m/>
    <m/>
    <m/>
    <s v="Active"/>
    <s v="Portal Cases"/>
    <s v="Portal Cases"/>
    <s v="Commercial"/>
    <x v="2"/>
    <s v=""/>
    <s v=""/>
    <s v=""/>
    <s v="2026 / 02"/>
    <s v="Return / Replace / Scrap"/>
    <x v="1"/>
  </r>
  <r>
    <x v="288"/>
    <s v="CAS6454181"/>
    <s v="Issue"/>
    <x v="0"/>
    <x v="1"/>
    <m/>
    <m/>
    <s v="Steelcraft"/>
    <s v="Door"/>
    <s v="Multiple"/>
    <s v="Blue Ash"/>
    <s v="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cthorson@jeldwen.com_x000a_Preferred Contact Method: Email_x000a_"/>
    <s v="AMERICAN BUILDING SUPPLY"/>
    <s v="107746"/>
    <s v="32452"/>
    <s v="11887939"/>
    <n v="4"/>
    <m/>
    <m/>
    <m/>
    <m/>
    <n v="2"/>
    <m/>
    <m/>
    <m/>
    <x v="4"/>
    <m/>
    <s v="CS03300.FRME.STL.CFG.F"/>
    <m/>
    <m/>
    <m/>
    <n v="46050.791666666701"/>
    <m/>
    <m/>
    <m/>
    <s v="Active"/>
    <s v="Portal Cases"/>
    <s v="Portal Cases"/>
    <s v="Commercial"/>
    <x v="2"/>
    <s v=""/>
    <s v=""/>
    <s v=""/>
    <s v="2026 / 02"/>
    <s v="Return / Replace / Scrap"/>
    <x v="1"/>
  </r>
  <r>
    <x v="288"/>
    <s v="CAS6454181"/>
    <s v="Issue"/>
    <x v="0"/>
    <x v="1"/>
    <m/>
    <m/>
    <s v="Steelcraft"/>
    <s v="Door"/>
    <s v="Multiple"/>
    <s v="Blue Ash"/>
    <s v="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cthorson@jeldwen.com_x000a_Preferred Contact Method: Email_x000a_"/>
    <s v="AMERICAN BUILDING SUPPLY"/>
    <s v="107746"/>
    <s v="32452"/>
    <s v="11887939"/>
    <n v="5"/>
    <m/>
    <m/>
    <m/>
    <m/>
    <n v="4"/>
    <m/>
    <m/>
    <m/>
    <x v="4"/>
    <m/>
    <s v="CS03310.FRME.STL.CFG.F"/>
    <m/>
    <m/>
    <m/>
    <n v="46050.791666666701"/>
    <m/>
    <m/>
    <m/>
    <s v="Active"/>
    <s v="Portal Cases"/>
    <s v="Portal Cases"/>
    <s v="Commercial"/>
    <x v="2"/>
    <s v=""/>
    <s v=""/>
    <s v=""/>
    <s v="2026 / 02"/>
    <s v="Return / Replace / Scrap"/>
    <x v="1"/>
  </r>
  <r>
    <x v="288"/>
    <s v="CAS6454181"/>
    <s v="Issue"/>
    <x v="0"/>
    <x v="1"/>
    <m/>
    <m/>
    <s v="Steelcraft"/>
    <s v="Door"/>
    <s v="Multiple"/>
    <s v="Blue Ash"/>
    <s v="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cthorson@jeldwen.com_x000a_Preferred Contact Method: Email_x000a_"/>
    <s v="AMERICAN BUILDING SUPPLY"/>
    <s v="107746"/>
    <s v="32452"/>
    <s v="11887939"/>
    <n v="6"/>
    <m/>
    <m/>
    <m/>
    <m/>
    <n v="2"/>
    <m/>
    <m/>
    <m/>
    <x v="4"/>
    <m/>
    <s v="CS03320.FRME.STL.CFG.F"/>
    <m/>
    <m/>
    <m/>
    <n v="46050.791666666701"/>
    <m/>
    <m/>
    <m/>
    <s v="Active"/>
    <s v="Portal Cases"/>
    <s v="Portal Cases"/>
    <s v="Commercial"/>
    <x v="2"/>
    <s v=""/>
    <s v=""/>
    <s v=""/>
    <s v="2026 / 02"/>
    <s v="Return / Replace / Scrap"/>
    <x v="1"/>
  </r>
  <r>
    <x v="289"/>
    <s v="CAS6455190"/>
    <s v="Issue"/>
    <x v="0"/>
    <x v="0"/>
    <m/>
    <s v="Reliability"/>
    <s v="Von Duprin"/>
    <s v="Exit"/>
    <s v="6000 Strikes"/>
    <s v="Indianapolis"/>
    <s v="REPLACE SO03289740_x000a_RMA0222431_x000a_DONE 02/27/26 JB_x000a__x000a_REPLACE _x000a_LINE 16 QTY 25 6400-US32D-12/24VDC-FSE_x000a_LINE 17 QTY 25 24239832: LM6400 KIT_x000a__x000a_RETURN LINE 16 QTY 25 6400-US32D-12/24VDC-FSE_x000a_LINE 17 QTY 25 24239832: LM6400 KIT_x000a_ISSUE CALL TAGS AND NO RESTOCK FEE_x000a__x000a_SHIP TO_x000a_LYMAN DOOR &amp; HARDWARE INC_x000a_346 SOUTH I STREET UNIT 21_x000a_SAN BERNARDINO, CA 92410"/>
    <s v="HUNTINGTON HARDWARE CO INC - HQ"/>
    <s v="SO03210352"/>
    <s v="1381266"/>
    <s v="45679497/45681790"/>
    <n v="16"/>
    <s v="Von Duprin"/>
    <s v="Exit"/>
    <s v="6000 Strikes"/>
    <s v="Indianapolis"/>
    <n v="25"/>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STRIKE.2004"/>
    <s v="Strike"/>
    <m/>
    <m/>
    <n v="46027"/>
    <m/>
    <m/>
    <s v="Replace Only"/>
    <s v="Active"/>
    <s v="Jacquelyn Bastone"/>
    <s v="Jacquelyn Bastone"/>
    <s v="Commercial"/>
    <x v="0"/>
    <s v="Functional Mechanical"/>
    <s v="Manufacturing"/>
    <s v="Mfg Issue / Machining Issue"/>
    <s v="2026 / 02"/>
    <s v="Return / Replace / Scrap"/>
    <x v="0"/>
  </r>
  <r>
    <x v="289"/>
    <s v="CAS6455190"/>
    <s v="Issue"/>
    <x v="0"/>
    <x v="0"/>
    <m/>
    <s v="Reliability"/>
    <s v="Von Duprin"/>
    <s v="Exit"/>
    <s v="6000 Strikes"/>
    <s v="Indianapolis"/>
    <s v="REPLACE SO03289740_x000a_RMA0222431_x000a_DONE 02/27/26 JB_x000a__x000a_REPLACE _x000a_LINE 16 QTY 25 6400-US32D-12/24VDC-FSE_x000a_LINE 17 QTY 25 24239832: LM6400 KIT_x000a__x000a_RETURN LINE 16 QTY 25 6400-US32D-12/24VDC-FSE_x000a_LINE 17 QTY 25 24239832: LM6400 KIT_x000a_ISSUE CALL TAGS AND NO RESTOCK FEE_x000a__x000a_SHIP TO_x000a_LYMAN DOOR &amp; HARDWARE INC_x000a_346 SOUTH I STREET UNIT 21_x000a_SAN BERNARDINO, CA 92410"/>
    <s v="HUNTINGTON HARDWARE CO INC - HQ"/>
    <s v="SO03210352"/>
    <s v="1381266"/>
    <s v="45679497/45681790"/>
    <n v="16"/>
    <s v="Von Duprin"/>
    <s v="Exit"/>
    <s v="6000 Strikes"/>
    <s v="Indianapolis"/>
    <n v="25"/>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STRIKE.2004"/>
    <s v="Strike"/>
    <m/>
    <m/>
    <n v="46027"/>
    <m/>
    <m/>
    <s v="Return Only"/>
    <s v="Active"/>
    <s v="Jacquelyn Bastone"/>
    <s v="Jacquelyn Bastone"/>
    <s v="Commercial"/>
    <x v="0"/>
    <s v="Functional Mechanical"/>
    <s v="Manufacturing"/>
    <s v="Mfg Issue / Machining Issue"/>
    <s v="2026 / 02"/>
    <s v="Return / Replace / Scrap"/>
    <x v="0"/>
  </r>
  <r>
    <x v="289"/>
    <s v="CAS6455190"/>
    <s v="Issue"/>
    <x v="0"/>
    <x v="0"/>
    <m/>
    <s v="Reliability"/>
    <s v="Von Duprin"/>
    <s v="Exit"/>
    <s v="6000 Strikes"/>
    <s v="Indianapolis"/>
    <s v="REPLACE SO03289740_x000a_RMA0222431_x000a_DONE 02/27/26 JB_x000a__x000a_REPLACE _x000a_LINE 16 QTY 25 6400-US32D-12/24VDC-FSE_x000a_LINE 17 QTY 25 24239832: LM6400 KIT_x000a__x000a_RETURN LINE 16 QTY 25 6400-US32D-12/24VDC-FSE_x000a_LINE 17 QTY 25 24239832: LM6400 KIT_x000a_ISSUE CALL TAGS AND NO RESTOCK FEE_x000a__x000a_SHIP TO_x000a_LYMAN DOOR &amp; HARDWARE INC_x000a_346 SOUTH I STREET UNIT 21_x000a_SAN BERNARDINO, CA 92410"/>
    <s v="HUNTINGTON HARDWARE CO INC - HQ"/>
    <s v="SO03210352"/>
    <s v="1381266"/>
    <s v="45679497/45681790"/>
    <n v="17"/>
    <s v="Von Duprin"/>
    <s v="Exit"/>
    <s v="6000 Strikes"/>
    <s v="Indianapolis"/>
    <n v="25"/>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24239832: LM6400 KIT"/>
    <s v="Strike"/>
    <m/>
    <m/>
    <n v="46027"/>
    <m/>
    <m/>
    <s v="Return Only"/>
    <s v="Active"/>
    <s v="Jacquelyn Bastone"/>
    <s v="Jacquelyn Bastone"/>
    <s v="Commercial"/>
    <x v="0"/>
    <s v="Functional Mechanical"/>
    <s v="Manufacturing"/>
    <s v="Mfg Issue / Machining Issue"/>
    <s v="2026 / 02"/>
    <s v="Return / Replace / Scrap"/>
    <x v="0"/>
  </r>
  <r>
    <x v="289"/>
    <s v="CAS6455190"/>
    <s v="Issue"/>
    <x v="0"/>
    <x v="0"/>
    <m/>
    <s v="Reliability"/>
    <s v="Von Duprin"/>
    <s v="Exit"/>
    <s v="6000 Strikes"/>
    <s v="Indianapolis"/>
    <s v="REPLACE SO03289740_x000a_RMA0222431_x000a_DONE 02/27/26 JB_x000a__x000a_REPLACE _x000a_LINE 16 QTY 25 6400-US32D-12/24VDC-FSE_x000a_LINE 17 QTY 25 24239832: LM6400 KIT_x000a__x000a_RETURN LINE 16 QTY 25 6400-US32D-12/24VDC-FSE_x000a_LINE 17 QTY 25 24239832: LM6400 KIT_x000a_ISSUE CALL TAGS AND NO RESTOCK FEE_x000a__x000a_SHIP TO_x000a_LYMAN DOOR &amp; HARDWARE INC_x000a_346 SOUTH I STREET UNIT 21_x000a_SAN BERNARDINO, CA 92410"/>
    <s v="HUNTINGTON HARDWARE CO INC - HQ"/>
    <s v="SO03210352"/>
    <s v="1381266"/>
    <s v="45679497/45681790"/>
    <n v="17"/>
    <s v="Von Duprin"/>
    <s v="Exit"/>
    <s v="6000 Strikes"/>
    <s v="Indianapolis"/>
    <n v="25"/>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24239832: LM6400 KIT"/>
    <s v="Strike"/>
    <m/>
    <m/>
    <n v="46027"/>
    <m/>
    <m/>
    <s v="Replace Only"/>
    <s v="Active"/>
    <s v="Jacquelyn Bastone"/>
    <s v="Jacquelyn Bastone"/>
    <s v="Commercial"/>
    <x v="0"/>
    <s v="Functional Mechanical"/>
    <s v="Manufacturing"/>
    <s v="Mfg Issue / Machining Issue"/>
    <s v="2026 / 02"/>
    <s v="Return / Replace / Scrap"/>
    <x v="0"/>
  </r>
  <r>
    <x v="290"/>
    <s v="CAS6456091"/>
    <s v="Issue"/>
    <x v="0"/>
    <x v="1"/>
    <m/>
    <m/>
    <s v="Ives / Gj Commercial"/>
    <s v="Accy"/>
    <s v="Pulls &amp; Pushbars"/>
    <s v="Indianapolis"/>
    <s v="Replace:_x000a__x000a_1ea PULLPART.1200 (A mount)_x000a__x000a_Ship to:_x000a_ATTN: Ernie Mondragon_x000a_3106 S Main St_x000a_Salt Late City, UT 84115"/>
    <s v="Ernie Mondragon"/>
    <s v="SO03162358"/>
    <s v="682004"/>
    <m/>
    <m/>
    <s v="Ives / Gj Commercial"/>
    <s v="Accy"/>
    <s v="Pulls &amp; Pushbar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s v="Long Door Pulls"/>
    <m/>
    <m/>
    <n v="45974"/>
    <m/>
    <m/>
    <s v="Replace Only"/>
    <s v="Resolved"/>
    <s v="Jordan Lipan"/>
    <s v="Caleb Nanzer"/>
    <s v="Commercial"/>
    <x v="1"/>
    <s v="Allegion Sent Missing Product / Part"/>
    <s v="Missing Part / Component"/>
    <s v=""/>
    <s v="2026 / 02"/>
    <s v="Return / Replace / Scrap"/>
    <x v="0"/>
  </r>
  <r>
    <x v="291"/>
    <s v="CAS6456643"/>
    <s v="Issue"/>
    <x v="0"/>
    <x v="1"/>
    <m/>
    <m/>
    <s v="Schlage Residential"/>
    <s v="Lock"/>
    <s v="J"/>
    <s v="Ensenada"/>
    <s v="Is there anything else we should know about your request?: Locks not on pallet_x000a_Selected primary Product Type: Mechanical Locks_x000a_Do you also need to update the Ship To Address on your order?: No_x000a_The original ship-to address is saved on the shipping tab._x000a_Email: hgarcia@ybcco.com_x000a_Phone Number: 16024787785_x000a_Preferred Contact Method: Email_x000a_"/>
    <s v="YOUNGER BROTHERS DOOR &amp; TRIM"/>
    <s v="14268718"/>
    <s v="105356"/>
    <s v="8169455"/>
    <m/>
    <m/>
    <m/>
    <m/>
    <m/>
    <n v="10"/>
    <m/>
    <m/>
    <m/>
    <x v="4"/>
    <m/>
    <s v="043156785810"/>
    <m/>
    <m/>
    <m/>
    <n v="46070.791666666701"/>
    <m/>
    <m/>
    <m/>
    <s v="Active"/>
    <s v="Portal Cases"/>
    <s v="Ramiro Hernandez"/>
    <s v="Commercial"/>
    <x v="7"/>
    <s v=""/>
    <s v=""/>
    <s v=""/>
    <s v="2026 / 02"/>
    <s v="Return / Replace / Scrap"/>
    <x v="1"/>
  </r>
  <r>
    <x v="291"/>
    <s v="CAS6456643"/>
    <s v="Issue"/>
    <x v="0"/>
    <x v="1"/>
    <m/>
    <m/>
    <s v="Schlage Residential"/>
    <s v="Lock"/>
    <s v="J"/>
    <s v="Ensenada"/>
    <s v="Is there anything else we should know about your request?: Locks not on pallet_x000a_Selected primary Product Type: Mechanical Locks_x000a_Do you also need to update the Ship To Address on your order?: No_x000a_The original ship-to address is saved on the shipping tab._x000a_Email: hgarcia@ybcco.com_x000a_Phone Number: 16024787785_x000a_Preferred Contact Method: Email_x000a_"/>
    <s v="YOUNGER BROTHERS DOOR &amp; TRIM"/>
    <s v="14268718"/>
    <s v="105356"/>
    <s v="8169455"/>
    <m/>
    <m/>
    <m/>
    <m/>
    <m/>
    <n v="4"/>
    <m/>
    <m/>
    <m/>
    <x v="4"/>
    <m/>
    <s v="043156195107"/>
    <m/>
    <m/>
    <m/>
    <n v="46070.791666666701"/>
    <m/>
    <m/>
    <m/>
    <s v="Active"/>
    <s v="Portal Cases"/>
    <s v="Ramiro Hernandez"/>
    <s v="Commercial"/>
    <x v="7"/>
    <s v=""/>
    <s v=""/>
    <s v=""/>
    <s v="2026 / 02"/>
    <s v="Return / Replace / Scrap"/>
    <x v="1"/>
  </r>
  <r>
    <x v="292"/>
    <s v="CAS6457431"/>
    <s v="Issue"/>
    <x v="0"/>
    <x v="1"/>
    <m/>
    <m/>
    <s v="Lcn"/>
    <s v="Dctl"/>
    <s v="9540IQ"/>
    <s v="Princeton"/>
    <s v="Is there anything else we should know about this return?: These were ordered as 36&quot;, but received as 48&quot;._x000a_Selected primary Product Type: Accessories_x000a_Do you also need to update the Ship To Address on your order?: No_x000a_The original ship-to address is saved on the shipping tab._x000a_Did the label match the product inside?: Yes_x000a_Email: vanessa.burrell@dhpace.com_x000a_Phone Number: (913) 738-8571_x000a_Preferred Contact Method: Email_x000a_"/>
    <s v="D H PACE"/>
    <s v="795858-02"/>
    <s v="95255861-2"/>
    <s v="795858-02"/>
    <n v="1"/>
    <m/>
    <m/>
    <m/>
    <m/>
    <n v="2"/>
    <m/>
    <m/>
    <m/>
    <x v="4"/>
    <m/>
    <s v="SR-20058"/>
    <m/>
    <m/>
    <m/>
    <n v="46072.791666666701"/>
    <m/>
    <m/>
    <m/>
    <s v="Resolved"/>
    <s v="Portal Cases"/>
    <s v="Cynthia Orlowske"/>
    <s v="Commercial"/>
    <x v="4"/>
    <s v=""/>
    <s v=""/>
    <s v=""/>
    <s v="2026 / 02"/>
    <s v="Return / Replace / Scrap"/>
    <x v="1"/>
  </r>
  <r>
    <x v="292"/>
    <s v="CAS6457431"/>
    <s v="Issue"/>
    <x v="0"/>
    <x v="1"/>
    <m/>
    <m/>
    <s v="Lcn"/>
    <s v="Dctl"/>
    <s v="9540IQ"/>
    <s v="Princeton"/>
    <s v="Is there anything else we should know about this return?: These were ordered as 36&quot;, but received as 48&quot;._x000a_Selected primary Product Type: Accessories_x000a_Do you also need to update the Ship To Address on your order?: No_x000a_The original ship-to address is saved on the shipping tab._x000a_Did the label match the product inside?: Yes_x000a_Email: vanessa.burrell@dhpace.com_x000a_Phone Number: (913) 738-8571_x000a_Preferred Contact Method: Email_x000a_"/>
    <s v="D H PACE"/>
    <s v="795858-02"/>
    <s v="95255861-2"/>
    <s v="795858-02"/>
    <n v="2"/>
    <m/>
    <m/>
    <m/>
    <m/>
    <n v="3"/>
    <m/>
    <m/>
    <m/>
    <x v="4"/>
    <m/>
    <s v="SR-20055"/>
    <m/>
    <m/>
    <m/>
    <n v="46072.791666666701"/>
    <m/>
    <m/>
    <m/>
    <s v="Resolved"/>
    <s v="Portal Cases"/>
    <s v="Cynthia Orlowske"/>
    <s v="Commercial"/>
    <x v="4"/>
    <s v=""/>
    <s v=""/>
    <s v=""/>
    <s v="2026 / 02"/>
    <s v="Return / Replace / Scrap"/>
    <x v="1"/>
  </r>
  <r>
    <x v="292"/>
    <s v="CAS6457431"/>
    <s v="Issue"/>
    <x v="0"/>
    <x v="1"/>
    <m/>
    <m/>
    <s v="Lcn"/>
    <s v="Dctl"/>
    <s v="9540IQ"/>
    <s v="Princeton"/>
    <s v="Is there anything else we should know about this return?: These were ordered as 36&quot;, but received as 48&quot;._x000a_Selected primary Product Type: Accessories_x000a_Do you also need to update the Ship To Address on your order?: No_x000a_The original ship-to address is saved on the shipping tab._x000a_Did the label match the product inside?: Yes_x000a_Email: vanessa.burrell@dhpace.com_x000a_Phone Number: (913) 738-8571_x000a_Preferred Contact Method: Email_x000a_"/>
    <s v="D H PACE"/>
    <s v="795858-02"/>
    <s v="95255861-2"/>
    <s v="795858-02"/>
    <n v="3"/>
    <m/>
    <m/>
    <m/>
    <m/>
    <n v="1"/>
    <m/>
    <m/>
    <m/>
    <x v="4"/>
    <m/>
    <s v="SR-20058"/>
    <m/>
    <m/>
    <m/>
    <n v="46072.791666666701"/>
    <m/>
    <m/>
    <m/>
    <s v="Resolved"/>
    <s v="Portal Cases"/>
    <s v="Cynthia Orlowske"/>
    <s v="Commercial"/>
    <x v="4"/>
    <s v=""/>
    <s v=""/>
    <s v=""/>
    <s v="2026 / 02"/>
    <s v="Return / Replace / Scrap"/>
    <x v="1"/>
  </r>
  <r>
    <x v="293"/>
    <s v="CAS6445907"/>
    <s v="Issue"/>
    <x v="1"/>
    <x v="2"/>
    <m/>
    <m/>
    <s v="Ives / Gj Commercial"/>
    <s v="Accy"/>
    <s v="Hinges"/>
    <s v="Indianapolis"/>
    <s v="PER KATHY ACCOMMODATE SURCHARGE"/>
    <s v="Himmel's Architectural Door &amp; Hardware"/>
    <s v="SO03129221"/>
    <s v="6032550"/>
    <s v="45550026"/>
    <m/>
    <s v="Ives / Gj Commercial"/>
    <s v="Accy"/>
    <s v="Hinges"/>
    <s v="Indianapolis"/>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5944.833333333299"/>
    <m/>
    <m/>
    <s v="Credit Request"/>
    <s v="Resolved"/>
    <s v="Karen Strong"/>
    <s v="Karen Strong"/>
    <s v="Commercial"/>
    <x v="1"/>
    <s v="Customer Forgot or Incorrect Quote #"/>
    <s v="Customer Forgot to Add Quote"/>
    <s v=""/>
    <s v="2026 / 02"/>
    <s v="Credit / Debit Request"/>
    <x v="2"/>
  </r>
  <r>
    <x v="294"/>
    <s v="CAS6446321"/>
    <s v="Issue"/>
    <x v="0"/>
    <x v="1"/>
    <m/>
    <m/>
    <s v="Schlage Residential"/>
    <s v="Lock"/>
    <s v="F Knob/Lever"/>
    <s v="Ensenada"/>
    <s v="SIF credit for 2 locks shipped incorrect /  Schlage Res. Mech. / WAUSAU SUPPLY COMPANY / 3000015_x000a_Line # 17 - 2 of the F40 LAT 716 COL came without COL Deco Rose._x000a__x000a_I have a special-order item from PO #7007056508 from Wausau Supply,  made shortly after 8/1/25.  The items were F40 Lat 716- AgB Col.  When received by our customer 2 out of 3 on the PO came in without the back plate in Collins.  Wondering what we can offer the customer.  They have already reordered the item and was looking to send them back to us which we can not do for them._x000a_Let me now if you have any questions or a way to reconcile this issue._x000a_CORRIE trittin | customer Service Representative_x000a_Wausau Supply Company| Schofield, WI_x000a_corrie.trittin@wausausupply.com_x000a_Office: 800.236.1528 Option 9  ext. 3387"/>
    <s v="WAUSAU SUPPLY COMPANY"/>
    <s v="14146232"/>
    <s v="7007056508"/>
    <s v="7970122"/>
    <n v="17"/>
    <s v="Schlage Residential"/>
    <s v="Lock"/>
    <s v="F Knob/Lever"/>
    <s v="Ensenada"/>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43156071814"/>
    <m/>
    <m/>
    <m/>
    <n v="45876.833333333299"/>
    <m/>
    <m/>
    <s v="Return Only"/>
    <s v="Resolved"/>
    <s v="Curt Moore"/>
    <s v="Curt Moore"/>
    <s v="Residential - Channel"/>
    <x v="8"/>
    <s v="Allegion Sent Missing Product / Part"/>
    <s v="Missing Part / Component"/>
    <s v=""/>
    <s v="2026 / 02"/>
    <s v="Return / Replace / Scrap"/>
    <x v="0"/>
  </r>
  <r>
    <x v="295"/>
    <s v="CAS6448917"/>
    <s v="Issue"/>
    <x v="1"/>
    <x v="2"/>
    <m/>
    <m/>
    <s v="Schlage Commercial"/>
    <s v="Lock"/>
    <s v="ND"/>
    <s v="El Sauzal"/>
    <s v="Hi Scott,_x000a__x000a_Can you confirm the quote again?_x000a__x000a__x000a_**************************************************************************************_x000a_Apply quote 1596513_x000a_Credit invoice # 8154295"/>
    <s v="IDN HARDWARE SALES"/>
    <s v="14259388"/>
    <s v="4469702-00"/>
    <s v="8154295"/>
    <n v="1"/>
    <s v="Schlage Commercial"/>
    <s v="Lock"/>
    <s v="ND"/>
    <s v="El Sauzal"/>
    <n v="24"/>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ND-SLLK*9579276"/>
    <m/>
    <m/>
    <m/>
    <n v="46056.791666666701"/>
    <m/>
    <m/>
    <s v="Credit Request"/>
    <s v="Active"/>
    <s v="Abigail Covington"/>
    <s v="Abigail Covington"/>
    <s v="Commercial"/>
    <x v="3"/>
    <s v="Customer Forgot or Incorrect Quote #"/>
    <s v="Customer Forgot to Add Quote"/>
    <s v=""/>
    <s v="2026 / 02"/>
    <s v="Credit / Debit Request"/>
    <x v="2"/>
  </r>
  <r>
    <x v="296"/>
    <s v="CAS6450203"/>
    <s v="Issue"/>
    <x v="0"/>
    <x v="1"/>
    <m/>
    <m/>
    <s v="Schlage Commercial"/>
    <s v="Lock"/>
    <s v="ND"/>
    <s v="Security"/>
    <s v="RETURN FOR CREDIT LINES 1 AND 2 - WITH 45% RESTOCK FEE _x000a_LINE 1 - QTY 2) LOCK.ND53.P.D.LAT.625.13-247.10-025.238.EI.134.KD.C.48-100.2.XQ07-351_x000a_LINE 2 - QTY 2) LOCK.ND53.P.D.LAT.625.13-247.10-025.238.EI.134.KD.C.48-100.2.XQ07-351_x000a__x000a_Customer ordered locks with incorrect extension.  Will be resubmitting corrected locks on new order"/>
    <s v="LOCKS COMPANY"/>
    <s v="14213924"/>
    <s v="4025782"/>
    <s v="8108023, 8102282"/>
    <n v="1"/>
    <s v="Schlage Commercial"/>
    <s v="Lock"/>
    <s v="ND"/>
    <s v="Security"/>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ND-SLLK*11110543"/>
    <m/>
    <m/>
    <m/>
    <n v="46008"/>
    <m/>
    <m/>
    <s v="Return Only"/>
    <s v="Active"/>
    <s v="Amilia Poling"/>
    <s v="Veronica Ross"/>
    <s v="Commercial"/>
    <x v="3"/>
    <s v="Customer Ordered Incorrect Product"/>
    <s v="Customer Ordered Incorrect Product"/>
    <s v=""/>
    <s v="2026 / 02"/>
    <s v="Return / Replace / Scrap"/>
    <x v="2"/>
  </r>
  <r>
    <x v="296"/>
    <s v="CAS6450203"/>
    <s v="Issue"/>
    <x v="0"/>
    <x v="1"/>
    <m/>
    <m/>
    <s v="Schlage Commercial"/>
    <s v="Lock"/>
    <s v="ND"/>
    <s v="Security"/>
    <s v="RETURN FOR CREDIT LINES 1 AND 2 - WITH 45% RESTOCK FEE _x000a_LINE 1 - QTY 2) LOCK.ND53.P.D.LAT.625.13-247.10-025.238.EI.134.KD.C.48-100.2.XQ07-351_x000a_LINE 2 - QTY 2) LOCK.ND53.P.D.LAT.625.13-247.10-025.238.EI.134.KD.C.48-100.2.XQ07-351_x000a__x000a_Customer ordered locks with incorrect extension.  Will be resubmitting corrected locks on new order"/>
    <s v="LOCKS COMPANY"/>
    <s v="14213924"/>
    <s v="4025782"/>
    <s v="8108023, 8102282"/>
    <n v="2"/>
    <s v="Schlage Commercial"/>
    <s v="Lock"/>
    <s v="ND"/>
    <s v="Security"/>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ND-SLLK*11110543"/>
    <m/>
    <m/>
    <m/>
    <n v="46002"/>
    <m/>
    <m/>
    <s v="Return Only"/>
    <s v="Active"/>
    <s v="Amilia Poling"/>
    <s v="Veronica Ross"/>
    <s v="Commercial"/>
    <x v="3"/>
    <s v="Customer Ordered Incorrect Product"/>
    <s v="Customer Ordered Incorrect Product"/>
    <s v=""/>
    <s v="2026 / 02"/>
    <s v="Return / Replace / Scrap"/>
    <x v="2"/>
  </r>
  <r>
    <x v="297"/>
    <s v="CAS6452168"/>
    <s v="Issue"/>
    <x v="1"/>
    <x v="2"/>
    <m/>
    <m/>
    <s v="Schlage Residential"/>
    <s v="Lock"/>
    <s v="J"/>
    <s v="Olathe"/>
    <s v="AGN fee charged on Lennar quote in error"/>
    <s v="LUMBERMENS MERCHANDISING CORP"/>
    <s v="14265061  SO03268276"/>
    <s v="90708"/>
    <s v="8166532"/>
    <m/>
    <s v="Schlage Residential"/>
    <s v="Lock"/>
    <s v="J"/>
    <s v="Olathe"/>
    <n v="1"/>
    <s v="0531033~Quote / Product Error|1040~Errore Offerta / Prodotto|3082~Oferta / error producto|1036~Erreur de devis / produit"/>
    <s v="2751033~Quote Error|1036~Erreur de devis|1040~Errore di citazione|3082~Error de cita|1055~Alıntı Hatası"/>
    <m/>
    <x v="7"/>
    <m/>
    <m/>
    <m/>
    <m/>
    <m/>
    <n v="46069.791666666701"/>
    <m/>
    <m/>
    <s v="Credit Request"/>
    <s v="Resolved"/>
    <s v="Kris Learned"/>
    <s v="Kris Learned"/>
    <s v="Residential - Channel"/>
    <x v="7"/>
    <s v="Quote / Product Error"/>
    <s v="Quote Error"/>
    <s v=""/>
    <s v="2026 / 02"/>
    <s v="Credit / Debit Request"/>
    <x v="1"/>
  </r>
  <r>
    <x v="298"/>
    <s v="CAS6452735"/>
    <s v="Issue"/>
    <x v="0"/>
    <x v="0"/>
    <m/>
    <s v="Out of Box"/>
    <s v="Schlage Electronic Locks"/>
    <s v="Electronic Locks"/>
    <s v="NDEB"/>
    <s v="El Sauzal"/>
    <s v="NC RPL- Defective product- CAS6439467_x000a__x000a_LOCK.NDEB.P.RHO.626.13-247.47267101.134.KD.C.48-100.2  QTY 1_x000a__x000a_Can it be shipped to my house._x000a__x000a_Scot Cauley_x000a_304 Weatherford Pl_x000a_Macon, GA 31210"/>
    <s v="B H E Openings LLC"/>
    <s v="SO03255265"/>
    <s v="12130NLE-Y"/>
    <s v="45681226"/>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041033~BLE Failure|1036~Échec du BLE|3082~Fallo BLE|1040~Guasto BLE"/>
    <x v="0"/>
    <m/>
    <s v="LOCK.NDEB.P.RHO.626.13-247.47267101.134.KD.C.48-100.2"/>
    <s v="Inside Assembly"/>
    <m/>
    <m/>
    <n v="46051.791666666701"/>
    <m/>
    <m/>
    <s v="Replace Only"/>
    <s v="Resolved"/>
    <s v="Lucresia James"/>
    <s v="Lucresia James"/>
    <s v="Residential - Channel"/>
    <x v="10"/>
    <s v="Functional Electronic"/>
    <s v="Communication / Commissioning / Programming"/>
    <s v="BLE Failure"/>
    <s v="2026 / 02"/>
    <s v="Return / Replace / Scrap"/>
    <x v="0"/>
  </r>
  <r>
    <x v="299"/>
    <s v="CAS6452755"/>
    <s v="Issue"/>
    <x v="0"/>
    <x v="1"/>
    <m/>
    <m/>
    <s v="Von Duprin"/>
    <s v="Exit"/>
    <s v="33A/35A"/>
    <s v="Indianapolis"/>
    <s v="NC REPLACE _x000a_LINE 5 - 1 EACH 33A/35A/98/9947/48 EXT ROD 10' 050622-00_x000a__x000a_SHIP TO _x000a_Walters &amp; Wolf Architectural Systems Inc_x000a_Zachary Shampine_x000a_10509 Circle DrSte 1390_x000a_Austin TX  78736_x000a__x000a_Is there anything else we should know about your request?: The extension rod was missing from the box. Need this ASAP overnight if possible._x000a_Selected primary Product Type: Accessories_x000a_Do you also need to update the Ship To Address on your order?: No_x000a_The original ship-to address is saved on the shipping tab._x000a_Email: zshampine@waltersandwolf.com_x000a_Preferred Contact Method: Email"/>
    <s v="Walters &amp; Wolf Architectural Systems Inc"/>
    <s v="SO03247115"/>
    <s v="PO00000799-WWAS##1"/>
    <s v="45687115"/>
    <n v="5"/>
    <m/>
    <m/>
    <m/>
    <m/>
    <n v="1"/>
    <m/>
    <m/>
    <m/>
    <x v="4"/>
    <m/>
    <s v="ED35A"/>
    <m/>
    <m/>
    <m/>
    <n v="46056.791666666701"/>
    <m/>
    <m/>
    <m/>
    <s v="Resolved"/>
    <s v="Portal Cases"/>
    <s v="Portal Cases"/>
    <s v="Commercial"/>
    <x v="0"/>
    <s v=""/>
    <s v=""/>
    <s v=""/>
    <s v="2026 / 02"/>
    <s v="Return / Replace / Scrap"/>
    <x v="1"/>
  </r>
  <r>
    <x v="300"/>
    <s v="CAS6453118"/>
    <s v="Issue"/>
    <x v="0"/>
    <x v="1"/>
    <m/>
    <m/>
    <s v="Von Duprin"/>
    <s v="Exit"/>
    <s v="98/99"/>
    <s v="Indianapolis"/>
    <s v="---Received the incorrect device_x000a__x000a_Please ship (1) each RX-LC-OUT-98-L-NL-US26D-3'-LHR-996-M52-US26D-ALK-299-PBT=US32D-WH_x000a__x000a_Please ship to the following address:_x000a__x000a_MILWAUKEE MILLWORK_x000a_11712 WEST DIXON ST_x000a_Milwaukee, WI 53214"/>
    <s v="MILWAUKEE MILLWORK"/>
    <s v="SO03027526"/>
    <s v="227279"/>
    <s v="400664"/>
    <m/>
    <s v="Von Duprin"/>
    <s v="Exit"/>
    <s v="98/99"/>
    <s v="Indianapolis"/>
    <n v="1"/>
    <s v="0281033~Allegion Sent Incorrect Product / Part"/>
    <s v="9721033~Incorrect Product|1036~Produit incorrect|1040~Prodotto errato"/>
    <m/>
    <x v="0"/>
    <m/>
    <m/>
    <m/>
    <m/>
    <m/>
    <n v="45858.833333333299"/>
    <m/>
    <m/>
    <s v="Return and Replace"/>
    <s v="Active"/>
    <s v="Shonnita Turentine"/>
    <s v="Shonnita Turentine"/>
    <s v="Commercial"/>
    <x v="0"/>
    <s v="Allegion Sent Incorrect Product / Part"/>
    <s v="Incorrect Product"/>
    <s v=""/>
    <s v="2026 / 02"/>
    <s v="Return / Replace / Scrap"/>
    <x v="0"/>
  </r>
  <r>
    <x v="301"/>
    <s v="CAS6455825"/>
    <s v="Issue"/>
    <x v="0"/>
    <x v="0"/>
    <m/>
    <s v="Reliability"/>
    <s v="Schlage Residential"/>
    <s v="Lock"/>
    <s v="Encode"/>
    <s v="Ensenada"/>
    <s v="DEFECTIVE RPL | IT CASE: CAS6452994 / Ticket 601064_x000a_QTY 1: BE489WBC.CEN.619_x000a__x000a_North Fort Myers_839420"/>
    <s v="Amanda B"/>
    <s v="14138535"/>
    <s v="684488"/>
    <s v="7959609"/>
    <n v="1"/>
    <s v="Schlage Residential"/>
    <s v="Lock"/>
    <s v="Encode"/>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491033~Schlage Button|1036~Bouton Schlage|3082~Pulsador Schlage|1040~Bottone Schlage"/>
    <x v="0"/>
    <m/>
    <s v="BE489WBC.CEN.619"/>
    <s v="BE489"/>
    <m/>
    <m/>
    <n v="45868.041666666701"/>
    <m/>
    <m/>
    <s v="Replace Only"/>
    <s v="Active"/>
    <s v="Janelta Crawford"/>
    <s v="Janelta Crawford"/>
    <s v="Residential - Channel"/>
    <x v="9"/>
    <s v="Functional Electronic"/>
    <s v="Cannot lock / Unlock"/>
    <s v="Schlage Button"/>
    <s v="2026 / 02"/>
    <s v="Return / Replace / Scrap"/>
    <x v="0"/>
  </r>
  <r>
    <x v="302"/>
    <s v="CAS6456183"/>
    <s v="Issue"/>
    <x v="0"/>
    <x v="1"/>
    <m/>
    <m/>
    <s v="Schlage Commercial"/>
    <s v="Lock"/>
    <s v="L9000"/>
    <s v="Security"/>
    <s v="Return:_x000a_Qty 55 - L9050 Entrance/office lock L283-133_x000a__x000a_For lines 2, 3, 4, and 5_x000a__x000a_Replace:  78%_x000a_Qty 49 - L9056 x XL13-439 Entrance/office lock with automatic unlocking with key override feature_x000a_Qty 6 - L9480 x XL13-439 Storeroom lock with deadbolt and key override feature_x000a__x000a_NC Replace:_x000a_Qty 6 - Latch x Aux latch x Deadbolt (L9453, L9458, L9480, L9485, L9486, L9492, L9493, L9494, L9495) 09-666 626_x000a__x000a_Ship to:_x000a_DYKE INDUSTRIES INC_x000a_2115 E ROCKHURST ST_x000a_SPRINGFIELD, MO, 65802, US_x000a__x000a_Issue:  Allegion spec error"/>
    <s v="DYKE INDUSTRIES INC"/>
    <s v="13890571"/>
    <s v="74366S-2414"/>
    <s v="7626555"/>
    <m/>
    <s v="Schlage Commercial"/>
    <s v="Lock"/>
    <s v="L9000"/>
    <s v="Security"/>
    <n v="49"/>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194555253612"/>
    <m/>
    <m/>
    <m/>
    <n v="45558"/>
    <m/>
    <m/>
    <s v="Replace Only"/>
    <s v="Active"/>
    <s v="Brittney Waterhouse"/>
    <s v="Brittney Waterhouse"/>
    <s v="Commercial"/>
    <x v="3"/>
    <s v="Spec / Plan / Job Change"/>
    <s v="Spec / Plan / Job Change"/>
    <s v=""/>
    <s v="2026 / 02"/>
    <s v="Return / Replace / Scrap"/>
    <x v="2"/>
  </r>
  <r>
    <x v="302"/>
    <s v="CAS6456183"/>
    <s v="Issue"/>
    <x v="0"/>
    <x v="1"/>
    <m/>
    <m/>
    <s v="Schlage Commercial"/>
    <s v="Lock"/>
    <s v="L9000"/>
    <s v="Security"/>
    <s v="Return:_x000a_Qty 55 - L9050 Entrance/office lock L283-133_x000a__x000a_For lines 2, 3, 4, and 5_x000a__x000a_Replace:  78%_x000a_Qty 49 - L9056 x XL13-439 Entrance/office lock with automatic unlocking with key override feature_x000a_Qty 6 - L9480 x XL13-439 Storeroom lock with deadbolt and key override feature_x000a__x000a_NC Replace:_x000a_Qty 6 - Latch x Aux latch x Deadbolt (L9453, L9458, L9480, L9485, L9486, L9492, L9493, L9494, L9495) 09-666 626_x000a__x000a_Ship to:_x000a_DYKE INDUSTRIES INC_x000a_2115 E ROCKHURST ST_x000a_SPRINGFIELD, MO, 65802, US_x000a__x000a_Issue:  Allegion spec error"/>
    <s v="DYKE INDUSTRIES INC"/>
    <s v="13890571"/>
    <s v="74366S-2414"/>
    <s v="7626555"/>
    <m/>
    <s v="Schlage Commercial"/>
    <s v="Lock"/>
    <s v="L9000"/>
    <s v="Security"/>
    <n v="6"/>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194555253667"/>
    <m/>
    <m/>
    <m/>
    <n v="45558"/>
    <m/>
    <m/>
    <s v="Replace Only"/>
    <s v="Active"/>
    <s v="Brittney Waterhouse"/>
    <s v="Brittney Waterhouse"/>
    <s v="Commercial"/>
    <x v="3"/>
    <s v="Spec / Plan / Job Change"/>
    <s v="Spec / Plan / Job Change"/>
    <s v=""/>
    <s v="2026 / 02"/>
    <s v="Return / Replace / Scrap"/>
    <x v="2"/>
  </r>
  <r>
    <x v="302"/>
    <s v="CAS6456183"/>
    <s v="Issue"/>
    <x v="0"/>
    <x v="1"/>
    <m/>
    <m/>
    <s v="Schlage Commercial"/>
    <s v="Lock"/>
    <s v="L9000"/>
    <s v="Security"/>
    <s v="Return:_x000a_Qty 55 - L9050 Entrance/office lock L283-133_x000a__x000a_For lines 2, 3, 4, and 5_x000a__x000a_Replace:  78%_x000a_Qty 49 - L9056 x XL13-439 Entrance/office lock with automatic unlocking with key override feature_x000a_Qty 6 - L9480 x XL13-439 Storeroom lock with deadbolt and key override feature_x000a__x000a_NC Replace:_x000a_Qty 6 - Latch x Aux latch x Deadbolt (L9453, L9458, L9480, L9485, L9486, L9492, L9493, L9494, L9495) 09-666 626_x000a__x000a_Ship to:_x000a_DYKE INDUSTRIES INC_x000a_2115 E ROCKHURST ST_x000a_SPRINGFIELD, MO, 65802, US_x000a__x000a_Issue:  Allegion spec error"/>
    <s v="DYKE INDUSTRIES INC"/>
    <s v="13890571"/>
    <s v="74366S-2414"/>
    <s v="7626555"/>
    <m/>
    <s v="Schlage Commercial"/>
    <s v="Lock"/>
    <s v="L9000"/>
    <s v="Security"/>
    <n v="6"/>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09-666 626"/>
    <s v="L9050"/>
    <m/>
    <m/>
    <n v="45558"/>
    <m/>
    <m/>
    <s v="Replace Only"/>
    <s v="Active"/>
    <s v="Brittney Waterhouse"/>
    <s v="Brittney Waterhouse"/>
    <s v="Commercial"/>
    <x v="3"/>
    <s v="Spec / Plan / Job Change"/>
    <s v="Spec / Plan / Job Change"/>
    <s v=""/>
    <s v="2026 / 02"/>
    <s v="Return / Replace / Scrap"/>
    <x v="2"/>
  </r>
  <r>
    <x v="302"/>
    <s v="CAS6456183"/>
    <s v="Issue"/>
    <x v="0"/>
    <x v="1"/>
    <m/>
    <m/>
    <s v="Schlage Commercial"/>
    <s v="Lock"/>
    <s v="L9000"/>
    <s v="Security"/>
    <s v="Return:_x000a_Qty 55 - L9050 Entrance/office lock L283-133_x000a__x000a_For lines 2, 3, 4, and 5_x000a__x000a_Replace:  78%_x000a_Qty 49 - L9056 x XL13-439 Entrance/office lock with automatic unlocking with key override feature_x000a_Qty 6 - L9480 x XL13-439 Storeroom lock with deadbolt and key override feature_x000a__x000a_NC Replace:_x000a_Qty 6 - Latch x Aux latch x Deadbolt (L9453, L9458, L9480, L9485, L9486, L9492, L9493, L9494, L9495) 09-666 626_x000a__x000a_Ship to:_x000a_DYKE INDUSTRIES INC_x000a_2115 E ROCKHURST ST_x000a_SPRINGFIELD, MO, 65802, US_x000a__x000a_Issue:  Allegion spec error"/>
    <s v="DYKE INDUSTRIES INC"/>
    <s v="13890571"/>
    <s v="74366S-2414"/>
    <s v="7626555"/>
    <m/>
    <s v="Schlage Commercial"/>
    <s v="Lock"/>
    <s v="L9000"/>
    <s v="Security"/>
    <n v="55"/>
    <s v="0383082~Especificación incorrecta|1033~Incorrect Spec|1040~Errate Specifiche|1036~Prescription incorrecte"/>
    <s v="0763082~Allegion especificación incorrecta|1033~Incorrect Spec from Allegion|1040~(Allegion) Specifica errata|1036~Prescription Allegion incorrecte"/>
    <m/>
    <x v="7"/>
    <m/>
    <s v="L283-133"/>
    <m/>
    <m/>
    <m/>
    <n v="45558"/>
    <m/>
    <m/>
    <s v="Return Only"/>
    <s v="Active"/>
    <s v="Brittney Waterhouse"/>
    <s v="Brittney Waterhouse"/>
    <s v="Commercial"/>
    <x v="3"/>
    <s v="Incorrect Spec"/>
    <s v="Incorrect Spec from Allegion"/>
    <s v=""/>
    <s v="2026 / 02"/>
    <s v="Return / Replace / Scrap"/>
    <x v="1"/>
  </r>
  <r>
    <x v="303"/>
    <s v="CAS6446000"/>
    <s v="Issue"/>
    <x v="0"/>
    <x v="4"/>
    <m/>
    <m/>
    <s v="Schlage Residential"/>
    <s v="Lock"/>
    <s v="F Handleset"/>
    <s v="Olathe"/>
    <s v="CREDIT FOR CONCEALED SHORTAGE_x000a__x000a_CREDIT OPEN BALANCE $1015.01_x000a__x000a_PRODUCT AUTHORITY SHIPMENT_x000a__x000a_CARRIER :  abf"/>
    <s v="HOME DEPOT"/>
    <s v="14226378"/>
    <s v="1083389904"/>
    <s v="810053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99.791666666701"/>
    <m/>
    <m/>
    <s v="Credit Request"/>
    <s v="Resolved"/>
    <s v="Vicki Y Pleak"/>
    <s v="Vicki Y Pleak"/>
    <s v="Commercial"/>
    <x v="8"/>
    <s v="Allegion Shipped Incorrect Amount"/>
    <s v="Shortage"/>
    <s v=""/>
    <s v="2026 / 02"/>
    <s v="Return / Replace / Scrap"/>
    <x v="0"/>
  </r>
  <r>
    <x v="304"/>
    <s v="CAS6446031"/>
    <s v="Issue"/>
    <x v="0"/>
    <x v="4"/>
    <m/>
    <m/>
    <s v="Schlage Residential"/>
    <s v="Lock"/>
    <s v="F Handleset"/>
    <s v="Olathe"/>
    <s v="CREDIT FOR CONCEALED SHORTAGE_x000a__x000a_CREDIT OPEN BALANCE $744.30_x000a__x000a_PRODUCT AUTHORITY SHIPMENT_x000a__x000a_CARRIER :  R&amp;L"/>
    <s v="HOME DEPOT"/>
    <s v="14226193"/>
    <s v="1083393251"/>
    <s v="810054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6000.791666666701"/>
    <m/>
    <m/>
    <s v="Credit Request"/>
    <s v="Resolved"/>
    <s v="Vicki Y Pleak"/>
    <s v="Vicki Y Pleak"/>
    <s v="Commercial"/>
    <x v="8"/>
    <s v="Allegion Shipped Incorrect Amount"/>
    <s v="Shortage"/>
    <s v=""/>
    <s v="2026 / 02"/>
    <s v="Return / Replace / Scrap"/>
    <x v="0"/>
  </r>
  <r>
    <x v="305"/>
    <s v="CAS6446070"/>
    <s v="Issue"/>
    <x v="0"/>
    <x v="4"/>
    <m/>
    <m/>
    <s v="Schlage Residential"/>
    <s v="Lock"/>
    <s v="F Handleset"/>
    <s v="Olathe"/>
    <s v="CREDIT FOR CONCEALED SHORTAGE_x000a__x000a_CREDIT OPEN BALANCE $277.43_x000a__x000a_PRODUCT AUTHORITY SHIPMENT_x000a__x000a_CARRIER :  SAIA"/>
    <s v="HOME DEPOT"/>
    <s v="14226199"/>
    <s v="1083393309"/>
    <s v="810063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99.791666666701"/>
    <m/>
    <m/>
    <s v="Credit Request"/>
    <s v="Resolved"/>
    <s v="Vicki Y Pleak"/>
    <s v="Vicki Y Pleak"/>
    <s v="Commercial"/>
    <x v="8"/>
    <s v="Allegion Shipped Incorrect Amount"/>
    <s v="Shortage"/>
    <s v=""/>
    <s v="2026 / 02"/>
    <s v="Return / Replace / Scrap"/>
    <x v="0"/>
  </r>
  <r>
    <x v="306"/>
    <s v="CAS6446111"/>
    <s v="Issue"/>
    <x v="0"/>
    <x v="4"/>
    <m/>
    <m/>
    <s v="Schlage Residential"/>
    <s v="Lock"/>
    <s v="F Handleset"/>
    <s v="Olathe"/>
    <s v="CREDIT FOR CONCEALED SHORTAGE_x000a__x000a_CREDIT OPEN BALANCE $643.91_x000a__x000a_PRODUCT AUTHORITY SHIPMENT_x000a__x000a_CARRIER :  SAIA"/>
    <s v="HOME DEPOT"/>
    <s v="14230973"/>
    <s v="1085449663"/>
    <s v="8108304"/>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6007.791666666701"/>
    <m/>
    <m/>
    <s v="Credit Request"/>
    <s v="Resolved"/>
    <s v="Vicki Y Pleak"/>
    <s v="Vicki Y Pleak"/>
    <s v="Commercial"/>
    <x v="8"/>
    <s v="Allegion Shipped Incorrect Amount"/>
    <s v="Shortage"/>
    <s v=""/>
    <s v="2026 / 02"/>
    <s v="Return / Replace / Scrap"/>
    <x v="0"/>
  </r>
  <r>
    <x v="307"/>
    <s v="CAS6446207"/>
    <s v="Issue"/>
    <x v="0"/>
    <x v="4"/>
    <m/>
    <m/>
    <s v="Schlage Residential"/>
    <s v="Lock"/>
    <s v="F Handleset"/>
    <s v="Olathe"/>
    <s v="CREDIT FOR CONCEALED SHORTAGE_x000a__x000a_CREDIT OPEN BALANCE : $224.10_x000a__x000a_IFC SHIPMENT_x000a__x000a_CARRIER : USA"/>
    <s v="HOME DEPOT"/>
    <s v="SO03202387"/>
    <s v="1084092335"/>
    <s v="4562328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99.791666666701"/>
    <m/>
    <m/>
    <s v="Credit Request"/>
    <s v="Resolved"/>
    <s v="Vicki Y Pleak"/>
    <s v="Vicki Y Pleak"/>
    <s v="Commercial"/>
    <x v="8"/>
    <s v="Allegion Shipped Incorrect Amount"/>
    <s v="Shortage"/>
    <s v=""/>
    <s v="2026 / 02"/>
    <s v="Return / Replace / Scrap"/>
    <x v="0"/>
  </r>
  <r>
    <x v="308"/>
    <s v="CAS6446244"/>
    <s v="Issue"/>
    <x v="0"/>
    <x v="4"/>
    <m/>
    <m/>
    <s v="Schlage Residential"/>
    <s v="Lock"/>
    <s v="F Handleset"/>
    <s v="Olathe"/>
    <s v="CREDIT FOR CONCEALED SHORTAGE_x000a__x000a_CREDIT OPEN BALANCE : $285.39_x000a__x000a_IFC SHIPMENT_x000a__x000a_CARRIER : USA"/>
    <s v="HOME DEPOT"/>
    <s v="SO03202581"/>
    <s v="1084091871"/>
    <s v="4562394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99.791666666701"/>
    <m/>
    <m/>
    <s v="Credit Request"/>
    <s v="Resolved"/>
    <s v="Vicki Y Pleak"/>
    <s v="Vicki Y Pleak"/>
    <s v="Commercial"/>
    <x v="8"/>
    <s v="Allegion Shipped Incorrect Amount"/>
    <s v="Shortage"/>
    <s v=""/>
    <s v="2026 / 02"/>
    <s v="Return / Replace / Scrap"/>
    <x v="0"/>
  </r>
  <r>
    <x v="309"/>
    <s v="CAS6446279"/>
    <s v="Issue"/>
    <x v="0"/>
    <x v="4"/>
    <m/>
    <m/>
    <s v="Schlage Residential"/>
    <s v="Lock"/>
    <s v="F Handleset"/>
    <s v="Olathe"/>
    <s v="CREDIT FOR CONCEALED SHORTAGE_x000a__x000a_CREDIT OPEN BALANCE : $209.67_x000a__x000a_IFC SHIPMENT_x000a__x000a_CARRIER : USA"/>
    <s v="HOME DEPOT"/>
    <s v="SO03207359"/>
    <s v="1085503484"/>
    <s v="4562932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6002.791666666701"/>
    <m/>
    <m/>
    <s v="Credit Request"/>
    <s v="Resolved"/>
    <s v="Vicki Y Pleak"/>
    <s v="Vicki Y Pleak"/>
    <s v="Commercial"/>
    <x v="8"/>
    <s v="Allegion Shipped Incorrect Amount"/>
    <s v="Shortage"/>
    <s v=""/>
    <s v="2026 / 02"/>
    <s v="Return / Replace / Scrap"/>
    <x v="0"/>
  </r>
  <r>
    <x v="310"/>
    <s v="CAS6446311"/>
    <s v="Issue"/>
    <x v="0"/>
    <x v="4"/>
    <m/>
    <m/>
    <s v="Schlage Residential"/>
    <s v="Lock"/>
    <s v="F Handleset"/>
    <s v="Olathe"/>
    <s v="CREDIT FOR CONCEALED SHORTAGE_x000a__x000a_CREDIT OPEN BALANCE : $291.70_x000a__x000a_IFC SHIPMENT_x000a__x000a_CARRIER : USA"/>
    <s v="HOME DEPOT"/>
    <s v="SO03208750"/>
    <s v="1085861250"/>
    <s v="4563083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6005.791666666701"/>
    <m/>
    <m/>
    <s v="Credit Request"/>
    <s v="Resolved"/>
    <s v="Vicki Y Pleak"/>
    <s v="Vicki Y Pleak"/>
    <s v="Commercial"/>
    <x v="8"/>
    <s v="Allegion Shipped Incorrect Amount"/>
    <s v="Shortage"/>
    <s v=""/>
    <s v="2026 / 02"/>
    <s v="Return / Replace / Scrap"/>
    <x v="0"/>
  </r>
  <r>
    <x v="311"/>
    <s v="CAS6453398"/>
    <s v="Issue"/>
    <x v="0"/>
    <x v="0"/>
    <m/>
    <s v="Out of Box"/>
    <s v="Falcon"/>
    <s v="Lock"/>
    <s v="T"/>
    <s v="Ensenada"/>
    <s v="Part # Needed:_x000a_(4) A31517-001-00_x000a__x000a_Original Order #:_x000a_14124749_x000a__x000a_Ship to Address:_x000a_J &amp; K SECURITY SOLUTIONS_x000a_ATTN: John Rizer_x000a_1610 Beld Street_x000a_Madison WI. 53715_x000a__x000a__x000a__x000a__x000a_Send call tag for 4 lock bodies to be sent back for evaluation to Kevin Wickline/Steve Couch to Security office._x000a__x000a_(4) Falcon T851 out of the box not working. Caller is going to track down the original order # for this. So we can process the RMA on this. 12V DC tested at the door. They ordered 8 of these locksets, and 4 failed out of box. Need to replace the lock body on 4 locksets and get the 4 back for evaluation. These just got installed."/>
    <s v="J&amp;K SECURITY SOLUTIONS"/>
    <s v="14124749"/>
    <m/>
    <m/>
    <m/>
    <s v="Falcon"/>
    <s v="Lock"/>
    <s v="T"/>
    <s v="El Sauzal"/>
    <n v="4"/>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A31517-001-00"/>
    <s v="T851"/>
    <s v="Chassis"/>
    <m/>
    <n v="45858.833333333299"/>
    <m/>
    <m/>
    <s v="Return and Replace"/>
    <s v="Active"/>
    <s v="Kevin Wickline"/>
    <s v="Kevin Wickline"/>
    <s v="Commercial"/>
    <x v="16"/>
    <s v="Functional Electronic"/>
    <s v="Cannot lock / Unlock"/>
    <s v="Not locking or Unlocking"/>
    <s v="2026 / 02"/>
    <s v="Return / Replace / Scrap"/>
    <x v="0"/>
  </r>
  <r>
    <x v="312"/>
    <s v="CAS6457502"/>
    <s v="Issue"/>
    <x v="0"/>
    <x v="1"/>
    <m/>
    <m/>
    <s v="Republic"/>
    <s v="Door"/>
    <s v="DL - HYC"/>
    <s v="McKenzie"/>
    <s v="credit for replacement doors - org 669190 wrong hand entered._x000a__x000a_Reason Code - OE"/>
    <s v="H &amp; G SALES INC"/>
    <s v="673612"/>
    <s v="4022650038"/>
    <s v="506924"/>
    <m/>
    <s v="Republic"/>
    <s v="Door"/>
    <s v="DL - HYC"/>
    <s v="McKenzie"/>
    <n v="3"/>
    <s v="0621033~Allegion Entered Incorrect Product|1040~(Allegion) Inserito Prodotto Errato|3082~Allegion introdujo producto incorrecto|1036~Allegion a saisi un produit incorrect"/>
    <s v="Incorrect Handing"/>
    <m/>
    <x v="1"/>
    <m/>
    <m/>
    <m/>
    <m/>
    <m/>
    <n v="45874.041666666701"/>
    <m/>
    <m/>
    <s v="Credit Request"/>
    <s v="Resolved"/>
    <s v="Deborah Holt"/>
    <s v="Deborah Holt"/>
    <s v="Commercial"/>
    <x v="19"/>
    <s v="Allegion Entered Incorrect Product"/>
    <s v="Incorrect Handing"/>
    <s v=""/>
    <s v="2026 / 02"/>
    <s v="Return / Replace / Scrap"/>
    <x v="1"/>
  </r>
  <r>
    <x v="313"/>
    <s v="CAS6444489"/>
    <s v="Issue"/>
    <x v="1"/>
    <x v="2"/>
    <m/>
    <m/>
    <s v="Schlage Commercial"/>
    <s v="Lock"/>
    <s v="Keys"/>
    <s v="Security"/>
    <s v="SALES TAX _x000a_NC $363.89_x000a_INVOICE DATE 01/16/26_x000a_INVOCIE 8134547"/>
    <s v="LOC-DOC INC"/>
    <s v="14223368"/>
    <s v="SCG-20913"/>
    <s v="8134547"/>
    <m/>
    <s v="Schlage Commercial"/>
    <s v="Lock"/>
    <s v="Keys"/>
    <s v="Security"/>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47.791666666701"/>
    <m/>
    <m/>
    <s v="Credit Request"/>
    <s v="Resolved"/>
    <s v="Christine Hogue"/>
    <s v="Christine Hogue"/>
    <s v="Commercial"/>
    <x v="3"/>
    <s v="Tax Exemption"/>
    <s v="No Valid Tax Exempt Certificate on File"/>
    <s v=""/>
    <s v="2026 / 02"/>
    <s v="Credit / Debit Request"/>
    <x v="2"/>
  </r>
  <r>
    <x v="314"/>
    <s v="CAS6447213"/>
    <s v="Issue"/>
    <x v="1"/>
    <x v="5"/>
    <m/>
    <m/>
    <s v="Steelcraft"/>
    <s v="Door"/>
    <s v="MU"/>
    <s v="Blue Ash"/>
    <s v="CREDIT OF $  (KW)_x000a_ORDER WAS SHIPPED TO INCORRECT LOCATION AND CUSTOMER NEEDED TO RESHIP_x000a__x000a_REQUESTED RESHIP INVOICE"/>
    <s v="CISA CERRADURAS SA"/>
    <s v="109667"/>
    <s v="24PC2148 RPL2"/>
    <s v="11888693"/>
    <m/>
    <m/>
    <m/>
    <m/>
    <m/>
    <m/>
    <m/>
    <m/>
    <m/>
    <x v="4"/>
    <m/>
    <m/>
    <m/>
    <m/>
    <m/>
    <m/>
    <m/>
    <m/>
    <m/>
    <s v="Active"/>
    <s v="James Andres"/>
    <s v="James Andres"/>
    <s v="International"/>
    <x v="2"/>
    <s v=""/>
    <s v=""/>
    <s v=""/>
    <s v="2026 / 02"/>
    <s v="Credit / Debit Request"/>
    <x v="1"/>
  </r>
  <r>
    <x v="315"/>
    <s v="CAS6447391"/>
    <s v="Issue"/>
    <x v="0"/>
    <x v="1"/>
    <m/>
    <m/>
    <s v="Ives / Gj Commercial"/>
    <s v="Accy"/>
    <s v="Floor/Wall Stops/Bumpers/Silencers"/>
    <s v="Indianapolis"/>
    <s v="RPL_x000a_L2 2EA WS406/407-CVX US32D, WALL BUMPER_x000a_RECEIVED 2EA FS1003_x000a__x000a__x000a__x000a__x000a_SEND TO_x000a_IOS FORT LAUDERDALE WAREHOUSE_x000a_2504 NW 19th St_x000a_POMPANO BEACH, FL 33069_x000a_USA"/>
    <s v="Integrated Openings Solutions LLC"/>
    <s v="SO03278131"/>
    <s v="302266-29"/>
    <s v="45708948"/>
    <m/>
    <s v="Ives / Gj Commercial"/>
    <s v="Accy"/>
    <s v="Floor/Wall Stops/Bumpers/Silencers"/>
    <s v="Indianapolis"/>
    <n v="2"/>
    <s v="0383082~Especificación incorrecta|1033~Incorrect Spec|1040~Errate Specifiche|1036~Prescription incorrecte"/>
    <s v="0763082~Allegion especificación incorrecta|1033~Incorrect Spec from Allegion|1040~(Allegion) Specifica errata|1036~Prescription Allegion incorrecte"/>
    <m/>
    <x v="7"/>
    <m/>
    <s v="WS.10826"/>
    <m/>
    <m/>
    <m/>
    <n v="46072.791666666701"/>
    <m/>
    <m/>
    <s v="Replace Only"/>
    <s v="Resolved"/>
    <s v="Lorell McDonald"/>
    <s v="Caleb Nanzer"/>
    <s v="Commercial"/>
    <x v="1"/>
    <s v="Incorrect Spec"/>
    <s v="Incorrect Spec from Allegion"/>
    <s v=""/>
    <s v="2026 / 02"/>
    <s v="Return / Replace / Scrap"/>
    <x v="1"/>
  </r>
  <r>
    <x v="316"/>
    <s v="CAS6447645"/>
    <s v="Issue"/>
    <x v="0"/>
    <x v="1"/>
    <m/>
    <m/>
    <s v="Ives / Gj Commercial"/>
    <s v="Accy"/>
    <s v="Plates - Kick/Push/Pull"/>
    <s v="Indianapolis"/>
    <s v="RPL_x000a_L9 2EA 8400 US32D 36&quot; x 34 B-CS_x000a_CUSTOMERORDER INCORRECTLY_x000a_CHANGED CASE WAS NOT PROCESSED_x000a_CAS6302333_x000a_**Will be a charged replacement as other material was ordered wrong by customer and material cannot be returned due to being under $250.00_x000a__x000a__x000a_SEND TO_x000a_MJI_x000a_Peter Strunk 520-269-9895_x000a_3224 N Freeway Industrial Loop_x000a_Tucson AZ 85745"/>
    <s v="COOK &amp; BOARDMAN dba LANMOR SERVICES"/>
    <s v="SO03185254"/>
    <s v="AZ-268378##2"/>
    <s v="45615154"/>
    <n v="9"/>
    <s v="Ives / Gj Commercial"/>
    <s v="Accy"/>
    <s v="Plates - Kick/Push/Pull"/>
    <s v="Indianapolis"/>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KPLATE.13481"/>
    <m/>
    <m/>
    <m/>
    <n v="45994.791666666701"/>
    <m/>
    <m/>
    <s v="Replace Only"/>
    <s v="Resolved"/>
    <s v="Lorell McDonald"/>
    <s v="Caleb Nanzer"/>
    <s v="Commercial"/>
    <x v="1"/>
    <s v="Customer Ordered Incorrect Product"/>
    <s v="Customer Ordered Incorrect Product"/>
    <s v=""/>
    <s v="2026 / 02"/>
    <s v="Return / Replace / Scrap"/>
    <x v="2"/>
  </r>
  <r>
    <x v="317"/>
    <s v="CAS6447647"/>
    <s v="Issue"/>
    <x v="0"/>
    <x v="1"/>
    <m/>
    <m/>
    <s v="Ives / Gj Commercial"/>
    <s v="Accy"/>
    <s v="Overhead Door Holder / Stops"/>
    <s v="Indianapolis"/>
    <s v="RTN W/ 45% RESTOCKING FEE_x000a_LINE 2 101F-US32D QTY4_x000a__x000a_discovered that it does not fit the needs of the project_x000a__x000a__x000a_PICK UP_x000a_Block Iron &amp; Supply, Inc._x000a_1016 WITZEL AVE_x000a_OSHKOSH, WI 549021016 WITZEL AVE_x000a_OSHKOSH, WI 54902"/>
    <s v="BLOCK IRON &amp; SUPPLY"/>
    <s v="SO03219630"/>
    <s v="784580"/>
    <s v="45661270"/>
    <n v="2"/>
    <s v="Ives / Gj Commercial"/>
    <s v="Accy"/>
    <s v="Overhead Door Holder / Stops"/>
    <s v="Indianapolis"/>
    <n v="4"/>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OH100-1"/>
    <m/>
    <m/>
    <m/>
    <n v="46042.791666666701"/>
    <m/>
    <m/>
    <s v="Return Only"/>
    <s v="Active"/>
    <s v="Keayra Dinwiddie"/>
    <s v="Caleb Nanzer"/>
    <s v="Commercial"/>
    <x v="1"/>
    <s v="Spec / Plan / Job Change"/>
    <s v="Spec / Plan / Job Change"/>
    <s v=""/>
    <s v="2026 / 02"/>
    <s v="Return / Replace / Scrap"/>
    <x v="2"/>
  </r>
  <r>
    <x v="318"/>
    <s v="CAS6447649"/>
    <s v="Issue"/>
    <x v="0"/>
    <x v="1"/>
    <m/>
    <m/>
    <s v="Von Duprin"/>
    <s v="Exit"/>
    <s v="98/99"/>
    <s v="Indianapolis"/>
    <s v="RETURN FOR CREDIT LESS 45% RESTOCK FEE_x000a_QTY (1) 958002-00: QELA CONVERSION KIT W/DOGGING"/>
    <s v="ADI"/>
    <s v="SO03215401"/>
    <s v="400305869#"/>
    <s v="45654247 1/7/2026"/>
    <n v="1"/>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958002-00: QELA CONVERSION KIT W/DOGGING"/>
    <m/>
    <m/>
    <m/>
    <n v="46028.791666666701"/>
    <m/>
    <m/>
    <s v="Return Only"/>
    <s v="Active"/>
    <s v="Karen Fischer"/>
    <s v="Karen Fischer"/>
    <s v="Commercial"/>
    <x v="0"/>
    <s v="Customer Ordered Incorrect Product"/>
    <s v="Customer Ordered Incorrect Product"/>
    <s v=""/>
    <s v="2026 / 02"/>
    <s v="Return / Replace / Scrap"/>
    <x v="2"/>
  </r>
  <r>
    <x v="319"/>
    <s v="CAS6447978"/>
    <s v="Issue"/>
    <x v="0"/>
    <x v="1"/>
    <m/>
    <m/>
    <s v="Ives / Gj Commercial"/>
    <s v="Accy"/>
    <s v="Floor/Wall Stops/Bumpers/Silencers"/>
    <s v="Indianapolis"/>
    <s v="N/C RPL_x000a_LINE 1 WS406/407CCV US32D QTY 1_x000a__x000a_MISSING_x000a__x000a_SHIP TO_x000a_DOORS INC_x000a_110 WEST 55TH ST_x000a_Davenport, IA 52806"/>
    <s v="DOORS INC"/>
    <s v="SO03268517"/>
    <s v="PD56170"/>
    <s v="45704547"/>
    <n v="1"/>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S.10833"/>
    <m/>
    <m/>
    <m/>
    <n v="46076.791666666701"/>
    <m/>
    <m/>
    <s v="Replace Only"/>
    <s v="Resolved"/>
    <s v="Keayra Dinwiddie"/>
    <s v="Caleb Nanzer"/>
    <s v="Commercial"/>
    <x v="1"/>
    <s v="Allegion Sent Missing Product / Part"/>
    <s v="Missing Product"/>
    <s v=""/>
    <s v="2026 / 02"/>
    <s v="Return / Replace / Scrap"/>
    <x v="0"/>
  </r>
  <r>
    <x v="320"/>
    <s v="CAS6448409"/>
    <s v="Issue"/>
    <x v="0"/>
    <x v="1"/>
    <m/>
    <m/>
    <s v="Ives / Gj Commercial"/>
    <s v="Accy"/>
    <s v="Continuous Hinges - Geared"/>
    <s v="Indianapolis"/>
    <s v="N/C replacement, hinge cutout is at wrong length._x000a__x000a_Line 4 - Qty 2 - 224HD 83&quot; (2108.2mm) US28 RH EPT-LOC=28-13/16&quot; (731.8mm) TEKWD_x000a__x000a_Ship to:_x000a_Next Door_x000a_2705 N COMMERCE PKWY_x000a_Miramar, FL 33025_x000a_USA"/>
    <s v="Foundation Building Materials"/>
    <s v="SO03098217"/>
    <s v="FL1435-824"/>
    <s v="45521299"/>
    <n v="4"/>
    <s v="Ives / Gj Commercial"/>
    <s v="Accy"/>
    <s v="Continuous Hinges - Geared"/>
    <s v="Indianapolis"/>
    <n v="2"/>
    <s v="0281033~Allegion Sent Incorrect Product / Part"/>
    <s v="9721033~Incorrect Product|1036~Produit incorrect|1040~Prodotto errato"/>
    <m/>
    <x v="0"/>
    <m/>
    <m/>
    <m/>
    <m/>
    <m/>
    <m/>
    <n v="45930"/>
    <m/>
    <s v="Replace Only"/>
    <s v="Resolved"/>
    <s v="Caleb Nanzer"/>
    <s v="Deandra Ball"/>
    <s v="Commercial"/>
    <x v="1"/>
    <s v="Allegion Sent Incorrect Product / Part"/>
    <s v="Incorrect Product"/>
    <s v=""/>
    <s v="2026 / 02"/>
    <s v="Return / Replace / Scrap"/>
    <x v="0"/>
  </r>
  <r>
    <x v="321"/>
    <s v="CAS6449205"/>
    <s v="Issue"/>
    <x v="0"/>
    <x v="1"/>
    <m/>
    <m/>
    <s v="Schlage Commercial"/>
    <s v="Lock"/>
    <s v="L9000"/>
    <s v="Security"/>
    <s v="Qty 41 30-001 118 626 S123_x000a__x000a_You're right, it's a 41-cylinder._x000a_Thanks._x000a__x000a_Saludos/ Best Regards_x000a__x000a_Israel Moreno_x000a__x000a_2/24/2026 - Emailed Clairin to confirm cylinder Qty._x000a__x000a_There are 46 cylinders that did not come with the locks._x000a__x000a_Attaches is the SLI."/>
    <s v="PUERTAS AUTOMATICAS DE VERACRUZ S.A. DE C.V"/>
    <s v="14244907"/>
    <s v="711"/>
    <m/>
    <m/>
    <s v="Schlage Commercial"/>
    <s v="Lock"/>
    <s v="L9000"/>
    <s v="Security"/>
    <n v="4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94555899087"/>
    <m/>
    <m/>
    <m/>
    <n v="46056.791666666701"/>
    <m/>
    <m/>
    <s v="Replace Only"/>
    <s v="Resolved"/>
    <s v="Venus Rivera"/>
    <s v="Venus Rivera"/>
    <s v="International"/>
    <x v="3"/>
    <s v="Allegion Sent Missing Product / Part"/>
    <s v="Missing Part / Component"/>
    <s v=""/>
    <s v="2026 / 02"/>
    <s v="Return / Replace / Scrap"/>
    <x v="0"/>
  </r>
  <r>
    <x v="322"/>
    <s v="CAS6449773"/>
    <s v="Issue"/>
    <x v="0"/>
    <x v="4"/>
    <m/>
    <m/>
    <s v="Falcon"/>
    <s v="Dctl"/>
    <s v="SC60A"/>
    <s v="Olathe"/>
    <s v="Line 1- shortage_x000a__x000a_Replace no charge:_x000a_Line 1 Qty 5_x000a_SC61A STD SLIM RWPA MTBK CLOSER 44111_x000a__x000a_Ship to orig address:_x000a_22661 OLD CANAL RD_x000a_Yorba Linda, CA 92887_x000a____________________________________x000a_Is there anything else we should know about your request?: freight was mixed with another order 20652-B_x000a_Selected primary Product Type: Closers_x000a_Do you also need to update the Ship To Address on your order?: No_x000a_The original ship-to address is saved on the shipping tab._x000a_Email: john@turidoor.com_x000a_Phone Number: (714) 283-8801_x000a_Preferred Contact Method: Email"/>
    <s v="TURI DOOR SYSTEMS"/>
    <s v="SO03262872"/>
    <s v="20652-A###1"/>
    <s v="45707726"/>
    <n v="1"/>
    <s v="Falcon"/>
    <s v="Dctl"/>
    <s v="SC60A"/>
    <s v="Olathe"/>
    <n v="5"/>
    <s v="0641033~Allegion Shipped Incorrect Amount|1040~(Allegion) Spedito Valore/Q.tà Errato|3082~Allegion envió una cantidad incorrecta|1036~Allegion a expédié un montant incorrect"/>
    <s v="3251033~Shortage|1040~Mancanza|1055~Eksiklik|3082~Escaso|1036~Rupture"/>
    <m/>
    <x v="6"/>
    <m/>
    <s v="043156609031"/>
    <s v="Complete closer"/>
    <m/>
    <m/>
    <n v="46070.791666666701"/>
    <m/>
    <m/>
    <s v="Replace Only"/>
    <s v="Resolved"/>
    <s v="Portal Cases"/>
    <s v="Tuesday Bailey"/>
    <s v="Commercial"/>
    <x v="13"/>
    <s v="Allegion Shipped Incorrect Amount"/>
    <s v="Shortage"/>
    <s v=""/>
    <s v="2026 / 02"/>
    <s v="Return / Replace / Scrap"/>
    <x v="0"/>
  </r>
  <r>
    <x v="323"/>
    <s v="CAS6451188"/>
    <s v="Issue"/>
    <x v="0"/>
    <x v="0"/>
    <m/>
    <s v="Out of Box"/>
    <s v="Schlage Commercial"/>
    <s v="Lock"/>
    <s v="L9000"/>
    <s v="El Sauzal"/>
    <s v="NO CHARGE REPLACEMENT ORDER: _x000a__x000a_LINE 3 QTY 1_x000a_LOCK.LV9071.J.06.626.00N.LR.09-663.10-072.134.1 3/16_x000a__x000a_Is there visible damage to exterior of shipping cartons?: no_x000a_Is there anything else we should know about your request?: We ordered a total of 5 classroom locks. The GC was able to install 4 of them but the 5th one would not work. They said it wouldn't lock &amp; the handle wouldn't turn. Can we please get 1 replacement asap to help them to complete this project?_x000a_Selected primary Product Type: Mechanical Locks_x000a_Do you also need to update the Ship To Address on your order?: No_x000a_The original ship-to address is saved on the shipping tab._x000a_One or more files were provided by the customer and saved in the timeline._x000a_Email: tara@jcryanebco.com_x000a_Phone Number: (631) 478-4145_x000a_Preferred Contact Method: Email"/>
    <s v="J C RYAN EBCO - H &amp; G LLC"/>
    <s v="14182674"/>
    <s v="63772"/>
    <s v="8068011"/>
    <n v="3"/>
    <s v="Schlage Commercial"/>
    <s v="Lock"/>
    <s v="L9000"/>
    <s v="El Sauzal"/>
    <n v="1"/>
    <s v="0491040~Imballaggio|1033~Insufficient Packaging|1036~Emballage|3082~Embalaje"/>
    <s v="1111040~Imballaggio|3082~Embalaje|1033~Insufficient Packaging|1036~Emballage"/>
    <m/>
    <x v="6"/>
    <m/>
    <s v="L-SLLK*9248529"/>
    <s v="L9070"/>
    <m/>
    <m/>
    <n v="45967.791666666701"/>
    <m/>
    <m/>
    <s v="Replace Only"/>
    <s v="Resolved"/>
    <s v="Portal Cases"/>
    <s v="Ramiro Hernandez"/>
    <s v="Commercial"/>
    <x v="3"/>
    <s v="Insufficient Packaging"/>
    <s v="Insufficient Packaging"/>
    <s v=""/>
    <s v="2026 / 02"/>
    <s v="Return / Replace / Scrap"/>
    <x v="0"/>
  </r>
  <r>
    <x v="324"/>
    <s v="CAS6452235"/>
    <s v="Issue"/>
    <x v="0"/>
    <x v="0"/>
    <m/>
    <s v="Out of Box"/>
    <s v="Von Duprin"/>
    <s v="Exit"/>
    <s v="98/99"/>
    <s v="Indianapolis"/>
    <s v="REPLACE SO03290482_x000a_DONE 02/27/26 JB_x000a__x000a_REPLACE _x000a_L16 QTY 1 RX-QELA-9850WDC-EO-643E-3'-6'8&quot;-7'0&quot;-LBL-150-LBS-PBT=643E-CON-SNB_x000a_L17 QTY 1 RX-QELA-9850WDC-NL-OP-643E-3'-6'8&quot;-7'0&quot;-L/TRIM-110WD-643E-LBL-150-LBS-PBT=643E-CON-SNB_x000a__x000a_SHIP TO _x000a_3437 W NORRIS VIEW LN_x000a_WEST JORDAN, UT 84088_x000a__x000a__x000a_Do you need a replacement for a component or the entire device?: Device_x000a_Is there anything else we should know about this return?: DEVICE IS NOT POWERING UP_x000a_Selected primary Product Type: Exits_x000a_Do you also need to update the Ship To Address on your order?: No_x000a_The original ship-to address is saved on the shipping tab._x000a_Email: josh.steinmann@imlss.com_x000a_Phone Number: (801) 486-0079_x000a_Preferred Contact Method: Email"/>
    <s v="IML Security Supply"/>
    <s v="SO02893625"/>
    <s v="649158"/>
    <s v="45270987"/>
    <n v="16"/>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7383"/>
    <s v="QELA Device"/>
    <m/>
    <m/>
    <n v="45742.833333333299"/>
    <m/>
    <m/>
    <s v="Replace Only"/>
    <s v="Resolved"/>
    <s v="Portal Cases"/>
    <s v="Jacquelyn Bastone"/>
    <s v="Commercial"/>
    <x v="0"/>
    <s v="Functional Mechanical"/>
    <s v="Manufacturing"/>
    <s v="Mfg Issue / Machining Issue"/>
    <s v="2026 / 02"/>
    <s v="Return / Replace / Scrap"/>
    <x v="0"/>
  </r>
  <r>
    <x v="324"/>
    <s v="CAS6452235"/>
    <s v="Issue"/>
    <x v="0"/>
    <x v="0"/>
    <m/>
    <s v="Out of Box"/>
    <s v="Von Duprin"/>
    <s v="Exit"/>
    <s v="98/99"/>
    <s v="Indianapolis"/>
    <s v="REPLACE SO03290482_x000a_DONE 02/27/26 JB_x000a__x000a_REPLACE _x000a_L16 QTY 1 RX-QELA-9850WDC-EO-643E-3'-6'8&quot;-7'0&quot;-LBL-150-LBS-PBT=643E-CON-SNB_x000a_L17 QTY 1 RX-QELA-9850WDC-NL-OP-643E-3'-6'8&quot;-7'0&quot;-L/TRIM-110WD-643E-LBL-150-LBS-PBT=643E-CON-SNB_x000a__x000a_SHIP TO _x000a_3437 W NORRIS VIEW LN_x000a_WEST JORDAN, UT 84088_x000a__x000a__x000a_Do you need a replacement for a component or the entire device?: Device_x000a_Is there anything else we should know about this return?: DEVICE IS NOT POWERING UP_x000a_Selected primary Product Type: Exits_x000a_Do you also need to update the Ship To Address on your order?: No_x000a_The original ship-to address is saved on the shipping tab._x000a_Email: josh.steinmann@imlss.com_x000a_Phone Number: (801) 486-0079_x000a_Preferred Contact Method: Email"/>
    <s v="IML Security Supply"/>
    <s v="SO02893625"/>
    <s v="649158"/>
    <s v="45270987"/>
    <n v="17"/>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7384"/>
    <s v="QEL Device"/>
    <m/>
    <m/>
    <n v="45742.833333333299"/>
    <m/>
    <m/>
    <s v="Replace Only"/>
    <s v="Resolved"/>
    <s v="Portal Cases"/>
    <s v="Jacquelyn Bastone"/>
    <s v="Commercial"/>
    <x v="0"/>
    <s v="Functional Mechanical"/>
    <s v="Manufacturing"/>
    <s v="Mfg Issue / Machining Issue"/>
    <s v="2026 / 02"/>
    <s v="Return / Replace / Scrap"/>
    <x v="0"/>
  </r>
  <r>
    <x v="325"/>
    <s v="CAS6453057"/>
    <s v="Issue"/>
    <x v="0"/>
    <x v="0"/>
    <m/>
    <s v="Reliability"/>
    <s v="Schlage Commercial"/>
    <s v="Lock"/>
    <s v="L9000 Electrified"/>
    <s v="Security"/>
    <s v="Do you need a replacement for a component or the entire device?: Device_x000a_Is there anything else we should know about this return?: lock quit working on Tuesday. they have power going in and the lock does nothing_x000a_Selected primary Product Type: Electronic Locks/Readers and Credentials/Biometrics_x000a_Do you also need to update the Ship To Address on your order?: Yes_x000a_The customer changed the ship-to address and it is saved on the shipping tab._x000a_Email: dlarsen@absdoors.com_x000a_Phone Number: (208) 523-6484_x000a_Preferred Contact Method: Email_x000a_"/>
    <s v="COOK &amp; BOARDMAN LLC - DBA ARCHITECTURAL BUILDING SUPPLY LLC"/>
    <s v="14235995"/>
    <s v="370710-10"/>
    <s v="8137015"/>
    <m/>
    <m/>
    <m/>
    <m/>
    <m/>
    <n v="1"/>
    <m/>
    <m/>
    <m/>
    <x v="4"/>
    <m/>
    <s v="L-SLLK*11210429"/>
    <m/>
    <m/>
    <m/>
    <n v="46041.791666666701"/>
    <m/>
    <m/>
    <m/>
    <s v="Active"/>
    <s v="Portal Cases"/>
    <s v="Portal Cases"/>
    <s v="Commercial"/>
    <x v="3"/>
    <s v=""/>
    <s v=""/>
    <s v=""/>
    <s v="2026 / 02"/>
    <s v="Return / Replace / Scrap"/>
    <x v="1"/>
  </r>
  <r>
    <x v="326"/>
    <s v="CAS6453239"/>
    <s v="Issue"/>
    <x v="0"/>
    <x v="1"/>
    <m/>
    <m/>
    <s v="Von Duprin"/>
    <s v="Exit"/>
    <s v="98/99"/>
    <s v="Indianapolis"/>
    <s v="Is there anything else we should know about this return?: Needed to be a 9927 device so WS-T2020.9927L-KC(#17) WS-T304L 3X86 OPTR-OP8 26D RHR_x000a_Selected primary Product Type: Exits_x000a_Email: efosheim@wmstrimble.com_x000a_Phone Number: 865-609-3548_x000a_Preferred Contact Method: Email_x000a_"/>
    <s v="WM S TRIMBLE CO INC"/>
    <s v="SO03250703"/>
    <s v="1-385274"/>
    <s v="45699586"/>
    <n v="10"/>
    <m/>
    <m/>
    <m/>
    <m/>
    <n v="1"/>
    <m/>
    <m/>
    <m/>
    <x v="4"/>
    <m/>
    <s v="ED99"/>
    <m/>
    <m/>
    <m/>
    <n v="46064.791666666701"/>
    <m/>
    <m/>
    <m/>
    <s v="Active"/>
    <s v="Portal Cases"/>
    <s v="Portal Cases"/>
    <s v="Commercial"/>
    <x v="0"/>
    <s v=""/>
    <s v=""/>
    <s v=""/>
    <s v="2026 / 02"/>
    <s v="Return / Replace / Scrap"/>
    <x v="1"/>
  </r>
  <r>
    <x v="327"/>
    <s v="CAS6454043"/>
    <s v="Issue"/>
    <x v="0"/>
    <x v="1"/>
    <m/>
    <m/>
    <s v="Ives / Gj Commercial"/>
    <s v="Accy"/>
    <s v="Plates - Kick/Push/Pull"/>
    <s v="Indianapolis"/>
    <s v="N/C replacement, shortage of below material. _x000a__x000a_Line 4 - Qty 1 - 8400 US10B 10&quot; x 35&quot; B-CS_x000a__x000a_Ship to:_x000a_KC Warehouse_x000a_1606 BURLINGTON ST_x000a_NORTH KANSAS CITY, MO 64116_x000a_USA_x000a_-----------_x000a_Is there anything else we should know about your request?: only 11 came on this line._x000a_Selected primary Product Type: Accessories_x000a_Do you also need to update the Ship To Address on your order?: No_x000a_The original ship-to address is saved on the shipping tab._x000a_Email: dhunt@walshdoor.com_x000a_Phone Number: 15157777261_x000a_Preferred Contact Method: Email"/>
    <s v="WALSH DOOR &amp; HARDWARE - DBA METAL DOORS &amp; FRAME CO"/>
    <s v="SO03266185"/>
    <s v="4-25225-11"/>
    <s v="45714759"/>
    <n v="4"/>
    <s v="Ives / Gj Commercial"/>
    <s v="Accy"/>
    <s v="Plates - Kick/Push/Pull"/>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KPLATE.20579"/>
    <m/>
    <m/>
    <m/>
    <n v="46075.791666666701"/>
    <m/>
    <m/>
    <s v="Replace Only"/>
    <s v="Resolved"/>
    <s v="Portal Cases"/>
    <s v="Caleb Nanzer"/>
    <s v="Commercial"/>
    <x v="1"/>
    <s v="Allegion Sent Missing Product / Part"/>
    <s v="Missing Product"/>
    <s v=""/>
    <s v="2026 / 02"/>
    <s v="Return / Replace / Scrap"/>
    <x v="0"/>
  </r>
  <r>
    <x v="328"/>
    <s v="CAS6454599"/>
    <s v="Issue"/>
    <x v="0"/>
    <x v="1"/>
    <m/>
    <m/>
    <s v="Zero"/>
    <s v="Accy"/>
    <s v="Perimeter Seals"/>
    <s v="Indianapolis"/>
    <s v="N/C RPL_x000a_LINE 15 475AA-S 36 X 84&quot; (914 X 2134MM) QTY 2_x000a__x000a_MISSING _x000a__x000a__x000a_SHIP TO_x000a_LOTSPEICH CO. OF FLORIDA_x000a_6351 NW 28TH WAY_x000a_FT LAUDERDALE, FL 33309"/>
    <s v="LOTSPEICH CO OF FLORIDA"/>
    <s v="SO03249290"/>
    <s v="32257621-009"/>
    <s v="45687965"/>
    <n v="15"/>
    <s v="Zero"/>
    <s v="Accy"/>
    <s v="Perimeter Seal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HNJ475AAS-3684"/>
    <m/>
    <m/>
    <m/>
    <n v="46054.791666666701"/>
    <m/>
    <m/>
    <s v="Replace Only"/>
    <s v="Resolved"/>
    <s v="Keayra Dinwiddie"/>
    <s v="Caleb Nanzer"/>
    <s v="Commercial"/>
    <x v="5"/>
    <s v="Allegion Sent Missing Product / Part"/>
    <s v="Missing Product"/>
    <s v=""/>
    <s v="2026 / 02"/>
    <s v="Return / Replace / Scrap"/>
    <x v="0"/>
  </r>
  <r>
    <x v="329"/>
    <s v="CAS6455824"/>
    <s v="Issue"/>
    <x v="0"/>
    <x v="0"/>
    <m/>
    <s v="Out of Box"/>
    <s v="Schlage Commercial"/>
    <s v="Lock"/>
    <s v="ND"/>
    <s v="El Sauzal"/>
    <s v="Is there visible damage to exterior of shipping cartons?: no_x000a_Is there anything else we should know about your request?: One of the ND40OS-OCC Indicator lever sets ordered came with an internal part broken in it, please see the pictures attached. Please send me either a replacement part or lockset as needed to fix this issue ASAP._x000a_Selected primary Product Type: Mechanical Locks_x000a_Do you also need to update the Ship To Address on your order?: No_x000a_The original ship-to address is saved on the shipping tab._x000a_One or more files were provided by the customer and saved in the timeline._x000a_Email: zwamsley@absdoors.com_x000a_Phone Number: (801) 478-1526_x000a_Preferred Contact Method: Email_x000a_"/>
    <s v="COOK &amp; BOARDMAN LLC - DBA ARCHITECTURAL BUILDING SUPPLY LLC"/>
    <s v="14207789"/>
    <s v="6612840"/>
    <s v="8132024"/>
    <m/>
    <m/>
    <m/>
    <m/>
    <m/>
    <n v="1"/>
    <s v="0491040~Imballaggio|1033~Insufficient Packaging|1036~Emballage|3082~Embalaje"/>
    <s v="1111040~Imballaggio|3082~Embalaje|1033~Insufficient Packaging|1036~Emballage"/>
    <m/>
    <x v="6"/>
    <m/>
    <s v="ND-SLLK*10352029"/>
    <m/>
    <m/>
    <m/>
    <n v="46035.791666666701"/>
    <m/>
    <m/>
    <m/>
    <s v="Active"/>
    <s v="Portal Cases"/>
    <s v="Portal Cases"/>
    <s v="Commercial"/>
    <x v="3"/>
    <s v="Insufficient Packaging"/>
    <s v="Insufficient Packaging"/>
    <s v=""/>
    <s v="2026 / 02"/>
    <s v="Return / Replace / Scrap"/>
    <x v="0"/>
  </r>
  <r>
    <x v="330"/>
    <s v="CAS6455878"/>
    <s v="Issue"/>
    <x v="0"/>
    <x v="1"/>
    <m/>
    <m/>
    <s v="Von Duprin"/>
    <s v="Exit"/>
    <s v="Mechanical Parts / Kits"/>
    <s v="Indianapolis"/>
    <s v="Replace:_x000a_1EA:_x000a_050425-03: 88EO/NL-F LHR C/CASE KIT US3_x000a_Per customer incorrect material was sent , part number is correct wrong part received. _x000a__x000a_Ship to:_x000a_RAYHAVEN GROUP_x000a_35901 SCHOOLCRAFT RD_x000a_LIVONIA, MI 48150"/>
    <s v="Foundation Building Materials"/>
    <s v="SO03254087"/>
    <s v="1059612 RPL 012926"/>
    <s v="45710157"/>
    <m/>
    <s v="Von Duprin"/>
    <s v="Exit"/>
    <s v="Mechanical Parts / Kits"/>
    <s v="Indianapolis"/>
    <n v="1"/>
    <s v="0281033~Allegion Sent Incorrect Product / Part"/>
    <s v="9731033~Incorrect Part / Component|1036~Composant/pièce incorrect|1040~Componente errato"/>
    <m/>
    <x v="0"/>
    <m/>
    <s v="050425-03: 88EO/NL-F LHR C/CASE KIT US3"/>
    <m/>
    <m/>
    <m/>
    <n v="46072"/>
    <m/>
    <m/>
    <s v="Replace Only"/>
    <s v="Active"/>
    <s v="Latia Whorton"/>
    <s v="Latia Whorton"/>
    <s v="Commercial"/>
    <x v="0"/>
    <s v="Allegion Sent Incorrect Product / Part"/>
    <s v="Incorrect Part / Component"/>
    <s v=""/>
    <s v="2026 / 02"/>
    <s v="Return / Replace / Scrap"/>
    <x v="0"/>
  </r>
  <r>
    <x v="331"/>
    <s v="CAS6456674"/>
    <s v="Issue"/>
    <x v="0"/>
    <x v="1"/>
    <m/>
    <m/>
    <s v="Ives / Gj Commercial"/>
    <s v="Accy"/>
    <s v="Pulls &amp; Pushbars"/>
    <s v="Indianapolis"/>
    <s v="Is there anything else we should know about your request?: two of the four pulls were returned to sender, according to UPS tracking and I need them back_x000a_Selected primary Product Type: Accessories_x000a_Do you also need to update the Ship To Address on your order?: No_x000a_The original ship-to address is saved on the shipping tab._x000a_Email: manuel@securityhardwaresolutions.com_x000a_Phone Number: (505) 792-9316_x000a_Preferred Contact Method: Email_x000a_"/>
    <s v="SECURITY HARDWARE SOLUTIONS LLC"/>
    <s v="SO03243484"/>
    <s v="13156"/>
    <s v="45691223"/>
    <n v="3"/>
    <m/>
    <m/>
    <m/>
    <m/>
    <n v="2"/>
    <m/>
    <m/>
    <m/>
    <x v="4"/>
    <m/>
    <s v="PULL.10706"/>
    <m/>
    <m/>
    <m/>
    <n v="46058.791666666701"/>
    <m/>
    <m/>
    <m/>
    <s v="Active"/>
    <s v="Portal Cases"/>
    <s v="Portal Cases"/>
    <s v="Commercial"/>
    <x v="1"/>
    <s v=""/>
    <s v=""/>
    <s v=""/>
    <s v="2026 / 02"/>
    <s v="Return / Replace / Scrap"/>
    <x v="1"/>
  </r>
  <r>
    <x v="332"/>
    <s v="CAS6456914"/>
    <s v="Issue"/>
    <x v="0"/>
    <x v="1"/>
    <m/>
    <m/>
    <s v="Von Duprin"/>
    <s v="Exit"/>
    <s v="98/99"/>
    <s v="Indianapolis"/>
    <s v="CAN YOU TELL ME WHAT LINES TEH EXTENSION RODS ARE NOT THREADED?_x000a__x000a_NC REPLACE_x000a_10ea 051808-00 extension rods _x000a__x000a_SHIP TO_x000a_960 - McBride Door &amp; Hardware_x000a_13811 DANIELSON ST_x000a_POWAY, CA 92064_x000a_USA_x000a__x000a_We have 10ea 051808-00 extension rods that do not have the threaded portion on the female end of the rod. What do we need to do to get this resolved?"/>
    <s v="Cook &amp; Boardman dba McBride Door &amp; Hardware"/>
    <s v="SO03249071"/>
    <s v="300236-003"/>
    <s v="45687691"/>
    <m/>
    <m/>
    <m/>
    <m/>
    <m/>
    <m/>
    <m/>
    <m/>
    <m/>
    <x v="4"/>
    <m/>
    <m/>
    <m/>
    <m/>
    <m/>
    <m/>
    <m/>
    <m/>
    <m/>
    <s v="Active"/>
    <s v="Mary Rowinski"/>
    <s v="Mary Rowinski"/>
    <s v="Commercial"/>
    <x v="0"/>
    <s v=""/>
    <s v=""/>
    <s v=""/>
    <s v="2026 / 02"/>
    <s v="Return / Replace / Scrap"/>
    <x v="1"/>
  </r>
  <r>
    <x v="333"/>
    <s v="CAS6457344"/>
    <s v="Issue"/>
    <x v="0"/>
    <x v="0"/>
    <m/>
    <s v="Out of Box"/>
    <s v="Von Duprin"/>
    <s v="Exit"/>
    <s v="Trim/Controls"/>
    <s v="Indianapolis"/>
    <s v="Customer ordered ELP373L-BE trim and OE entered E373L-BE trim - incorrect - wrong trim sent._x000a__x000a_Please send RMA to return 2 each Trim.27279_x000a__x000a_Please replace with 2 each E-LP373L-BE US26D RHR 06 FSE 1.3/4&quot;_x000a__x000a_Please ship UPS Blue directly to customer:_x000a__x000a_ELOY VILLALOBOS_x000a_UPS STORE_x000a_552 E CARSON ST #104_x000a_CARSON, CA 90745"/>
    <s v="IML Security Supply"/>
    <s v="SO03251094"/>
    <m/>
    <m/>
    <m/>
    <s v="Von Duprin"/>
    <s v="Exit"/>
    <s v="Trim/Controls"/>
    <s v="Indianapolis"/>
    <n v="2"/>
    <s v="0311033~Functional Mechanical|1040~Funzionamento Meccanico|3082~Función mecánica|1036~Functional Mechanical"/>
    <s v="9691033~Installation / Removal / Prep|1036~Installation / Préparation|1040~Installazione / Prep"/>
    <m/>
    <x v="0"/>
    <m/>
    <m/>
    <s v="Lever"/>
    <m/>
    <m/>
    <n v="46063"/>
    <m/>
    <m/>
    <s v="Return and Replace"/>
    <s v="Active"/>
    <s v="Burke Fox"/>
    <s v="Burke Fox"/>
    <s v="Commercial"/>
    <x v="0"/>
    <s v="Functional Mechanical"/>
    <s v="Installation / Removal / Prep"/>
    <s v=""/>
    <s v="2026 / 02"/>
    <s v="Return / Replace / Scrap"/>
    <x v="0"/>
  </r>
  <r>
    <x v="334"/>
    <s v="CAS6445337"/>
    <s v="Issue"/>
    <x v="0"/>
    <x v="0"/>
    <m/>
    <s v="Out of Box"/>
    <s v="Lcn"/>
    <s v="Dctl"/>
    <s v="7980 Control Boxes"/>
    <s v="Princeton"/>
    <s v="PER RSO, CUSTOMER HAS DEFECTIVE CONTROL BOX AND IS NOT WORKING_x000a__x000a_N/C REPLACE_x000a__x000a_LINE 4_x000a_QTY: 1_x000a_7981 Control Box_x000a__x000a_RETURN_x000a__x000a_QTY: 1_x000a_7981 Control Box"/>
    <s v="SOUTHERN DOOR &amp; PLYWOOD CO"/>
    <s v="738975 02"/>
    <s v="PO038983"/>
    <m/>
    <m/>
    <s v="Lcn"/>
    <s v="Dctl"/>
    <s v="7980 Control Boxes"/>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7981 Control Box"/>
    <s v="Complete Control Box"/>
    <m/>
    <m/>
    <n v="45831.833333333299"/>
    <m/>
    <m/>
    <s v="Return and Replace"/>
    <s v="Active"/>
    <s v="Tarin Smith"/>
    <s v="Lisa Waterhouse"/>
    <s v="Commercial"/>
    <x v="4"/>
    <s v="Door Not in Control"/>
    <s v="Programming"/>
    <s v=""/>
    <s v="2026 / 02"/>
    <s v="Return / Replace / Scrap"/>
    <x v="0"/>
  </r>
  <r>
    <x v="335"/>
    <s v="CAS6446039"/>
    <s v="Issue"/>
    <x v="0"/>
    <x v="1"/>
    <m/>
    <s v="Out of Box"/>
    <s v="Steelcraft"/>
    <s v="Door"/>
    <s v="L"/>
    <s v="Blue Ash"/>
    <s v="(10)  REPL  AS  ACKD   1  PT# 7720  _x000a_(see  ship to ackd)  _x000a_Is there visible damage to exterior of shipping cartons?: no_x000a_Is there anything else we should know about your request?: Door was provided with 4.5&quot; hinge prep instead of 5&quot; hinges._x000a_Selected primary Product Type: Steelcraft Doors and Frames_x000a_Do you also need to update the Ship To Address on your order?: Yes_x000a_The customer changed the ship-to address and it is saved on the shipping tab._x000a_One or more files were provided by the customer and saved in the timeline._x000a_Email: adam.smith@kinshipgroup.com_x000a_Preferred Contact Method: Email"/>
    <s v="Kinship Group LLC"/>
    <s v="994703"/>
    <s v="300120-2"/>
    <s v="11876086"/>
    <n v="10"/>
    <s v="Steelcraft"/>
    <s v="Door"/>
    <s v="L"/>
    <s v="Blue Ash"/>
    <n v="1"/>
    <s v="0241036~Allegion a produit un produit incorrect|1033~Allegion Manuf Incorrect Product"/>
    <s v="9551033~Prep Location - Hinge"/>
    <m/>
    <x v="0"/>
    <m/>
    <s v="7720"/>
    <s v="L"/>
    <m/>
    <m/>
    <m/>
    <n v="46077"/>
    <m/>
    <s v="Replace Only"/>
    <s v="Resolved"/>
    <s v="Portal Cases"/>
    <s v="Jeff Livingston"/>
    <s v="Commercial"/>
    <x v="2"/>
    <s v="Allegion Manuf Incorrect Product"/>
    <s v="Prep Location - Hinge"/>
    <s v=""/>
    <s v="2026 / 02"/>
    <s v="Return / Replace / Scrap"/>
    <x v="0"/>
  </r>
  <r>
    <x v="336"/>
    <s v="CAS6446353"/>
    <s v="Issue"/>
    <x v="0"/>
    <x v="1"/>
    <m/>
    <m/>
    <s v="Zero"/>
    <s v="Accy"/>
    <s v="Perimeter Seals"/>
    <s v="Indianapolis"/>
    <s v="Lines 4 &amp; 5- Request to return _x000a_Past the 180 days to return _x000a_Ship dates  6/23/25 &amp;  7/14/25 _x000a_________________________________________________________x000a_Is there anything else we should know about this return?: Looking to exchange the 188S for 488S and the 770G for 429G_x000a_Selected primary Product Type: Accessories_x000a_Email: jmdeutscher@dddoors.com_x000a_Phone Number: (718) 509-1321_x000a_Preferred Contact Method: Email"/>
    <s v="DEUTSCHER &amp; DAUGHTER INC"/>
    <s v="SO02992848"/>
    <s v="92504504"/>
    <s v="45418631"/>
    <n v="4"/>
    <s v="Zero"/>
    <s v="Accy"/>
    <s v="Perimeter Seals"/>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HNJ-770.10759"/>
    <m/>
    <m/>
    <m/>
    <n v="45851.833333333299"/>
    <m/>
    <m/>
    <s v="Return Only"/>
    <s v="Resolved"/>
    <s v="Portal Cases"/>
    <s v="Tuesday Bailey"/>
    <s v="Commercial"/>
    <x v="5"/>
    <s v="Spec / Plan / Job Change"/>
    <s v="Spec / Plan / Job Change"/>
    <s v=""/>
    <s v="2026 / 02"/>
    <s v="Return / Replace / Scrap"/>
    <x v="2"/>
  </r>
  <r>
    <x v="336"/>
    <s v="CAS6446353"/>
    <s v="Issue"/>
    <x v="0"/>
    <x v="1"/>
    <m/>
    <m/>
    <s v="Zero"/>
    <s v="Accy"/>
    <s v="Perimeter Seals"/>
    <s v="Indianapolis"/>
    <s v="Lines 4 &amp; 5- Request to return _x000a_Past the 180 days to return _x000a_Ship dates  6/23/25 &amp;  7/14/25 _x000a_________________________________________________________x000a_Is there anything else we should know about this return?: Looking to exchange the 188S for 488S and the 770G for 429G_x000a_Selected primary Product Type: Accessories_x000a_Email: jmdeutscher@dddoors.com_x000a_Phone Number: (718) 509-1321_x000a_Preferred Contact Method: Email"/>
    <s v="DEUTSCHER &amp; DAUGHTER INC"/>
    <s v="SO02992848"/>
    <s v="92504504"/>
    <s v="45418631"/>
    <n v="5"/>
    <s v="Zero"/>
    <s v="Accy"/>
    <s v="Perimeter Seals"/>
    <s v="Indianapolis"/>
    <n v="13"/>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WT188BK-17PSA"/>
    <m/>
    <m/>
    <m/>
    <n v="45830.833333333299"/>
    <m/>
    <m/>
    <s v="Return Only"/>
    <s v="Resolved"/>
    <s v="Portal Cases"/>
    <s v="Tuesday Bailey"/>
    <s v="Commercial"/>
    <x v="5"/>
    <s v="Spec / Plan / Job Change"/>
    <s v="Spec / Plan / Job Change"/>
    <s v=""/>
    <s v="2026 / 02"/>
    <s v="Return / Replace / Scrap"/>
    <x v="2"/>
  </r>
  <r>
    <x v="337"/>
    <s v="CAS6446356"/>
    <s v="Issue"/>
    <x v="0"/>
    <x v="1"/>
    <m/>
    <m/>
    <s v="Von Duprin"/>
    <s v="Exit"/>
    <s v="33A/35A"/>
    <s v="Indianapolis"/>
    <s v="RETURN/REPLACE_x000a__x000a_1 ea - QELA-3347A-NL-OP-US26D-3'-L/TRIM-388-US26D-338-385A-PBT=US32D-SNB_x000a__x000a__x000a_***_x000a__x000a_Ship to_x000a_Overhead Door Company of Lawton_x000a_1915 SW 6TH ST_x000a_LAWTON, OK 73501_x000a_USA_x000a__x000a__x000a__x000a_Is there anything else we should know about this return?: Wrong parts were shipped with an exit device that was ordered. Please see comments and pictures below._x000a_Per our customer._x000a__x000a_&quot;just letting you know that one of the VD3347 panic boxes has incorrect parts in it.  The panic was in the box, but there some sort of latch-lock hardware with it rather than the correct guts to the CVR panic.&quot;_x000a__x000a_Also, if we can get this rushed out to them as this is holding up a project that needs to get done._x000a_Selected primary Product Type: Exits_x000a_Do you also need to update the Ship To Address on your order?: No_x000a_The original ship-to address is saved on the shipping tab._x000a_Did the label match the product inside?: No_x000a_One or more files were provided by the customer and saved in the timeline._x000a_Email: zac.escalante@tex-oma.com_x000a_Phone Number: 9407664269_x000a_Preferred Contact Method: Email"/>
    <s v="TEXOMA BUILDERS SUPPLY CO"/>
    <s v="SO03205523"/>
    <s v="6055953"/>
    <s v="45637480"/>
    <n v="2"/>
    <s v="Von Duprin"/>
    <s v="Exit"/>
    <s v="33A/35A"/>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ED33A"/>
    <s v="Trim"/>
    <m/>
    <m/>
    <n v="46008.791666666701"/>
    <m/>
    <m/>
    <s v="Return and Replace"/>
    <s v="Active"/>
    <s v="Portal Cases"/>
    <s v="Kylie Hurt"/>
    <s v="Commercial"/>
    <x v="0"/>
    <s v="Allegion Sent Missing Product / Part"/>
    <s v="Missing Product"/>
    <s v=""/>
    <s v="2026 / 02"/>
    <s v="Return / Replace / Scrap"/>
    <x v="0"/>
  </r>
  <r>
    <x v="338"/>
    <s v="CAS6448236"/>
    <s v="Issue"/>
    <x v="0"/>
    <x v="1"/>
    <m/>
    <m/>
    <s v="Schlage Commercial"/>
    <s v="Lock"/>
    <s v="Cylinder"/>
    <s v="Security"/>
    <s v="RPL ORDER # 14280422_x000a_DONE 02/27/26 CC_x000a_REPLACE_x000a_LINE 13_x000a_(QTY 20) N523-127 428 N N SL (DRIVER IC)_x000a_194555200319_x000a__x000a_It looks like we received someone else's order. The packing slip and shipping label is correct for our order but the item and other factory labels on the box are for someone else. I've attached pictures to show what was received."/>
    <s v="CHILDS &amp; COMPANY"/>
    <s v="14267328"/>
    <s v="721"/>
    <s v="8167087"/>
    <n v="13"/>
    <s v="Schlage Commercial"/>
    <s v="Lock"/>
    <s v="ND"/>
    <s v="Security"/>
    <n v="20"/>
    <s v="0281033~Allegion Sent Incorrect Product / Part"/>
    <s v="9721033~Incorrect Product|1036~Produit incorrect|1040~Prodotto errato"/>
    <m/>
    <x v="0"/>
    <m/>
    <s v="194555200319"/>
    <m/>
    <m/>
    <m/>
    <n v="46068.791666666701"/>
    <m/>
    <m/>
    <s v="Replace Only"/>
    <s v="Resolved"/>
    <s v="Portal Cases"/>
    <s v="Carla Castelli"/>
    <s v="Commercial"/>
    <x v="3"/>
    <s v="Allegion Sent Incorrect Product / Part"/>
    <s v="Incorrect Product"/>
    <s v=""/>
    <s v="2026 / 02"/>
    <s v="Return / Replace / Scrap"/>
    <x v="0"/>
  </r>
  <r>
    <x v="339"/>
    <s v="CAS6448301"/>
    <s v="Issue"/>
    <x v="0"/>
    <x v="1"/>
    <m/>
    <m/>
    <s v="Zero"/>
    <s v="Accy"/>
    <s v="Perimeter Seals"/>
    <s v="Indianapolis"/>
    <s v="N/C replacement, shortage of below material. _x000a__x000a_Line 5 - Qty 1 - 39BK 36&quot; (914MM)_x000a__x000a_Ship to:_x000a_DFW _x000a_2902 MAYFIELD RD_x000a_SUITE 100_x000a_GRAND PRAIRIE, TX 75052_x000a_USA_x000a__x000a_Please remove 488S-BK 17FT PSA qty 15 from this case. We have these. We are only missing qty 1 39BK 36&quot; (914MM)_x000a_Ashley Grant   I   Buyer_x000a_Selected primary Product Type: Accessories_x000a_Do you also need to update the Ship To Address on your order?: No_x000a_The original ship-to address is saved on the shipping tab._x000a_Email: ashley.grant@bannersolutions.com_x000a_Phone Number: +18883620750_x000a_Preferred Contact Method: Email"/>
    <s v="BANNER SOLUTIONS"/>
    <s v="SO03264998"/>
    <s v="6378561"/>
    <s v="45705189"/>
    <n v="5"/>
    <s v="Zero"/>
    <s v="Accy"/>
    <s v="Perimeter Seal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SW39BK-36"/>
    <m/>
    <m/>
    <m/>
    <n v="46069.791666666701"/>
    <m/>
    <m/>
    <s v="Replace Only"/>
    <s v="Resolved"/>
    <s v="Portal Cases"/>
    <s v="Caleb Nanzer"/>
    <s v="Commercial"/>
    <x v="5"/>
    <s v="Allegion Sent Missing Product / Part"/>
    <s v="Missing Product"/>
    <s v=""/>
    <s v="2026 / 02"/>
    <s v="Return / Replace / Scrap"/>
    <x v="0"/>
  </r>
  <r>
    <x v="340"/>
    <s v="CAS6448310"/>
    <s v="Issue"/>
    <x v="0"/>
    <x v="3"/>
    <m/>
    <m/>
    <s v="Schlage Residential"/>
    <s v="Lock"/>
    <s v="Encode"/>
    <s v="Olathe"/>
    <s v="Email sent to factory management to contact the carrier. _x000a__x000a_Correct Shipping Address: Amazon  -15525 Milner Rd Houston TX 77032_x000a_Incorrect Address: Falco Industries - 8740 Ashwood Dr Capitol Heights, MD 20743_x000a_UPS Tracking: 477140860_x000a__x000a_*Good morning, we recived this order today by mistake by the shipping company,  I sent 3 attachments regarding this delivery._x000a_ Can you please take care of this?*"/>
    <s v="FALCO INDUSTRIES"/>
    <s v="SO03257722"/>
    <s v="6E6YEGQJ"/>
    <m/>
    <m/>
    <m/>
    <m/>
    <m/>
    <m/>
    <m/>
    <m/>
    <m/>
    <m/>
    <x v="4"/>
    <m/>
    <m/>
    <m/>
    <m/>
    <m/>
    <m/>
    <m/>
    <m/>
    <m/>
    <s v="Resolved"/>
    <s v="Bionica Brown"/>
    <s v="Bionica Brown"/>
    <s v="Residential - Channel"/>
    <x v="9"/>
    <s v=""/>
    <s v=""/>
    <s v=""/>
    <s v="2026 / 02"/>
    <s v="Return / Replace / Scrap"/>
    <x v="1"/>
  </r>
  <r>
    <x v="341"/>
    <s v="CAS6448846"/>
    <s v="Issue"/>
    <x v="0"/>
    <x v="1"/>
    <m/>
    <m/>
    <s v="Schlage Commercial"/>
    <s v="Lock"/>
    <s v="Cylinder"/>
    <s v="Security"/>
    <s v="DENIED: DOES NOT MEET MIN. $250 PER RETURN POLICY_x000a__x000a_Wrong Item Ordered_x000a_Will be reordering in 609 finish."/>
    <s v="AMERICAN BUILDING SUPPLY"/>
    <s v="14247872"/>
    <s v="D55868"/>
    <s v="8131867"/>
    <n v="1"/>
    <s v="Schlage Residential"/>
    <s v="Lock"/>
    <s v="F Knob/Lever"/>
    <s v="Ensenada"/>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043156820573"/>
    <s v="F40"/>
    <m/>
    <m/>
    <n v="46035.791666666701"/>
    <m/>
    <m/>
    <s v="Return Only"/>
    <s v="Resolved"/>
    <s v="Portal Cases"/>
    <s v="Carla Castelli"/>
    <s v="Commercial"/>
    <x v="3"/>
    <s v="Customer Ordered Incorrect Product"/>
    <s v="Customer Ordered Incorrect Product"/>
    <s v=""/>
    <s v="2026 / 02"/>
    <s v="Return / Replace / Scrap"/>
    <x v="2"/>
  </r>
  <r>
    <x v="342"/>
    <s v="CAS6451551"/>
    <s v="Issue"/>
    <x v="0"/>
    <x v="1"/>
    <m/>
    <m/>
    <s v="Lcn"/>
    <s v="Dctl"/>
    <s v="1460"/>
    <s v="Princeton"/>
    <s v="REPLACE AT NO CHARGE - NOT IN SHIPPING CONTAINER_x000a__x000a_QTY 1) 1460-30 CUSH SHOE SUPPORT ALUM SRT_x000a__x000a_***_x000a_Is there anything else we should know about your request?: The packing slip says this item was sent, but it is missing. We did not receive this item._x000a_Selected primary Product Type: Accessories_x000a_Do you also need to update the Ship To Address on your order?: No_x000a_The original ship-to address is saved on the shipping tab._x000a_Email: jonathan.hernandez@weschecompany.com_x000a_Phone Number: 479-751-0020_x000a_Preferred Contact Method: Email"/>
    <s v="WESCHE COMPANY"/>
    <s v="793697-00"/>
    <s v="225210-FH-JH2"/>
    <s v="793697-00"/>
    <n v="1"/>
    <s v="Lcn"/>
    <s v="Dctl"/>
    <s v="146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460-30 CUSH SHOE SUPPORT ALUM SRT"/>
    <s v="Screw Pack / Bag"/>
    <m/>
    <m/>
    <n v="46072.791666666701"/>
    <m/>
    <m/>
    <s v="Replace Only"/>
    <s v="Resolved"/>
    <s v="Portal Cases"/>
    <s v="Maria Romero"/>
    <s v="Commercial"/>
    <x v="4"/>
    <s v="Allegion Sent Missing Product / Part"/>
    <s v="Missing Part / Component"/>
    <s v=""/>
    <s v="2026 / 02"/>
    <s v="Return / Replace / Scrap"/>
    <x v="0"/>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4"/>
    <s v="Falcon"/>
    <s v="Lock"/>
    <s v="W"/>
    <s v="El Sauzal"/>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W-FLLK*10238728"/>
    <m/>
    <m/>
    <m/>
    <n v="45826.833333333299"/>
    <m/>
    <m/>
    <s v="Return Only"/>
    <s v="Active"/>
    <s v="Ricky Lewis"/>
    <s v="Ricky Lewis"/>
    <s v="Commercial"/>
    <x v="16"/>
    <s v="Allegion Entered Incorrect Product"/>
    <s v="Allegion Entered Incorrect Product"/>
    <s v=""/>
    <s v="2026 / 02"/>
    <s v="Return / Replace / Scrap"/>
    <x v="1"/>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8"/>
    <s v="Falcon"/>
    <s v="Lock"/>
    <s v="Cylinder"/>
    <s v="El Sauzal"/>
    <n v="3"/>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CYLSS-FLCY*8654942"/>
    <m/>
    <m/>
    <m/>
    <n v="45826.833333333299"/>
    <m/>
    <m/>
    <s v="Return Only"/>
    <s v="Active"/>
    <s v="Ricky Lewis"/>
    <s v="Ricky Lewis"/>
    <s v="Commercial"/>
    <x v="16"/>
    <s v="Allegion Entered Incorrect Product"/>
    <s v="Allegion Entered Incorrect Product"/>
    <s v=""/>
    <s v="2026 / 02"/>
    <s v="Return / Replace / Scrap"/>
    <x v="1"/>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9"/>
    <s v="Falcon"/>
    <s v="Lock"/>
    <s v="Cylinder"/>
    <s v="El Sauzal"/>
    <n v="4"/>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CYLSS-FLCY*8648942"/>
    <m/>
    <m/>
    <m/>
    <n v="45826.833333333299"/>
    <m/>
    <m/>
    <s v="Return Only"/>
    <s v="Active"/>
    <s v="Ricky Lewis"/>
    <s v="Ricky Lewis"/>
    <s v="Commercial"/>
    <x v="16"/>
    <s v="Allegion Entered Incorrect Product"/>
    <s v="Allegion Entered Incorrect Product"/>
    <s v=""/>
    <s v="2026 / 02"/>
    <s v="Return / Replace / Scrap"/>
    <x v="1"/>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11"/>
    <s v="Falcon"/>
    <s v="Lock"/>
    <s v="W"/>
    <s v="El Sauzal"/>
    <n v="9"/>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W-FLLK*8990294"/>
    <m/>
    <m/>
    <m/>
    <n v="45826.833333333299"/>
    <m/>
    <m/>
    <s v="Return Only"/>
    <s v="Active"/>
    <s v="Ricky Lewis"/>
    <s v="Ricky Lewis"/>
    <s v="Commercial"/>
    <x v="16"/>
    <s v="Allegion Entered Incorrect Product"/>
    <s v="Allegion Entered Incorrect Product"/>
    <s v=""/>
    <s v="2026 / 02"/>
    <s v="Return / Replace / Scrap"/>
    <x v="1"/>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4"/>
    <s v="Falcon"/>
    <s v="Lock"/>
    <s v="W"/>
    <s v="El Sauzal"/>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W-FLLK*10238728"/>
    <s v="W561"/>
    <m/>
    <m/>
    <n v="45826.833333333299"/>
    <m/>
    <m/>
    <s v="Replace Only"/>
    <s v="Active"/>
    <s v="Ricky Lewis"/>
    <s v="Ricky Lewis"/>
    <s v="Commercial"/>
    <x v="16"/>
    <s v="Allegion Entered Incorrect Product"/>
    <s v="Allegion Entered Incorrect Product"/>
    <s v=""/>
    <s v="2026 / 02"/>
    <s v="Return / Replace / Scrap"/>
    <x v="1"/>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8"/>
    <s v="Falcon"/>
    <s v="Lock"/>
    <s v="Cylinder"/>
    <s v="El Sauzal"/>
    <n v="3"/>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CYLSS-FLCY*8654942"/>
    <s v="Conventional"/>
    <m/>
    <m/>
    <n v="45826.833333333299"/>
    <m/>
    <m/>
    <s v="Replace Only"/>
    <s v="Active"/>
    <s v="Ricky Lewis"/>
    <s v="Ricky Lewis"/>
    <s v="Commercial"/>
    <x v="16"/>
    <s v="Allegion Entered Incorrect Product"/>
    <s v="Allegion Entered Incorrect Product"/>
    <s v=""/>
    <s v="2026 / 02"/>
    <s v="Return / Replace / Scrap"/>
    <x v="1"/>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9"/>
    <s v="Falcon"/>
    <s v="Lock"/>
    <s v="Cylinder"/>
    <s v="El Sauzal"/>
    <n v="4"/>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CYLSS-FLCY*8648942"/>
    <s v="Conventional"/>
    <m/>
    <m/>
    <n v="45826.833333333299"/>
    <m/>
    <m/>
    <s v="Replace Only"/>
    <s v="Active"/>
    <s v="Ricky Lewis"/>
    <s v="Ricky Lewis"/>
    <s v="Commercial"/>
    <x v="16"/>
    <s v="Allegion Entered Incorrect Product"/>
    <s v="Allegion Entered Incorrect Product"/>
    <s v=""/>
    <s v="2026 / 02"/>
    <s v="Return / Replace / Scrap"/>
    <x v="1"/>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11"/>
    <s v="Falcon"/>
    <s v="Lock"/>
    <s v="W"/>
    <s v="El Sauzal"/>
    <n v="9"/>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W-FLLK*8990294"/>
    <m/>
    <m/>
    <m/>
    <n v="45826.833333333299"/>
    <m/>
    <m/>
    <s v="Replace Only"/>
    <s v="Active"/>
    <s v="Ricky Lewis"/>
    <s v="Ricky Lewis"/>
    <s v="Commercial"/>
    <x v="16"/>
    <s v="Allegion Entered Incorrect Product"/>
    <s v="Allegion Entered Incorrect Product"/>
    <s v=""/>
    <s v="2026 / 02"/>
    <s v="Return / Replace / Scrap"/>
    <x v="1"/>
  </r>
  <r>
    <x v="344"/>
    <s v="CAS6453577"/>
    <s v="Issue"/>
    <x v="1"/>
    <x v="2"/>
    <m/>
    <m/>
    <s v="Schlage Commercial"/>
    <s v="Lock"/>
    <s v="Keys"/>
    <s v="Security"/>
    <s v="shortpay invoice 8176354 for  $19.97 , customer is tax exempt"/>
    <s v="R &amp; H WHOLESALE SUPPLY INC"/>
    <s v="14275227"/>
    <s v="41983-00"/>
    <s v="8176354"/>
    <n v="4"/>
    <s v="Schlage Commercial"/>
    <s v="Lock"/>
    <s v="Keys"/>
    <s v="Security"/>
    <n v="50"/>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s v="KYSS-SLKY*6873187"/>
    <m/>
    <m/>
    <m/>
    <n v="46077.791666666701"/>
    <m/>
    <m/>
    <s v="Credit Request"/>
    <s v="Resolved"/>
    <s v="Ricky Lewis"/>
    <s v="Ricky Lewis"/>
    <s v="Commercial"/>
    <x v="3"/>
    <s v="Tax Exemption"/>
    <s v="No Valid Tax Exempt Certificate on File"/>
    <s v=""/>
    <s v="2026 / 02"/>
    <s v="Credit / Debit Request"/>
    <x v="2"/>
  </r>
  <r>
    <x v="345"/>
    <s v="CAS6453630"/>
    <s v="Issue"/>
    <x v="1"/>
    <x v="2"/>
    <m/>
    <m/>
    <s v="Schlage Commercial"/>
    <s v="Lock"/>
    <s v="L9000"/>
    <s v="El Sauzal"/>
    <s v="shortpay invoice - 8175982 amount of $111.48 , customer is tax exempt"/>
    <s v="GEORGE L WILSON CO"/>
    <s v="14276282"/>
    <s v="4005265"/>
    <s v="8175982"/>
    <n v="3"/>
    <s v="Schlage Commercial"/>
    <s v="Lock"/>
    <s v="L9000"/>
    <s v="El Sauzal"/>
    <n v="2"/>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s v="L-SLLK*10899086"/>
    <m/>
    <m/>
    <m/>
    <n v="46077.791666666701"/>
    <m/>
    <m/>
    <s v="Credit Request"/>
    <s v="Resolved"/>
    <s v="Ricky Lewis"/>
    <s v="Ricky Lewis"/>
    <s v="Commercial"/>
    <x v="3"/>
    <s v="Tax Exemption"/>
    <s v="No Valid Tax Exempt Certificate on File"/>
    <s v=""/>
    <s v="2026 / 02"/>
    <s v="Credit / Debit Request"/>
    <x v="2"/>
  </r>
  <r>
    <x v="346"/>
    <s v="CAS6453777"/>
    <s v="Issue"/>
    <x v="0"/>
    <x v="1"/>
    <m/>
    <m/>
    <s v="Schlage Commercial"/>
    <s v="Lock"/>
    <s v="Portable Security"/>
    <s v="Olathe"/>
    <s v="RETURN FOR CREDIT - NO RESTOCK FEE _x000a_LINE 3 - QTY 5) KZ12G40 N N KY, KRY REPL ACCESSORY BRASS 4&quot;_x000a_ISSUE CALL TAGS - QTY 1 -  LBS_x000a__x000a_Entered with incorrect quantity.  Customer only needed quantity of six, not six boxes.  _x000a__x000a_PICK UP: _x000a_DOOR RESOURCES _x000a_5025 COURTNEY DR_x000a_FOREST PARK, GA 30297"/>
    <s v="Security Resources Inc - dba Door Resources"/>
    <s v="14269603"/>
    <s v="234468"/>
    <s v="8169555"/>
    <m/>
    <m/>
    <m/>
    <m/>
    <m/>
    <m/>
    <m/>
    <m/>
    <m/>
    <x v="4"/>
    <m/>
    <m/>
    <m/>
    <m/>
    <m/>
    <m/>
    <m/>
    <m/>
    <m/>
    <s v="Active"/>
    <s v="Amilia Poling"/>
    <s v="Amilia Poling"/>
    <s v="Commercial"/>
    <x v="3"/>
    <s v=""/>
    <s v=""/>
    <s v=""/>
    <s v="2026 / 02"/>
    <s v="Return / Replace / Scrap"/>
    <x v="1"/>
  </r>
  <r>
    <x v="347"/>
    <s v="CAS6453839"/>
    <s v="Issue"/>
    <x v="1"/>
    <x v="2"/>
    <m/>
    <m/>
    <s v="Schlage Commercial"/>
    <s v="Lock"/>
    <s v="Keys"/>
    <s v="Security"/>
    <s v="APPLY QUOTE 1595925 TO ORDER 14274975 AND CREDIT DIFFERENCE TO INVOICE 8174203"/>
    <s v="LENSING BUILDING SPECIALTIES dba ARCHITECTURAL SALES"/>
    <s v="14274975"/>
    <s v="PO26-10725"/>
    <s v="8174203"/>
    <n v="1"/>
    <s v="Schlage Commercial"/>
    <s v="Lock"/>
    <s v="Keys"/>
    <s v="Security"/>
    <n v="50"/>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KYSS-SLKY*9003354"/>
    <m/>
    <m/>
    <m/>
    <n v="46075.791666666701"/>
    <m/>
    <m/>
    <s v="Credit Request"/>
    <s v="Resolved"/>
    <s v="Amilia Poling"/>
    <s v="Amilia Poling"/>
    <s v="Commercial"/>
    <x v="3"/>
    <s v="Customer Forgot or Incorrect Quote #"/>
    <s v="Customer Forgot to Add Quote"/>
    <s v=""/>
    <s v="2026 / 02"/>
    <s v="Credit / Debit Request"/>
    <x v="2"/>
  </r>
  <r>
    <x v="348"/>
    <s v="CAS6454464"/>
    <s v="Issue"/>
    <x v="0"/>
    <x v="1"/>
    <m/>
    <m/>
    <s v="Schlage Commercial"/>
    <s v="Lock"/>
    <s v="ND"/>
    <s v="El Sauzal"/>
    <s v="Is there anything else we should know about your request?: INSIDE SPINDLE MISSING &amp; SPRING CAGES ON 3 LOCKS_x000a_Selected primary Product Type: Mechanical Locks_x000a_Do you also need to update the Ship To Address on your order?: No_x000a_The original ship-to address is saved on the shipping tab._x000a_One or more files were provided by the customer and saved in the timeline._x000a_Email: email@cishowhardware.com_x000a_Phone Number: 14809678568_x000a_Preferred Contact Method: Email_x000a_"/>
    <s v="C &amp; I SHOW HARDWARE"/>
    <s v="14256973"/>
    <s v="C35718"/>
    <s v="8167917"/>
    <m/>
    <m/>
    <m/>
    <m/>
    <m/>
    <n v="3"/>
    <m/>
    <m/>
    <m/>
    <x v="4"/>
    <m/>
    <s v="194555233263"/>
    <m/>
    <m/>
    <m/>
    <n v="46069.791666666701"/>
    <m/>
    <m/>
    <m/>
    <s v="Active"/>
    <s v="Portal Cases"/>
    <s v="Portal Cases"/>
    <s v="Commercial"/>
    <x v="3"/>
    <s v=""/>
    <s v=""/>
    <s v=""/>
    <s v="2026 / 02"/>
    <s v="Return / Replace / Scrap"/>
    <x v="1"/>
  </r>
  <r>
    <x v="349"/>
    <s v="CAS6455553"/>
    <s v="Issue"/>
    <x v="0"/>
    <x v="0"/>
    <m/>
    <s v="Reliability"/>
    <s v="Schlage Residential"/>
    <s v="Lock"/>
    <s v="Encode"/>
    <s v="Ensenada"/>
    <s v="CLARIFICATION- SAME TYPE OF LOCKS ON THIS PO WERE PROCESSED FOR REPLACEMENT WITH CASE CAS6439780_x000a__x000a_NC RPL- DEFECTIVE PRODUCT _x000a__x000a_--------------------------------------------------------------------------------------------------------------------_x000a_We received two defective locks ordered on PO 82184 back from the field. This is linked to an ongoing warranty issue which Jay, our rep, is aware of._x000a_Lock malfunctions and does not work. Occasionally, number pad will light up but certain digits stop working._x000a_Please ship replacements to 22239 N 17th Pl, Phoenix, AZ 85024. Keyed differently is fine._x000a_BE489 CAM 716 X 622_x000a_BE489 CAM 716 X 625"/>
    <s v="3-G TRIM INC"/>
    <s v="14195905"/>
    <m/>
    <m/>
    <m/>
    <m/>
    <m/>
    <m/>
    <m/>
    <m/>
    <m/>
    <m/>
    <m/>
    <x v="4"/>
    <m/>
    <m/>
    <m/>
    <m/>
    <m/>
    <m/>
    <m/>
    <m/>
    <m/>
    <s v="Active"/>
    <s v="Erika Harris"/>
    <s v="Erika Harris"/>
    <s v="Residential - Channel"/>
    <x v="9"/>
    <s v=""/>
    <s v=""/>
    <s v=""/>
    <s v="2026 / 02"/>
    <s v="Return / Replace / Scrap"/>
    <x v="1"/>
  </r>
  <r>
    <x v="350"/>
    <s v="CAS6455704"/>
    <s v="Issue"/>
    <x v="0"/>
    <x v="1"/>
    <m/>
    <m/>
    <s v="Ives / Gj Commercial"/>
    <s v="Accy"/>
    <s v="Pulls &amp; Pushbars"/>
    <s v="Indianapolis"/>
    <s v="_x000a_Selected primary Product Type: Accessories_x000a_Do you also need to update the Ship To Address on your order?: No_x000a_The original ship-to address is saved on the shipping tab._x000a_Email: depting@piperweatherford.com_x000a_Phone Number: (972) 533-2338_x000a_Preferred Contact Method: Email_x000a_"/>
    <s v="LaForce LLC dba Piper Weatherford"/>
    <s v="SO03225493"/>
    <s v="232438C"/>
    <s v="45682969"/>
    <n v="4"/>
    <m/>
    <m/>
    <m/>
    <m/>
    <n v="2"/>
    <m/>
    <m/>
    <m/>
    <x v="4"/>
    <m/>
    <s v="VR.1015"/>
    <m/>
    <m/>
    <m/>
    <n v="46054.791666666701"/>
    <m/>
    <m/>
    <m/>
    <s v="Active"/>
    <s v="Portal Cases"/>
    <s v="Portal Cases"/>
    <s v="Commercial"/>
    <x v="1"/>
    <s v=""/>
    <s v=""/>
    <s v=""/>
    <s v="2026 / 02"/>
    <s v="Return / Replace / Scrap"/>
    <x v="1"/>
  </r>
  <r>
    <x v="351"/>
    <s v="CAS6455710"/>
    <s v="Issue"/>
    <x v="0"/>
    <x v="1"/>
    <m/>
    <m/>
    <s v="Von Duprin"/>
    <s v="Exit"/>
    <s v="98/99"/>
    <s v="Indianapolis"/>
    <s v="Is there anything else we should know about this return?: If you look at the purchase order that was sent in, we ordered a 3'6&quot; width, we received a 3'. Requesting the replacement for this line._x000a_Selected primary Product Type: Exits_x000a_Do you also need to update the Ship To Address on your order?: No_x000a_The original ship-to address is saved on the shipping tab._x000a_Did the label match the product inside?: Yes_x000a_Email: klogan@udhgroup.com_x000a_Phone Number: 7174256274_x000a_Preferred Contact Method: Email_x000a_"/>
    <s v="Unified Door &amp; Hardware Group LLC dba AG Mauro"/>
    <s v="SO03170885"/>
    <s v="PO275747"/>
    <s v="45600344"/>
    <n v="12"/>
    <m/>
    <m/>
    <m/>
    <m/>
    <n v="1"/>
    <m/>
    <m/>
    <m/>
    <x v="4"/>
    <m/>
    <s v="ED98"/>
    <m/>
    <m/>
    <m/>
    <n v="45980.791666666701"/>
    <m/>
    <m/>
    <m/>
    <s v="Active"/>
    <s v="Portal Cases"/>
    <s v="Portal Cases"/>
    <s v="Commercial"/>
    <x v="0"/>
    <s v=""/>
    <s v=""/>
    <s v=""/>
    <s v="2026 / 02"/>
    <s v="Return / Replace / Scrap"/>
    <x v="1"/>
  </r>
  <r>
    <x v="352"/>
    <s v="CAS6457291"/>
    <s v="Issue"/>
    <x v="0"/>
    <x v="1"/>
    <m/>
    <m/>
    <s v="Schlage Residential"/>
    <s v="Lock"/>
    <s v="F Knob/Lever"/>
    <s v="Olathe"/>
    <s v="NC RPL for concealed shortage / Schlage Res. Bldr. Hdwe. / Top Notch / 3001708_x000a_Line # 13 short 1 S3P1021F-RP-625 / 194555079762 / 7.49_x000a__x000a_Good Afternoon,_x000a_We are short item S3P1021FRP625 quantity of 1. May we please have a no charge replacement ?_x000a_Thank you!"/>
    <s v="TOP NOTCH DISTRIBUTORS"/>
    <s v="14262850 - SO03260246"/>
    <s v="5298851"/>
    <s v="8175408"/>
    <n v="13"/>
    <s v="Ives / Gj Commercial"/>
    <s v="Accy"/>
    <s v="Rescue Hardware"/>
    <s v="Olathe"/>
    <n v="1"/>
    <s v="0213082~Allegion no envió un producto/pieza|1040~(Alle) Spedito Articolo/Componente mancante|1036~Allegion a envoyé un produit ou une pièce manquante|1033~Allegion Sent Missing Product / Part"/>
    <s v="9741040~Prodotto Mancante|1033~Missing Product|1036~Produit manquant"/>
    <m/>
    <x v="0"/>
    <m/>
    <s v="194555079762"/>
    <m/>
    <m/>
    <m/>
    <n v="46077.041666666701"/>
    <m/>
    <m/>
    <s v="Replace Only"/>
    <s v="Resolved"/>
    <s v="Curt Moore"/>
    <s v="Curt Moore"/>
    <s v="Residential - Channel"/>
    <x v="8"/>
    <s v="Allegion Sent Missing Product / Part"/>
    <s v="Missing Product"/>
    <s v=""/>
    <s v="2026 / 02"/>
    <s v="Return / Replace / Scrap"/>
    <x v="0"/>
  </r>
  <r>
    <x v="353"/>
    <s v="CAS6445105"/>
    <s v="Issue"/>
    <x v="0"/>
    <x v="1"/>
    <m/>
    <m/>
    <s v="Von Duprin"/>
    <s v="Exit"/>
    <s v="Mullions"/>
    <s v="Indianapolis"/>
    <s v="NO CHARGE REPLACEMENT_x000a_DONE 02/24/26 GV_x000a__x000a_LINE 1 QTY 1 EA:_x000a_4954-B-7'2&quot;-SP313_x000a__x000a_WRONG PRODUST SENT/SCRAP IN FIELD_x000a_PLEASE SEND PICTURES OF THE MULLION WITH THE WRONG PREP_x000a__x000a_SHIP TO:_x000a_CAPITOL ALUMINUM &amp; GLASS_x000a_1276 WEST MAIN ST_x000a_Bellevue, OH 44811_x000a_***********************_x000a_Is there anything else we should know about this return?: was supposed to be blank and it has holes_x000a_Selected primary Product Type: Exits_x000a_Do you also need to update the Ship To Address on your order?: No_x000a_The original ship-to address is saved on the shipping tab._x000a_Did the label match the product inside?: No_x000a_One or more files were provided by the customer and saved in the timeline._x000a_Email: purchasing@capitol-windows.com_x000a_Phone Number: 4194837050_x000a_Preferred Contact Method: Email"/>
    <s v="CAPITOL ALUMINUM &amp; GLASS"/>
    <s v="SO03258462"/>
    <s v="2374-1##PT2"/>
    <s v="45703183"/>
    <n v="1"/>
    <s v="Von Duprin"/>
    <s v="Exit"/>
    <s v="Mullions"/>
    <s v="Indianapolis"/>
    <n v="1"/>
    <s v="0281033~Allegion Sent Incorrect Product / Part"/>
    <s v="9721033~Incorrect Product|1036~Produit incorrect|1040~Prodotto errato"/>
    <m/>
    <x v="0"/>
    <m/>
    <s v="MUL4954 10107"/>
    <m/>
    <m/>
    <m/>
    <n v="46068.791666666701"/>
    <m/>
    <m/>
    <s v="Replace Only"/>
    <s v="Resolved"/>
    <s v="Portal Cases"/>
    <s v="Geraldine Volonnino"/>
    <s v="Commercial"/>
    <x v="0"/>
    <s v="Allegion Sent Incorrect Product / Part"/>
    <s v="Incorrect Product"/>
    <s v=""/>
    <s v="2026 / 02"/>
    <s v="Return / Replace / Scrap"/>
    <x v="0"/>
  </r>
  <r>
    <x v="354"/>
    <s v="CAS6445555"/>
    <s v="Issue"/>
    <x v="0"/>
    <x v="1"/>
    <m/>
    <m/>
    <s v="Ives / Gj Commercial"/>
    <s v="Accy"/>
    <s v="Overhead Door Holder / Stops"/>
    <s v="Indianapolis"/>
    <s v="N/C replacement, material came in wrong color. _x000a__x000a_Line 1 - Qty 2 - 904S BLK 1.3/4&quot;DR_x000a__x000a_Ship to:_x000a_Division 8_x000a_2206 N CHURCH ST_x000a_Greensboro, NC 27405_x000a_USA_x000a__x000a_Is there anything else we should know about this return?: These were shipped as 32D instead of black. The big box showed the correct color but the little boxes inside show wrong label.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josh@divisioneightinc.com_x000a_Phone Number: 3368521276_x000a_Preferred Contact Method: Email"/>
    <s v="DIVISION EIGHT INC"/>
    <s v="SO03270169"/>
    <s v="J-45884-46427"/>
    <s v="45707194"/>
    <n v="1"/>
    <s v="Ives / Gj Commercial"/>
    <s v="Accy"/>
    <s v="Overhead Door Holder / Stops"/>
    <s v="Indianapolis"/>
    <n v="2"/>
    <s v="0281033~Allegion Sent Incorrect Product / Part"/>
    <s v="9731033~Incorrect Part / Component|1036~Composant/pièce incorrect|1040~Componente errato"/>
    <m/>
    <x v="0"/>
    <m/>
    <s v="OH.10859"/>
    <m/>
    <m/>
    <m/>
    <n v="46070.791666666701"/>
    <m/>
    <m/>
    <s v="Replace Only"/>
    <s v="Resolved"/>
    <s v="Portal Cases"/>
    <s v="Caleb Nanzer"/>
    <s v="Commercial"/>
    <x v="1"/>
    <s v="Allegion Sent Incorrect Product / Part"/>
    <s v="Incorrect Part / Component"/>
    <s v=""/>
    <s v="2026 / 02"/>
    <s v="Return / Replace / Scrap"/>
    <x v="0"/>
  </r>
  <r>
    <x v="355"/>
    <s v="CAS6447671"/>
    <s v="Issue"/>
    <x v="0"/>
    <x v="4"/>
    <m/>
    <m/>
    <s v="Von Duprin"/>
    <s v="Exit"/>
    <s v="98/99"/>
    <s v="Indianapolis"/>
    <s v="Return 45% restock fee_x000a_Line 1_x000a_Qty 1: QELA-9947-EO-F-US26D-4'-LBR-338-LBS-PBT=US32D_x000a_Line 4 _x000a_Qty 1: QELA-9947-EO-F-US26D-4'-LBRAFL-338-LBS-PBT=US32D"/>
    <s v="SCHILLER ARCHITECTURAL HARDWARE AND DOOR SYSTEMS"/>
    <s v="SO03190148"/>
    <s v="308047-09"/>
    <s v="45619629"/>
    <n v="1"/>
    <s v="Von Duprin"/>
    <s v="Exit"/>
    <s v="98/99"/>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ED99.34434"/>
    <m/>
    <m/>
    <m/>
    <n v="45995.791666666701"/>
    <m/>
    <m/>
    <s v="Return Only"/>
    <s v="Active"/>
    <s v="Dana Chase"/>
    <s v="Kylie Hurt"/>
    <s v="Commercial"/>
    <x v="0"/>
    <s v="Spec / Plan / Job Change"/>
    <s v="Spec / Plan / Job Change"/>
    <s v=""/>
    <s v="2026 / 02"/>
    <s v="Return / Replace / Scrap"/>
    <x v="2"/>
  </r>
  <r>
    <x v="355"/>
    <s v="CAS6447671"/>
    <s v="Issue"/>
    <x v="0"/>
    <x v="4"/>
    <m/>
    <m/>
    <s v="Von Duprin"/>
    <s v="Exit"/>
    <s v="98/99"/>
    <s v="Indianapolis"/>
    <s v="Return 45% restock fee_x000a_Line 1_x000a_Qty 1: QELA-9947-EO-F-US26D-4'-LBR-338-LBS-PBT=US32D_x000a_Line 4 _x000a_Qty 1: QELA-9947-EO-F-US26D-4'-LBRAFL-338-LBS-PBT=US32D"/>
    <s v="SCHILLER ARCHITECTURAL HARDWARE AND DOOR SYSTEMS"/>
    <s v="SO03190148"/>
    <s v="308047-09"/>
    <s v="45619629"/>
    <n v="4"/>
    <s v="Von Duprin"/>
    <s v="Exit"/>
    <s v="98/99"/>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ED99.34435"/>
    <m/>
    <m/>
    <m/>
    <n v="45995.791666666701"/>
    <m/>
    <m/>
    <s v="Return Only"/>
    <s v="Active"/>
    <s v="Dana Chase"/>
    <s v="Kylie Hurt"/>
    <s v="Commercial"/>
    <x v="0"/>
    <s v="Spec / Plan / Job Change"/>
    <s v="Spec / Plan / Job Change"/>
    <s v=""/>
    <s v="2026 / 02"/>
    <s v="Return / Replace / Scrap"/>
    <x v="2"/>
  </r>
  <r>
    <x v="356"/>
    <s v="CAS6449728"/>
    <s v="Issue"/>
    <x v="0"/>
    <x v="0"/>
    <m/>
    <s v="Out of Box"/>
    <s v="Lcn"/>
    <s v="Dctl"/>
    <s v="4110"/>
    <s v="Princeton"/>
    <s v="REPLACE AT NO CHARGE - WRONG ARM IN BOX_x000a__x000a_QTY 1) RH 4110-3049EDA ARM ONLY ALUM WMS (HEDA)_x000a__x000a_****_x000a_Do you need a replacement for a component or the entire device?: Component_x000a_Please describe the component: Issue: the closer is not holding open_x000a_Line 3 - Closer 4111 HEDA WMS RH AL, Opening 127A_x000a_What is needed: Replace closer arm. _x000a_The contractor called LCN tech dept and it was determined that they didn't have an HEDA arm like we ordered.  Of course, they didn't know they were to write down the case #..._x000a_Is there anything else we should know about this return?: Issue: the closer is not holding open_x000a_Line 3 - Closer 4111 HEDA WMS RH AL, Opening 127A_x000a_What is needed: Replace closer arm. _x000a_The contractor called LCN tech dept and it was determined that they didn't have an HEDA arm like we ordered.  Of course, they didn't know they were to write down the case #..._x000a_Selected primary Product Type: Closers_x000a_Do you also need to update the Ship To Address on your order?: Yes_x000a_The customer changed the ship-to address and it is saved on the shipping tab._x000a_Email: morgank@blockiron.com_x000a_Phone Number: (920) 231-8645_x000a_Preferred Contact Method: Email"/>
    <s v="BLOCK IRON &amp; SUPPLY"/>
    <s v="767512-00"/>
    <s v="779884"/>
    <s v="767512-00"/>
    <n v="3"/>
    <s v="Lcn"/>
    <s v="Dctl"/>
    <s v="4110"/>
    <s v="Princeton"/>
    <n v="1"/>
    <s v="1801033~Door Not in Control|1036~Porte Pas Dans le Contrôle|1031~Tür nicht unter Kontrolle|1040~Porta senza Controllo|3082~Puerta sin control|1055~Kapı Kontrolde Değil|2070~Porta não está no controle"/>
    <s v="8221033~Damaged / Broken Arm|1036~Bras endommagé / cassé|1040~Braccio danneggiato / rotto|3082~Brazo dañado / roto|1055~Hasarlı / Kırık Kol"/>
    <m/>
    <x v="0"/>
    <m/>
    <s v="RH 4110-3049EDA ARM ONLY ALUM WMS (HEDA)"/>
    <s v="arm"/>
    <m/>
    <m/>
    <n v="45942.833333333299"/>
    <m/>
    <m/>
    <s v="Replace Only"/>
    <s v="Resolved"/>
    <s v="Portal Cases"/>
    <s v="Maria Romero"/>
    <s v="Commercial"/>
    <x v="4"/>
    <s v="Door Not in Control"/>
    <s v="Damaged / Broken Arm"/>
    <s v=""/>
    <s v="2026 / 02"/>
    <s v="Return / Replace / Scrap"/>
    <x v="0"/>
  </r>
  <r>
    <x v="357"/>
    <s v="CAS6449740"/>
    <s v="Issue"/>
    <x v="0"/>
    <x v="1"/>
    <m/>
    <m/>
    <s v="Zero"/>
    <s v="Accy"/>
    <s v="Perimeter Seals"/>
    <s v="Indianapolis"/>
    <s v="REPLACE SO03288155_x000a_DONE 02/26/26 JB_x000a__x000a_REPLACE LINE 23 QTY SHORT 2 139A 120&quot; (3048MM)_x000a__x000a_SHIP TO _x000a_340 W HOLT AVE_x000a_Pomona, CA 91768_x000a__x000a__x000a_Is there anything else we should know about your request?: NEVER RECEIVED._x000a_Selected primary Product Type: Closers_x000a_Do you also need to update the Ship To Address on your order?: No_x000a_The original ship-to address is saved on the shipping tab._x000a_Email: natalim@hh1954.com_x000a_Preferred Contact Method: Email"/>
    <s v="HUNTINGTON HARDWARE CO INC - HQ"/>
    <s v="SO03261158"/>
    <s v="1382492P"/>
    <s v="45699211"/>
    <n v="23"/>
    <s v="Zero"/>
    <s v="Accy"/>
    <s v="Perimeter Seal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SL139 10004"/>
    <m/>
    <m/>
    <m/>
    <n v="46064.791666666701"/>
    <m/>
    <m/>
    <s v="Replace Only"/>
    <s v="Resolved"/>
    <s v="Portal Cases"/>
    <s v="Jacquelyn Bastone"/>
    <s v="Commercial"/>
    <x v="5"/>
    <s v="Allegion Sent Missing Product / Part"/>
    <s v="Missing Product"/>
    <s v=""/>
    <s v="2026 / 02"/>
    <s v="Return / Replace / Scrap"/>
    <x v="0"/>
  </r>
  <r>
    <x v="358"/>
    <s v="CAS6449742"/>
    <s v="Issue"/>
    <x v="0"/>
    <x v="0"/>
    <m/>
    <s v="Out of Box"/>
    <s v="Von Duprin"/>
    <s v="Exit"/>
    <s v="98/99"/>
    <s v="Indianapolis"/>
    <s v="Line 2- Defective center case_x000a_Scrap in field_x000a__x000a_Replace no charge:_x000a_050022 - C/C KIT L/CVR_x000a__x000a_Ship to:_x000a_St. Paul's Muskego_x000a_Karl Krienke; Tel: 414-309-0785_x000a_S66 W14325 Janesville Rd._x000a_Muskego, WI 53150_x000a__x000a___________________________________________________________________________x000a__x000a_Is there anything else we should know about your request?: Issue: missing is the internal L-shaped linkage/actuator bracket inside the panic bar assembly that connects the push pad to the latch mechanism. _x000a_Line 2 - Exit Device CDSI 9850WDC-NL-OP x 110WD-NL 425-SNB (QTY-6) LBL US26D, Opening 103.1 (Leaf 2) _x000a_See attached email chain to reference. Customer is thinking to just replace the entire case assembly._x000a_Selected primary Product Type: Exits_x000a_Do you also need to update the Ship To Address on your order?: Yes_x000a_The customer changed the ship-to address and it is saved on the shipping tab._x000a_One or more files were provided by the customer and saved in the timeline._x000a_Email: morgank@blockiron.com_x000a_Phone Number: (920) 231-8645_x000a_Preferred Contact Method: Email"/>
    <s v="BLOCK IRON &amp; SUPPLY"/>
    <s v="SO02896443"/>
    <s v="768080"/>
    <s v="45273875"/>
    <n v="2"/>
    <s v="Von Duprin"/>
    <s v="Exit"/>
    <s v="98/99"/>
    <s v="Indianapolis"/>
    <n v="1"/>
    <s v="0311033~Functional Mechanical|1040~Funzionamento Meccanico|3082~Función mecánica|1036~Functional Mechanical"/>
    <s v="0931033~Manufacturing|1040~Produzione|3082~Producción|1036~Fabrication"/>
    <s v="0021033~Assembly Issue|1036~Problème d'assemblage|3082~Problema de ensamblaje|1040~Problema Montaggio"/>
    <x v="0"/>
    <m/>
    <s v="050022-00"/>
    <s v="Center Case Assy"/>
    <m/>
    <m/>
    <n v="45746.833333333299"/>
    <m/>
    <m/>
    <s v="Replace Only"/>
    <s v="Resolved"/>
    <s v="Portal Cases"/>
    <s v="Tuesday Bailey"/>
    <s v="Commercial"/>
    <x v="0"/>
    <s v="Functional Mechanical"/>
    <s v="Manufacturing"/>
    <s v="Assembly Issue"/>
    <s v="2026 / 02"/>
    <s v="Return / Replace / Scrap"/>
    <x v="0"/>
  </r>
  <r>
    <x v="359"/>
    <s v="CAS6451392"/>
    <s v="Issue"/>
    <x v="0"/>
    <x v="1"/>
    <m/>
    <m/>
    <s v="Schlage Commercial"/>
    <s v="Lock"/>
    <s v="ND"/>
    <s v="Security"/>
    <s v="Is there anything else we should know about this return?: LOCKS WERE ORDERED AS &quot;BD&quot; BUT WERE SENT AS &quot;PD&quot;_x000a_Selected primary Product Type: Mechanical Locks_x000a_Do you also need to update the Ship To Address on your order?: No_x000a_The original ship-to address is saved on the shipping tab._x000a_Did the label match the product inside?: No_x000a_One or more files were provided by the customer and saved in the timeline._x000a_Email: mike@mpm-industries.com_x000a_Phone Number: 16182883000_x000a_Preferred Contact Method: Email_x000a_"/>
    <s v="MECHANICS PLANING MILL INC - DBA MPM INDUSTRIES"/>
    <s v="14202227"/>
    <s v="MAC59941"/>
    <s v="8075089"/>
    <m/>
    <m/>
    <m/>
    <m/>
    <m/>
    <n v="1"/>
    <m/>
    <m/>
    <m/>
    <x v="4"/>
    <m/>
    <s v="043156551101"/>
    <m/>
    <m/>
    <m/>
    <n v="45973.791666666701"/>
    <m/>
    <m/>
    <m/>
    <s v="Active"/>
    <s v="Portal Cases"/>
    <s v="Portal Cases"/>
    <s v="Commercial"/>
    <x v="3"/>
    <s v=""/>
    <s v=""/>
    <s v=""/>
    <s v="2026 / 02"/>
    <s v="Return / Replace / Scrap"/>
    <x v="1"/>
  </r>
  <r>
    <x v="359"/>
    <s v="CAS6451392"/>
    <s v="Issue"/>
    <x v="0"/>
    <x v="1"/>
    <m/>
    <m/>
    <s v="Schlage Commercial"/>
    <s v="Lock"/>
    <s v="ND"/>
    <s v="Security"/>
    <s v="Is there anything else we should know about this return?: LOCKS WERE ORDERED AS &quot;BD&quot; BUT WERE SENT AS &quot;PD&quot;_x000a_Selected primary Product Type: Mechanical Locks_x000a_Do you also need to update the Ship To Address on your order?: No_x000a_The original ship-to address is saved on the shipping tab._x000a_Did the label match the product inside?: No_x000a_One or more files were provided by the customer and saved in the timeline._x000a_Email: mike@mpm-industries.com_x000a_Phone Number: 16182883000_x000a_Preferred Contact Method: Email_x000a_"/>
    <s v="MECHANICS PLANING MILL INC - DBA MPM INDUSTRIES"/>
    <s v="14202227"/>
    <s v="MAC59941"/>
    <s v="8075089"/>
    <m/>
    <m/>
    <m/>
    <m/>
    <m/>
    <n v="1"/>
    <m/>
    <m/>
    <m/>
    <x v="4"/>
    <m/>
    <s v="ND-SLLK*10392442"/>
    <m/>
    <m/>
    <m/>
    <n v="45973.791666666701"/>
    <m/>
    <m/>
    <m/>
    <s v="Active"/>
    <s v="Portal Cases"/>
    <s v="Portal Cases"/>
    <s v="Commercial"/>
    <x v="3"/>
    <s v=""/>
    <s v=""/>
    <s v=""/>
    <s v="2026 / 02"/>
    <s v="Return / Replace / Scrap"/>
    <x v="1"/>
  </r>
  <r>
    <x v="360"/>
    <s v="CAS6452052"/>
    <s v="Issue"/>
    <x v="0"/>
    <x v="0"/>
    <m/>
    <s v="Out of Box"/>
    <s v="Steelcraft"/>
    <s v="Door"/>
    <s v="L"/>
    <s v="Blue Ash"/>
    <s v="Credit $428.00 KM_x000a__x000a__x000a_Selected credit reason: Other_x000a_Is there anything else we should know about this request: BS02356 FOR 2 DOORS FROM PO 511260 ARE WARPED._x000a_One or more files were provided by the customer and saved in the timeline._x000a_Email: sgibbs@jeldwen.com_x000a_Phone Number: (530) 704-3422_x000a_Preferred Contact Method: Email"/>
    <s v="AMERICAN BUILDING SUPPLY"/>
    <s v="973359"/>
    <s v="511260"/>
    <s v="11851887"/>
    <n v="3"/>
    <s v="Steelcraft"/>
    <s v="Door"/>
    <s v="L"/>
    <s v="Blue Ash"/>
    <n v="1"/>
    <s v="0071033~Appearance / Finish|1040~Estetica / Finitura|3082~Estética / Acabado|1036~Apparence/Finition"/>
    <s v="3783082~Deformado|1040~Deformato|1033~Warped|1036~Voilé|1055~Eğrilmiş"/>
    <m/>
    <x v="0"/>
    <m/>
    <s v="BS02356.DOOR.STL.CFG.L.FALCON"/>
    <m/>
    <m/>
    <m/>
    <n v="45695.791666666701"/>
    <m/>
    <m/>
    <s v="Credit Request"/>
    <s v="Resolved"/>
    <s v="Portal Cases"/>
    <s v="Susan Higdon"/>
    <s v="Commercial"/>
    <x v="2"/>
    <s v="Appearance / Finish"/>
    <s v="Warped"/>
    <s v=""/>
    <s v="2026 / 02"/>
    <s v="Return / Replace / Scrap"/>
    <x v="0"/>
  </r>
  <r>
    <x v="361"/>
    <s v="CAS6452843"/>
    <s v="Issue"/>
    <x v="0"/>
    <x v="1"/>
    <m/>
    <m/>
    <s v="Steelcraft"/>
    <s v="Door"/>
    <s v="L"/>
    <s v="Blue Ash"/>
    <s v="(1) REPL   30   PCS  PT#  6TR0410P003-CR    (1/2&quot; R)  _x000a_(no charge cust accom) (see ship to ackd) _x000a__x000a_From: Brad Doshier _x000a_Received: Wed Feb 25 2026 14:17:22_x000a_These clips were never provided with the doors. The lite kits have nothing to lock in the vertical sides. I have glazing tape in stock to make up the difference. Can you send me enough clips for 1/2” glass to do vertical sides on two lite kits? I can ship the most recent 1/4” clips back if needed._x000a_ _x000a_Thanks,_x000a_ Brad Doshier  _x000a_Department Manager_x000a_DH Pace Door Services Group"/>
    <s v="D H PACE DOOR SERVICES"/>
    <s v="980632"/>
    <s v="270 231002"/>
    <s v="11869508"/>
    <m/>
    <s v="Steelcraft"/>
    <s v="Door"/>
    <s v="L"/>
    <s v="Blue Ash"/>
    <n v="1"/>
    <s v="0661033~Customer Ordered Incorrect Product|1040~(Cliente) Ordinato Prodotto Errato|3082~Cliente solicito producto incorrecto|1036~Le client a commandé le mauvais produit"/>
    <s v="9401033~Incorrect Trim|1036~Garniture incorrecte|1040~Trim errato|3082~Ajuste incorrecto|1055~Yanlış Trim"/>
    <m/>
    <x v="2"/>
    <m/>
    <s v="6TR0410P003-CR"/>
    <m/>
    <m/>
    <m/>
    <m/>
    <n v="46079"/>
    <m/>
    <s v="Replace Only"/>
    <s v="Resolved"/>
    <s v="Stephen Estep"/>
    <s v="Jeff Livingston"/>
    <s v="Commercial"/>
    <x v="2"/>
    <s v="Customer Ordered Incorrect Product"/>
    <s v="Incorrect Trim"/>
    <s v=""/>
    <s v="2026 / 02"/>
    <s v="Return / Replace / Scrap"/>
    <x v="2"/>
  </r>
  <r>
    <x v="362"/>
    <s v="CAS6453890"/>
    <s v="Issue"/>
    <x v="1"/>
    <x v="2"/>
    <m/>
    <m/>
    <s v="Steelcraft"/>
    <s v="Door"/>
    <s v="F/FN"/>
    <s v="Chino"/>
    <s v="ACCT# 1487   ISSUE CREDIT  $43.16   (OS)  _x000a_DISOUNT   CREDIT     64.5%   PER  QT# 1555504 _x000a_PO 95256366 ORDER 111837 DISCOUNT _x000a_Please fix the discount below to 64.5 as this was entered in OEW.  Thanks!"/>
    <s v="D H PACE COMPANY"/>
    <s v="111837"/>
    <s v="95256366"/>
    <s v="30100245"/>
    <m/>
    <s v="Steelcraft"/>
    <s v="Door"/>
    <s v="F/FN"/>
    <s v="Chino"/>
    <n v="1"/>
    <s v="0081033~Buying Program Error|1040~Errore Programma Acquisti|3082~Error programa ompra|1036~Programme d'achat erreur"/>
    <s v="4261033~System Did Not Apply Correct BP|1036~Le système n'a pas été appliqué Correct BP|1040~Sistema non ha applicato BP corretto"/>
    <m/>
    <x v="3"/>
    <m/>
    <m/>
    <m/>
    <m/>
    <m/>
    <m/>
    <n v="46079"/>
    <m/>
    <s v="Credit Request"/>
    <s v="Resolved"/>
    <s v="Stephen Estep"/>
    <s v="Stephen Estep"/>
    <s v="Commercial"/>
    <x v="2"/>
    <s v="Buying Program Error"/>
    <s v="System Did Not Apply Correct BP"/>
    <s v=""/>
    <s v="2026 / 02"/>
    <s v="Credit / Debit Request"/>
    <x v="1"/>
  </r>
  <r>
    <x v="363"/>
    <s v="CAS6453910"/>
    <s v="Issue"/>
    <x v="0"/>
    <x v="1"/>
    <m/>
    <m/>
    <s v="Republic"/>
    <s v="Door"/>
    <s v="ME"/>
    <s v="McKenzie"/>
    <s v="credit for replacement frame - org 675645 recd wrong size.  entered correctly_x000a__x000a_Reason Code - CF"/>
    <s v="D H PACE COMPANY"/>
    <s v="678402"/>
    <s v="95250005"/>
    <s v="510799"/>
    <m/>
    <s v="Republic"/>
    <s v="Door"/>
    <s v="ME"/>
    <s v="McKenzie"/>
    <n v="1"/>
    <s v="0241036~Allegion a produit un produit incorrect|1033~Allegion Manuf Incorrect Product"/>
    <s v="9611033~Frame Size Height"/>
    <m/>
    <x v="0"/>
    <m/>
    <m/>
    <m/>
    <m/>
    <m/>
    <n v="46026.791666666701"/>
    <m/>
    <m/>
    <s v="Credit Request"/>
    <s v="Resolved"/>
    <s v="Deborah Holt"/>
    <s v="Deborah Holt"/>
    <s v="Commercial"/>
    <x v="19"/>
    <s v="Allegion Manuf Incorrect Product"/>
    <s v="Frame Size Height"/>
    <s v=""/>
    <s v="2026 / 02"/>
    <s v="Return / Replace / Scrap"/>
    <x v="0"/>
  </r>
  <r>
    <x v="364"/>
    <s v="CAS6454449"/>
    <s v="Issue"/>
    <x v="0"/>
    <x v="1"/>
    <m/>
    <m/>
    <s v="Steelcraft"/>
    <s v="Door"/>
    <s v="L"/>
    <s v="Blue Ash"/>
    <s v="We'll need to get replacement strike jambs added to the case for those three lines._x000a_Thank you,  Amanda Williams_x000a_Hello! I talked to Josh Davidson about the additional frames.  If the schedule allows, Kevin and Josh will repair when they are on site.  We'll need to get the pieces ordered as well_x000a_Steve - can you get these additional frames added the case_x000a_PO#145045 / SC#991369_x000a_Lines 1, 3, 5) Rework Electric strike prep from 42-25/32” to 43-25/32”_x000a_Thank you,_x000a_ Amanda Williams"/>
    <s v="NEWCO DEALERS WHOLESALE - DBA DEALERS WHOLESALE"/>
    <s v="991369"/>
    <s v="145045"/>
    <s v="11875781"/>
    <m/>
    <s v="Steelcraft"/>
    <s v="Door"/>
    <s v="L"/>
    <s v="Blue Ash"/>
    <n v="1"/>
    <s v="0661033~Customer Ordered Incorrect Product|1040~(Cliente) Ordinato Prodotto Errato|3082~Cliente solicito producto incorrecto|1036~Le client a commandé le mauvais produit"/>
    <s v="9561033~Prep Location - Lock/Strike"/>
    <m/>
    <x v="2"/>
    <m/>
    <m/>
    <m/>
    <m/>
    <m/>
    <m/>
    <n v="46079"/>
    <m/>
    <s v="Order Clarification"/>
    <s v="Active"/>
    <s v="Stephen Estep"/>
    <s v="Stephen Estep"/>
    <s v="Commercial"/>
    <x v="2"/>
    <s v="Customer Ordered Incorrect Product"/>
    <s v="Prep Location - Lock/Strike"/>
    <s v=""/>
    <s v="2026 / 02"/>
    <s v="Return / Replace / Scrap"/>
    <x v="2"/>
  </r>
  <r>
    <x v="365"/>
    <s v="CAS6454594"/>
    <s v="Issue"/>
    <x v="0"/>
    <x v="0"/>
    <m/>
    <s v="Reliability"/>
    <s v="Schlage Electronic Locks"/>
    <s v="Electronic Locks"/>
    <s v="CO100"/>
    <s v="Ensenada"/>
    <s v="Replace:_x000a__x000a_Qty: 1  Part: CO100.CY.70.KP.L.RHO.626.RH.4B.13-247.10-025.134_x000a__x000a_Please ship to:_x000a__x000a_Reason:_x000a__x000a_Cust has a CO100 that will stop working for days and then start to work and then stop working again. Explained that it sounds like something is shorting out. Need to replace the lock."/>
    <s v="Joe Hunt"/>
    <s v="14129992-002"/>
    <m/>
    <m/>
    <m/>
    <s v="Schlage Electronic Locks"/>
    <s v="Electronic Locks"/>
    <s v="CO100"/>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m/>
    <s v="Exterior Baseplate Sub-Assembly"/>
    <m/>
    <m/>
    <n v="45865.833333333299"/>
    <m/>
    <m/>
    <s v="Replace Only"/>
    <s v="Active"/>
    <s v="Mikey Louis"/>
    <s v="Mikey Louis"/>
    <s v="Commercial"/>
    <x v="10"/>
    <s v="Functional Electronic"/>
    <s v="Will Not Power Up"/>
    <s v="Lock Unresponsive"/>
    <s v="2026 / 02"/>
    <s v="Return / Replace / Scrap"/>
    <x v="0"/>
  </r>
  <r>
    <x v="366"/>
    <s v="CAS6455006"/>
    <s v="Issue"/>
    <x v="0"/>
    <x v="0"/>
    <m/>
    <s v="Out of Box"/>
    <s v="Lcn"/>
    <s v="Dctl"/>
    <s v="4040XP"/>
    <s v="Princeton"/>
    <s v="RETURN AND REPLACE - NOT CLOSING DOOR_x000a__x000a_QTY 1) 4040XP-3071 STD CYLINDER ASSY ONLY MTBLK SRT_x000a__x000a_***_x000a_Is there visible damage to exterior of shipping cartons?: no_x000a_Is there anything else we should know about your request?: Closer is tuned all the way up, but it is not closing the door properly.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grant.stolz@builders-hardware.net_x000a_Phone Number: (814) 602-0660_x000a_Preferred Contact Method: Email"/>
    <s v="Cook &amp; Boardman - DBA Builders Hardware &amp; Specialty Co"/>
    <s v="761474-00"/>
    <s v="303749-386"/>
    <s v="761474-00"/>
    <n v="1"/>
    <s v="Lcn"/>
    <s v="Dctl"/>
    <s v="4040XP"/>
    <s v="Princeton"/>
    <n v="1"/>
    <s v="1801033~Door Not in Control|1036~Porte Pas Dans le Contrôle|1031~Tür nicht unter Kontrolle|1040~Porta senza Controllo|3082~Puerta sin control|1055~Kapı Kontrolde Değil|2070~Porta não está no controle"/>
    <s v="8421033~Door Not Closing Properly|1036~La porte ne se ferme pas correctement|1040~La porta non si chiude correttamente|3082~La puerta no se cierra correctamente|1055~Kapı Düzgün Kapanmıyor"/>
    <m/>
    <x v="0"/>
    <m/>
    <s v="4040XP-3071 STD CYLINDER ASSY ONLY MTBLK SRT"/>
    <s v="STD Cylinder"/>
    <m/>
    <m/>
    <n v="45915.833333333299"/>
    <m/>
    <m/>
    <s v="Return and Replace"/>
    <s v="Active"/>
    <s v="Portal Cases"/>
    <s v="Maria Romero"/>
    <s v="Commercial"/>
    <x v="4"/>
    <s v="Door Not in Control"/>
    <s v="Door Not Closing Properly"/>
    <s v=""/>
    <s v="2026 / 02"/>
    <s v="Return / Replace / Scrap"/>
    <x v="0"/>
  </r>
  <r>
    <x v="367"/>
    <s v="CAS6455757"/>
    <s v="Issue"/>
    <x v="0"/>
    <x v="0"/>
    <m/>
    <s v="Out of Box"/>
    <s v="Lcn"/>
    <s v="Dctl"/>
    <s v="9550IQ"/>
    <s v="Princeton"/>
    <s v="RTN/RPL;_x000a__x000a_QTY (1x) 9550IQ-3462_x000a__x000a_Ship to;_x000a__x000a_Horizon Electronic Security LLC_x000a_Attention: Kristin Johnson_x000a_1645 Lakes Parkway _x000a_Suite H_x000a_Lawrenceville, GA 30043_x000a__x000a_Info;_x000a__x000a_Troubleshooting case CAS6452580_x000a_1816-A"/>
    <s v="Kristin Johnson"/>
    <m/>
    <s v="1816-A"/>
    <s v="788018-05"/>
    <m/>
    <s v="Lcn"/>
    <s v="Dctl"/>
    <s v="9550IQ"/>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9550IQ-3462 Controller Assy.                115"/>
    <s v="Control box"/>
    <m/>
    <m/>
    <n v="46045.083333333299"/>
    <m/>
    <m/>
    <s v="Return and Replace"/>
    <s v="Active"/>
    <s v="Keith Clayton"/>
    <s v="Lisa Waterhouse"/>
    <s v="Commercial"/>
    <x v="4"/>
    <s v="Door Not in Control"/>
    <s v="Programming"/>
    <s v=""/>
    <s v="2026 / 02"/>
    <s v="Return / Replace / Scrap"/>
    <x v="0"/>
  </r>
  <r>
    <x v="368"/>
    <s v="CAS6456101"/>
    <s v="Issue"/>
    <x v="0"/>
    <x v="1"/>
    <m/>
    <m/>
    <s v="Schlage Commercial"/>
    <s v="Lock"/>
    <s v="ALX"/>
    <s v="El Sauzal"/>
    <s v="Customer emailed in for a replacement tailpiece. Customer received incorrect tailpiece for SFIC and needs correct one for FSIC_x000a__x000a_Nc replacement line 10_x000a_qty. 1_x000a_47269168 (Schlage FSIC tailpiece)_x000a__x000a_Ship to same address on order: _x000a_QUALITY DOOR &amp; HARDWARE INC 780 S RAILROAD AVE WEST BABYLON, NY, 11704, US"/>
    <s v="John Dinardo"/>
    <s v="14259186"/>
    <s v="QD3573"/>
    <s v="8148363"/>
    <n v="10"/>
    <s v="Schlage Commercial"/>
    <s v="Lock"/>
    <s v="ALX"/>
    <s v="El Sauzal"/>
    <n v="1"/>
    <s v="0281033~Allegion Sent Incorrect Product / Part"/>
    <s v="9721033~Incorrect Product|1036~Produit incorrect|1040~Prodotto errato"/>
    <m/>
    <x v="0"/>
    <m/>
    <s v="47269168"/>
    <m/>
    <m/>
    <m/>
    <n v="46052.083333333299"/>
    <m/>
    <m/>
    <s v="Replace Only"/>
    <s v="Resolved"/>
    <s v="Daniel Lister"/>
    <s v="Venus Diaz"/>
    <s v="Commercial"/>
    <x v="3"/>
    <s v="Allegion Sent Incorrect Product / Part"/>
    <s v="Incorrect Product"/>
    <s v=""/>
    <s v="2026 / 02"/>
    <s v="Return / Replace / Scrap"/>
    <x v="0"/>
  </r>
  <r>
    <x v="369"/>
    <s v="CAS6456153"/>
    <s v="Issue"/>
    <x v="1"/>
    <x v="2"/>
    <m/>
    <m/>
    <s v="Ives / Gj Commercial"/>
    <s v="Accy"/>
    <s v="Hinges"/>
    <s v="Indianapolis"/>
    <s v="Selected credit reason: Other_x000a_Is there anything else we should know about this request: RE: Quote# 1574324 - this is a tariff exempt project; please credit tariff surcharges_x000a_Email: ajobe@himmels.com_x000a_Phone Number: 9409023477_x000a_Preferred Contact Method: Email_x000a_"/>
    <s v="Himmel's Architectural Door &amp; Hardware LLC - DFW"/>
    <s v="SO03264908"/>
    <s v="6038634"/>
    <s v="45717685"/>
    <n v="4"/>
    <m/>
    <m/>
    <m/>
    <m/>
    <m/>
    <m/>
    <m/>
    <m/>
    <x v="4"/>
    <m/>
    <s v="CHINGE.10004"/>
    <m/>
    <m/>
    <m/>
    <m/>
    <m/>
    <m/>
    <s v="Credit Request"/>
    <s v="Active"/>
    <s v="Portal Cases"/>
    <s v="Portal Cases"/>
    <s v="Commercial"/>
    <x v="1"/>
    <s v=""/>
    <s v=""/>
    <s v=""/>
    <s v="2026 / 02"/>
    <s v="Credit / Debit Request"/>
    <x v="1"/>
  </r>
  <r>
    <x v="370"/>
    <s v="CAS6456225"/>
    <s v="Issue"/>
    <x v="0"/>
    <x v="0"/>
    <m/>
    <s v="Reliability"/>
    <s v="Schlage Electronic Locks"/>
    <s v="Electronic Locks"/>
    <s v="CTE"/>
    <s v="Security"/>
    <s v="Qnty: 2_x000a_CTE/MTB-11_x000a__x000a_Order No: _x000a_PO Number: SERV25181/SERV25240/_x000a_Supplier: WESCO_x000a__x000a_Caller reports CTE reader flashes yellow and stops working. Intermittent_x000a_Control board also flashes Yellow_x000a_Pool Gate A - CTE - 2100000000007A27 - Commissioned Date: 12/16/2025_x000a_Pool Gate B - CTE - 2100000000007D3D - Commissioned Date: 12/16/2025_x000a__x000a_Order number for this one not available he will call back if he can locate it._x000a_Traffic Gate A - CTE - 2100000000003B99 - Commissioned Date: 9/8/2025_x000a__x000a_Perform Full Factory Default Reset (FDR)_x000a_1. Press and hold the FDR button until the status LED blinks green. _x000a_2. Then press the Schlage button three (3) times._x000a_3. The CTE STATUS LED and the reader’s LED will blink green for one second, and the reader will beep for one second._x000a_4. The MODE LED will now indicate Factory Default mode._x000a__x000a_Still no improvement.  Will replace 2 units"/>
    <s v="Roberto Lantigua"/>
    <m/>
    <s v="SERV25181"/>
    <m/>
    <m/>
    <s v="Schlage Electronic Locks"/>
    <s v="Electronic Locks"/>
    <s v="CTE"/>
    <s v="Security"/>
    <n v="2"/>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m/>
    <s v="Main Board"/>
    <m/>
    <m/>
    <m/>
    <n v="46010.083333333299"/>
    <m/>
    <s v="Replace Only"/>
    <s v="Resolved"/>
    <s v="Ernie Saldana"/>
    <s v="Ernie Saldana"/>
    <s v="Commercial"/>
    <x v="10"/>
    <s v="Functional Electronic"/>
    <s v="Cannot lock / Unlock"/>
    <s v="No Response from Reader"/>
    <s v="2026 / 02"/>
    <s v="Return / Replace / Scrap"/>
    <x v="0"/>
  </r>
  <r>
    <x v="371"/>
    <s v="CAS6456986"/>
    <s v="Issue"/>
    <x v="0"/>
    <x v="3"/>
    <m/>
    <m/>
    <s v="Steelcraft"/>
    <s v="Door"/>
    <s v="Small Parts"/>
    <s v="Blue Ash"/>
    <s v="nc replace line 002_x000a_ship ups fa_x000a__x000a_The expansion bolt anchors are missing. Please see the attached pictures. _x000a_ PO: 300408-18_x000a_PN: Expansion Bolts_x000a_QTY: 14_x000a_ISSUE: Missing anchors from the frame_x000a_SOLUTION: Please send replacement anchors ASAP._x000a_407289   00 002              14 Q323"/>
    <s v="SUPERIOR HARDWARE PRODUCTS INC"/>
    <s v="109468"/>
    <s v="300408-18"/>
    <s v="11890210"/>
    <n v="2"/>
    <s v="Steelcraft"/>
    <s v="Door"/>
    <s v="Small Parts"/>
    <s v="Blue Ash"/>
    <n v="14"/>
    <s v="6561033~Customer lost/damaged|1040~Perso/Danneggiato dal Cliente|1036~Perdu/Endommagé par le Client|3082~Perdido/Danado por el Cliente"/>
    <s v="9801033~Customer lost|1040~Perso dal Cliente|1036~Perdu par le client|3082~Perdido por el cliente"/>
    <m/>
    <x v="2"/>
    <m/>
    <m/>
    <m/>
    <m/>
    <m/>
    <n v="46073"/>
    <m/>
    <m/>
    <s v="Replace Only"/>
    <s v="Active"/>
    <s v="Kelly Simonton"/>
    <s v="Kelly Simonton"/>
    <s v="Commercial"/>
    <x v="2"/>
    <s v="Customer lost/damaged"/>
    <s v="Customer lost"/>
    <s v=""/>
    <s v="2026 / 02"/>
    <s v="Return / Replace / Scrap"/>
    <x v="2"/>
  </r>
  <r>
    <x v="372"/>
    <s v="CAS6457268"/>
    <s v="Issue"/>
    <x v="0"/>
    <x v="1"/>
    <m/>
    <m/>
    <s v="Republic"/>
    <s v="Door"/>
    <s v="DL - HYC"/>
    <s v="Atlanta"/>
    <s v="Is there anything else we should know about this return?: Line 4 is correct for Mark# ER-901L-A LHR_x000a_Line 6 is incorrect for Mark# ER-901L-A RHR_x000a__x000a_Please send replacement._x000a__x000a_Thank you,_x000a_Selected primary Product Type: Republic Doors and Frames_x000a_Do you also need to update the Ship To Address on your order?: No_x000a_The original ship-to address is saved on the shipping tab._x000a_Did the label match the product inside?: Yes_x000a_One or more files were provided by the customer and saved in the timeline._x000a_Email: steven.bell@brabnerhollon.com_x000a_Phone Number: 2512521283_x000a_Preferred Contact Method: Email_x000a_"/>
    <s v="BRABNER &amp; HOLLON"/>
    <s v="676544.00"/>
    <s v="628941"/>
    <s v="000510835"/>
    <n v="6"/>
    <m/>
    <m/>
    <m/>
    <m/>
    <n v="1"/>
    <m/>
    <m/>
    <m/>
    <x v="4"/>
    <m/>
    <s v="DL4 A7"/>
    <m/>
    <m/>
    <m/>
    <n v="46026.791666666701"/>
    <m/>
    <m/>
    <m/>
    <s v="Active"/>
    <s v="Portal Cases"/>
    <s v="Portal Cases"/>
    <s v="Commercial"/>
    <x v="19"/>
    <s v=""/>
    <s v=""/>
    <s v=""/>
    <s v="2026 / 02"/>
    <s v="Return / Replace / Scrap"/>
    <x v="1"/>
  </r>
  <r>
    <x v="373"/>
    <s v="CAS6446176"/>
    <s v="Issue"/>
    <x v="0"/>
    <x v="4"/>
    <m/>
    <m/>
    <s v="Falcon"/>
    <s v="Lock"/>
    <s v="Cylinder"/>
    <s v="El Sauzal"/>
    <s v="NO CHARGE REPLACEMENT ORDER: _x000a__x000a_LINE 9 QTY 20_x000a_CYL.C647.626.A_x000a__x000a_Is there anything else we should know about your request?: Good afternoon! Per our warehouse they just discovered that we are short 20ea C647 A 626 for line 9 of our PO 655360. There was no damage to the order when received. Please advise. Thank you!_x000a_Selected primary Product Type: Mechanical Locks_x000a_Do you also need to update the Ship To Address on your order?: No_x000a_The original ship-to address is saved on the shipping tab._x000a_Email: c.white@seclock.com_x000a_Preferred Contact Method: Email"/>
    <s v="SECLOCK"/>
    <s v="14227716"/>
    <s v="655360"/>
    <s v="8102951"/>
    <n v="9"/>
    <s v="Schlage Commercial"/>
    <s v="Lock"/>
    <s v="Cylinder"/>
    <s v="El Sauzal"/>
    <n v="20"/>
    <s v="0641033~Allegion Shipped Incorrect Amount|1040~(Allegion) Spedito Valore/Q.tà Errato|3082~Allegion envió una cantidad incorrecta|1036~Allegion a expédié un montant incorrect"/>
    <s v="3251033~Shortage|1040~Mancanza|1055~Eksiklik|3082~Escaso|1036~Rupture"/>
    <m/>
    <x v="6"/>
    <m/>
    <s v="CYLSS-FLCY*11001251"/>
    <m/>
    <m/>
    <m/>
    <n v="46002.791666666701"/>
    <m/>
    <m/>
    <s v="Replace Only"/>
    <s v="Resolved"/>
    <s v="Portal Cases"/>
    <s v="Ramiro Hernandez"/>
    <s v="Commercial"/>
    <x v="16"/>
    <s v="Allegion Shipped Incorrect Amount"/>
    <s v="Shortage"/>
    <s v=""/>
    <s v="2026 / 02"/>
    <s v="Return / Replace / Scrap"/>
    <x v="0"/>
  </r>
  <r>
    <x v="374"/>
    <s v="CAS6446605"/>
    <s v="Issue"/>
    <x v="0"/>
    <x v="1"/>
    <m/>
    <m/>
    <s v="Von Duprin"/>
    <s v="Exit"/>
    <s v="33A/35A"/>
    <s v="Indianapolis"/>
    <s v="Line 1 - missing part_x000a__x000a_Replace no charge:_x000a_Line 1 Qty 1_x000a_900624-00-33A/35A CYLINDER RETAINER PKG_x000a__x000a_Ship to orig address:_x000a_370 OLD LAURENS RD SUITE 200_x000a_SIMPSONVILLE, SC 29681_x000a_____________________________________x000a_Selected primary Product Type: Exits_x000a_Do you also need to update the Ship To Address on your order?: No_x000a_The original ship-to address is saved on the shipping tab._x000a_One or more files were provided by the customer and saved in the timeline._x000a_Email: fpinnock@cookandboardman.com_x000a_Phone Number: 8649633414_x000a_Preferred Contact Method: Email"/>
    <s v="COOK &amp; BOARDMAN LLC"/>
    <s v="SO03215490"/>
    <s v="369434-06"/>
    <s v="45652109"/>
    <n v="1"/>
    <s v="Von Duprin"/>
    <s v="Exit"/>
    <s v="33A/35A"/>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00624-00"/>
    <m/>
    <m/>
    <m/>
    <n v="46027.791666666701"/>
    <m/>
    <m/>
    <s v="Replace Only"/>
    <s v="Resolved"/>
    <s v="Portal Cases"/>
    <s v="Tuesday Bailey"/>
    <s v="Commercial"/>
    <x v="0"/>
    <s v="Allegion Sent Missing Product / Part"/>
    <s v="Missing Part / Component"/>
    <s v=""/>
    <s v="2026 / 02"/>
    <s v="Return / Replace / Scrap"/>
    <x v="0"/>
  </r>
  <r>
    <x v="375"/>
    <s v="CAS6447906"/>
    <s v="Issue"/>
    <x v="0"/>
    <x v="1"/>
    <m/>
    <m/>
    <s v="Ives / Gj Commercial"/>
    <s v="Accy"/>
    <s v="Floor/Wall Stops/Bumpers/Silencers"/>
    <s v="Indianapolis"/>
    <s v="N/C replacement, shortage of below material. _x000a__x000a_Line 9 - Qty 1 - WS406/407-CCV US32D_x000a__x000a_Ship to:_x000a_Block_x000a_1016 WITZEL AVE_x000a_OSHKOSH, WI 54902_x000a_USA_x000a__x000a_Is there anything else we should know about your request?: We received a quantity of 15, please provide the remaining 1 to complete our requested total of 16._x000a_Selected primary Product Type: ProExpress/FastTrack_x000a_Do you also need to update the Ship To Address on your order?: No_x000a_The original ship-to address is saved on the shipping tab._x000a_Email: tiannae@blockiron.com_x000a_Preferred Contact Method: Email"/>
    <s v="BLOCK IRON &amp; SUPPLY"/>
    <s v="SO03198553"/>
    <s v="783900"/>
    <s v="45613528"/>
    <n v="9"/>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S.10833"/>
    <m/>
    <m/>
    <m/>
    <n v="45993.791666666701"/>
    <m/>
    <m/>
    <s v="Replace Only"/>
    <s v="Resolved"/>
    <s v="Portal Cases"/>
    <s v="Caleb Nanzer"/>
    <s v="Commercial"/>
    <x v="1"/>
    <s v="Allegion Sent Missing Product / Part"/>
    <s v="Missing Product"/>
    <s v=""/>
    <s v="2026 / 02"/>
    <s v="Return / Replace / Scrap"/>
    <x v="0"/>
  </r>
  <r>
    <x v="376"/>
    <s v="CAS6454609"/>
    <s v="Issue"/>
    <x v="0"/>
    <x v="1"/>
    <m/>
    <m/>
    <s v="Von Duprin"/>
    <s v="Exit"/>
    <s v="98/99"/>
    <s v="Indianapolis"/>
    <s v="Is there anything else we should know about your request?: X6-050022 (Missing from device)_x000a_X6-050073-626 (Missing from device)_x000a_X6-050564 (Missing from device)_x000a_X6-106222-689 (MISSING FROM BOX)_x000a_Selected primary Product Type: Exits_x000a_Do you also need to update the Ship To Address on your order?: No_x000a_The original ship-to address is saved on the shipping tab._x000a_One or more files were provided by the customer and saved in the timeline._x000a_Email: mburstein@sentineldoor.com_x000a_Phone Number: 18003277848_x000a_Preferred Contact Method: Email_x000a_"/>
    <s v="SENTINEL DOOR CONTROLS"/>
    <s v="SO03269233"/>
    <s v="PO62378"/>
    <s v="45714304"/>
    <n v="1"/>
    <m/>
    <m/>
    <m/>
    <m/>
    <n v="6"/>
    <m/>
    <m/>
    <m/>
    <x v="4"/>
    <m/>
    <s v="ED99"/>
    <m/>
    <m/>
    <m/>
    <n v="46075.791666666701"/>
    <m/>
    <m/>
    <m/>
    <s v="Active"/>
    <s v="Portal Cases"/>
    <s v="Portal Cases"/>
    <s v="Commercial"/>
    <x v="0"/>
    <s v=""/>
    <s v=""/>
    <s v=""/>
    <s v="2026 / 02"/>
    <s v="Return / Replace / Scrap"/>
    <x v="1"/>
  </r>
  <r>
    <x v="377"/>
    <s v="CAS6445343"/>
    <s v="Issue"/>
    <x v="0"/>
    <x v="1"/>
    <m/>
    <m/>
    <s v="Ives / Gj Commercial"/>
    <s v="Accy"/>
    <s v="Continuous Hinges - Geared"/>
    <s v="Indianapolis"/>
    <s v="Return with 45% restock fee/no call tags. End user changed mine on material. _x000a__x000a_Line 2 - Qty 3 - 224HD 83&quot; (2108.2mm) US28_x000a__x000a_Ship to:_x000a_Tampa Warehouse_x000a_6016 BENJAMIN RD_x000a_TAMPA, FL 33634_x000a_USA_x000a__x000a_Is there anything else we should know about this return?: Architect changed hinge type, another PO placed_x000a_Selected primary Product Type: Accessories_x000a_Is this still new and in the original package?: Yes_x000a_Email: anelson@goschiller.com_x000a_Phone Number: (727) 687-4882_x000a_Preferred Contact Method: Email"/>
    <s v="SCHILLER ARCHITECTURAL HARDWARE AND DOOR SYSTEMS"/>
    <s v="SO03274949"/>
    <s v="308205-6"/>
    <s v="45712544"/>
    <n v="2"/>
    <s v="Ives / Gj Commercial"/>
    <s v="Accy"/>
    <s v="Continuous Hinges - Geared"/>
    <s v="Indianapolis"/>
    <n v="3"/>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CHINGE.2157"/>
    <m/>
    <m/>
    <m/>
    <n v="46072.791666666701"/>
    <m/>
    <m/>
    <s v="Return Only"/>
    <s v="Active"/>
    <s v="Portal Cases"/>
    <s v="Caleb Nanzer"/>
    <s v="Commercial"/>
    <x v="1"/>
    <s v="Spec / Plan / Job Change"/>
    <s v="Spec / Plan / Job Change"/>
    <s v=""/>
    <s v="2026 / 02"/>
    <s v="Return / Replace / Scrap"/>
    <x v="2"/>
  </r>
  <r>
    <x v="378"/>
    <s v="CAS6445425"/>
    <s v="Issue"/>
    <x v="0"/>
    <x v="3"/>
    <m/>
    <m/>
    <s v="Zero"/>
    <s v="Accy"/>
    <s v="Perimeter Seals"/>
    <s v="Indianapolis"/>
    <s v="REPLACEMENT_x000a_PER CUSTOMER REQUEST _x000a_BOTH LINES 4 AND 6 CAME IN DAMAGED CUSTOMER WILL PROVIDE PICTURES. BOXES WERE DAMAGES FROM UPS AND ONE OF THE LARGER BOXES WERE CRUSHED _x000a__x000a_LINE 4 _x000a_34G 100&quot; (2540MM)_x000a_1 EACH _x000a__x000a_LINE 6 _x000a_38G 100&quot; (2540MM)_x000a_1 EACH _x000a__x000a__x000a_SHIP TO:_x000a_LMC #034800 DOUG ASHY BLDG MATERIALS_x000a_4950 JOHNSTON ST_x000a_LAFAYETTE, LA 70503_x000a_USA"/>
    <s v="BANNER SOLUTIONS"/>
    <s v="SO03236478"/>
    <s v="6376403"/>
    <s v="45707419"/>
    <n v="4"/>
    <s v="Zero"/>
    <s v="Accy"/>
    <s v="Perimeter Seal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s v="ST34"/>
    <m/>
    <m/>
    <m/>
    <n v="46062.791666666701"/>
    <m/>
    <m/>
    <s v="Replace Only"/>
    <s v="Resolved"/>
    <s v="Derius Moore"/>
    <s v="Caleb Nanzer"/>
    <s v="Commercial"/>
    <x v="5"/>
    <s v="Damaged in Transit"/>
    <s v="Damaged in Transit"/>
    <s v=""/>
    <s v="2026 / 02"/>
    <s v="Return / Replace / Scrap"/>
    <x v="0"/>
  </r>
  <r>
    <x v="378"/>
    <s v="CAS6445425"/>
    <s v="Issue"/>
    <x v="0"/>
    <x v="3"/>
    <m/>
    <m/>
    <s v="Zero"/>
    <s v="Accy"/>
    <s v="Perimeter Seals"/>
    <s v="Indianapolis"/>
    <s v="REPLACEMENT_x000a_PER CUSTOMER REQUEST _x000a_BOTH LINES 4 AND 6 CAME IN DAMAGED CUSTOMER WILL PROVIDE PICTURES. BOXES WERE DAMAGES FROM UPS AND ONE OF THE LARGER BOXES WERE CRUSHED _x000a__x000a_LINE 4 _x000a_34G 100&quot; (2540MM)_x000a_1 EACH _x000a__x000a_LINE 6 _x000a_38G 100&quot; (2540MM)_x000a_1 EACH _x000a__x000a__x000a_SHIP TO:_x000a_LMC #034800 DOUG ASHY BLDG MATERIALS_x000a_4950 JOHNSTON ST_x000a_LAFAYETTE, LA 70503_x000a_USA"/>
    <s v="BANNER SOLUTIONS"/>
    <s v="SO03236478"/>
    <s v="6376403"/>
    <s v="45707419"/>
    <n v="6"/>
    <s v="Zero"/>
    <s v="Accy"/>
    <s v="Perimeter Seal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s v="ST38"/>
    <s v="Astragal"/>
    <m/>
    <m/>
    <n v="46062.791666666701"/>
    <m/>
    <m/>
    <s v="Replace Only"/>
    <s v="Resolved"/>
    <s v="Derius Moore"/>
    <s v="Caleb Nanzer"/>
    <s v="Commercial"/>
    <x v="5"/>
    <s v="Damaged in Transit"/>
    <s v="Damaged in Transit"/>
    <s v=""/>
    <s v="2026 / 02"/>
    <s v="Return / Replace / Scrap"/>
    <x v="0"/>
  </r>
  <r>
    <x v="379"/>
    <s v="CAS6448489"/>
    <s v="Issue"/>
    <x v="0"/>
    <x v="1"/>
    <m/>
    <m/>
    <s v="Steelcraft"/>
    <s v="Door"/>
    <s v="F/FN"/>
    <s v="Blue Ash"/>
    <s v="No Charge Replace Line #4 Locate strike 40 5-16 FROM BOTTOM_x000a_  _x000a_Replacement showed up incorrect again. _x000a__x000a_Previous Case: (4)  strike off  loc  2&quot;_x000a_Order #105600, Our PO 27572-KK,_x000a_Line item 4, FN164 strike jamb, when our shop guy went to weld it this_x000a_morning realized the prep is in the wrong place.   I have attached pictures_x000a_showing the locations, and pictures of the strike jamb standing next to a_x000a_correct one.   _x000a_Please put in a replacement for the strike jamb._x000a_Thanks_x000a_Julie_x000a_Effingham Builders Supply"/>
    <s v="EFFINGHAM BUILDERS SUPPLY"/>
    <s v="105600"/>
    <s v="27572-KK"/>
    <s v="11886856"/>
    <n v="4"/>
    <s v="Steelcraft"/>
    <s v="Door"/>
    <s v="F/FN"/>
    <s v="Blue Ash"/>
    <n v="1"/>
    <s v="0241036~Allegion a produit un produit incorrect|1033~Allegion Manuf Incorrect Product"/>
    <s v="9561033~Prep Location - Lock/Strike"/>
    <m/>
    <x v="0"/>
    <m/>
    <s v="FN164 SJ"/>
    <m/>
    <m/>
    <m/>
    <n v="46037.791666666701"/>
    <m/>
    <m/>
    <s v="Replace Only"/>
    <s v="Resolved"/>
    <s v="Daniel Doerr"/>
    <s v="Jeff Livingston"/>
    <s v="Commercial"/>
    <x v="2"/>
    <s v="Allegion Manuf Incorrect Product"/>
    <s v="Prep Location - Lock/Strike"/>
    <s v=""/>
    <s v="2026 / 02"/>
    <s v="Return / Replace / Scrap"/>
    <x v="0"/>
  </r>
  <r>
    <x v="380"/>
    <s v="CAS6448490"/>
    <s v="Issue"/>
    <x v="0"/>
    <x v="0"/>
    <m/>
    <s v="Reliability"/>
    <s v="Von Duprin"/>
    <s v="Exit"/>
    <s v="98/99"/>
    <s v="Indianapolis"/>
    <s v="Replace 1 /040063-00_x000a__x000a_Please ship this unit to me and I will swap with the installer and return the failed unit to the factory if necessary._x000a__x000a_Scott Bailey_x000a_244 Legacy Hills _x000a_New Braunfels, TX 78132"/>
    <s v="Scott Bailey"/>
    <s v="SO02994184"/>
    <s v="369783-05"/>
    <s v="45409461"/>
    <m/>
    <s v="Von Duprin"/>
    <s v="Exit"/>
    <s v="98/99"/>
    <s v="Indianapolis"/>
    <n v="1"/>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m/>
    <s v="Motor"/>
    <m/>
    <m/>
    <n v="45844.833333333299"/>
    <m/>
    <m/>
    <s v="Replace Only"/>
    <s v="Resolved"/>
    <s v="Cary Bowman"/>
    <s v="Caleb Nanzer"/>
    <s v="Commercial"/>
    <x v="0"/>
    <s v="Functional Electronic"/>
    <s v="Motor / Solenoid Issue"/>
    <s v="Motor Not Pulling / Releasing"/>
    <s v="2026 / 02"/>
    <s v="Return / Replace / Scrap"/>
    <x v="0"/>
  </r>
  <r>
    <x v="381"/>
    <s v="CAS6449801"/>
    <s v="Issue"/>
    <x v="1"/>
    <x v="6"/>
    <m/>
    <m/>
    <s v="Ives / Gj Commercial"/>
    <s v="Accy"/>
    <s v="Hinges"/>
    <s v="Indianapolis"/>
    <s v="THE FACTORY LOCATED THE MISSING HINGES. _x000a__x000a_DEBIT:  $439.92_x000a__x000a_P60024675RPL21926 / SO03279213"/>
    <s v="ALLEGION UK LIMITED"/>
    <s v="SO03279213"/>
    <s v="P60024675RPL21926"/>
    <s v="45718897"/>
    <n v="1"/>
    <s v="Ives / Gj Commercial"/>
    <s v="Accy"/>
    <s v="Hinges"/>
    <s v="Indianapolis"/>
    <n v="12"/>
    <s v="1791033~Surplus Inventory in Box|1040~Eccedenza nella confezione|1036~Excédent dans la boite"/>
    <s v="4461040~Eccedenza nella confezione|1033~Surplus Inventory In Box|1036~Excédent dans la boite"/>
    <m/>
    <x v="0"/>
    <m/>
    <s v="AH5BB1-059"/>
    <m/>
    <m/>
    <m/>
    <n v="46076.791666666701"/>
    <m/>
    <m/>
    <s v="Debit Request"/>
    <s v="Resolved"/>
    <s v="Karec Jones"/>
    <s v="Karec Jones"/>
    <s v="International"/>
    <x v="1"/>
    <s v="Surplus Inventory in Box"/>
    <s v="Surplus Inventory In Box"/>
    <s v=""/>
    <s v="2026 / 02"/>
    <s v="Credit / Debit Request"/>
    <x v="0"/>
  </r>
  <r>
    <x v="382"/>
    <s v="CAS6450395"/>
    <s v="Issue"/>
    <x v="0"/>
    <x v="1"/>
    <m/>
    <m/>
    <s v="Schlage Commercial"/>
    <s v="Lock"/>
    <s v="Keys"/>
    <s v="Security"/>
    <s v="Is there anything else we should know about this return?: the package for 48-310's cut construction keys actually had 48-311 control keys in the package instead. see attached photo. Please send correct 48-310 .keys_x000a_Selected primary Product Type: Mechanical Locks_x000a_Do you also need to update the Ship To Address on your order?: No_x000a_The original ship-to address is saved on the shipping tab._x000a_Did the label match the product inside?: Yes_x000a_One or more files were provided by the customer and saved in the timeline._x000a_Email: ajobe@himmels.com_x000a_Phone Number: 9409023477_x000a_Preferred Contact Method: Email_x000a_"/>
    <s v="Himmel's Architectural Door &amp; Hardware LLC - DFW"/>
    <s v="14266844"/>
    <s v="6039073"/>
    <s v="8163940"/>
    <m/>
    <m/>
    <m/>
    <m/>
    <m/>
    <n v="12"/>
    <m/>
    <m/>
    <m/>
    <x v="4"/>
    <m/>
    <s v="KYSS-SLKY*3938193"/>
    <m/>
    <m/>
    <m/>
    <n v="46065.791666666701"/>
    <m/>
    <m/>
    <m/>
    <s v="Active"/>
    <s v="Portal Cases"/>
    <s v="Portal Cases"/>
    <s v="Commercial"/>
    <x v="3"/>
    <s v=""/>
    <s v=""/>
    <s v=""/>
    <s v="2026 / 02"/>
    <s v="Return / Replace / Scrap"/>
    <x v="1"/>
  </r>
  <r>
    <x v="383"/>
    <s v="CAS6452225"/>
    <s v="Issue"/>
    <x v="0"/>
    <x v="0"/>
    <m/>
    <s v="Out of Box"/>
    <s v="Schlage Commercial"/>
    <s v="Lock"/>
    <s v="L9000"/>
    <s v="El Sauzal"/>
    <s v="Do you need a replacement for a component or the entire device?: Device_x000a_Is there anything else we should know about this return?: Issue: Would not electrically unlock. _x000a_Line 1 - Electrified Mortise Lockset L9092 EU L 06A CON RX RH 626, Opening 1100 _x000a_What is needed: A new lock._x000a_Selected primary Product Type: Electronic Locks/Readers and Credentials/Biometrics_x000a_Do you also need to update the Ship To Address on your order?: No_x000a_The original ship-to address is saved on the shipping tab._x000a_Email: morgank@blockiron.com_x000a_Phone Number: (920) 231-8645_x000a_Preferred Contact Method: Email_x000a_"/>
    <s v="BLOCK IRON &amp; SUPPLY"/>
    <s v="14189673"/>
    <s v="781674"/>
    <s v="8034018"/>
    <m/>
    <m/>
    <m/>
    <m/>
    <m/>
    <n v="1"/>
    <m/>
    <m/>
    <m/>
    <x v="4"/>
    <m/>
    <s v="194555159259"/>
    <m/>
    <m/>
    <m/>
    <n v="45937.833333333299"/>
    <m/>
    <m/>
    <m/>
    <s v="Active"/>
    <s v="Portal Cases"/>
    <s v="Portal Cases"/>
    <s v="Commercial"/>
    <x v="3"/>
    <s v=""/>
    <s v=""/>
    <s v=""/>
    <s v="2026 / 02"/>
    <s v="Return / Replace / Scrap"/>
    <x v="1"/>
  </r>
  <r>
    <x v="384"/>
    <s v="CAS6452241"/>
    <s v="Issue"/>
    <x v="0"/>
    <x v="0"/>
    <m/>
    <s v="Reliability"/>
    <s v="Falcon"/>
    <s v="Lock"/>
    <s v="T"/>
    <s v="El Sauzal"/>
    <s v="Return and replace. Issue call tag to return defective to Rob Harrison in Security Co for evaluation._x000a__x000a_NEEDS CALL TAGS_x000a__x000a_LOCK.T881.P6.DAN.622.23981145.5164.134.KA-0BIT.C.330055.2.CON_x000a__x000a_SHIP TO: _x000a_Patterson Palm Builders Hardware, Inc._x000a_525 N. Andreasen, Suite H_x000a_Escondido, Ca. 92029"/>
    <s v="Patterson Palm"/>
    <s v="14234177"/>
    <s v="26918#1 RPL CAS6338078"/>
    <s v="8112146"/>
    <n v="1"/>
    <s v="Falcon"/>
    <s v="Lock"/>
    <s v="T"/>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T-FLLK*9621168"/>
    <s v="T881"/>
    <s v="Chassis"/>
    <m/>
    <n v="46002.791666666701"/>
    <n v="46078.083333333299"/>
    <m/>
    <s v="Return and Replace"/>
    <s v="Active"/>
    <s v="Robert Harrison"/>
    <s v="Ramiro Hernandez"/>
    <s v="Commercial"/>
    <x v="16"/>
    <s v="Functional Mechanical"/>
    <s v="Cannot lock / Unlock"/>
    <s v=""/>
    <s v="2026 / 02"/>
    <s v="Return / Replace / Scrap"/>
    <x v="0"/>
  </r>
  <r>
    <x v="385"/>
    <s v="CAS6452790"/>
    <s v="Issue"/>
    <x v="1"/>
    <x v="2"/>
    <m/>
    <m/>
    <s v="Falcon"/>
    <s v="Dctl"/>
    <s v="SC80A"/>
    <s v="Olathe"/>
    <s v="QS APPROVED request to change quote 1597376 to 1598242 for this purchase order. Please see attached email. I. SANDOVAL_x000a_ISSUE CREDIT_x000a_----------------------------------------------_x000a__x000a_Please remove the current quote and apply Quote (Selected): 1598242 instead. per customer request._x000a__x000a_Is there anything else we should know about this request: undefined_x000a_Please select the primary Product Type on this request: Closers_x000a_Do you also need to update the Ship To Address on your order?: No_x000a_The original ship-to address is saved on the shipping tab._x000a_Email: danny@elitedoorandtrim.com_x000a_Phone Number: (940) 383-9375_x000a_Preferred Contact Method: Email"/>
    <s v="COOK &amp; BOARDMAN - dba ELITE DOOR &amp; TRIM"/>
    <s v="SO03286694"/>
    <s v="28373-B"/>
    <s v="45721497"/>
    <n v="1"/>
    <s v="Falcon"/>
    <s v="Dctl"/>
    <s v="SC80A"/>
    <s v="Olathe"/>
    <n v="6"/>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043156609925"/>
    <m/>
    <m/>
    <m/>
    <n v="46078.791666666701"/>
    <m/>
    <m/>
    <s v="Credit Request"/>
    <s v="Active"/>
    <s v="Portal Cases"/>
    <s v="Lori Catton"/>
    <s v="Commercial"/>
    <x v="13"/>
    <s v="Customer Forgot or Incorrect Quote #"/>
    <s v="Customer Provided Incorrect Quote #"/>
    <s v=""/>
    <s v="2026 / 02"/>
    <s v="Credit / Debit Request"/>
    <x v="2"/>
  </r>
  <r>
    <x v="386"/>
    <s v="CAS6452876"/>
    <s v="Issue"/>
    <x v="0"/>
    <x v="0"/>
    <m/>
    <s v="Out of Box"/>
    <s v="Schlage Commercial"/>
    <s v="Lock"/>
    <s v="ND"/>
    <s v="Security"/>
    <s v="Is there visible damage to exterior of shipping cartons?: no_x000a_Is there anything else we should know about your request?: 2 OF THE LEVERS ARRIVED DAMAGED DUE TO PACKAGING.  WE SENT OUT REPLACEMENT LEVERS AND ARE REQUESTING REPLACEMENT OF THE FOLLOWING *ONLY* QTY: 1 SCALX-LP-CL-622-ATH.  WE CAN ADD THIS ITEM BACK INTO STOCK._x000a_Selected primary Product Type: Mechanical Locks_x000a_Do you also need to update the Ship To Address on your order?: No_x000a_The original ship-to address is saved on the shipping tab._x000a_One or more files were provided by the customer and saved in the timeline._x000a_Email: jr@mfsales.com_x000a_Phone Number: 8002212052_x000a_Preferred Contact Method: Email_x000a_"/>
    <s v="MAYFLOWER SALES COMPANY"/>
    <s v="14225371"/>
    <s v="132279"/>
    <s v="8119459"/>
    <m/>
    <m/>
    <m/>
    <m/>
    <m/>
    <n v="1"/>
    <s v="0491040~Imballaggio|1033~Insufficient Packaging|1036~Emballage|3082~Embalaje"/>
    <s v="1111040~Imballaggio|3082~Embalaje|1033~Insufficient Packaging|1036~Emballage"/>
    <m/>
    <x v="6"/>
    <m/>
    <s v="ND-SLLK*11169618"/>
    <m/>
    <m/>
    <m/>
    <n v="46021.791666666701"/>
    <m/>
    <m/>
    <m/>
    <s v="Active"/>
    <s v="Portal Cases"/>
    <s v="Portal Cases"/>
    <s v="Commercial"/>
    <x v="3"/>
    <s v="Insufficient Packaging"/>
    <s v="Insufficient Packaging"/>
    <s v=""/>
    <s v="2026 / 02"/>
    <s v="Return / Replace / Scrap"/>
    <x v="0"/>
  </r>
  <r>
    <x v="387"/>
    <s v="CAS6453836"/>
    <s v="Issue"/>
    <x v="0"/>
    <x v="1"/>
    <m/>
    <m/>
    <s v="Von Duprin"/>
    <s v="Exit"/>
    <s v="Trim/Controls"/>
    <s v="Indianapolis"/>
    <s v="Is there anything else we should know about this return?: These trims are supposed to be electrified.  We received the mechanical ones.  Please ship asap@ no charge the correct electrified trims_x000a_Selected primary Product Type: Electronic Locks/Readers and Credentials/Biometrics_x000a_Do you also need to update the Ship To Address on your order?: No_x000a_The original ship-to address is saved on the shipping tab._x000a_Did the label match the product inside?: Yes_x000a_Email: vyoshimura@accesshardware.com_x000a_Phone Number: 18003482263_x000a_Preferred Contact Method: Email_x000a_"/>
    <s v="ACCESS HARDWARE SUPPLY"/>
    <s v="SO03238720"/>
    <s v="AL19679"/>
    <s v="45714917"/>
    <n v="1"/>
    <m/>
    <m/>
    <m/>
    <m/>
    <n v="1"/>
    <m/>
    <m/>
    <m/>
    <x v="4"/>
    <m/>
    <s v="TRIM"/>
    <m/>
    <m/>
    <m/>
    <n v="46075.791666666701"/>
    <m/>
    <m/>
    <m/>
    <s v="Active"/>
    <s v="Portal Cases"/>
    <s v="Portal Cases"/>
    <s v="Commercial"/>
    <x v="0"/>
    <s v=""/>
    <s v=""/>
    <s v=""/>
    <s v="2026 / 02"/>
    <s v="Return / Replace / Scrap"/>
    <x v="1"/>
  </r>
  <r>
    <x v="387"/>
    <s v="CAS6453836"/>
    <s v="Issue"/>
    <x v="0"/>
    <x v="1"/>
    <m/>
    <m/>
    <s v="Von Duprin"/>
    <s v="Exit"/>
    <s v="Trim/Controls"/>
    <s v="Indianapolis"/>
    <s v="Is there anything else we should know about this return?: These trims are supposed to be electrified.  We received the mechanical ones.  Please ship asap@ no charge the correct electrified trims_x000a_Selected primary Product Type: Electronic Locks/Readers and Credentials/Biometrics_x000a_Do you also need to update the Ship To Address on your order?: No_x000a_The original ship-to address is saved on the shipping tab._x000a_Did the label match the product inside?: Yes_x000a_Email: vyoshimura@accesshardware.com_x000a_Phone Number: 18003482263_x000a_Preferred Contact Method: Email_x000a_"/>
    <s v="ACCESS HARDWARE SUPPLY"/>
    <s v="SO03238720"/>
    <s v="AL19679"/>
    <s v="45714917"/>
    <n v="2"/>
    <m/>
    <m/>
    <m/>
    <m/>
    <n v="1"/>
    <m/>
    <m/>
    <m/>
    <x v="4"/>
    <m/>
    <s v="TRIM"/>
    <m/>
    <m/>
    <m/>
    <n v="46075.791666666701"/>
    <m/>
    <m/>
    <m/>
    <s v="Active"/>
    <s v="Portal Cases"/>
    <s v="Portal Cases"/>
    <s v="Commercial"/>
    <x v="0"/>
    <s v=""/>
    <s v=""/>
    <s v=""/>
    <s v="2026 / 02"/>
    <s v="Return / Replace / Scrap"/>
    <x v="1"/>
  </r>
  <r>
    <x v="388"/>
    <s v="CAS6454356"/>
    <s v="Issue"/>
    <x v="0"/>
    <x v="1"/>
    <m/>
    <m/>
    <s v="Schlage Commercial"/>
    <s v="Lock"/>
    <s v="L9000"/>
    <s v="El Sauzal"/>
    <s v="Is there anything else we should know about your request?: LINE 14.1 IS MISSING 4 - BLOCKING RINGS FOR MORTISE CYLINDER_x000a_                  MISSING 4 - PARTS LABELED L283-154-455_x000a_Selected primary Product Type: Mechanical Locks_x000a_Do you also need to update the Ship To Address on your order?: No_x000a_The original ship-to address is saved on the shipping tab._x000a_Email: mnistal@elmdoor.com_x000a_Phone Number: 9732422700_x000a_Preferred Contact Method: Email_x000a_"/>
    <s v="EMPIRE LUMBER &amp; MILLWORK"/>
    <s v="13871007"/>
    <s v="76441"/>
    <s v="7597226"/>
    <m/>
    <m/>
    <m/>
    <m/>
    <m/>
    <n v="4"/>
    <m/>
    <m/>
    <m/>
    <x v="4"/>
    <m/>
    <s v="L-SLLK*6794486"/>
    <m/>
    <m/>
    <m/>
    <n v="45530.833333333299"/>
    <m/>
    <m/>
    <m/>
    <s v="Active"/>
    <s v="Portal Cases"/>
    <s v="Portal Cases"/>
    <s v="Commercial"/>
    <x v="3"/>
    <s v=""/>
    <s v=""/>
    <s v=""/>
    <s v="2026 / 02"/>
    <s v="Return / Replace / Scrap"/>
    <x v="1"/>
  </r>
  <r>
    <x v="389"/>
    <s v="CAS6454540"/>
    <s v="Issue"/>
    <x v="0"/>
    <x v="3"/>
    <m/>
    <m/>
    <s v="Schlage Commercial"/>
    <s v="Lock"/>
    <s v="CS200"/>
    <s v="Ensenada"/>
    <s v="Issue BOL: 2 pallets, 96 cartons, 1828 lbs total weight_x000a__x000a_line 3 qty 88) LOCK.CS210-B500.P6.D.NEP.626.PLY.12-339.10-121.134.KD.C.48-101.2_x000a_line 4 qty 79) LOCK.CS210-B500.P6.D.NEP.626.PLY.12-339.10-121.134.KD.C.48-101.2_x000a_line 5 qty 72) LOCK.F10.JAZ.626.16-080.10-027.134_x000a_line 6 qty 255) LOCK.F40.JAZ.626.16-080.10-027.134_x000a_line 7 qty 116) LOCK.F10.JAZ.626.16-080.10-027.134_x000a_line 8 qty 58) LOCK.F170.JAZ.626.134_x000a__x000a_Shipped to wrong location, per call from RSO_x000a__x000a_Pick up:_x000a_BUILDERS FIRST SOURCE INC_x000a_4300 JETWAY CT_x000a_North Highlands, CA, 95660, US_x000a_Justin Polanski_x000a_2096819099_x000a__x000a_Ship to:_x000a_Reno NV MIllwork_x000a_BFS Group of California, LLC_x000a_8895 Double Diamond Pkwy Ste 120_x000a_Reno, NV 89521_x000a_Kevin Volpa_x000a_7755277272_x000a__x000a__x000a__x000a__x000a__x000a_Billed to 3010811_x000a_Builders 1st source, North Highlands_x000a_quote 1605786 was used for this account_x000a__x000a_should be billed to Reno NV_x000a_3002369_x000a__x000a_Can this be picked up and shipped to the correct address?_x000a_Billing, credit/debit?"/>
    <s v="BUILDERS FIRST SOURCE"/>
    <s v="14268580"/>
    <s v="7099959-00"/>
    <s v="81695"/>
    <n v="5"/>
    <s v="Schlage Residential"/>
    <s v="Lock"/>
    <s v="F Handleset"/>
    <s v="Ensenada"/>
    <n v="72"/>
    <s v="0371033~Incorrect Ship To|1040~Indirizzo Spedizione errato|3082~Error dirección envío|1036~Adresse de livraison incorrecte"/>
    <s v="1043082~Allegion introdujo dirección incorrecta|1033~Allegion Entered Incorrect Address|1040~(Allegion) Inserito Indirizzo Errato|1036~Allegion a saisi une adresse in correcte"/>
    <m/>
    <x v="1"/>
    <m/>
    <s v="043156770847"/>
    <m/>
    <m/>
    <m/>
    <n v="46072.083333333299"/>
    <m/>
    <m/>
    <s v="Hold &amp; Reship"/>
    <s v="Active"/>
    <s v="Stephen Brown"/>
    <s v="Stephen Brown"/>
    <s v="Commercial"/>
    <x v="3"/>
    <s v="Incorrect Ship To"/>
    <s v="Allegion Entered Incorrect Address"/>
    <s v=""/>
    <s v="2026 / 02"/>
    <s v="Return / Replace / Scrap"/>
    <x v="1"/>
  </r>
  <r>
    <x v="389"/>
    <s v="CAS6454540"/>
    <s v="Issue"/>
    <x v="0"/>
    <x v="3"/>
    <m/>
    <m/>
    <s v="Schlage Commercial"/>
    <s v="Lock"/>
    <s v="CS200"/>
    <s v="Ensenada"/>
    <s v="Issue BOL: 2 pallets, 96 cartons, 1828 lbs total weight_x000a__x000a_line 3 qty 88) LOCK.CS210-B500.P6.D.NEP.626.PLY.12-339.10-121.134.KD.C.48-101.2_x000a_line 4 qty 79) LOCK.CS210-B500.P6.D.NEP.626.PLY.12-339.10-121.134.KD.C.48-101.2_x000a_line 5 qty 72) LOCK.F10.JAZ.626.16-080.10-027.134_x000a_line 6 qty 255) LOCK.F40.JAZ.626.16-080.10-027.134_x000a_line 7 qty 116) LOCK.F10.JAZ.626.16-080.10-027.134_x000a_line 8 qty 58) LOCK.F170.JAZ.626.134_x000a__x000a_Shipped to wrong location, per call from RSO_x000a__x000a_Pick up:_x000a_BUILDERS FIRST SOURCE INC_x000a_4300 JETWAY CT_x000a_North Highlands, CA, 95660, US_x000a_Justin Polanski_x000a_2096819099_x000a__x000a_Ship to:_x000a_Reno NV MIllwork_x000a_BFS Group of California, LLC_x000a_8895 Double Diamond Pkwy Ste 120_x000a_Reno, NV 89521_x000a_Kevin Volpa_x000a_7755277272_x000a__x000a__x000a__x000a__x000a__x000a_Billed to 3010811_x000a_Builders 1st source, North Highlands_x000a_quote 1605786 was used for this account_x000a__x000a_should be billed to Reno NV_x000a_3002369_x000a__x000a_Can this be picked up and shipped to the correct address?_x000a_Billing, credit/debit?"/>
    <s v="BUILDERS FIRST SOURCE"/>
    <s v="14268580"/>
    <s v="7099959-00"/>
    <s v="81695"/>
    <n v="6"/>
    <s v="Schlage Residential"/>
    <s v="Lock"/>
    <s v="F Handleset"/>
    <s v="Ensenada"/>
    <n v="255"/>
    <s v="0371033~Incorrect Ship To|1040~Indirizzo Spedizione errato|3082~Error dirección envío|1036~Adresse de livraison incorrecte"/>
    <s v="1043082~Allegion introdujo dirección incorrecta|1033~Allegion Entered Incorrect Address|1040~(Allegion) Inserito Indirizzo Errato|1036~Allegion a saisi une adresse in correcte"/>
    <m/>
    <x v="1"/>
    <m/>
    <s v="043156770854"/>
    <m/>
    <m/>
    <m/>
    <n v="46072.083333333299"/>
    <m/>
    <m/>
    <s v="Hold &amp; Reship"/>
    <s v="Active"/>
    <s v="Stephen Brown"/>
    <s v="Stephen Brown"/>
    <s v="Commercial"/>
    <x v="3"/>
    <s v="Incorrect Ship To"/>
    <s v="Allegion Entered Incorrect Address"/>
    <s v=""/>
    <s v="2026 / 02"/>
    <s v="Return / Replace / Scrap"/>
    <x v="1"/>
  </r>
  <r>
    <x v="389"/>
    <s v="CAS6454540"/>
    <s v="Issue"/>
    <x v="0"/>
    <x v="3"/>
    <m/>
    <m/>
    <s v="Schlage Commercial"/>
    <s v="Lock"/>
    <s v="CS200"/>
    <s v="Ensenada"/>
    <s v="Issue BOL: 2 pallets, 96 cartons, 1828 lbs total weight_x000a__x000a_line 3 qty 88) LOCK.CS210-B500.P6.D.NEP.626.PLY.12-339.10-121.134.KD.C.48-101.2_x000a_line 4 qty 79) LOCK.CS210-B500.P6.D.NEP.626.PLY.12-339.10-121.134.KD.C.48-101.2_x000a_line 5 qty 72) LOCK.F10.JAZ.626.16-080.10-027.134_x000a_line 6 qty 255) LOCK.F40.JAZ.626.16-080.10-027.134_x000a_line 7 qty 116) LOCK.F10.JAZ.626.16-080.10-027.134_x000a_line 8 qty 58) LOCK.F170.JAZ.626.134_x000a__x000a_Shipped to wrong location, per call from RSO_x000a__x000a_Pick up:_x000a_BUILDERS FIRST SOURCE INC_x000a_4300 JETWAY CT_x000a_North Highlands, CA, 95660, US_x000a_Justin Polanski_x000a_2096819099_x000a__x000a_Ship to:_x000a_Reno NV MIllwork_x000a_BFS Group of California, LLC_x000a_8895 Double Diamond Pkwy Ste 120_x000a_Reno, NV 89521_x000a_Kevin Volpa_x000a_7755277272_x000a__x000a__x000a__x000a__x000a__x000a_Billed to 3010811_x000a_Builders 1st source, North Highlands_x000a_quote 1605786 was used for this account_x000a__x000a_should be billed to Reno NV_x000a_3002369_x000a__x000a_Can this be picked up and shipped to the correct address?_x000a_Billing, credit/debit?"/>
    <s v="BUILDERS FIRST SOURCE"/>
    <s v="14268580"/>
    <s v="7099959-00"/>
    <s v="81695"/>
    <n v="7"/>
    <s v="Schlage Residential"/>
    <s v="Lock"/>
    <s v="F Handleset"/>
    <s v="Ensenada"/>
    <n v="116"/>
    <s v="0371033~Incorrect Ship To|1040~Indirizzo Spedizione errato|3082~Error dirección envío|1036~Adresse de livraison incorrecte"/>
    <s v="1043082~Allegion introdujo dirección incorrecta|1033~Allegion Entered Incorrect Address|1040~(Allegion) Inserito Indirizzo Errato|1036~Allegion a saisi une adresse in correcte"/>
    <m/>
    <x v="1"/>
    <m/>
    <s v="043156770847"/>
    <m/>
    <m/>
    <m/>
    <n v="46072.083333333299"/>
    <m/>
    <m/>
    <s v="Hold &amp; Reship"/>
    <s v="Active"/>
    <s v="Stephen Brown"/>
    <s v="Stephen Brown"/>
    <s v="Commercial"/>
    <x v="3"/>
    <s v="Incorrect Ship To"/>
    <s v="Allegion Entered Incorrect Address"/>
    <s v=""/>
    <s v="2026 / 02"/>
    <s v="Return / Replace / Scrap"/>
    <x v="1"/>
  </r>
  <r>
    <x v="389"/>
    <s v="CAS6454540"/>
    <s v="Issue"/>
    <x v="0"/>
    <x v="3"/>
    <m/>
    <m/>
    <s v="Schlage Commercial"/>
    <s v="Lock"/>
    <s v="CS200"/>
    <s v="Ensenada"/>
    <s v="Issue BOL: 2 pallets, 96 cartons, 1828 lbs total weight_x000a__x000a_line 3 qty 88) LOCK.CS210-B500.P6.D.NEP.626.PLY.12-339.10-121.134.KD.C.48-101.2_x000a_line 4 qty 79) LOCK.CS210-B500.P6.D.NEP.626.PLY.12-339.10-121.134.KD.C.48-101.2_x000a_line 5 qty 72) LOCK.F10.JAZ.626.16-080.10-027.134_x000a_line 6 qty 255) LOCK.F40.JAZ.626.16-080.10-027.134_x000a_line 7 qty 116) LOCK.F10.JAZ.626.16-080.10-027.134_x000a_line 8 qty 58) LOCK.F170.JAZ.626.134_x000a__x000a_Shipped to wrong location, per call from RSO_x000a__x000a_Pick up:_x000a_BUILDERS FIRST SOURCE INC_x000a_4300 JETWAY CT_x000a_North Highlands, CA, 95660, US_x000a_Justin Polanski_x000a_2096819099_x000a__x000a_Ship to:_x000a_Reno NV MIllwork_x000a_BFS Group of California, LLC_x000a_8895 Double Diamond Pkwy Ste 120_x000a_Reno, NV 89521_x000a_Kevin Volpa_x000a_7755277272_x000a__x000a__x000a__x000a__x000a__x000a_Billed to 3010811_x000a_Builders 1st source, North Highlands_x000a_quote 1605786 was used for this account_x000a__x000a_should be billed to Reno NV_x000a_3002369_x000a__x000a_Can this be picked up and shipped to the correct address?_x000a_Billing, credit/debit?"/>
    <s v="BUILDERS FIRST SOURCE"/>
    <s v="14268580"/>
    <s v="7099959-00"/>
    <s v="81695"/>
    <n v="3"/>
    <s v="Schlage Commercial"/>
    <s v="Lock"/>
    <s v="CS200"/>
    <s v="Ensenada"/>
    <n v="68"/>
    <s v="0371033~Incorrect Ship To|1040~Indirizzo Spedizione errato|3082~Error dirección envío|1036~Adresse de livraison incorrecte"/>
    <s v="1043082~Allegion introdujo dirección incorrecta|1033~Allegion Entered Incorrect Address|1040~(Allegion) Inserito Indirizzo Errato|1036~Allegion a saisi une adresse in correcte"/>
    <m/>
    <x v="1"/>
    <m/>
    <s v="043156228102"/>
    <m/>
    <m/>
    <m/>
    <n v="46072.083333333299"/>
    <m/>
    <m/>
    <s v="Hold &amp; Reship"/>
    <s v="Active"/>
    <s v="Stephen Brown"/>
    <s v="Stephen Brown"/>
    <s v="Commercial"/>
    <x v="3"/>
    <s v="Incorrect Ship To"/>
    <s v="Allegion Entered Incorrect Address"/>
    <s v=""/>
    <s v="2026 / 02"/>
    <s v="Return / Replace / Scrap"/>
    <x v="1"/>
  </r>
  <r>
    <x v="389"/>
    <s v="CAS6454540"/>
    <s v="Issue"/>
    <x v="0"/>
    <x v="3"/>
    <m/>
    <m/>
    <s v="Schlage Commercial"/>
    <s v="Lock"/>
    <s v="CS200"/>
    <s v="Ensenada"/>
    <s v="Issue BOL: 2 pallets, 96 cartons, 1828 lbs total weight_x000a__x000a_line 3 qty 88) LOCK.CS210-B500.P6.D.NEP.626.PLY.12-339.10-121.134.KD.C.48-101.2_x000a_line 4 qty 79) LOCK.CS210-B500.P6.D.NEP.626.PLY.12-339.10-121.134.KD.C.48-101.2_x000a_line 5 qty 72) LOCK.F10.JAZ.626.16-080.10-027.134_x000a_line 6 qty 255) LOCK.F40.JAZ.626.16-080.10-027.134_x000a_line 7 qty 116) LOCK.F10.JAZ.626.16-080.10-027.134_x000a_line 8 qty 58) LOCK.F170.JAZ.626.134_x000a__x000a_Shipped to wrong location, per call from RSO_x000a__x000a_Pick up:_x000a_BUILDERS FIRST SOURCE INC_x000a_4300 JETWAY CT_x000a_North Highlands, CA, 95660, US_x000a_Justin Polanski_x000a_2096819099_x000a__x000a_Ship to:_x000a_Reno NV MIllwork_x000a_BFS Group of California, LLC_x000a_8895 Double Diamond Pkwy Ste 120_x000a_Reno, NV 89521_x000a_Kevin Volpa_x000a_7755277272_x000a__x000a__x000a__x000a__x000a__x000a_Billed to 3010811_x000a_Builders 1st source, North Highlands_x000a_quote 1605786 was used for this account_x000a__x000a_should be billed to Reno NV_x000a_3002369_x000a__x000a_Can this be picked up and shipped to the correct address?_x000a_Billing, credit/debit?"/>
    <s v="BUILDERS FIRST SOURCE"/>
    <s v="14268580"/>
    <s v="7099959-00"/>
    <s v="81695"/>
    <n v="4"/>
    <s v="Schlage Commercial"/>
    <s v="Lock"/>
    <s v="CS200"/>
    <s v="Ensenada"/>
    <n v="79"/>
    <s v="0371033~Incorrect Ship To|1040~Indirizzo Spedizione errato|3082~Error dirección envío|1036~Adresse de livraison incorrecte"/>
    <s v="1043082~Allegion introdujo dirección incorrecta|1033~Allegion Entered Incorrect Address|1040~(Allegion) Inserito Indirizzo Errato|1036~Allegion a saisi une adresse in correcte"/>
    <m/>
    <x v="1"/>
    <m/>
    <s v="043156228102"/>
    <m/>
    <m/>
    <m/>
    <n v="46072.083333333299"/>
    <m/>
    <m/>
    <s v="Hold &amp; Reship"/>
    <s v="Active"/>
    <s v="Stephen Brown"/>
    <s v="Stephen Brown"/>
    <s v="Commercial"/>
    <x v="3"/>
    <s v="Incorrect Ship To"/>
    <s v="Allegion Entered Incorrect Address"/>
    <s v=""/>
    <s v="2026 / 02"/>
    <s v="Return / Replace / Scrap"/>
    <x v="1"/>
  </r>
  <r>
    <x v="390"/>
    <s v="CAS6455202"/>
    <s v="Issue"/>
    <x v="1"/>
    <x v="2"/>
    <m/>
    <m/>
    <s v="Schlage System Components"/>
    <s v="Sys Comp"/>
    <s v="Accessories (SES)"/>
    <s v="Security"/>
    <s v="CREDIT ACCOUNT 3000045 $17.14_x000a_Missed crediting surcharge on RMA 14267578_x000a_____________________________________________________________x000a__x000a_Reference CAS6409240_x000a__x000a_RETURN FOR CREDIT LESS 45% RESTOCK FEE_x000a_QTY 6 PUSHBUTTON.709GR.EX.ILL.12V.BUTTON.SS_x000a__x000a_REPLACE W/CHARGES_x000a_QTY 6 PUSHBUTTON.709GR.EX.ILL.24V.BUTTON.SS_x000a__x000a_note: customer forgot to specify 24V version-- needs to swap_x000a__x000a_ship to_x000a_SPECIAL PROJECTS GROUP_x000a_1200 NORTHBROOK PKWY STE 120_x000a_SUWANEE, GA, 30024, US"/>
    <s v="SPECIAL PROJECTS GROUP INC"/>
    <s v="14267578"/>
    <s v="204616 RTN CAS6409240"/>
    <s v="8178778 2/26/2026"/>
    <m/>
    <s v="Schlage System Components"/>
    <s v="Sys Comp"/>
    <s v="Accessories (SES)"/>
    <s v="Security"/>
    <n v="1"/>
    <s v="Surcharge Revision"/>
    <s v="Surcharge Revision"/>
    <m/>
    <x v="3"/>
    <m/>
    <s v="MISSED SURCHARGE CREDIT"/>
    <m/>
    <m/>
    <m/>
    <n v="46079"/>
    <m/>
    <m/>
    <s v="Credit Request"/>
    <s v="Active"/>
    <s v="Karen Fischer"/>
    <s v="Karen Fischer"/>
    <s v="Commercial"/>
    <x v="6"/>
    <s v="Surcharge Revision"/>
    <s v="Surcharge Revision"/>
    <s v=""/>
    <s v="2026 / 02"/>
    <s v="Credit / Debit Request"/>
    <x v="1"/>
  </r>
  <r>
    <x v="391"/>
    <s v="CAS6455205"/>
    <s v="Issue"/>
    <x v="0"/>
    <x v="0"/>
    <m/>
    <s v="Out of Box"/>
    <s v="Von Duprin"/>
    <s v="Exit"/>
    <s v="98/99"/>
    <s v="Indianapolis"/>
    <s v="REPLACE AT NO CHARGE_x000a_(3) 050026 98/99R/-F C/C KIT L/CVR_x000a_(6) 050021 98/9927/-F C/C KIT L/CVR_x000a__x000a_SHIP TO_x000a_Paramount Trim, Inc_x000a_Walid Khaffed_x000a_5314 56th Commerce Park Blvd_x000a_Tampa, FL 33610_x000a__x000a_813-927-1082_x000a_walid@paramounttb.com"/>
    <s v="UNIFIED DOOR &amp; HARDWARE GROUP dba LONG ISLAND FIREPROOF DOOR"/>
    <s v="SO03089325"/>
    <s v="6717-02"/>
    <s v="45536727 10/6/2025"/>
    <m/>
    <s v="Von Duprin"/>
    <s v="Exit"/>
    <s v="98/99"/>
    <s v="Indianapolis"/>
    <n v="3"/>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050026-00: 98/99R/-F C/C KIT L/CVR"/>
    <s v="Center Case Kit"/>
    <m/>
    <m/>
    <n v="45936"/>
    <m/>
    <m/>
    <s v="Replace Only"/>
    <s v="Resolved"/>
    <s v="Karen Fischer"/>
    <s v="Karen Fischer"/>
    <s v="Commercial"/>
    <x v="0"/>
    <s v="Functional Mechanical"/>
    <s v="Manufacturing"/>
    <s v="Mfg Issue / Machining Issue"/>
    <s v="2026 / 02"/>
    <s v="Return / Replace / Scrap"/>
    <x v="0"/>
  </r>
  <r>
    <x v="391"/>
    <s v="CAS6455205"/>
    <s v="Issue"/>
    <x v="0"/>
    <x v="0"/>
    <m/>
    <s v="Out of Box"/>
    <s v="Von Duprin"/>
    <s v="Exit"/>
    <s v="98/99"/>
    <s v="Indianapolis"/>
    <s v="REPLACE AT NO CHARGE_x000a_(3) 050026 98/99R/-F C/C KIT L/CVR_x000a_(6) 050021 98/9927/-F C/C KIT L/CVR_x000a__x000a_SHIP TO_x000a_Paramount Trim, Inc_x000a_Walid Khaffed_x000a_5314 56th Commerce Park Blvd_x000a_Tampa, FL 33610_x000a__x000a_813-927-1082_x000a_walid@paramounttb.com"/>
    <s v="UNIFIED DOOR &amp; HARDWARE GROUP dba LONG ISLAND FIREPROOF DOOR"/>
    <s v="SO03089325"/>
    <s v="6717-02"/>
    <s v="45536727 10/6/2025"/>
    <m/>
    <s v="Von Duprin"/>
    <s v="Exit"/>
    <s v="98/99"/>
    <s v="Indianapolis"/>
    <n v="6"/>
    <s v="0311033~Functional Mechanical|1040~Funzionamento Meccanico|3082~Función mecánica|1036~Functional Mechanical"/>
    <s v="0931033~Manufacturing|1040~Produzione|3082~Producción|1036~Fabrication"/>
    <m/>
    <x v="0"/>
    <m/>
    <s v="050021-00: 98/9927/-F C/C KIT L/CVR"/>
    <s v="Center Case Kit"/>
    <m/>
    <m/>
    <n v="45936"/>
    <m/>
    <m/>
    <s v="Replace Only"/>
    <s v="Resolved"/>
    <s v="Karen Fischer"/>
    <s v="Karen Fischer"/>
    <s v="Commercial"/>
    <x v="0"/>
    <s v="Functional Mechanical"/>
    <s v="Manufacturing"/>
    <s v=""/>
    <s v="2026 / 02"/>
    <s v="Return / Replace / Scrap"/>
    <x v="0"/>
  </r>
  <r>
    <x v="392"/>
    <s v="CAS6455266"/>
    <s v="Issue"/>
    <x v="0"/>
    <x v="0"/>
    <m/>
    <s v="Out of Box"/>
    <s v="Von Duprin"/>
    <s v="Exit"/>
    <s v="Power Supplies"/>
    <s v="Indianapolis"/>
    <s v="Replace at N/C_x000a_Per tech support, relay board is stuck in active and needs replaced (CAS6440540)_x000a__x000a_Line 1 (QTY 1) 900-4RL_x000a__x000a_Ship To Address:_x000a_SKYLINE DOOR &amp; HARDWARE_x000a_1875 DILLARD DR_x000a_Salem, VA 24153_x000a_USA"/>
    <s v="Skyline Door &amp; Hardware LLC"/>
    <s v="SO02252096"/>
    <s v="PO002509"/>
    <s v="44471716"/>
    <n v="1"/>
    <s v="Von Duprin"/>
    <s v="Exit"/>
    <s v="Power Supplies"/>
    <s v="Indianapolis"/>
    <n v="1"/>
    <s v="0321033~Functional Electronic|1040~Funzionamento Elettronico|3082~Función electrónica|1036~Electronique fonctionnelle"/>
    <s v="0241033~Circuit Board Issue|1040~Problema della scheda|3082~Problema placa circuito|1036~PB de circuit imprimé"/>
    <s v="0241033~Input / Output Not Working|1036~L'entrée/la sortie ne fonctionne pas/en panne|3082~Entrada/salida no funciona|1040~Input/Output non funziona"/>
    <x v="0"/>
    <m/>
    <s v="44489920-00"/>
    <s v="900-4RL"/>
    <m/>
    <m/>
    <n v="45082"/>
    <m/>
    <m/>
    <s v="Replace Only"/>
    <s v="Active"/>
    <s v="Brayden Helms"/>
    <s v="Brayden Helms"/>
    <s v="Commercial"/>
    <x v="0"/>
    <s v="Functional Electronic"/>
    <s v="Circuit Board Issue"/>
    <s v="Input / Output Not Working"/>
    <s v="2026 / 02"/>
    <s v="Return / Replace / Scrap"/>
    <x v="0"/>
  </r>
  <r>
    <x v="393"/>
    <s v="CAS6456203"/>
    <s v="Issue"/>
    <x v="0"/>
    <x v="0"/>
    <m/>
    <s v="Reliability"/>
    <s v="Lcn"/>
    <s v="Dctl"/>
    <s v="4640"/>
    <s v="Princeton"/>
    <s v="CUSTOMER HAS A LEAKING CLOSER BODY_x000a__x000a_REPLACE_x000a__x000a_QTY: 1_x000a_4642-3971 ALUM_x000a__x000a_RETURN_x000a__x000a_QTY: 1_x000a_4642-3971 ALUM"/>
    <s v="SCHILLER ARCHITECTURAL HARDWARE AND DOOR SYSTEMS"/>
    <s v="744405 00"/>
    <s v="494265"/>
    <m/>
    <m/>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2-3971 Only Cylinder                            ALUM"/>
    <s v="Cylinder"/>
    <m/>
    <m/>
    <n v="45804.083333333299"/>
    <m/>
    <m/>
    <s v="Return and Replace"/>
    <s v="Active"/>
    <s v="Tarin Smith"/>
    <s v="Lisa Waterhouse"/>
    <s v="Commercial"/>
    <x v="4"/>
    <s v="Leaking After Install"/>
    <s v="Leaking Grease"/>
    <s v=""/>
    <s v="2026 / 02"/>
    <s v="Return / Replace / Scrap"/>
    <x v="0"/>
  </r>
  <r>
    <x v="394"/>
    <s v="CAS6448455"/>
    <s v="Issue"/>
    <x v="0"/>
    <x v="1"/>
    <m/>
    <m/>
    <s v="Von Duprin"/>
    <s v="Exit"/>
    <s v="Mechanical Parts / Kits"/>
    <s v="Indianapolis"/>
    <s v="i show the line 1 and 2 were in the same box - tracking 1Z4411480396212986  - can you confirm if you got the part or not?_x000a__x000a_NC REPLACE _x000a_LINE 1 - 1 EACH CV TOP LATCH LHR KIT (603L-000) _x000a__x000a_SHIP TO _x000a_ACCESS HARDWARE SUPPLY_x000a_Vicky Yoshimura_x000a_14447 GRIFFITH ST_x000a_San Leandro CA  94577_x000a__x000a_Is there anything else we should know about your request?: We never received the Falcon CV top latch LHR kit.  Please ship asap @ N/C please.  Thank you._x000a_Selected primary Product Type: Accessories_x000a_Do you also need to update the Ship To Address on your order?: No_x000a_The original ship-to address is saved on the shipping tab._x000a_Email: vyoshimura@accesshardware.com_x000a_Phone Number: 18003482263_x000a_Preferred Contact Method: Email"/>
    <s v="ACCESS HARDWARE SUPPLY"/>
    <s v="SO03256002"/>
    <s v="AL19739##2"/>
    <s v="45697943"/>
    <n v="1"/>
    <m/>
    <m/>
    <m/>
    <m/>
    <n v="1"/>
    <m/>
    <m/>
    <m/>
    <x v="4"/>
    <m/>
    <s v="603L-000"/>
    <m/>
    <m/>
    <m/>
    <n v="46063.791666666701"/>
    <m/>
    <m/>
    <m/>
    <s v="Active"/>
    <s v="Portal Cases"/>
    <s v="Jacquelyn Bastone"/>
    <s v="Commercial"/>
    <x v="0"/>
    <s v=""/>
    <s v=""/>
    <s v=""/>
    <s v="2026 / 02"/>
    <s v="Return / Replace / Scrap"/>
    <x v="1"/>
  </r>
  <r>
    <x v="395"/>
    <s v="CAS6449130"/>
    <s v="Issue"/>
    <x v="0"/>
    <x v="1"/>
    <m/>
    <m/>
    <s v="Von Duprin"/>
    <s v="Exit"/>
    <s v="98/99"/>
    <s v="Indianapolis"/>
    <s v="TS calling customer 2/27_x000a__x000a_RETURN FOR CREDIT?_x000a__x000a_REPLACE W/CHARGES?_x000a__x000a_P/U-SHIP TO?_x000a_MAIN - CENTRAL VALLEY HARDWARE_x000a_924 E CHURCH ST_x000a_STOCKTON, CA 95203_x000a__x000a_Is there anything else we should know about this return?: AX-98-L-NL-626-36&quot; x 84&quot; Door 1.75&quot;-RHR-RX996L-NL M -R/626-#17 was ordered but Allegion did not question the placement of the &quot;M&quot; and  entered AX-98-L-US26D-3'-RHR-RX996-17-US26D-299-PBT=US32D this  this cost us money in the field to replace._x000a_Selected primary Product Type: Exits_x000a_Do you also need to update the Ship To Address on your order?: No_x000a_The original ship-to address is saved on the shipping tab._x000a_Did the label match the product inside?: Yes_x000a_Email: mmartinez@cvhardware.com_x000a_Phone Number: (209) 992-5136_x000a_Preferred Contact Method: Email"/>
    <s v="CENTRAL VALLEY HARDWARE"/>
    <s v="SO03222348"/>
    <s v="PO022517"/>
    <s v="45660957 1/13/2026"/>
    <n v="1"/>
    <m/>
    <m/>
    <m/>
    <m/>
    <n v="1"/>
    <m/>
    <m/>
    <m/>
    <x v="4"/>
    <m/>
    <s v="ED98"/>
    <m/>
    <m/>
    <m/>
    <n v="46034.791666666701"/>
    <m/>
    <m/>
    <m/>
    <s v="Active"/>
    <s v="Portal Cases"/>
    <s v="Karen Fischer"/>
    <s v="Commercial"/>
    <x v="0"/>
    <s v=""/>
    <s v=""/>
    <s v=""/>
    <s v="2026 / 02"/>
    <s v="Return / Replace / Scrap"/>
    <x v="1"/>
  </r>
  <r>
    <x v="396"/>
    <s v="CAS6449195"/>
    <s v="Issue"/>
    <x v="0"/>
    <x v="1"/>
    <m/>
    <m/>
    <s v="Von Duprin"/>
    <s v="Exit"/>
    <s v="98/99"/>
    <s v="Indianapolis"/>
    <s v="Replace_x000a_Line 5 _x000a_Qty 1: 050020_x000a__x000a_Per tech support master cam was installed incorrectly_x000a__x000a_Ship To:_x000a_Graham-Hodge Associates_x000a_Attn Stephen Jedlicka_x000a_25 Little John Glen Ct_x000a_Greenville, SC 29615"/>
    <s v="Deneen Parker"/>
    <s v="SO03131891"/>
    <s v="117424"/>
    <m/>
    <n v="5"/>
    <s v="Von Duprin"/>
    <s v="Exit"/>
    <s v="98/99"/>
    <s v="Indianapolis"/>
    <n v="1"/>
    <s v="0281033~Allegion Sent Incorrect Product / Part"/>
    <s v="9731033~Incorrect Part / Component|1036~Composant/pièce incorrect|1040~Componente errato"/>
    <m/>
    <x v="0"/>
    <m/>
    <s v="050020-00"/>
    <m/>
    <m/>
    <m/>
    <n v="45945.833333333299"/>
    <m/>
    <m/>
    <s v="Replace Only"/>
    <s v="Resolved"/>
    <s v="Dana Chase"/>
    <s v="Kylie Hurt"/>
    <s v="Commercial"/>
    <x v="0"/>
    <s v="Allegion Sent Incorrect Product / Part"/>
    <s v="Incorrect Part / Component"/>
    <s v=""/>
    <s v="2026 / 02"/>
    <s v="Return / Replace / Scrap"/>
    <x v="0"/>
  </r>
  <r>
    <x v="397"/>
    <s v="CAS6449624"/>
    <s v="Issue"/>
    <x v="0"/>
    <x v="0"/>
    <m/>
    <s v="Out of Box"/>
    <s v="Schlage Commercial"/>
    <s v="Lock"/>
    <s v="L9000"/>
    <s v="El Sauzal"/>
    <s v="Do you need a replacement for a component or the entire device?: Device_x000a_Is there anything else we should know about this return?: lock shipped without a deadbolt_x000a__x000a_Please email sarah.jurkoic@laforceinc.com_x000a_Selected primary Product Type: Mechanical Locks_x000a_Do you also need to update the Ship To Address on your order?: No_x000a_The original ship-to address is saved on the shipping tab._x000a_One or more files were provided by the customer and saved in the timeline._x000a_Email: sarah.jurkoic@laforceinc.com_x000a_Phone Number: 970-452-8991_x000a_Preferred Contact Method: Email_x000a_"/>
    <s v="LAFORCE LLC"/>
    <s v="14195615"/>
    <s v="1457172-FJS"/>
    <s v="8069293"/>
    <m/>
    <m/>
    <m/>
    <m/>
    <m/>
    <n v="1"/>
    <m/>
    <m/>
    <m/>
    <x v="4"/>
    <m/>
    <s v="L-SLLK*11050520"/>
    <m/>
    <m/>
    <m/>
    <n v="45970.791666666701"/>
    <m/>
    <m/>
    <m/>
    <s v="Active"/>
    <s v="Portal Cases"/>
    <s v="Portal Cases"/>
    <s v="Commercial"/>
    <x v="3"/>
    <s v=""/>
    <s v=""/>
    <s v=""/>
    <s v="2026 / 02"/>
    <s v="Return / Replace / Scrap"/>
    <x v="1"/>
  </r>
  <r>
    <x v="398"/>
    <s v="CAS6449674"/>
    <s v="Issue"/>
    <x v="1"/>
    <x v="2"/>
    <m/>
    <m/>
    <s v="Republic"/>
    <s v="Door"/>
    <s v="ME"/>
    <s v="McKenzie"/>
    <s v="Credit for price adj_x000a__x000a_Reason Code - PM"/>
    <s v="D H PACE COMPANY"/>
    <s v="678139"/>
    <s v="264.647401"/>
    <s v="511506"/>
    <m/>
    <s v="Republic"/>
    <s v="Door"/>
    <s v="ME"/>
    <s v="McKenzie"/>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34.791666666701"/>
    <m/>
    <m/>
    <s v="Credit Request"/>
    <s v="Resolved"/>
    <s v="Deborah Holt"/>
    <s v="Deborah Holt"/>
    <s v="Commercial"/>
    <x v="19"/>
    <s v="Customer Forgot or Incorrect Quote #"/>
    <s v="Customer Provided Incorrect Quote #"/>
    <s v=""/>
    <s v="2026 / 02"/>
    <s v="Credit / Debit Request"/>
    <x v="2"/>
  </r>
  <r>
    <x v="399"/>
    <s v="CAS6453350"/>
    <s v="Issue"/>
    <x v="0"/>
    <x v="1"/>
    <m/>
    <m/>
    <s v="Von Duprin"/>
    <s v="Exit"/>
    <s v="98/99"/>
    <s v="Indianapolis"/>
    <s v="Is there anything else we should know about your request?: We received these exit devices but they're missing the covers that go over the internal wires._x000a_Selected primary Product Type: Exits_x000a_Do you also need to update the Ship To Address on your order?: No_x000a_The original ship-to address is saved on the shipping tab._x000a_One or more files were provided by the customer and saved in the timeline._x000a_Email: molewine@ellisonbronze.com_x000a_Phone Number: (716) 665-6522_x000a_Preferred Contact Method: Email_x000a_"/>
    <s v="ELLISON BRONZE COMPANY INC"/>
    <s v="SO03228857"/>
    <s v="260004"/>
    <s v="45702876"/>
    <n v="1"/>
    <m/>
    <m/>
    <m/>
    <m/>
    <n v="2"/>
    <m/>
    <m/>
    <m/>
    <x v="4"/>
    <m/>
    <s v="Y33"/>
    <m/>
    <m/>
    <m/>
    <n v="46068.791666666701"/>
    <m/>
    <m/>
    <m/>
    <s v="Active"/>
    <s v="Portal Cases"/>
    <s v="Portal Cases"/>
    <s v="Commercial"/>
    <x v="0"/>
    <s v=""/>
    <s v=""/>
    <s v=""/>
    <s v="2026 / 02"/>
    <s v="Return / Replace / Scrap"/>
    <x v="1"/>
  </r>
  <r>
    <x v="400"/>
    <s v="CAS6453558"/>
    <s v="Issue"/>
    <x v="0"/>
    <x v="4"/>
    <m/>
    <m/>
    <s v="Fast Track"/>
    <s v="Multiple"/>
    <s v="Multiple"/>
    <s v="Indianapolis"/>
    <s v="Selected credit reason: Other_x000a_Is there anything else we should know about this request: Customer canceled and needing to return the material back to VD Allegion fast-track._x000a_Requesting RGA please_x000a_Email: pmaldonado@rdlsupply.com_x000a_Phone Number: 214-630-3965_x000a_Preferred Contact Method: Email_x000a_"/>
    <s v="COOK &amp; BOARDMAN LLC - DBA R D L II LLC"/>
    <s v="SO03115463"/>
    <s v="DAL0000044798"/>
    <s v="45515821"/>
    <n v="1"/>
    <s v="Ives / Gj Commercial"/>
    <s v="Accy"/>
    <s v="Overhead Door Holder / Stops"/>
    <s v="Indianapolis"/>
    <n v="2"/>
    <s v="0141033~Customer Ordered Incorrect Amount|1040~(Cliente) Ordinato Q.tà/Valore Errato|3082~Cliente solicitó cantidad errónea|1036~Le client a commandé un montant incorrect"/>
    <s v="2251033~Overage|1036~Excédent|1040~Troppo Vecchio|3082~Exceso|1055~Geçkin"/>
    <m/>
    <x v="2"/>
    <m/>
    <s v="OH.10771"/>
    <m/>
    <m/>
    <m/>
    <n v="45921.833333333299"/>
    <m/>
    <m/>
    <s v="Return Only"/>
    <s v="Active"/>
    <s v="Portal Cases"/>
    <s v="Kris Learned"/>
    <s v="Commercial"/>
    <x v="17"/>
    <s v="Customer Ordered Incorrect Amount"/>
    <s v="Overage"/>
    <s v=""/>
    <s v="2026 / 02"/>
    <s v="Return / Replace / Scrap"/>
    <x v="2"/>
  </r>
  <r>
    <x v="400"/>
    <s v="CAS6453558"/>
    <s v="Issue"/>
    <x v="0"/>
    <x v="4"/>
    <m/>
    <m/>
    <s v="Fast Track"/>
    <s v="Multiple"/>
    <s v="Multiple"/>
    <s v="Indianapolis"/>
    <s v="Selected credit reason: Other_x000a_Is there anything else we should know about this request: Customer canceled and needing to return the material back to VD Allegion fast-track._x000a_Requesting RGA please_x000a_Email: pmaldonado@rdlsupply.com_x000a_Phone Number: 214-630-3965_x000a_Preferred Contact Method: Email_x000a_"/>
    <s v="COOK &amp; BOARDMAN LLC - DBA R D L II LLC"/>
    <s v="SO03115463"/>
    <s v="DAL0000044798"/>
    <s v="45515821"/>
    <n v="2"/>
    <s v="Ives / Gj Commercial"/>
    <s v="Accy"/>
    <s v="Overhead Door Holder / Stops"/>
    <s v="Indianapolis"/>
    <n v="2"/>
    <s v="0141033~Customer Ordered Incorrect Amount|1040~(Cliente) Ordinato Q.tà/Valore Errato|3082~Cliente solicitó cantidad errónea|1036~Le client a commandé un montant incorrect"/>
    <s v="2251033~Overage|1036~Excédent|1040~Troppo Vecchio|3082~Exceso|1055~Geçkin"/>
    <m/>
    <x v="2"/>
    <m/>
    <s v="OH.10963"/>
    <m/>
    <m/>
    <m/>
    <n v="45921.833333333299"/>
    <m/>
    <m/>
    <s v="Return Only"/>
    <s v="Active"/>
    <s v="Portal Cases"/>
    <s v="Kris Learned"/>
    <s v="Commercial"/>
    <x v="17"/>
    <s v="Customer Ordered Incorrect Amount"/>
    <s v="Overage"/>
    <s v=""/>
    <s v="2026 / 02"/>
    <s v="Return / Replace / Scrap"/>
    <x v="2"/>
  </r>
  <r>
    <x v="401"/>
    <s v="CAS6453559"/>
    <s v="Issue"/>
    <x v="0"/>
    <x v="1"/>
    <m/>
    <m/>
    <s v="Schlage Residential"/>
    <s v="Lock"/>
    <s v="F Handleset"/>
    <s v="Ensenada"/>
    <s v="Hi Team,_x000a_I have received SRL13109 x60 instead of SRL13232 x 52. Please refer to the images below to see what we have received._x000a_Please send us the replacement via Fedex/Courier asap. Thanks._x000a__x000a_Line 6 / QTY - 52 / LOCK.F51A.PLY.626.16-211.10-063.134.KD.C.48-180.2_x000a__x000a_Hello Earnest._x000a_I want to make sure I understand what is needed before I replace anything.  You ordered 52 ea of this item:_x000a_043156399758 / LOCK.F51A.PLY.626.16-211.10-063.134.KD.C.48-180.2   (They are not available in Visual Pack so what was entered was box pack._x000a_Is this what we are replacing?_x000a_Please confirm._x000a__x000a_043156399758 / LOCK.F51A.PLY.626.16-211.10-063.134.KD.C.48-180.2   52 ea confirmed for replacements._x000a_lcarl"/>
    <s v="Allegion New Zealand "/>
    <s v="14240450"/>
    <s v="P154188"/>
    <m/>
    <n v="6"/>
    <s v="Schlage Residential"/>
    <s v="Lock"/>
    <s v="F Handleset"/>
    <s v="Ensenada"/>
    <n v="52"/>
    <s v="0281033~Allegion Sent Incorrect Product / Part"/>
    <s v="9721033~Incorrect Product|1036~Produit incorrect|1040~Prodotto errato"/>
    <m/>
    <x v="0"/>
    <m/>
    <s v="043156399758"/>
    <m/>
    <m/>
    <m/>
    <n v="46043.791666666701"/>
    <m/>
    <m/>
    <s v="Replace Only"/>
    <s v="Resolved"/>
    <s v="Lonnie Carl"/>
    <s v="Lonnie Carl"/>
    <s v="International"/>
    <x v="8"/>
    <s v="Allegion Sent Incorrect Product / Part"/>
    <s v="Incorrect Product"/>
    <s v=""/>
    <s v="2026 / 02"/>
    <s v="Return / Replace / Scrap"/>
    <x v="0"/>
  </r>
  <r>
    <x v="402"/>
    <s v="CAS6453814"/>
    <s v="Issue"/>
    <x v="0"/>
    <x v="1"/>
    <m/>
    <m/>
    <s v="Schlage Commercial"/>
    <s v="Lock"/>
    <s v="B250"/>
    <s v="El Sauzal"/>
    <s v="Is there anything else we should know about your request?: only received 1 extended bolt for XB03-330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jonathanl@huntingtonhardware.com_x000a_Phone Number: 9096295301_x000a_Preferred Contact Method: Email_x000a_"/>
    <s v="HUNTINGTON HARDWARE CO INC - HQ"/>
    <s v="14137392"/>
    <s v="1376398P#1"/>
    <s v="7979063"/>
    <n v="0"/>
    <m/>
    <m/>
    <m/>
    <m/>
    <n v="1"/>
    <m/>
    <m/>
    <m/>
    <x v="4"/>
    <m/>
    <s v="B250-SLLK*10898612"/>
    <m/>
    <m/>
    <m/>
    <n v="45886.833333333299"/>
    <m/>
    <m/>
    <m/>
    <s v="Active"/>
    <s v="Portal Cases"/>
    <s v="Portal Cases"/>
    <s v="Commercial"/>
    <x v="3"/>
    <s v=""/>
    <s v=""/>
    <s v=""/>
    <s v="2026 / 02"/>
    <s v="Return / Replace / Scrap"/>
    <x v="1"/>
  </r>
  <r>
    <x v="403"/>
    <s v="CAS6454390"/>
    <s v="Issue"/>
    <x v="0"/>
    <x v="0"/>
    <m/>
    <s v="Out of Box"/>
    <s v="Schlage Commercial"/>
    <s v="Lock"/>
    <s v="ALX"/>
    <s v="El Sauzal"/>
    <s v="Do you need a replacement for a component or the entire device?: Component_x000a_Please describe the component: This one has a bad chassis. It does not lock. _x000a_Selected primary Product Type: Mechanical Locks_x000a_Do you also need to update the Ship To Address on your order?: Yes_x000a_The customer changed the ship-to address and it is saved on the shipping tab._x000a_Email: eric.evans@cishowhardware.com_x000a_Phone Number: 480-967-8568_x000a_Preferred Contact Method: Email_x000a_"/>
    <s v="C &amp; I SHOW HARDWARE"/>
    <s v="14169741"/>
    <s v="C35113"/>
    <s v="8024416"/>
    <m/>
    <m/>
    <m/>
    <m/>
    <m/>
    <n v="1"/>
    <m/>
    <m/>
    <m/>
    <x v="4"/>
    <m/>
    <s v="194555043176"/>
    <m/>
    <m/>
    <m/>
    <n v="45929.833333333299"/>
    <m/>
    <m/>
    <m/>
    <s v="Active"/>
    <s v="Portal Cases"/>
    <s v="Portal Cases"/>
    <s v="Commercial"/>
    <x v="3"/>
    <s v=""/>
    <s v=""/>
    <s v=""/>
    <s v="2026 / 02"/>
    <s v="Return / Replace / Scrap"/>
    <x v="1"/>
  </r>
  <r>
    <x v="404"/>
    <s v="CAS6444552"/>
    <s v="Issue"/>
    <x v="0"/>
    <x v="0"/>
    <m/>
    <s v="Reliability"/>
    <s v="Von Duprin"/>
    <s v="Exit"/>
    <s v="Mechanical Parts / Kits"/>
    <s v="Indianapolis"/>
    <s v="RPL LINE 5 M996 LOCK ONLY QTY. 1_x000a__x000a_SLI ATTACHED._x000a__x000a_RPL# SO03282927_x000a__x000a_A CREDIT OF $ 829.01 HAS BEEN SUBMITTED TO OFFSET THE COST OF THIS REPLACEMENT."/>
    <s v="STAM METALÚRGICA LTDA"/>
    <s v="SO02727594"/>
    <s v="2003ALMICPQ03VD01"/>
    <s v="45063049"/>
    <n v="5"/>
    <s v="Von Duprin"/>
    <s v="Exit"/>
    <s v="Mechanical Parts / Kits"/>
    <s v="Indianapolis"/>
    <n v="1"/>
    <s v="0321033~Functional Electronic|1040~Funzionamento Elettronico|3082~Función electrónica|1036~Electronique fonctionnelle"/>
    <s v="1441033~Wear and Tear|1040~Usura e rottura|3082~Usar y tirar|1036~Usure et détérioration"/>
    <s v="0611033~Worn Part / Broken Part|1036~Worn Part / Broken part|3082~Componente desgastado/roto|1040~Parte logorata / parte rotta"/>
    <x v="0"/>
    <m/>
    <s v="trim.28588"/>
    <s v="Mortise Lock"/>
    <m/>
    <m/>
    <n v="45566.833333333299"/>
    <m/>
    <m/>
    <s v="Return and Replace"/>
    <s v="Resolved"/>
    <s v="James Andres"/>
    <s v="James Andres"/>
    <s v="International"/>
    <x v="0"/>
    <s v="Functional Electronic"/>
    <s v="Wear and Tear"/>
    <s v="Worn Part / Broken Part"/>
    <s v="2026 / 02"/>
    <s v="Return / Replace / Scrap"/>
    <x v="0"/>
  </r>
  <r>
    <x v="405"/>
    <s v="CAS6444577"/>
    <s v="Issue"/>
    <x v="0"/>
    <x v="0"/>
    <m/>
    <s v="Out of Box"/>
    <s v="Ives / Gj Commercial"/>
    <s v="Accy"/>
    <s v="Pulls &amp; Pushbars"/>
    <s v="Indianapolis"/>
    <s v="RPL LINE 1 QTY. 42 DUE TO NOT THREADED ALL THE WAY. _x000a__x000a_RPL# SO03284647_x000a__x000a_A CREDIT OF $ 5,178.52 HAS BEEN SUBMITTED TO OFFSET THE COST OF THIS REPLACEMENT._x000a__x000a_RETURN DEFECTIVE PULLS_x000a_SHIP TO_x000a_ISEC_x000a_2149 COMMERCE PLACE, _x000a_HAYWARD CA 94545_x000a_CONTACT: JOHNNY FRENCH 925-858-4623_x000a_CALL 48 HOURS IN ADVANCE OF DELIVERY TO SCHEDULE."/>
    <s v="Allegion - AD Systems"/>
    <s v="SO03066699"/>
    <s v="P40009737"/>
    <s v="45477233"/>
    <n v="1"/>
    <s v="Ives / Gj Commercial"/>
    <s v="Accy"/>
    <s v="Pulls &amp; Pushbars"/>
    <s v="Indianapolis"/>
    <n v="42"/>
    <s v="0311033~Functional Mechanical|1040~Funzionamento Meccanico|3082~Función mecánica|1036~Functional Mechanical"/>
    <s v="0941033~Manufacturing Issue|1040~Problema Produzione|3082~Problema de producción|1036~PB de fabrication"/>
    <s v="0181033~Fastener Issue|1036~Problème de fixation|3082~Problema de fijación|1040~Problema di fissaggio"/>
    <x v="0"/>
    <m/>
    <s v="PL8103EZHD-11.10011"/>
    <s v="Decorative Pulls"/>
    <m/>
    <m/>
    <n v="45901.833333333299"/>
    <m/>
    <m/>
    <s v="Return and Replace"/>
    <s v="Active"/>
    <s v="James Andres"/>
    <s v="James Andres"/>
    <s v="Commercial"/>
    <x v="1"/>
    <s v="Functional Mechanical"/>
    <s v="Manufacturing Issue"/>
    <s v="Fastener Issue"/>
    <s v="2026 / 02"/>
    <s v="Return / Replace / Scrap"/>
    <x v="0"/>
  </r>
  <r>
    <x v="406"/>
    <s v="CAS6445131"/>
    <s v="Issue"/>
    <x v="0"/>
    <x v="1"/>
    <m/>
    <m/>
    <s v="Von Duprin"/>
    <s v="Exit"/>
    <s v="98/99"/>
    <s v="Indianapolis"/>
    <s v="REPLACE_x000a_LINE 1 - 1 EACH 99 / RX-QELA-HH-9927-L-US26D-3'-RHR-996-03-US26D-299F-304L-P (ED99 141755)_x000a_LINE 2 - 1 EACH 99 / HH-9927-EO-US26D-3'-299F-304L-PBT=US32D-SNB (ED99 42767) _x000a_LINE 3 - 3 EACH 99 / RX-QELA-HH-9927-L-KC-US26D-3'-RHR-996-03-US26D-299F-304 (ED99 141662)  (ED99 149525) _x000a__x000a_SHIP TO _x000a_Superior Hardware Products, Inc._x000a_716 INDUSTRY RD_x000a_Longwood, FL 32750_x000a_USA_x000a__x000a_RETURN _x000a_QTY (1) RX-QELA-WS-9927-L-US26D-3'-RHR-996-03-US26D-304L-PBT=US32D-CON-SNB - Line 1 (ED99 140777)  1510.06_x000a_QTY (3) RX-QELA-WS-9927-L-KC-US26D-3'-RHR-996-03-US26D-304L-PBT=US32D-CON-SB - Line 3 (ED99 140778) 823.84_x000a_QTY (1) WS-9927-EO-US26D-3'-LHR-304L-PBT=US32D-SNB - Line 4 (ED99 36428) 4530.17_x000a_Spec change by customer_x000a_NO RESTOCK FEE (ONE TIME ACCOMODATION)_x000a_CUSTOMER RETURNED WRONG PRODUCT ON CAS5913981 NEED TO RETURN/REPLACE CORRECT PRODUCT"/>
    <s v="SUPERIOR HARDWARE PRODUCTS INC"/>
    <s v="SO02897046/ SO02934241"/>
    <s v="300383-03 300383-24"/>
    <s v="45316258"/>
    <n v="1"/>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 141755"/>
    <m/>
    <m/>
    <m/>
    <n v="45782.833333333299"/>
    <m/>
    <m/>
    <s v="Return Only"/>
    <s v="Active"/>
    <s v="Mary Rowinski"/>
    <s v="Mary Rowinski"/>
    <s v="Commercial"/>
    <x v="0"/>
    <s v="Customer Ordered Incorrect Product"/>
    <s v="Customer Ordered Incorrect Product"/>
    <s v=""/>
    <s v="2026 / 02"/>
    <s v="Return / Replace / Scrap"/>
    <x v="2"/>
  </r>
  <r>
    <x v="406"/>
    <s v="CAS6445131"/>
    <s v="Issue"/>
    <x v="0"/>
    <x v="1"/>
    <m/>
    <m/>
    <s v="Von Duprin"/>
    <s v="Exit"/>
    <s v="98/99"/>
    <s v="Indianapolis"/>
    <s v="REPLACE_x000a_LINE 1 - 1 EACH 99 / RX-QELA-HH-9927-L-US26D-3'-RHR-996-03-US26D-299F-304L-P (ED99 141755)_x000a_LINE 2 - 1 EACH 99 / HH-9927-EO-US26D-3'-299F-304L-PBT=US32D-SNB (ED99 42767) _x000a_LINE 3 - 3 EACH 99 / RX-QELA-HH-9927-L-KC-US26D-3'-RHR-996-03-US26D-299F-304 (ED99 141662)  (ED99 149525) _x000a__x000a_SHIP TO _x000a_Superior Hardware Products, Inc._x000a_716 INDUSTRY RD_x000a_Longwood, FL 32750_x000a_USA_x000a__x000a_RETURN _x000a_QTY (1) RX-QELA-WS-9927-L-US26D-3'-RHR-996-03-US26D-304L-PBT=US32D-CON-SNB - Line 1 (ED99 140777)  1510.06_x000a_QTY (3) RX-QELA-WS-9927-L-KC-US26D-3'-RHR-996-03-US26D-304L-PBT=US32D-CON-SB - Line 3 (ED99 140778) 823.84_x000a_QTY (1) WS-9927-EO-US26D-3'-LHR-304L-PBT=US32D-SNB - Line 4 (ED99 36428) 4530.17_x000a_Spec change by customer_x000a_NO RESTOCK FEE (ONE TIME ACCOMODATION)_x000a_CUSTOMER RETURNED WRONG PRODUCT ON CAS5913981 NEED TO RETURN/REPLACE CORRECT PRODUCT"/>
    <s v="SUPERIOR HARDWARE PRODUCTS INC"/>
    <s v="SO02897046/ SO02934241"/>
    <s v="300383-03 300383-24"/>
    <s v="45316258"/>
    <n v="2"/>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 140778"/>
    <m/>
    <m/>
    <m/>
    <n v="45782.833333333299"/>
    <m/>
    <m/>
    <s v="Return Only"/>
    <s v="Active"/>
    <s v="Mary Rowinski"/>
    <s v="Mary Rowinski"/>
    <s v="Commercial"/>
    <x v="0"/>
    <s v="Customer Ordered Incorrect Product"/>
    <s v="Customer Ordered Incorrect Product"/>
    <s v=""/>
    <s v="2026 / 02"/>
    <s v="Return / Replace / Scrap"/>
    <x v="2"/>
  </r>
  <r>
    <x v="406"/>
    <s v="CAS6445131"/>
    <s v="Issue"/>
    <x v="0"/>
    <x v="1"/>
    <m/>
    <m/>
    <s v="Von Duprin"/>
    <s v="Exit"/>
    <s v="98/99"/>
    <s v="Indianapolis"/>
    <s v="REPLACE_x000a_LINE 1 - 1 EACH 99 / RX-QELA-HH-9927-L-US26D-3'-RHR-996-03-US26D-299F-304L-P (ED99 141755)_x000a_LINE 2 - 1 EACH 99 / HH-9927-EO-US26D-3'-299F-304L-PBT=US32D-SNB (ED99 42767) _x000a_LINE 3 - 3 EACH 99 / RX-QELA-HH-9927-L-KC-US26D-3'-RHR-996-03-US26D-299F-304 (ED99 141662)  (ED99 149525) _x000a__x000a_SHIP TO _x000a_Superior Hardware Products, Inc._x000a_716 INDUSTRY RD_x000a_Longwood, FL 32750_x000a_USA_x000a__x000a_RETURN _x000a_QTY (1) RX-QELA-WS-9927-L-US26D-3'-RHR-996-03-US26D-304L-PBT=US32D-CON-SNB - Line 1 (ED99 140777)  1510.06_x000a_QTY (3) RX-QELA-WS-9927-L-KC-US26D-3'-RHR-996-03-US26D-304L-PBT=US32D-CON-SB - Line 3 (ED99 140778) 823.84_x000a_QTY (1) WS-9927-EO-US26D-3'-LHR-304L-PBT=US32D-SNB - Line 4 (ED99 36428) 4530.17_x000a_Spec change by customer_x000a_NO RESTOCK FEE (ONE TIME ACCOMODATION)_x000a_CUSTOMER RETURNED WRONG PRODUCT ON CAS5913981 NEED TO RETURN/REPLACE CORRECT PRODUCT"/>
    <s v="SUPERIOR HARDWARE PRODUCTS INC"/>
    <s v="SO02897046/ SO02934241"/>
    <s v="300383-03 300383-24"/>
    <s v="45316258"/>
    <n v="3"/>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 36428"/>
    <m/>
    <m/>
    <m/>
    <n v="45782.833333333299"/>
    <m/>
    <m/>
    <s v="Return Only"/>
    <s v="Active"/>
    <s v="Mary Rowinski"/>
    <s v="Mary Rowinski"/>
    <s v="Commercial"/>
    <x v="0"/>
    <s v="Customer Ordered Incorrect Product"/>
    <s v="Customer Ordered Incorrect Product"/>
    <s v=""/>
    <s v="2026 / 02"/>
    <s v="Return / Replace / Scrap"/>
    <x v="2"/>
  </r>
  <r>
    <x v="406"/>
    <s v="CAS6445131"/>
    <s v="Issue"/>
    <x v="0"/>
    <x v="1"/>
    <m/>
    <m/>
    <s v="Von Duprin"/>
    <s v="Exit"/>
    <s v="98/99"/>
    <s v="Indianapolis"/>
    <s v="REPLACE_x000a_LINE 1 - 1 EACH 99 / RX-QELA-HH-9927-L-US26D-3'-RHR-996-03-US26D-299F-304L-P (ED99 141755)_x000a_LINE 2 - 1 EACH 99 / HH-9927-EO-US26D-3'-299F-304L-PBT=US32D-SNB (ED99 42767) _x000a_LINE 3 - 3 EACH 99 / RX-QELA-HH-9927-L-KC-US26D-3'-RHR-996-03-US26D-299F-304 (ED99 141662)  (ED99 149525) _x000a__x000a_SHIP TO _x000a_Superior Hardware Products, Inc._x000a_716 INDUSTRY RD_x000a_Longwood, FL 32750_x000a_USA_x000a__x000a_RETURN _x000a_QTY (1) RX-QELA-WS-9927-L-US26D-3'-RHR-996-03-US26D-304L-PBT=US32D-CON-SNB - Line 1 (ED99 140777)  1510.06_x000a_QTY (3) RX-QELA-WS-9927-L-KC-US26D-3'-RHR-996-03-US26D-304L-PBT=US32D-CON-SB - Line 3 (ED99 140778) 823.84_x000a_QTY (1) WS-9927-EO-US26D-3'-LHR-304L-PBT=US32D-SNB - Line 4 (ED99 36428) 4530.17_x000a_Spec change by customer_x000a_NO RESTOCK FEE (ONE TIME ACCOMODATION)_x000a_CUSTOMER RETURNED WRONG PRODUCT ON CAS5913981 NEED TO RETURN/REPLACE CORRECT PRODUCT"/>
    <s v="SUPERIOR HARDWARE PRODUCTS INC"/>
    <s v="SO02897046/ SO02934241"/>
    <s v="300383-03 300383-24"/>
    <s v="45316258"/>
    <n v="1"/>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 141755"/>
    <s v="Mech Case"/>
    <m/>
    <m/>
    <n v="45782.833333333299"/>
    <m/>
    <m/>
    <s v="Replace Only"/>
    <s v="Active"/>
    <s v="Mary Rowinski"/>
    <s v="Mary Rowinski"/>
    <s v="Commercial"/>
    <x v="0"/>
    <s v="Customer Ordered Incorrect Product"/>
    <s v="Customer Ordered Incorrect Product"/>
    <s v=""/>
    <s v="2026 / 02"/>
    <s v="Return / Replace / Scrap"/>
    <x v="2"/>
  </r>
  <r>
    <x v="406"/>
    <s v="CAS6445131"/>
    <s v="Issue"/>
    <x v="0"/>
    <x v="1"/>
    <m/>
    <m/>
    <s v="Von Duprin"/>
    <s v="Exit"/>
    <s v="98/99"/>
    <s v="Indianapolis"/>
    <s v="REPLACE_x000a_LINE 1 - 1 EACH 99 / RX-QELA-HH-9927-L-US26D-3'-RHR-996-03-US26D-299F-304L-P (ED99 141755)_x000a_LINE 2 - 1 EACH 99 / HH-9927-EO-US26D-3'-299F-304L-PBT=US32D-SNB (ED99 42767) _x000a_LINE 3 - 3 EACH 99 / RX-QELA-HH-9927-L-KC-US26D-3'-RHR-996-03-US26D-299F-304 (ED99 141662)  (ED99 149525) _x000a__x000a_SHIP TO _x000a_Superior Hardware Products, Inc._x000a_716 INDUSTRY RD_x000a_Longwood, FL 32750_x000a_USA_x000a__x000a_RETURN _x000a_QTY (1) RX-QELA-WS-9927-L-US26D-3'-RHR-996-03-US26D-304L-PBT=US32D-CON-SNB - Line 1 (ED99 140777)  1510.06_x000a_QTY (3) RX-QELA-WS-9927-L-KC-US26D-3'-RHR-996-03-US26D-304L-PBT=US32D-CON-SB - Line 3 (ED99 140778) 823.84_x000a_QTY (1) WS-9927-EO-US26D-3'-LHR-304L-PBT=US32D-SNB - Line 4 (ED99 36428) 4530.17_x000a_Spec change by customer_x000a_NO RESTOCK FEE (ONE TIME ACCOMODATION)_x000a_CUSTOMER RETURNED WRONG PRODUCT ON CAS5913981 NEED TO RETURN/REPLACE CORRECT PRODUCT"/>
    <s v="SUPERIOR HARDWARE PRODUCTS INC"/>
    <s v="SO02897046/ SO02934241"/>
    <s v="300383-03 300383-24"/>
    <s v="45316258"/>
    <n v="2"/>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 42767"/>
    <s v="Mech Case"/>
    <m/>
    <m/>
    <n v="45782.833333333299"/>
    <m/>
    <m/>
    <s v="Replace Only"/>
    <s v="Active"/>
    <s v="Mary Rowinski"/>
    <s v="Mary Rowinski"/>
    <s v="Commercial"/>
    <x v="0"/>
    <s v="Customer Ordered Incorrect Product"/>
    <s v="Customer Ordered Incorrect Product"/>
    <s v=""/>
    <s v="2026 / 02"/>
    <s v="Return / Replace / Scrap"/>
    <x v="2"/>
  </r>
  <r>
    <x v="406"/>
    <s v="CAS6445131"/>
    <s v="Issue"/>
    <x v="0"/>
    <x v="1"/>
    <m/>
    <m/>
    <s v="Von Duprin"/>
    <s v="Exit"/>
    <s v="98/99"/>
    <s v="Indianapolis"/>
    <s v="REPLACE_x000a_LINE 1 - 1 EACH 99 / RX-QELA-HH-9927-L-US26D-3'-RHR-996-03-US26D-299F-304L-P (ED99 141755)_x000a_LINE 2 - 1 EACH 99 / HH-9927-EO-US26D-3'-299F-304L-PBT=US32D-SNB (ED99 42767) _x000a_LINE 3 - 3 EACH 99 / RX-QELA-HH-9927-L-KC-US26D-3'-RHR-996-03-US26D-299F-304 (ED99 141662)  (ED99 149525) _x000a__x000a_SHIP TO _x000a_Superior Hardware Products, Inc._x000a_716 INDUSTRY RD_x000a_Longwood, FL 32750_x000a_USA_x000a__x000a_RETURN _x000a_QTY (1) RX-QELA-WS-9927-L-US26D-3'-RHR-996-03-US26D-304L-PBT=US32D-CON-SNB - Line 1 (ED99 140777)  1510.06_x000a_QTY (3) RX-QELA-WS-9927-L-KC-US26D-3'-RHR-996-03-US26D-304L-PBT=US32D-CON-SB - Line 3 (ED99 140778) 823.84_x000a_QTY (1) WS-9927-EO-US26D-3'-LHR-304L-PBT=US32D-SNB - Line 4 (ED99 36428) 4530.17_x000a_Spec change by customer_x000a_NO RESTOCK FEE (ONE TIME ACCOMODATION)_x000a_CUSTOMER RETURNED WRONG PRODUCT ON CAS5913981 NEED TO RETURN/REPLACE CORRECT PRODUCT"/>
    <s v="SUPERIOR HARDWARE PRODUCTS INC"/>
    <s v="SO02897046/ SO02934241"/>
    <s v="300383-03 300383-24"/>
    <s v="45316258"/>
    <m/>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 141662"/>
    <s v="Mech Case"/>
    <m/>
    <m/>
    <n v="45782.833333333299"/>
    <m/>
    <m/>
    <s v="Replace Only"/>
    <s v="Active"/>
    <s v="Mary Rowinski"/>
    <s v="Mary Rowinski"/>
    <s v="Commercial"/>
    <x v="0"/>
    <s v="Customer Ordered Incorrect Product"/>
    <s v="Customer Ordered Incorrect Product"/>
    <s v=""/>
    <s v="2026 / 02"/>
    <s v="Return / Replace / Scrap"/>
    <x v="2"/>
  </r>
  <r>
    <x v="407"/>
    <s v="CAS6445554"/>
    <s v="Issue"/>
    <x v="1"/>
    <x v="2"/>
    <m/>
    <m/>
    <s v="Steelcraft"/>
    <s v="Door"/>
    <s v="F/FN"/>
    <s v="Blue Ash"/>
    <s v="ACCT# 1097   ISSUE CREDIT  $123.62   (OS) _x000a_The attached invoice was received on 2/20 and just seeing this morning._x000a_ We received an order acknowledgement on or around 1/21 and thought I had asked about it but cannot find proof of that. The price is much higher than on our PO and would appreciate you taking a look to see if possibly we didn't get the correct discount we were expecting. I have also attached a quote._x000a_ Also, we do not see any notation about the hinge preps which were to be 345U, can you confirm that as well._x000a_ _x000a_Thank you!_x000a_ _x000a_Don Barkhimer_x000a_Order Logistics Coordinator"/>
    <s v="SUPERIOR HARDWARE PRODUCTS INC"/>
    <s v="109468"/>
    <s v="300408-18"/>
    <s v="11890210"/>
    <m/>
    <s v="Steelcraft"/>
    <s v="Door"/>
    <s v="F/FN"/>
    <s v="Blue Ash"/>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76"/>
    <m/>
    <s v="Credit Request"/>
    <s v="Resolved"/>
    <s v="Stephen Estep"/>
    <s v="Stephen Estep"/>
    <s v="Commercial"/>
    <x v="2"/>
    <s v="Customer Forgot or Incorrect Quote #"/>
    <s v="Customer Provided Incorrect Quote #"/>
    <s v=""/>
    <s v="2026 / 02"/>
    <s v="Credit / Debit Request"/>
    <x v="2"/>
  </r>
  <r>
    <x v="408"/>
    <s v="CAS6445959"/>
    <s v="Issue"/>
    <x v="0"/>
    <x v="1"/>
    <m/>
    <m/>
    <s v="Von Duprin"/>
    <s v="Exit"/>
    <s v="98/99"/>
    <s v="Indianapolis"/>
    <s v="NO CHARGE REPLACEMENT_x000a_DONE 02/24/26 GV_x000a__x000a_LINE 2 QTY 1 EA:_x000a_051860-32: 49 LBL-AFL FIRE PIN KIT_x000a__x000a_LINE 5 QTY 1 EA:_x000a_051860-32: 49 LBL-AFL FIRE PIN KIT_x000a__x000a_OE ERROR_x000a__x000a_SHIP TO:_x000a_INSTANT HARDWARE DELIVERY_x000a_7510 LINDBERGH DR_x000a_GAITHERSBURG, MD 20879_x000a_*********************************_x000a_Is there anything else we should know about your request?: ONE EXIT SHOULD BE A LBRAFL PER FIRE CODE FOR LINE 2 &amp; 5_x000a_NEED TWO EACH 051860-32 FIRE PIN KIT LBR TO FIX BOTH LINES_x000a_Selected primary Product Type: Exits_x000a_Do you also need to update the Ship To Address on your order?: No_x000a_The original ship-to address is saved on the shipping tab._x000a_Email: tschuch@instanthardwaredelivery.com_x000a_Phone Number: 13014179494_x000a_Preferred Contact Method: Email"/>
    <s v="INSTANT HARDWARE DELIVERY"/>
    <s v="SO03264383"/>
    <s v="36797"/>
    <s v="45708063"/>
    <n v="2"/>
    <s v="Von Duprin"/>
    <s v="Exit"/>
    <s v="98/99"/>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051860-32"/>
    <m/>
    <m/>
    <m/>
    <n v="46070.791666666701"/>
    <m/>
    <m/>
    <s v="Replace Only"/>
    <s v="Resolved"/>
    <s v="Portal Cases"/>
    <s v="Geraldine Volonnino"/>
    <s v="Commercial"/>
    <x v="0"/>
    <s v="Allegion Entered Incorrect Product"/>
    <s v="Allegion Entered Incorrect Product"/>
    <s v=""/>
    <s v="2026 / 02"/>
    <s v="Return / Replace / Scrap"/>
    <x v="1"/>
  </r>
  <r>
    <x v="408"/>
    <s v="CAS6445959"/>
    <s v="Issue"/>
    <x v="0"/>
    <x v="1"/>
    <m/>
    <m/>
    <s v="Von Duprin"/>
    <s v="Exit"/>
    <s v="98/99"/>
    <s v="Indianapolis"/>
    <s v="NO CHARGE REPLACEMENT_x000a_DONE 02/24/26 GV_x000a__x000a_LINE 2 QTY 1 EA:_x000a_051860-32: 49 LBL-AFL FIRE PIN KIT_x000a__x000a_LINE 5 QTY 1 EA:_x000a_051860-32: 49 LBL-AFL FIRE PIN KIT_x000a__x000a_OE ERROR_x000a__x000a_SHIP TO:_x000a_INSTANT HARDWARE DELIVERY_x000a_7510 LINDBERGH DR_x000a_GAITHERSBURG, MD 20879_x000a_*********************************_x000a_Is there anything else we should know about your request?: ONE EXIT SHOULD BE A LBRAFL PER FIRE CODE FOR LINE 2 &amp; 5_x000a_NEED TWO EACH 051860-32 FIRE PIN KIT LBR TO FIX BOTH LINES_x000a_Selected primary Product Type: Exits_x000a_Do you also need to update the Ship To Address on your order?: No_x000a_The original ship-to address is saved on the shipping tab._x000a_Email: tschuch@instanthardwaredelivery.com_x000a_Phone Number: 13014179494_x000a_Preferred Contact Method: Email"/>
    <s v="INSTANT HARDWARE DELIVERY"/>
    <s v="SO03264383"/>
    <s v="36797"/>
    <s v="45708063"/>
    <n v="5"/>
    <s v="Von Duprin"/>
    <s v="Exit"/>
    <s v="98/99"/>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051860-32"/>
    <m/>
    <m/>
    <m/>
    <n v="46070.791666666701"/>
    <m/>
    <m/>
    <s v="Replace Only"/>
    <s v="Resolved"/>
    <s v="Portal Cases"/>
    <s v="Geraldine Volonnino"/>
    <s v="Commercial"/>
    <x v="0"/>
    <s v="Allegion Entered Incorrect Product"/>
    <s v="Allegion Entered Incorrect Product"/>
    <s v=""/>
    <s v="2026 / 02"/>
    <s v="Return / Replace / Scrap"/>
    <x v="1"/>
  </r>
  <r>
    <x v="409"/>
    <s v="CAS6446071"/>
    <s v="Issue"/>
    <x v="0"/>
    <x v="0"/>
    <m/>
    <s v="Out of Box"/>
    <s v="Steelcraft"/>
    <s v="Door"/>
    <s v="B"/>
    <s v="Blue Ash"/>
    <s v="Credit $143.32_x000a__x000a_Top channel issue_x000a__x000a_Portal Case : Selected credit reason: Other_x000a_Is there anything else we should know about this request: BS02350 FOR 1 FROM PO 16263, TOP CHANNEL STICKING OUT BY 1/8._x000a_One or more files were provided by the customer and saved in the timeline._x000a_Email: sgibbs@jeldwen.com_x000a_Phone Number: (530) 704-3422_x000a_Preferred Contact Method: Email"/>
    <s v="AMERICAN BUILDING SUPPLY"/>
    <s v="107704"/>
    <s v="16263"/>
    <s v="11885808"/>
    <n v="1"/>
    <s v="Steelcraft"/>
    <s v="Door"/>
    <s v="SZ"/>
    <s v="Blue Ash"/>
    <n v="1"/>
    <s v="0071033~Appearance / Finish|1040~Estetica / Finitura|3082~Estética / Acabado|1036~Apparence/Finition"/>
    <s v="5281033~Misalignment|1036~Désalignement|1040~Disallineamento|3082~Desalineación|1055~Yanlış Hizalanması"/>
    <m/>
    <x v="0"/>
    <m/>
    <s v="BS02350.DOOR.STL.CFG.L.FALCON"/>
    <m/>
    <m/>
    <m/>
    <n v="46030.791666666701"/>
    <m/>
    <m/>
    <s v="Credit Request"/>
    <s v="Resolved"/>
    <s v="Portal Cases"/>
    <s v="Daniel Doerr"/>
    <s v="Commercial"/>
    <x v="2"/>
    <s v="Appearance / Finish"/>
    <s v="Misalignment"/>
    <s v=""/>
    <s v="2026 / 02"/>
    <s v="Return / Replace / Scrap"/>
    <x v="0"/>
  </r>
  <r>
    <x v="410"/>
    <s v="CAS6446423"/>
    <s v="Issue"/>
    <x v="1"/>
    <x v="2"/>
    <m/>
    <m/>
    <s v="Steelcraft"/>
    <s v="Door"/>
    <s v="Paladin PW"/>
    <s v="Blue Ash"/>
    <s v="ACCT# 8874   ISSUE  CREDIT $8481.60   (OS) _x000a_B/O  01   INV#  11890575    QT#  1545378   _x000a_Please see the attached documents._x000a_We are STILL being invoiced at the INCORRECT discount for multiple jobs._x000a_Can you please issue a credit for the correct amount?_x000a_ _x000a_Cole Hughes_x000a_THE ATLAS COMPANIES_x000a_Direct Phone: 502-314-3040"/>
    <s v="ATLAS METAL PRODUCTS"/>
    <s v="104513"/>
    <s v="KY25-058-002"/>
    <s v="11890575"/>
    <m/>
    <s v="Steelcraft"/>
    <s v="Door"/>
    <s v="Paladin PW"/>
    <s v="Blue Ash"/>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77"/>
    <m/>
    <s v="Credit Request"/>
    <s v="Resolved"/>
    <s v="Stephen Estep"/>
    <s v="Stephen Estep"/>
    <s v="Commercial"/>
    <x v="2"/>
    <s v="Customer Forgot or Incorrect Quote #"/>
    <s v="Customer Provided Incorrect Quote #"/>
    <s v=""/>
    <s v="2026 / 02"/>
    <s v="Credit / Debit Request"/>
    <x v="2"/>
  </r>
  <r>
    <x v="411"/>
    <s v="CAS6446610"/>
    <s v="Issue"/>
    <x v="0"/>
    <x v="1"/>
    <m/>
    <m/>
    <s v="Von Duprin"/>
    <s v="Exit"/>
    <s v="Trim/Controls"/>
    <s v="Indianapolis"/>
    <s v="REPLACE AT NO CHARGE_x000a_QTY (2) 47455862-626: AD993 IPB RETROFIT KIT MS LH, 626 - Line 13_x000a_Incorrect handing entered_x000a__x000a_Ship to orig address:_x000a_25 DARTMOUTH ST_x000a_Westwood, MA 02090_x000a__x000a_Referene CAS6376288_x000a_Wrong finish and ganding entered_x000a_AD993 IPB RETROFIT KIT MS RH, 318_x000a______________________________________x000a_Is there anything else we should know about this return?: Good afternoon! On this PO 657855, it appears we received RH instead of LH for replacement. Please issue a no charge replacement for qty 2 474558614 LH 626 and advise what should be done with the incorrect items. Please confirm, thank you!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a.cutone@seclock.com_x000a_Phone Number: 7812343758_x000a_Preferred Contact Method: Email"/>
    <s v="SECLOCK"/>
    <s v="SO03219716"/>
    <s v="657855"/>
    <s v="45654254 1/7/2026"/>
    <n v="13"/>
    <s v="Von Duprin"/>
    <s v="Exit"/>
    <s v="Trim/Controls"/>
    <s v="Indianapolis"/>
    <n v="2"/>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47455862-626: AD993 IPB RETROFIT KIT MS LH, 626"/>
    <s v="Trim"/>
    <m/>
    <m/>
    <n v="46028.791666666701"/>
    <m/>
    <m/>
    <s v="Replace Only"/>
    <s v="Resolved"/>
    <s v="Portal Cases"/>
    <s v="Karen Fischer"/>
    <s v="Commercial"/>
    <x v="0"/>
    <s v="Allegion Entered Incorrect Product"/>
    <s v="Allegion Entered Incorrect Product"/>
    <s v=""/>
    <s v="2026 / 02"/>
    <s v="Return / Replace / Scrap"/>
    <x v="1"/>
  </r>
  <r>
    <x v="412"/>
    <s v="CAS6446611"/>
    <s v="Issue"/>
    <x v="1"/>
    <x v="2"/>
    <m/>
    <m/>
    <s v="Lcn"/>
    <s v="Dctl"/>
    <s v="1460"/>
    <s v="Princeton"/>
    <s v="QS APPROVED request to change quote 1515965 to 1603238 for this purchase order. Please see attached email. I. SANDOVAL_x000a__x000a_------------------------------------------------------------_x000a__x000a_Our buyer has advised that this should have been ordered using quote 1603238, resulting in 77% off instead of 72% off.  Please credit the difference and confirm.  Thank you!! Quote# 1515965 is currently applied._x000a__x000a_ _x000a_Email: h.amarantes@seclock.com_x000a_Preferred Contact Method: Email"/>
    <s v="SECLOCK"/>
    <s v="797072-00"/>
    <s v="663655"/>
    <s v="797072-00"/>
    <n v="1"/>
    <s v="Lcn"/>
    <s v="Dctl"/>
    <s v="1460"/>
    <s v="Princeton"/>
    <n v="160"/>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78626401103"/>
    <m/>
    <m/>
    <m/>
    <n v="46072.791666666701"/>
    <m/>
    <m/>
    <s v="Credit Request"/>
    <s v="Resolved"/>
    <s v="Portal Cases"/>
    <s v="Lori Catton"/>
    <s v="Commercial"/>
    <x v="4"/>
    <s v="Customer Forgot or Incorrect Quote #"/>
    <s v="Customer Provided Incorrect Quote #"/>
    <s v=""/>
    <s v="2026 / 02"/>
    <s v="Credit / Debit Request"/>
    <x v="2"/>
  </r>
  <r>
    <x v="412"/>
    <s v="CAS6446611"/>
    <s v="Issue"/>
    <x v="1"/>
    <x v="2"/>
    <m/>
    <m/>
    <s v="Lcn"/>
    <s v="Dctl"/>
    <s v="1460"/>
    <s v="Princeton"/>
    <s v="QS APPROVED request to change quote 1515965 to 1603238 for this purchase order. Please see attached email. I. SANDOVAL_x000a__x000a_------------------------------------------------------------_x000a__x000a_Our buyer has advised that this should have been ordered using quote 1603238, resulting in 77% off instead of 72% off.  Please credit the difference and confirm.  Thank you!! Quote# 1515965 is currently applied._x000a__x000a_ _x000a_Email: h.amarantes@seclock.com_x000a_Preferred Contact Method: Email"/>
    <s v="SECLOCK"/>
    <s v="797072-00"/>
    <s v="663655"/>
    <s v="797072-00"/>
    <n v="3"/>
    <m/>
    <m/>
    <m/>
    <m/>
    <m/>
    <m/>
    <m/>
    <m/>
    <x v="4"/>
    <m/>
    <s v="78626400009"/>
    <m/>
    <m/>
    <m/>
    <m/>
    <m/>
    <m/>
    <s v="Credit Request"/>
    <s v="Resolved"/>
    <s v="Portal Cases"/>
    <s v="Lori Catton"/>
    <s v="Commercial"/>
    <x v="4"/>
    <s v=""/>
    <s v=""/>
    <s v=""/>
    <s v="2026 / 02"/>
    <s v="Credit / Debit Request"/>
    <x v="1"/>
  </r>
  <r>
    <x v="412"/>
    <s v="CAS6446611"/>
    <s v="Issue"/>
    <x v="1"/>
    <x v="2"/>
    <m/>
    <m/>
    <s v="Lcn"/>
    <s v="Dctl"/>
    <s v="1460"/>
    <s v="Princeton"/>
    <s v="QS APPROVED request to change quote 1515965 to 1603238 for this purchase order. Please see attached email. I. SANDOVAL_x000a__x000a_------------------------------------------------------------_x000a__x000a_Our buyer has advised that this should have been ordered using quote 1603238, resulting in 77% off instead of 72% off.  Please credit the difference and confirm.  Thank you!! Quote# 1515965 is currently applied._x000a__x000a_ _x000a_Email: h.amarantes@seclock.com_x000a_Preferred Contact Method: Email"/>
    <s v="SECLOCK"/>
    <s v="797072-00"/>
    <s v="663655"/>
    <s v="797072-00"/>
    <n v="4"/>
    <m/>
    <m/>
    <m/>
    <m/>
    <m/>
    <m/>
    <m/>
    <m/>
    <x v="4"/>
    <m/>
    <s v="78626403134"/>
    <m/>
    <m/>
    <m/>
    <m/>
    <m/>
    <m/>
    <s v="Credit Request"/>
    <s v="Resolved"/>
    <s v="Portal Cases"/>
    <s v="Lori Catton"/>
    <s v="Commercial"/>
    <x v="4"/>
    <s v=""/>
    <s v=""/>
    <s v=""/>
    <s v="2026 / 02"/>
    <s v="Credit / Debit Request"/>
    <x v="1"/>
  </r>
  <r>
    <x v="413"/>
    <s v="CAS6446816"/>
    <s v="Issue"/>
    <x v="0"/>
    <x v="1"/>
    <m/>
    <m/>
    <s v="Kryptonite"/>
    <s v="Port Sec"/>
    <s v="Padlock"/>
    <s v="Olathe"/>
    <s v="NC Replace:_x000a__x000a_Line 1 Qty 6 - KS43F3200 N N KY, KRY HPP PADLOCK 43 SERIES BRASS, LARGE FORMAT IC, LESS CYLINDER, 2&quot; SHACKLE   720018999157_x000a__x000a_Ship to:_x000a_WALSH DOOR &amp; HARDWARE dba WALSH DOOR &amp; SECURITY_x000a_2300 DELAWARE AVE_x000a_Des Moines, IA, 50317, US_x000a__x000a_Issue: OE Error / KS43F3200 ordered_x000a_--------------------------_x000a_Is there anything else we should know about this return?: Sent KS43F2300. Should have been sent KS43F3200. Send replacements ASAP._x000a_Selected primary Product Type: Mechanical Locks_x000a_Do you also need to update the Ship To Address on your order?: No_x000a_The original ship-to address is saved on the shipping tab._x000a_Did the label match the product inside?: Yes_x000a_Email: bthompson@walshdoor.com_x000a_Phone Number: (515) 612-4041_x000a_Preferred Contact Method: Email"/>
    <s v="WALSH DOOR &amp; HARDWARE - DBA WALSH DOOR &amp; SECURITY"/>
    <s v="14270921"/>
    <s v="1-25210-25"/>
    <s v="8171989"/>
    <n v="1"/>
    <s v="Kryptonite"/>
    <s v="Port Sec"/>
    <s v="Padlock"/>
    <s v="Olathe"/>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720018999157"/>
    <s v="Cylinder"/>
    <m/>
    <m/>
    <n v="46072.791666666701"/>
    <m/>
    <m/>
    <s v="Replace Only"/>
    <s v="Resolved"/>
    <s v="Portal Cases"/>
    <s v="Brittney Waterhouse"/>
    <s v="Commercial"/>
    <x v="20"/>
    <s v="Allegion Entered Incorrect Product"/>
    <s v="Allegion Entered Incorrect Product"/>
    <s v=""/>
    <s v="2026 / 02"/>
    <s v="Return / Replace / Scrap"/>
    <x v="1"/>
  </r>
  <r>
    <x v="414"/>
    <s v="CAS6446850"/>
    <s v="Issue"/>
    <x v="0"/>
    <x v="1"/>
    <m/>
    <m/>
    <s v="Von Duprin"/>
    <s v="Exit"/>
    <s v="98/99"/>
    <s v="Indianapolis"/>
    <s v="REPLACE AT NO CHARGE_x000a_QTY (1) 7500 US10_x000a__x000a_Missing from_x000a_Line 2 = 9875-L-F-US10-4'-LHR-M996-17-US10-FS-575-PBT=US10-CON_x000a__x000a_SHIP TO_x000a_H J MARTIN &amp; SON INC_x000a_1631 WESTERN AVE_x000a_Green Bay, WI 54303_x000a__x000a_Is there anything else we should know about your request?: Box was missing the mortise lock assembly_x000a_Selected primary Product Type: Exits_x000a_Do you also need to update the Ship To Address on your order?: No_x000a_The original ship-to address is saved on the shipping tab._x000a_Email: c.vandergrinten@hjmartin.com_x000a_Phone Number: 920-609-6047_x000a_Preferred Contact Method: Email"/>
    <s v="H J MARTIN &amp; SON INC"/>
    <s v="SO02966089"/>
    <s v="136321021##1"/>
    <s v="45363850 6/3/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31408-06"/>
    <m/>
    <m/>
    <m/>
    <n v="45810.833333333299"/>
    <m/>
    <m/>
    <s v="Replace Only"/>
    <s v="Resolved"/>
    <s v="Portal Cases"/>
    <s v="Karen Fischer"/>
    <s v="Commercial"/>
    <x v="0"/>
    <s v="Allegion Sent Missing Product / Part"/>
    <s v="Missing Part / Component"/>
    <s v=""/>
    <s v="2026 / 02"/>
    <s v="Return / Replace / Scrap"/>
    <x v="0"/>
  </r>
  <r>
    <x v="415"/>
    <s v="CAS6448179"/>
    <s v="Issue"/>
    <x v="0"/>
    <x v="1"/>
    <m/>
    <m/>
    <s v="Ives / Gj Commercial"/>
    <s v="Accy"/>
    <s v="Hinges"/>
    <s v="Indianapolis"/>
    <s v="N/C replacement, shortage of below material. _x000a__x000a_Line 4 - Qty 3 - 5BB1 4.5 x 4.5 630 NRP_x000a__x000a_Ship to:_x000a_PA Banner Solutions_x000a_32 INDUSTRIAL RD_x000a_STE 102_x000a_ELIZABETHTOWN, PA 17022_x000a_USA_x000a_----_x000a_Selected primary Product Type: Accessories_x000a_Do you also need to update the Ship To Address on your order?: No_x000a_The original ship-to address is saved on the shipping tab._x000a_Email: ashley.grant@bannersolutions.com_x000a_Phone Number: +18883620750_x000a_Preferred Contact Method: Email"/>
    <s v="BANNER SOLUTIONS"/>
    <s v="SO03264876"/>
    <s v="6378523"/>
    <s v="45702466"/>
    <n v="4"/>
    <s v="Ives / Gj Commercial"/>
    <s v="Accy"/>
    <s v="Hinges"/>
    <s v="Indianapolis"/>
    <n v="3"/>
    <s v="0213082~Allegion no envió un producto/pieza|1040~(Alle) Spedito Articolo/Componente mancante|1036~Allegion a envoyé un produit ou une pièce manquante|1033~Allegion Sent Missing Product / Part"/>
    <s v="9741040~Prodotto Mancante|1033~Missing Product|1036~Produit manquant"/>
    <m/>
    <x v="0"/>
    <m/>
    <s v="HINGE.364"/>
    <m/>
    <m/>
    <m/>
    <n v="46068.791666666701"/>
    <m/>
    <m/>
    <s v="Replace Only"/>
    <s v="Resolved"/>
    <s v="Portal Cases"/>
    <s v="Caleb Nanzer"/>
    <s v="Commercial"/>
    <x v="1"/>
    <s v="Allegion Sent Missing Product / Part"/>
    <s v="Missing Product"/>
    <s v=""/>
    <s v="2026 / 02"/>
    <s v="Return / Replace / Scrap"/>
    <x v="0"/>
  </r>
  <r>
    <x v="416"/>
    <s v="CAS6449640"/>
    <s v="Issue"/>
    <x v="0"/>
    <x v="0"/>
    <m/>
    <s v="Reliability"/>
    <s v="Lcn"/>
    <s v="Dctl"/>
    <s v="9540"/>
    <s v="Princeton"/>
    <s v="PER CAS6449301, CUSTOMER NEEDS DEFECTIVE CONTROLLER REPLACED_x000a__x000a_RETURN/ REPLACE_x000a__x000a_QTY: 1_x000a_9540-3462_x000a__x000a_RETURN_x000a__x000a_QTY: 1_x000a_9540-3462_x000a__x000a_SHIP TO:_x000a__x000a_IML SECURITY SUPPLY_x000a_3670 W OQUENDO RD._x000a_LAS VEGAS NV 89118"/>
    <s v="IML Security Supply"/>
    <s v="714416 02"/>
    <s v="641066"/>
    <s v="714416 02"/>
    <m/>
    <s v="Lcn"/>
    <s v="Dctl"/>
    <s v="9540"/>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9540-3462 Controller Assy.                  115"/>
    <s v="Control Box"/>
    <m/>
    <m/>
    <n v="45692.791666666701"/>
    <m/>
    <m/>
    <s v="Return and Replace"/>
    <s v="Active"/>
    <s v="Tarin Smith"/>
    <s v="Lisa Waterhouse"/>
    <s v="Commercial"/>
    <x v="4"/>
    <s v="Door Not in Control"/>
    <s v="Programming"/>
    <s v=""/>
    <s v="2026 / 02"/>
    <s v="Return / Replace / Scrap"/>
    <x v="0"/>
  </r>
  <r>
    <x v="417"/>
    <s v="CAS6449642"/>
    <s v="Issue"/>
    <x v="0"/>
    <x v="0"/>
    <m/>
    <s v="Out of Box"/>
    <s v="Schlage Commercial"/>
    <s v="Lock"/>
    <s v="CS200"/>
    <s v="El Sauzal"/>
    <s v="Do you need a replacement for a component or the entire device?: Device_x000a_Is there anything else we should know about this return?: LEVER MECHANISM IS FAULTY AND WILL NOT WORK_x000a_Selected primary Product Type: Mechanical Locks_x000a_Do you also need to update the Ship To Address on your order?: Yes_x000a_The customer changed the ship-to address and it is saved on the shipping tab._x000a_Email: jason_myer@abs-abs.com_x000a_Phone Number: 19098798882_x000a_Preferred Contact Method: Email_x000a_"/>
    <s v="AMERICAN BUILDING SUPPLY"/>
    <s v="14174473"/>
    <s v="KM2729"/>
    <s v="8010674"/>
    <m/>
    <m/>
    <m/>
    <m/>
    <m/>
    <n v="1"/>
    <m/>
    <m/>
    <m/>
    <x v="4"/>
    <m/>
    <s v="CS2-SLLK*7330797"/>
    <m/>
    <m/>
    <m/>
    <n v="45916.833333333299"/>
    <m/>
    <m/>
    <m/>
    <s v="Active"/>
    <s v="Portal Cases"/>
    <s v="Portal Cases"/>
    <s v="Commercial"/>
    <x v="3"/>
    <s v=""/>
    <s v=""/>
    <s v=""/>
    <s v="2026 / 02"/>
    <s v="Return / Replace / Scrap"/>
    <x v="1"/>
  </r>
  <r>
    <x v="418"/>
    <s v="CAS6450249"/>
    <s v="Issue"/>
    <x v="1"/>
    <x v="2"/>
    <m/>
    <m/>
    <s v="Zero"/>
    <s v="Accy"/>
    <s v="Automatic Door Bottoms"/>
    <s v="Indianapolis"/>
    <s v="Please Issue Credit To Invoice# 45722453 Per Quote## 1524381 _x000a_- This Should Be Surcharge Exempt"/>
    <s v="Integrated Openings Solutions LLC"/>
    <s v="SO03275847"/>
    <s v="PO-079214##2"/>
    <s v="45722453"/>
    <n v="1"/>
    <s v="Zero"/>
    <s v="Accy"/>
    <s v="Automatic Door Bottoms"/>
    <s v="Indianapolis"/>
    <n v="1"/>
    <s v="Surcharge Revision"/>
    <s v="Surcharge Revision"/>
    <m/>
    <x v="3"/>
    <m/>
    <m/>
    <m/>
    <m/>
    <m/>
    <m/>
    <n v="46080"/>
    <m/>
    <s v="Credit Request"/>
    <s v="Active"/>
    <s v="Tre' Anthony Barnes"/>
    <s v="Tre' Anthony Barnes"/>
    <s v="Commercial"/>
    <x v="5"/>
    <s v="Surcharge Revision"/>
    <s v="Surcharge Revision"/>
    <s v=""/>
    <s v="2026 / 02"/>
    <s v="Credit / Debit Request"/>
    <x v="1"/>
  </r>
  <r>
    <x v="419"/>
    <s v="CAS6450297"/>
    <s v="Issue"/>
    <x v="0"/>
    <x v="1"/>
    <m/>
    <m/>
    <s v="Zero"/>
    <s v="Accy"/>
    <s v="Automatic Door Bottoms"/>
    <s v="Indianapolis"/>
    <s v="No Charge Replacement Line# 3 / Customer Did Not Receive _x000a__x000a_1EA 369AA-36&quot; (914MM)_x000a__x000a_LAFORCE, INC - GREEN BAY DOCK_x000a_501 S ONEIDA ST_x000a_GREEN BAY, WI 54303"/>
    <s v="LAFORCE LLC"/>
    <s v="SO03259720"/>
    <s v="1469932PO-MLE"/>
    <s v="45695083"/>
    <n v="3"/>
    <s v="Zero"/>
    <s v="Accy"/>
    <s v="Automatic Door Bottom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ADB369AA-36"/>
    <m/>
    <m/>
    <m/>
    <m/>
    <n v="46078"/>
    <m/>
    <s v="Replace Only"/>
    <s v="Resolved"/>
    <s v="Tre' Anthony Barnes"/>
    <s v="Caleb Nanzer"/>
    <s v="Commercial"/>
    <x v="5"/>
    <s v="Allegion Sent Missing Product / Part"/>
    <s v="Missing Product"/>
    <s v=""/>
    <s v="2026 / 02"/>
    <s v="Return / Replace / Scrap"/>
    <x v="0"/>
  </r>
  <r>
    <x v="420"/>
    <s v="CAS6450430"/>
    <s v="Issue"/>
    <x v="0"/>
    <x v="1"/>
    <m/>
    <m/>
    <s v="Zero"/>
    <s v="Accy"/>
    <s v="Lites"/>
    <s v="Indianapolis"/>
    <s v="NC RPL _x000a__x000a_LINE 6_x000a_2EA 7309 UL 79&quot; (2007mm)&quot; 630 LH  1 3/4&quot; STD NO8 CL=71 5/8&quot; (1819mm)&quot; NO.8 CL=41 5/8&quot; (1057mm)&quot; NO.8 CL=11 5/8&quot; (295mm)&quot;_x000a__x000a_ KENDELL INTERMEDIATE COR_x000a_1312 NORTHLAND DR_x000a_STE 100_x000a_MENDOTA HEIGHTS, MN 55120_x000a__x000a_***************************_x000a_Is there anything else we should know about your request?: Shortage. Please send out ASAP_x000a_Selected primary Product Type: Accessories_x000a_Do you also need to update the Ship To Address on your order?: No_x000a_The original ship-to address is saved on the shipping tab._x000a_Email: jahall@kendelldrs.com_x000a_Phone Number: (654) 335-6223_x000a_Preferred Contact Method: Email"/>
    <s v="KENDELL INTERMEDIATE CORP - dba KENDELL DOORS &amp; HARDWARE LLC - HQ"/>
    <s v="SO03237677"/>
    <s v="PO367775"/>
    <s v="45707467"/>
    <n v="6"/>
    <s v="Ives / Gj Commercial"/>
    <s v="Accy"/>
    <s v="Hinge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EG7309"/>
    <m/>
    <m/>
    <m/>
    <n v="46070.791666666701"/>
    <m/>
    <m/>
    <s v="Replace Only"/>
    <s v="Resolved"/>
    <s v="Portal Cases"/>
    <s v="Deandra Ball"/>
    <s v="Commercial"/>
    <x v="5"/>
    <s v="Allegion Sent Missing Product / Part"/>
    <s v="Missing Product"/>
    <s v=""/>
    <s v="2026 / 02"/>
    <s v="Return / Replace / Scrap"/>
    <x v="0"/>
  </r>
  <r>
    <x v="421"/>
    <s v="CAS6450472"/>
    <s v="Issue"/>
    <x v="0"/>
    <x v="0"/>
    <m/>
    <s v="Out of Box"/>
    <s v="Zero"/>
    <s v="Accy"/>
    <s v="Automatic Door Bottoms"/>
    <s v="Indianapolis"/>
    <s v="0% Restock Return &amp; No Charge Replacement Lines# 5 &amp; 6_x000a_-Bulb hangs down about 3/8&quot; below the bottom of the door.  Comparing it to the cut sheet and some images from the internet — this should fit tight against the extrusion._x000a_**Scrap material. _x000a__x000a_Lines# 5 &amp; 6 _x000a_2EA 364AA-42&quot; (1067MM)_x000a_8EA 364AA-36&quot; (914MM)_x000a__x000a_AO_x000a_1841 MONETARY LN STE 130_x000a_CARROLLTON, TX 75006"/>
    <s v="AO Door LLC"/>
    <s v="SO03197858"/>
    <s v="713094"/>
    <s v="45685108"/>
    <n v="5"/>
    <s v="Zero"/>
    <s v="Accy"/>
    <s v="Perimeter Seals"/>
    <s v="Indianapolis"/>
    <n v="2"/>
    <s v="0311033~Functional Mechanical|1040~Funzionamento Meccanico|3082~Función mecánica|1036~Functional Mechanical"/>
    <s v="1221033~Product Operation|1040~Funzionamento prodotto|3082~Funcionamiento producto|1036~Fonctionnement du produit"/>
    <s v="0521033~Sticks / Binds/ Not Smooth Operation|1036~Sticks / Binds/ Not Smooth Operation|3082~Conexiones con funcionamiento irregular|1040~Arresto / Lega / Funzionamento non regolare"/>
    <x v="0"/>
    <m/>
    <s v="ADB364"/>
    <s v="Meeting Stiles"/>
    <m/>
    <m/>
    <m/>
    <n v="46078"/>
    <m/>
    <s v="Replace Only"/>
    <s v="Resolved"/>
    <s v="Tre' Anthony Barnes"/>
    <s v="Caleb Nanzer"/>
    <s v="Commercial"/>
    <x v="5"/>
    <s v="Functional Mechanical"/>
    <s v="Product Operation"/>
    <s v="Sticks / Binds/ Not Smooth Operation"/>
    <s v="2026 / 02"/>
    <s v="Return / Replace / Scrap"/>
    <x v="0"/>
  </r>
  <r>
    <x v="421"/>
    <s v="CAS6450472"/>
    <s v="Issue"/>
    <x v="0"/>
    <x v="0"/>
    <m/>
    <s v="Out of Box"/>
    <s v="Zero"/>
    <s v="Accy"/>
    <s v="Automatic Door Bottoms"/>
    <s v="Indianapolis"/>
    <s v="0% Restock Return &amp; No Charge Replacement Lines# 5 &amp; 6_x000a_-Bulb hangs down about 3/8&quot; below the bottom of the door.  Comparing it to the cut sheet and some images from the internet — this should fit tight against the extrusion._x000a_**Scrap material. _x000a__x000a_Lines# 5 &amp; 6 _x000a_2EA 364AA-42&quot; (1067MM)_x000a_8EA 364AA-36&quot; (914MM)_x000a__x000a_AO_x000a_1841 MONETARY LN STE 130_x000a_CARROLLTON, TX 75006"/>
    <s v="AO Door LLC"/>
    <s v="SO03197858"/>
    <s v="713094"/>
    <s v="45685108"/>
    <n v="6"/>
    <s v="Zero"/>
    <s v="Accy"/>
    <s v="Perimeter Seals"/>
    <s v="Indianapolis"/>
    <n v="8"/>
    <s v="0311033~Functional Mechanical|1040~Funzionamento Meccanico|3082~Función mecánica|1036~Functional Mechanical"/>
    <s v="1221033~Product Operation|1040~Funzionamento prodotto|3082~Funcionamiento producto|1036~Fonctionnement du produit"/>
    <m/>
    <x v="0"/>
    <m/>
    <s v="ADB364AA-36"/>
    <s v="Meeting Stiles"/>
    <m/>
    <m/>
    <m/>
    <n v="46078"/>
    <m/>
    <s v="Replace Only"/>
    <s v="Resolved"/>
    <s v="Tre' Anthony Barnes"/>
    <s v="Caleb Nanzer"/>
    <s v="Commercial"/>
    <x v="5"/>
    <s v="Functional Mechanical"/>
    <s v="Product Operation"/>
    <s v=""/>
    <s v="2026 / 02"/>
    <s v="Return / Replace / Scrap"/>
    <x v="0"/>
  </r>
  <r>
    <x v="422"/>
    <s v="CAS6450611"/>
    <s v="Issue"/>
    <x v="0"/>
    <x v="1"/>
    <m/>
    <m/>
    <s v="Zero"/>
    <s v="Accy"/>
    <s v="Perimeter Seals"/>
    <s v="Indianapolis"/>
    <s v="No Charge Replacement Line# 4 / Customer Did Not Receive _x000a__x000a_Replace _x000a_5EA 142AA 104&quot; (2642MM)_x000a__x000a_Ship To Address_x000a_Denison - Tex-Oma Builders Supply Co.Tex-OmaSupply Co._x000a_3365 JUANITA DR_x000a_BLDG ONE_x000a_DENISON, TX 75020"/>
    <s v="TEXOMA BUILDERS SUPPLY CO"/>
    <s v="SO03264780"/>
    <s v="6058416"/>
    <s v="45705137"/>
    <n v="3"/>
    <s v="Zero"/>
    <s v="Accy"/>
    <s v="Perimeter Seals"/>
    <s v="Indianapolis"/>
    <n v="5"/>
    <s v="0213082~Allegion no envió un producto/pieza|1040~(Alle) Spedito Articolo/Componente mancante|1036~Allegion a envoyé un produit ou une pièce manquante|1033~Allegion Sent Missing Product / Part"/>
    <s v="9741040~Prodotto Mancante|1033~Missing Product|1036~Produit manquant"/>
    <m/>
    <x v="0"/>
    <m/>
    <s v="HNJ142"/>
    <m/>
    <m/>
    <m/>
    <m/>
    <n v="46078"/>
    <m/>
    <s v="Replace Only"/>
    <s v="Resolved"/>
    <s v="Tre' Anthony Barnes"/>
    <s v="Caleb Nanzer"/>
    <s v="Commercial"/>
    <x v="5"/>
    <s v="Allegion Sent Missing Product / Part"/>
    <s v="Missing Product"/>
    <s v=""/>
    <s v="2026 / 02"/>
    <s v="Return / Replace / Scrap"/>
    <x v="0"/>
  </r>
  <r>
    <x v="423"/>
    <s v="CAS6451122"/>
    <s v="Issue"/>
    <x v="1"/>
    <x v="2"/>
    <m/>
    <m/>
    <s v="Von Duprin"/>
    <s v="Exit"/>
    <s v="Mechanical Parts / Kits"/>
    <s v="Indianapolis"/>
    <s v="Valid quote 1511743 is approved to apply to this purchase order. Please see attached quote page for discount details. I. SANDOVAL_x000a__x000a_--------------------------------------------------_x000a__x000a_Please validate and apply quote 1511743"/>
    <s v="ANIXTER INC"/>
    <s v="SO03274095"/>
    <s v="06K-480473-22K"/>
    <m/>
    <n v="1"/>
    <s v="Von Duprin"/>
    <s v="Exit"/>
    <s v="Mechanical Parts / Kits"/>
    <s v="Indianapolis"/>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82.791666666701"/>
    <m/>
    <m/>
    <s v="Change Order/Line"/>
    <s v="Active"/>
    <s v="Dana Chase"/>
    <s v="Dana Chase"/>
    <s v="Commercial"/>
    <x v="0"/>
    <s v="Customer Forgot or Incorrect Quote #"/>
    <s v="Customer Provided Incorrect Quote #"/>
    <s v=""/>
    <s v="2026 / 02"/>
    <s v="Credit / Debit Request"/>
    <x v="2"/>
  </r>
  <r>
    <x v="424"/>
    <s v="CAS6451790"/>
    <s v="Issue"/>
    <x v="0"/>
    <x v="0"/>
    <m/>
    <s v="Out of Box"/>
    <s v="Schlage Electronic Locks"/>
    <s v="Electronic Locks"/>
    <s v="NDEB"/>
    <s v="El Sauzal"/>
    <s v="replace_x000a_QTY 5 LOCK.NDEB.B.SPA.626.13-247.47267101.134_x000a__x000a_tech CAS6449677_x000a__x000a_ship to_x000a_LOTSPEICH COMPANY OF FLORIDA_x000a_6351 NW 28 WAY_x000a_Fort Lauderdale, FL, 33309, US"/>
    <s v="LOTSPEICH CO OF FLORIDA"/>
    <s v="14022253"/>
    <s v="32247368-041"/>
    <s v="7778420"/>
    <n v="6"/>
    <s v="Schlage Electronic Locks"/>
    <s v="Electronic Locks"/>
    <s v="NDEB"/>
    <s v="El Sauzal"/>
    <n v="5"/>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NDE-SES*8571850"/>
    <s v="Reader"/>
    <m/>
    <m/>
    <n v="46065.791666666701"/>
    <m/>
    <m/>
    <s v="Replace Only"/>
    <s v="Resolved"/>
    <s v="Chloe Manansala"/>
    <s v="Jeff Livingston"/>
    <s v="Commercial"/>
    <x v="10"/>
    <s v="Functional Electronic"/>
    <s v="Cannot lock / Unlock"/>
    <s v="No Response from Reader"/>
    <s v="2026 / 02"/>
    <s v="Return / Replace / Scrap"/>
    <x v="0"/>
  </r>
  <r>
    <x v="425"/>
    <s v="CAS6452278"/>
    <s v="Issue"/>
    <x v="1"/>
    <x v="2"/>
    <m/>
    <m/>
    <s v="Falcon"/>
    <s v="Lock"/>
    <s v="MA"/>
    <s v="El Sauzal"/>
    <s v="Hello,_x000a_Product on PO is not covered on quote 1534996, if you have further questions please reach out to your sales rep.  If you are unsure of who your sales rep is, please reach out to our RSO dept at : _x000a_US REGIONAL SALES OFFICE (RSO)_x000a_855-753-5351_x000a_9am - 5pm EST_x000a__x000a_---------------------------------------------_x000a_2/27 see ? in note - pmr_x000a_Product on PO is not covered on quote 1534996. Please process at BP. I. SANDOVAL_x000a__x000a_------------------------------------------------------------_x000a__x000a_apply quote - 1534996 to invoice 8168152"/>
    <s v="UNION WHOLESALE COMPANY"/>
    <s v="14269902"/>
    <s v="PO-55460CN"/>
    <s v="8168152"/>
    <n v="1"/>
    <s v="Falcon"/>
    <s v="Lock"/>
    <s v="MA"/>
    <s v="El Sauzal"/>
    <n v="1"/>
    <s v="0531033~Quote / Product Error|1040~Errore Offerta / Prodotto|3082~Oferta / error producto|1036~Erreur de devis / produit"/>
    <s v="2751033~Quote Error|1036~Erreur de devis|1040~Errore di citazione|3082~Error de cita|1055~Alıntı Hatası"/>
    <m/>
    <x v="7"/>
    <m/>
    <s v="MA-FLLK*4644516"/>
    <m/>
    <m/>
    <m/>
    <n v="46070.791666666701"/>
    <m/>
    <m/>
    <s v="Credit Request"/>
    <s v="Resolved"/>
    <s v="Ricky Lewis"/>
    <s v="Ricky Lewis"/>
    <s v="Commercial"/>
    <x v="16"/>
    <s v="Quote / Product Error"/>
    <s v="Quote Error"/>
    <s v=""/>
    <s v="2026 / 02"/>
    <s v="Credit / Debit Request"/>
    <x v="1"/>
  </r>
  <r>
    <x v="426"/>
    <s v="CAS6452773"/>
    <s v="Issue"/>
    <x v="0"/>
    <x v="1"/>
    <m/>
    <m/>
    <s v="Zero"/>
    <s v="Accy"/>
    <s v="Perimeter Seals"/>
    <s v="Indianapolis"/>
    <s v="N/C replacement, OE entered wrong measurement. Entered as 1/4 instead of 3/4_x000a__x000a_Line 11 - Qty 1 - 655A-W/HOLES-223-39.75&quot; (997MM)_x000a__x000a_Ship to:_x000a_Special Projects Group_x000a_1200 NORTHBROOK PKWY_x000a_STE 120_x000a_SUWANEE, GA 30024_x000a_USA_x000a__x000a_Is there anything else we should know about this return?: We ordered 1 ea ZERO 655A-#223-MSLA10 X 39 3/4&quot; NET THRESHOLD.  This line was entered incorrectly as 39.25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maryanne_oertley@specialprojectsgroup.com_x000a_Phone Number: (678) 417-8500_x000a_Preferred Contact Method: Email"/>
    <s v="SPECIAL PROJECTS GROUP INC"/>
    <s v="SO03270972"/>
    <s v="205167"/>
    <s v="45711506"/>
    <n v="11"/>
    <s v="Zero"/>
    <s v="Accy"/>
    <s v="Perimeter Seals"/>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THR655"/>
    <m/>
    <m/>
    <m/>
    <n v="46072.791666666701"/>
    <m/>
    <m/>
    <s v="Replace Only"/>
    <s v="Resolved"/>
    <s v="Portal Cases"/>
    <s v="Caleb Nanzer"/>
    <s v="Commercial"/>
    <x v="5"/>
    <s v="Allegion Entered Incorrect Product"/>
    <s v="Allegion Entered Incorrect Product"/>
    <s v=""/>
    <s v="2026 / 02"/>
    <s v="Return / Replace / Scrap"/>
    <x v="1"/>
  </r>
  <r>
    <x v="427"/>
    <s v="CAS6454712"/>
    <s v="Issue"/>
    <x v="0"/>
    <x v="1"/>
    <m/>
    <m/>
    <s v="Schlage Residential"/>
    <s v="Lock"/>
    <s v="F Knob/Lever"/>
    <s v="Ensenada"/>
    <s v="NCR | SHORT SHIPPED_x000a_LINE 4, QTY 2: LOCK.F40.ACC.619.16-210.10-063.134_x000a_043156404117_x000a_Rialto_1203_x000a__x000a_-------------------------------------------------_x000a_Is there anything else we should know about your request?: We ordered qty 50 and only received qty 48. please advise if the balance will be shipped._x000a_Selected primary Product Type: Mechanical Locks_x000a_Do you also need to update the Ship To Address on your order?: No_x000a_The original ship-to address is saved on the shipping tab._x000a_One or more files were provided by the customer and saved in the timeline._x000a_Email: blane@jeldwen.com_x000a_Phone Number: (704) 860-5461_x000a_Preferred Contact Method: Email"/>
    <s v="AMERICAN BUILDING SUPPLY"/>
    <s v="14268839"/>
    <s v="959122"/>
    <s v="8165433"/>
    <m/>
    <m/>
    <m/>
    <m/>
    <m/>
    <n v="2"/>
    <m/>
    <m/>
    <m/>
    <x v="4"/>
    <m/>
    <s v="043156404117"/>
    <m/>
    <m/>
    <m/>
    <n v="46068.791666666701"/>
    <m/>
    <m/>
    <m/>
    <s v="Resolved"/>
    <s v="Portal Cases"/>
    <s v="Janelta Crawford"/>
    <s v="Residential - Channel"/>
    <x v="8"/>
    <s v=""/>
    <s v=""/>
    <s v=""/>
    <s v="2026 / 02"/>
    <s v="Return / Replace / Scrap"/>
    <x v="1"/>
  </r>
  <r>
    <x v="428"/>
    <s v="CAS6455444"/>
    <s v="Issue"/>
    <x v="0"/>
    <x v="0"/>
    <m/>
    <s v="Reliability"/>
    <s v="Von Duprin"/>
    <s v="Exit"/>
    <s v="98/99"/>
    <s v="Indianapolis"/>
    <s v="Do you need a replacement for a component or the entire device?: Device_x000a_Is there anything else we should know about this return?: Something on the back of the exit device is preventing the trim to lock/unlock. We have used a stock device at the opening as a temp and it works perfectly._x000a_Selected primary Product Type: Exits_x000a_Do you also need to update the Ship To Address on your order?: No_x000a_The original ship-to address is saved on the shipping tab._x000a_Email: jporter@dooreng.com_x000a_Phone Number: 17576225355_x000a_Preferred Contact Method: Email_x000a_"/>
    <s v="DOOR ENGINEERING"/>
    <s v="SO02904121"/>
    <s v="300533-6"/>
    <s v="45283166"/>
    <n v="1"/>
    <m/>
    <m/>
    <m/>
    <m/>
    <n v="1"/>
    <m/>
    <m/>
    <m/>
    <x v="4"/>
    <m/>
    <s v="ED99"/>
    <m/>
    <m/>
    <m/>
    <n v="45753.833333333299"/>
    <m/>
    <m/>
    <m/>
    <s v="Active"/>
    <s v="Portal Cases"/>
    <s v="Portal Cases"/>
    <s v="Commercial"/>
    <x v="0"/>
    <s v=""/>
    <s v=""/>
    <s v=""/>
    <s v="2026 / 02"/>
    <s v="Return / Replace / Scrap"/>
    <x v="1"/>
  </r>
  <r>
    <x v="429"/>
    <s v="CAS6445005"/>
    <s v="Issue"/>
    <x v="0"/>
    <x v="0"/>
    <m/>
    <s v="Out of Box"/>
    <s v="Schlage Electronic Locks"/>
    <s v="Electronic Locks"/>
    <s v="CO200"/>
    <s v="Ensenada"/>
    <s v="Return/Replace @ no charge BOTH LOCKS WILL NOT CLEAR LOW COIN CELL BATERY NOTIFICATION _x000a_CAS6441904 - Tech case_x000a__x000a_Replace QTY 2_x000a_CO200.CY.70.PR.J.ATH.626.RH.4B.13-247.10-025.134_x000a__x000a_SHIP TO:_x000a_Shawnna Nuss _x000a_14 1ST AVE SW_x000a_Dodge Center, MN, 55927, US"/>
    <s v="JOHNSON HARDWARE COMPANY"/>
    <s v="14220308"/>
    <s v="0209093"/>
    <s v="8089369"/>
    <n v="1"/>
    <s v="Schlage Electronic Locks"/>
    <s v="Electronic Locks"/>
    <s v="CO200"/>
    <s v="Ensenada"/>
    <n v="2"/>
    <s v="0321033~Functional Electronic|1040~Funzionamento Elettronico|3082~Función electrónica|1036~Electronique fonctionnelle"/>
    <s v="0151033~Battery Drain|1040~Batteria scarica|3082~Drenaje de batería|1036~Décharge de la batterie"/>
    <s v="0221033~High Battery Consumption|1036~Consommation de batterie élevée|3082~Consumo alto batería|1040~Elevato consumo della batteria"/>
    <x v="0"/>
    <m/>
    <s v="CO20-SES*11127798"/>
    <s v="Battery Pack"/>
    <m/>
    <m/>
    <n v="45987.791666666701"/>
    <m/>
    <m/>
    <s v="Return and Replace"/>
    <s v="Active"/>
    <s v="Elizabeth Leyba"/>
    <s v="Jeff Livingston"/>
    <s v="Commercial"/>
    <x v="10"/>
    <s v="Functional Electronic"/>
    <s v="Battery Drain"/>
    <s v="High Battery Consumption"/>
    <s v="2026 / 02"/>
    <s v="Return / Replace / Scrap"/>
    <x v="0"/>
  </r>
  <r>
    <x v="430"/>
    <s v="CAS6447575"/>
    <s v="Issue"/>
    <x v="0"/>
    <x v="1"/>
    <m/>
    <m/>
    <s v="Falcon"/>
    <s v="Lock"/>
    <s v="W"/>
    <s v="El Sauzal"/>
    <s v="We ordered 15 of the W511. Received 10 W511 and 5 W581"/>
    <s v="APPALACHIAN COMMERCIAL PRODUCTS LLC"/>
    <s v="SO03271612"/>
    <s v="13150"/>
    <s v="45701024"/>
    <n v="1"/>
    <m/>
    <m/>
    <m/>
    <m/>
    <n v="5"/>
    <m/>
    <m/>
    <m/>
    <x v="4"/>
    <m/>
    <s v="043156598168"/>
    <m/>
    <m/>
    <m/>
    <n v="46065.791666666701"/>
    <m/>
    <m/>
    <m/>
    <s v="Active"/>
    <s v="Portal Cases"/>
    <s v="Portal Cases"/>
    <s v="Commercial"/>
    <x v="16"/>
    <s v=""/>
    <s v=""/>
    <s v=""/>
    <s v="2026 / 02"/>
    <s v="Return / Replace / Scrap"/>
    <x v="1"/>
  </r>
  <r>
    <x v="431"/>
    <s v="CAS6449285"/>
    <s v="Issue"/>
    <x v="0"/>
    <x v="0"/>
    <m/>
    <s v="Out of Box"/>
    <s v="Schlage Commercial"/>
    <s v="Lock"/>
    <s v="L9000"/>
    <s v="Security"/>
    <s v="Return and replace. Issue call tag to return the lock to Rob Harrison in Security CO for evaluation._x000a__x000a_(1) L283-134_x000a__x000a__x000a_We have a defective lock that is not securing properly. The part that makes it secure is not working. Here is the information needed to issue a replacement._x000a__x000a_PO# 228044C_x000a_Order# 14125216_x000a_Invoice# 7955982_x000a_Line# 2"/>
    <s v="LAFORCE LLC"/>
    <s v="14125216"/>
    <s v="228044C"/>
    <m/>
    <m/>
    <s v="Schlage Commercial"/>
    <s v="Lock"/>
    <s v="L9000"/>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194555257771"/>
    <s v="L9080"/>
    <s v="Chassis"/>
    <m/>
    <n v="45853.833333333299"/>
    <m/>
    <m/>
    <s v="Return and Replace"/>
    <s v="Active"/>
    <s v="Robert Harrison"/>
    <s v="Venus Diaz"/>
    <s v="Commercial"/>
    <x v="3"/>
    <s v="Functional Mechanical"/>
    <s v="Cannot lock / Unlock"/>
    <s v=""/>
    <s v="2026 / 02"/>
    <s v="Return / Replace / Scrap"/>
    <x v="0"/>
  </r>
  <r>
    <x v="432"/>
    <s v="CAS6451084"/>
    <s v="Issue"/>
    <x v="1"/>
    <x v="2"/>
    <m/>
    <m/>
    <s v="Von Duprin"/>
    <s v="Exit"/>
    <s v="Electrical Parts/Kits"/>
    <s v="Indianapolis"/>
    <s v="$610.10 credit request. _x000a__x000a_Order was entered less RX switch in error. RX switch kits added to RPL order. Customer looking for credit on switch but they should be in voiced as they were not invoiced on origional order._x000a__x000a_I did do an adjustment against what the switch kits were vs if they were built into the device as requested. The difference is $610.10_x000a__x000a_Original invoice was $5318.21_x000a_26 each devices with RX kit is $6486.83_x000a_Difference $1168.62_x000a_RX switch kits were invoiced for $1778.72_x000a_Credit request of $610.10"/>
    <s v="ALLEGION (HONG KONG) LIMITED"/>
    <s v="SO03223542"/>
    <s v="PO20250014RPL122925"/>
    <s v="45663246"/>
    <m/>
    <s v="Von Duprin"/>
    <s v="Exit"/>
    <s v="Electrical Parts/Kits"/>
    <s v="Indianapolis"/>
    <n v="26"/>
    <s v="1731033~Change / Cancel Request Not Processed|3082~Solicitud cambio/cancelación no procesada|1040~Modifica/Annullamento Richiesta non processata|1036~Demande de modification / d'annulation non traitée"/>
    <s v="4381040~Modifica / Annullamento Richiesta errata|3082~Solicitud cambio/cancelación incorrecta|1033~Change / Cancel Request Incorrect|1036~Demande de modification / d'annulation Incorrect"/>
    <m/>
    <x v="1"/>
    <m/>
    <s v="650359-00"/>
    <m/>
    <m/>
    <m/>
    <n v="46033.791666666701"/>
    <m/>
    <m/>
    <s v="Credit Request"/>
    <s v="Resolved"/>
    <s v="Erinn Breitigan"/>
    <s v="Erinn Breitigan"/>
    <s v="International"/>
    <x v="0"/>
    <s v="Change / Cancel Request Not Processed"/>
    <s v="Change / Cancel Request Incorrect"/>
    <s v=""/>
    <s v="2026 / 02"/>
    <s v="Credit / Debit Request"/>
    <x v="1"/>
  </r>
  <r>
    <x v="433"/>
    <s v="CAS6451257"/>
    <s v="Issue"/>
    <x v="0"/>
    <x v="1"/>
    <m/>
    <m/>
    <s v="Schlage Commercial"/>
    <s v="Lock"/>
    <s v="L9000"/>
    <s v="Security"/>
    <s v="Line 2 was supposed to be L9092 but received L9090_x000a__x000a_Replace @ NC:_x000a_Line 2 qty 10) LOCK.L9092LB.LLL.LLL.RH.LLL.LLL.134.EU"/>
    <s v="ANIXTER INC"/>
    <s v="14254544"/>
    <s v="06K-478513-29K"/>
    <m/>
    <m/>
    <m/>
    <m/>
    <m/>
    <m/>
    <m/>
    <m/>
    <m/>
    <m/>
    <x v="4"/>
    <m/>
    <m/>
    <m/>
    <m/>
    <m/>
    <m/>
    <m/>
    <m/>
    <m/>
    <s v="Active"/>
    <s v="Abigail Covington"/>
    <s v="Abigail Covington"/>
    <s v="Commercial"/>
    <x v="3"/>
    <s v=""/>
    <s v=""/>
    <s v=""/>
    <s v="2026 / 02"/>
    <s v="Return / Replace / Scrap"/>
    <x v="1"/>
  </r>
  <r>
    <x v="434"/>
    <s v="CAS6452001"/>
    <s v="Issue"/>
    <x v="0"/>
    <x v="1"/>
    <m/>
    <m/>
    <s v="Krieger"/>
    <s v="Door"/>
    <s v="Acoustic"/>
    <s v="Pico Rivera"/>
    <s v="Need to remake 2 doors._x000a__x000a_2/27 - Karen has release for WDV"/>
    <s v="Vazquez, Krystina Z"/>
    <s v="16791"/>
    <m/>
    <m/>
    <m/>
    <m/>
    <m/>
    <m/>
    <m/>
    <m/>
    <m/>
    <m/>
    <m/>
    <x v="4"/>
    <m/>
    <m/>
    <m/>
    <m/>
    <m/>
    <m/>
    <m/>
    <m/>
    <m/>
    <s v="Active"/>
    <s v="Noelle Welter"/>
    <s v="Noelle Welter"/>
    <s v="Commercial"/>
    <x v="21"/>
    <s v=""/>
    <s v=""/>
    <s v=""/>
    <s v="2026 / 02"/>
    <s v="Return / Replace / Scrap"/>
    <x v="1"/>
  </r>
  <r>
    <x v="435"/>
    <s v="CAS6452139"/>
    <s v="Issue"/>
    <x v="0"/>
    <x v="1"/>
    <m/>
    <m/>
    <s v="Ives / Gj Commercial"/>
    <s v="Accy"/>
    <s v="Overhead Door Holder / Stops"/>
    <s v="Indianapolis"/>
    <s v="20 X 70033           454S-US32D are received with screws for 2 1/4'' thick door instead of the standard 1 3/4''._x000a__x000a_09B MANAGEMENT CONCESSION AS THE ORDER IS FROM JULY LAST YEAR._x000a__x000a_Replace _x000a__x000a_20 x OHPART.10521    450 MT PK 134&quot; 32/32D/652/28"/>
    <s v="ALLEGION CANADA"/>
    <s v="SO02719594"/>
    <s v="P003263"/>
    <s v="45035200"/>
    <m/>
    <s v="Ives / Gj Commercial"/>
    <s v="Accy"/>
    <s v="Overhead Door Holder / Stops"/>
    <s v="Indianapolis"/>
    <n v="1"/>
    <s v="0281033~Allegion Sent Incorrect Product / Part"/>
    <s v="9731033~Incorrect Part / Component|1036~Composant/pièce incorrect|1040~Componente errato"/>
    <m/>
    <x v="0"/>
    <m/>
    <s v="OHPART.10521"/>
    <m/>
    <m/>
    <m/>
    <n v="45547.833333333299"/>
    <m/>
    <m/>
    <s v="Replace Only"/>
    <s v="Resolved"/>
    <s v="Erinn Breitigan"/>
    <s v="Erinn Breitigan"/>
    <s v="International"/>
    <x v="1"/>
    <s v="Allegion Sent Incorrect Product / Part"/>
    <s v="Incorrect Part / Component"/>
    <s v=""/>
    <s v="2026 / 02"/>
    <s v="Return / Replace / Scrap"/>
    <x v="0"/>
  </r>
  <r>
    <x v="436"/>
    <s v="CAS6452166"/>
    <s v="Issue"/>
    <x v="0"/>
    <x v="1"/>
    <m/>
    <m/>
    <s v="Von Duprin"/>
    <s v="Exit"/>
    <s v="98/99"/>
    <s v="Indianapolis"/>
    <s v="Issue: 1 x 233051          CXRCM98EO 3' LHR 626 BOCA-15- is missing the cover plate_x000a_Error: 01D_x000a_Replace: 1 x (cover plate) 040093-628      CX99 COVER PLATE KIT 3'TO 4'_x000a_ _x000a_01D CAS6447723_x000a_CO#1834525 INV#434477 _x000a_1 x 233051 (MISSING COVER PLATE)_x000a_ATTN: GENEVIEVE GUAY"/>
    <s v="ALLEGION CANADA"/>
    <s v="SO03037679"/>
    <s v="P025440"/>
    <s v="434477"/>
    <m/>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40093-28"/>
    <m/>
    <m/>
    <m/>
    <n v="45862.833333333299"/>
    <m/>
    <m/>
    <s v="Return and Replace"/>
    <s v="Resolved"/>
    <s v="Erinn Breitigan"/>
    <s v="Erinn Breitigan"/>
    <s v="International"/>
    <x v="0"/>
    <s v="Allegion Sent Missing Product / Part"/>
    <s v="Missing Part / Component"/>
    <s v=""/>
    <s v="2026 / 02"/>
    <s v="Return / Replace / Scrap"/>
    <x v="0"/>
  </r>
  <r>
    <x v="437"/>
    <s v="CAS6452281"/>
    <s v="Issue"/>
    <x v="0"/>
    <x v="0"/>
    <m/>
    <s v="Out of Box"/>
    <s v="Schlage Commercial"/>
    <s v="Lock"/>
    <s v="L9000"/>
    <s v="El Sauzal"/>
    <s v="SIF and Replace_x000a__x000a_(1) 09-553 03N 626_x000a__x000a_Ship to address on order_x000a__x000a_was reaching out for an RGA on a Storeroom lock_x000a__x000a_PART#: L9080L 03 626 00N_x000a__x000a_P.O.#: 4466322-00_x000a__x000a_QTY: 1_x000a__x000a_REASON: BROKEN MOUNTING STUD"/>
    <s v="William Sheppard"/>
    <s v="14242541"/>
    <s v="4466322-00"/>
    <m/>
    <m/>
    <s v="Schlage Commercial"/>
    <s v="Lock"/>
    <s v="L9000"/>
    <s v="El Sauzal"/>
    <n v="1"/>
    <s v="0311033~Functional Mechanical|1040~Funzionamento Meccanico|3082~Función mecánica|1036~Functional Mechanical"/>
    <s v="0161033~Broken / Bad Parts|1040~Parti rotte / difettose|3082~Partes rotas / malas|1036~Pièces cassées / mauvaises"/>
    <m/>
    <x v="0"/>
    <m/>
    <s v="S00022600097"/>
    <s v="L9080"/>
    <s v="Escutcheon"/>
    <m/>
    <n v="46033.791666666701"/>
    <m/>
    <m/>
    <s v="Replace Only"/>
    <s v="Resolved"/>
    <s v="Robert Harrison"/>
    <s v="Venus Diaz"/>
    <s v="Commercial"/>
    <x v="3"/>
    <s v="Functional Mechanical"/>
    <s v="Broken / Bad Parts"/>
    <s v=""/>
    <s v="2026 / 02"/>
    <s v="Return / Replace / Scrap"/>
    <x v="0"/>
  </r>
  <r>
    <x v="438"/>
    <s v="CAS6453894"/>
    <s v="Issue"/>
    <x v="0"/>
    <x v="1"/>
    <m/>
    <m/>
    <s v="Schlage Commercial"/>
    <s v="Lock"/>
    <s v="L9000 Electrified"/>
    <s v="El Sauzal"/>
    <s v="N/C REPLACE_x000a__x000a_LINE 11 QTY 2 EA:_x000a_L-SLLK*7349009_x000a_LOCK.L9092EU.L.06.626.00A.RH.09-663.10-072.134.DETAIL.RX_x000a__x000a_SHIP TO:_x000a_Peachtree Corners_851805_x000a__x000a_Selected primary Product Type: Accessories_x000a_Do you also need to update the Ship To Address on your order?: No_x000a_The original ship-to address is saved on the shipping tab._x000a_Email: vanessa.burrell@dhpace.com_x000a_Phone Number: (913) 738-8571_x000a_Preferred Contact Method: Email"/>
    <s v="D H PACE COMPANY"/>
    <s v="14263311"/>
    <s v="95256223"/>
    <s v="8158075"/>
    <n v="11"/>
    <s v="Schlage Commercial"/>
    <s v="Lock"/>
    <s v="L9000 Electrified"/>
    <s v="El Sauzal"/>
    <n v="2"/>
    <s v="0213082~Allegion no envió un producto/pieza|1040~(Alle) Spedito Articolo/Componente mancante|1036~Allegion a envoyé un produit ou une pièce manquante|1033~Allegion Sent Missing Product / Part"/>
    <s v="9741040~Prodotto Mancante|1033~Missing Product|1036~Produit manquant"/>
    <m/>
    <x v="0"/>
    <m/>
    <s v="L-SLLK*7349009"/>
    <m/>
    <m/>
    <m/>
    <n v="46061.791666666701"/>
    <m/>
    <m/>
    <s v="Replace Only"/>
    <s v="Resolved"/>
    <s v="Portal Cases"/>
    <s v="Venus Diaz"/>
    <s v="Commercial"/>
    <x v="3"/>
    <s v="Allegion Sent Missing Product / Part"/>
    <s v="Missing Product"/>
    <s v=""/>
    <s v="2026 / 02"/>
    <s v="Return / Replace / Scrap"/>
    <x v="0"/>
  </r>
  <r>
    <x v="439"/>
    <s v="CAS6454349"/>
    <s v="Issue"/>
    <x v="1"/>
    <x v="2"/>
    <m/>
    <m/>
    <s v="Schlage Commercial"/>
    <s v="Lock"/>
    <s v="ALX"/>
    <s v="Security"/>
    <s v="QS APPROVED request to change quote 1603706 to 1602814 for this purchase order. Please see attached email. I. SANDOVAL_x000a__x000a_---------------------------------------------_x000a__x000a_Please apply quote 1602814 to the order and credit the difference"/>
    <s v="LAZZARO CO"/>
    <s v="14262123"/>
    <s v="MRP70013-307"/>
    <s v="8154825 / 8164993"/>
    <n v="2"/>
    <s v="Schlage Commercial"/>
    <s v="Lock"/>
    <s v="ALX"/>
    <s v="Security"/>
    <n v="7"/>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ALX-SLLK*9586210"/>
    <m/>
    <m/>
    <m/>
    <n v="46068.791666666701"/>
    <m/>
    <m/>
    <s v="Credit Request"/>
    <s v="Active"/>
    <s v="Damien Shiles"/>
    <s v="Damien Shiles"/>
    <s v="Commercial"/>
    <x v="3"/>
    <s v="Customer Forgot or Incorrect Quote #"/>
    <s v="Customer Provided Incorrect Quote #"/>
    <s v=""/>
    <s v="2026 / 02"/>
    <s v="Credit / Debit Request"/>
    <x v="2"/>
  </r>
  <r>
    <x v="440"/>
    <s v="CAS6454471"/>
    <s v="Issue"/>
    <x v="1"/>
    <x v="2"/>
    <m/>
    <m/>
    <s v="Schlage Commercial"/>
    <s v="Lock"/>
    <s v="ALX"/>
    <s v="Security"/>
    <s v="QS APPROVED request to change quote 1603706 to 1602814 for this purchase order. Please see attached email. I. SANDOVAL_x000a__x000a_------------------------------------------_x000a__x000a_Please apply quote 1602814 to the order and credit the difference"/>
    <s v="LAZZARO CO"/>
    <s v="14259065"/>
    <s v="MRP70020-303"/>
    <m/>
    <n v="2"/>
    <s v="Schlage Commercial"/>
    <s v="Lock"/>
    <s v="ALX"/>
    <s v="Security"/>
    <n v="7"/>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ALX-SLLK*8661448"/>
    <m/>
    <m/>
    <m/>
    <n v="46062.791666666701"/>
    <m/>
    <m/>
    <s v="Credit Request"/>
    <s v="Active"/>
    <s v="Damien Shiles"/>
    <s v="Damien Shiles"/>
    <s v="Commercial"/>
    <x v="3"/>
    <s v="Customer Forgot or Incorrect Quote #"/>
    <s v="Customer Provided Incorrect Quote #"/>
    <s v=""/>
    <s v="2026 / 02"/>
    <s v="Credit / Debit Request"/>
    <x v="2"/>
  </r>
  <r>
    <x v="441"/>
    <s v="CAS6456296"/>
    <s v="Issue"/>
    <x v="1"/>
    <x v="2"/>
    <m/>
    <m/>
    <s v="Schlage Residential"/>
    <s v="Lock"/>
    <s v="Connect"/>
    <s v="Ensenada"/>
    <s v="Credit Request-  Quote is Surcharge exempt_x000a__x000a_Credit amount-  $181.16"/>
    <s v="C B HARDWARE"/>
    <s v="14272219"/>
    <s v="541537"/>
    <s v="8171050"/>
    <m/>
    <s v="Schlage Residential"/>
    <s v="Lock"/>
    <s v="Connect"/>
    <s v="Ensenada"/>
    <n v="1"/>
    <s v="Surcharge Revision"/>
    <s v="Surcharge Revision"/>
    <m/>
    <x v="3"/>
    <m/>
    <s v="Surcharge"/>
    <m/>
    <m/>
    <m/>
    <n v="46071.041666666701"/>
    <m/>
    <m/>
    <s v="Credit Request"/>
    <s v="Active"/>
    <s v="Lucresia James"/>
    <s v="Lucresia James"/>
    <s v="Residential - Channel"/>
    <x v="9"/>
    <s v="Surcharge Revision"/>
    <s v="Surcharge Revision"/>
    <s v=""/>
    <s v="2026 / 02"/>
    <s v="Credit / Debit Request"/>
    <x v="1"/>
  </r>
  <r>
    <x v="442"/>
    <s v="CAS6457285"/>
    <s v="Issue"/>
    <x v="0"/>
    <x v="0"/>
    <m/>
    <s v="Out of Box"/>
    <s v="Von Duprin"/>
    <s v="Exit"/>
    <s v="98/99"/>
    <s v="Indianapolis"/>
    <s v="Cam fell out._x000a__x000a_--Replace quantity 1:  050020 98/99 Rim Center Case Less Cover_x000a__x000a_Please ship to: 780 S RAILROAD AVE_x000a_WEST BABYLON, NY 11704_x000a_USA"/>
    <s v="JOHN DENALDO"/>
    <s v="SO02746883"/>
    <s v="QD408"/>
    <m/>
    <m/>
    <s v="Von Duprin"/>
    <s v="Exit"/>
    <s v="98/99"/>
    <s v="Indianapolis"/>
    <n v="1"/>
    <s v="0311033~Functional Mechanical|1040~Funzionamento Meccanico|3082~Función mecánica|1036~Functional Mechanical"/>
    <s v="0931033~Manufacturing|1040~Produzione|3082~Producción|1036~Fabrication"/>
    <s v="0051033~Broken Components|1036~Composants cassés|3082~Componentes defectuosos|1040~Componenti rotti"/>
    <x v="0"/>
    <m/>
    <m/>
    <s v="Cam"/>
    <m/>
    <m/>
    <m/>
    <n v="46080"/>
    <m/>
    <s v="Return and Replace"/>
    <s v="Active"/>
    <s v="Chase May"/>
    <s v="Chase May"/>
    <s v="Commercial"/>
    <x v="0"/>
    <s v="Functional Mechanical"/>
    <s v="Manufacturing"/>
    <s v="Broken Components"/>
    <s v="2026 / 02"/>
    <s v="Return / Replace / Scrap"/>
    <x v="0"/>
  </r>
  <r>
    <x v="443"/>
    <s v="CAS6445195"/>
    <s v="Issue"/>
    <x v="0"/>
    <x v="0"/>
    <m/>
    <s v="Out of Box"/>
    <s v="Von Duprin"/>
    <s v="Exit"/>
    <s v="98/99"/>
    <s v="Indianapolis"/>
    <s v="2/25/26 CM_x000a_SLD CREDIT RMA 14277820_x000a_QS REPLACEMENT_x000a__x000a_QS  10988388-0_x000a_DONE 02/23/26 CC_x000a_REPLACE_x000a_(QTY 2) 98/9947/48/-F Center Case Kit Less Covers 050022.26D_x000a_9849 L  F    2si two bad c/cases .....missing crosshair cam_x000a_ship to:_x000a_Allen Supply_x000a_2800 universal drive_x000a_saginaw, MI 48603_x000a_attn Steve Ridley"/>
    <s v="ALLEN SUPPLY COMPANY"/>
    <s v="SO03059657"/>
    <s v="66853"/>
    <s v="45465891"/>
    <m/>
    <s v="Von Duprin"/>
    <s v="Exit"/>
    <s v="98/99"/>
    <s v="Indianapolis"/>
    <n v="2"/>
    <s v="0311033~Functional Mechanical|1040~Funzionamento Meccanico|3082~Función mecánica|1036~Functional Mechanical"/>
    <s v="0931033~Manufacturing|1040~Produzione|3082~Producción|1036~Fabrication"/>
    <s v="0021033~Assembly Issue|1036~Problème d'assemblage|3082~Problema de ensamblaje|1040~Problema Montaggio"/>
    <x v="0"/>
    <m/>
    <s v="050022"/>
    <s v="Center Case Assy"/>
    <m/>
    <m/>
    <n v="45882.833333333299"/>
    <n v="46064"/>
    <m/>
    <s v="Replace Only"/>
    <s v="Active"/>
    <s v="Jim Cauley"/>
    <s v="Kevin Durand"/>
    <s v="Commercial"/>
    <x v="0"/>
    <s v="Functional Mechanical"/>
    <s v="Manufacturing"/>
    <s v="Assembly Issue"/>
    <s v="2026 / 02"/>
    <s v="Return / Replace / Scrap"/>
    <x v="0"/>
  </r>
  <r>
    <x v="444"/>
    <s v="CAS6446148"/>
    <s v="Issue"/>
    <x v="0"/>
    <x v="3"/>
    <m/>
    <m/>
    <s v="Schlage Commercial"/>
    <s v="Lock"/>
    <s v="ND"/>
    <s v="Security"/>
    <s v="Scrap and credit_x000a_LINE 4_x000a_(QTY 8) 10-025 630 112 N N SL (EXTENDED LIP STRIKE)_x000a_S00030660274_x000a__x000a_Damaged in shipping. Replacement issued per CAS6431249 and cancelled per CAS6446154. Customer would like credit instead."/>
    <s v="AO Door LLC"/>
    <s v="14230570"/>
    <s v="713290"/>
    <m/>
    <n v="4"/>
    <s v="Schlage Commercial"/>
    <s v="Lock"/>
    <s v="ND"/>
    <s v="Security"/>
    <n v="1"/>
    <s v="0223082~Dañado en el Transporte|1040~Danneggiato Durante il Trasporto|1033~Damaged in Transit|1036~Endommagé pendant le transport"/>
    <s v="0471040~Danneggiato Durante il Trasporto|3082~Dañado en el transporte|1033~Damaged in Transit|1036~Endommagé pendant le transport"/>
    <m/>
    <x v="5"/>
    <m/>
    <s v="S00030660274"/>
    <m/>
    <m/>
    <m/>
    <n v="46075.791666666701"/>
    <m/>
    <m/>
    <s v="Credit Request"/>
    <s v="Active"/>
    <s v="Bethany Adams"/>
    <s v="Venus Diaz"/>
    <s v="Commercial"/>
    <x v="3"/>
    <s v="Damaged in Transit"/>
    <s v="Damaged in Transit"/>
    <s v=""/>
    <s v="2026 / 02"/>
    <s v="Return / Replace / Scrap"/>
    <x v="0"/>
  </r>
  <r>
    <x v="444"/>
    <s v="CAS6446148"/>
    <s v="Issue"/>
    <x v="0"/>
    <x v="3"/>
    <m/>
    <m/>
    <s v="Schlage Commercial"/>
    <s v="Lock"/>
    <s v="ND"/>
    <s v="Security"/>
    <s v="Scrap and credit_x000a_LINE 4_x000a_(QTY 8) 10-025 630 112 N N SL (EXTENDED LIP STRIKE)_x000a_S00030660274_x000a__x000a_Damaged in shipping. Replacement issued per CAS6431249 and cancelled per CAS6446154. Customer would like credit instead."/>
    <s v="AO Door LLC"/>
    <s v="14230570"/>
    <s v="713290"/>
    <m/>
    <n v="4"/>
    <s v="Schlage Commercial"/>
    <s v="Lock"/>
    <s v="ND"/>
    <s v="Security"/>
    <n v="8"/>
    <s v="0223082~Dañado en el Transporte|1040~Danneggiato Durante il Trasporto|1033~Damaged in Transit|1036~Endommagé pendant le transport"/>
    <s v="0471040~Danneggiato Durante il Trasporto|3082~Dañado en el transporte|1033~Damaged in Transit|1036~Endommagé pendant le transport"/>
    <m/>
    <x v="5"/>
    <m/>
    <s v="S00030660274"/>
    <m/>
    <m/>
    <m/>
    <n v="46062.791666666701"/>
    <m/>
    <m/>
    <s v="Credit Request"/>
    <s v="Active"/>
    <s v="Bethany Adams"/>
    <s v="Venus Diaz"/>
    <s v="Commercial"/>
    <x v="3"/>
    <s v="Damaged in Transit"/>
    <s v="Damaged in Transit"/>
    <s v=""/>
    <s v="2026 / 02"/>
    <s v="Return / Replace / Scrap"/>
    <x v="0"/>
  </r>
  <r>
    <x v="445"/>
    <s v="CAS6446435"/>
    <s v="Issue"/>
    <x v="0"/>
    <x v="0"/>
    <m/>
    <s v="Out of Box"/>
    <s v="Schlage Commercial"/>
    <s v="Lock"/>
    <s v="ND"/>
    <s v="Security"/>
    <s v="Replace_x000a_Qty 2_x000a_N123-062 (RX upgrade kit per CAS6417222)_x000a__x000a_Do you need a replacement for a component or the entire device?: Device_x000a_Is there anything else we should know about this return?: Our technician called this unit in as defective. Tech support case# CAS6417222. All wires came off the REX switch. Unable to install._x000a_Selected primary Product Type: Mechanical Locks_x000a_Do you also need to update the Ship To Address on your order?: No_x000a_The original ship-to address is saved on the shipping tab._x000a_Email: noel.blythe@dhpace.com_x000a_Preferred Contact Method: Email"/>
    <s v="D H PACE COMPANY"/>
    <s v="14255736"/>
    <s v="280.772733"/>
    <s v="8166273"/>
    <m/>
    <s v="Schlage Commercial"/>
    <s v="Lock"/>
    <s v="ND Electrified"/>
    <s v="Security"/>
    <n v="2"/>
    <s v="0311033~Functional Mechanical|1040~Funzionamento Meccanico|3082~Función mecánica|1036~Functional Mechanical"/>
    <s v="0161033~Broken / Bad Parts|1040~Parti rotte / difettose|3082~Partes rotas / malas|1036~Pièces cassées / mauvaises"/>
    <m/>
    <x v="0"/>
    <m/>
    <s v="N123-062"/>
    <s v="ND80EL/EU"/>
    <m/>
    <m/>
    <n v="46068.791666666701"/>
    <m/>
    <m/>
    <s v="Replace Only"/>
    <s v="Resolved"/>
    <s v="Portal Cases"/>
    <s v="Jeff Livingston"/>
    <s v="Commercial"/>
    <x v="3"/>
    <s v="Functional Mechanical"/>
    <s v="Broken / Bad Parts"/>
    <s v=""/>
    <s v="2026 / 02"/>
    <s v="Return / Replace / Scrap"/>
    <x v="0"/>
  </r>
  <r>
    <x v="446"/>
    <s v="CAS6446619"/>
    <s v="Issue"/>
    <x v="0"/>
    <x v="1"/>
    <m/>
    <m/>
    <s v="Schlage Commercial"/>
    <s v="Lock"/>
    <s v="Cylinder"/>
    <s v="Security"/>
    <s v="2-26-26 NEW RPA - 22602260875701 LVL 3G/ XP    SM_x000a__x000a_Charged replace from Line 3 _x000a_Qty 3_x000a_48-157-XP FP MK_x000a_Keyed to ACC27_x000a_Str# 25R10456 , Prev. RPA# 22307250875701_x000a__x000a_Customer ordered standard keys, needs primus_x000a__x000a_Ship to:_x000a_A G Mauro Company_x000a_1105 SAND POND RD_x000a_LAKE MARY, FL, 32746, US_x000a__x000a_*********************************_x000a_Hello Danny, your purchase order has ACC27 listed as under standard core/keys. Would you like a charged replacement of a primus core or just keys?_x000a__x000a_--------------------------------_x000a_Is there anything else we should know about this return?: We were sent Ac27 in  standard schlage key. It needs to be in the primus key  cut"/>
    <s v="Unified Door &amp; Hardware Group LLC dba AG Mauro"/>
    <s v="14203463"/>
    <s v="167928-6987PT.2"/>
    <s v="8096191"/>
    <n v="3"/>
    <s v="Schlage Commercial"/>
    <s v="Lock"/>
    <s v="Cylinder"/>
    <s v="Security"/>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48-157-XP FP MK"/>
    <m/>
    <m/>
    <m/>
    <n v="45995.791666666701"/>
    <m/>
    <m/>
    <s v="Replace Only"/>
    <s v="Resolved"/>
    <s v="Bethany Adams"/>
    <s v="Kevin Durand"/>
    <s v="Commercial"/>
    <x v="3"/>
    <s v="Customer Ordered Incorrect Product"/>
    <s v="Customer Ordered Incorrect Product"/>
    <s v=""/>
    <s v="2026 / 02"/>
    <s v="Return / Replace / Scrap"/>
    <x v="2"/>
  </r>
  <r>
    <x v="447"/>
    <s v="CAS6446727"/>
    <s v="Issue"/>
    <x v="1"/>
    <x v="2"/>
    <m/>
    <m/>
    <s v="Schlage Commercial"/>
    <s v="Lock"/>
    <s v="Cylinder"/>
    <s v="Security"/>
    <s v="Apply quote 1596937 and credit difference to line 5_x000a__x000a_***********************************_x000a_Selected credit reason: Pricing Error_x000a_Is there anything else we should know about this request: quote 1596937  should have been applied to order w/ 70% disc on all lines._x000a__x000a_Also, frt amount needs to be adj by $36.39 due to pricing error_x000a_Email: missy@townsupply.com_x000a_Phone Number: 16109351505_x000a_Preferred Contact Method: Email"/>
    <s v="TOWN SUPPLY CO"/>
    <s v="14262358"/>
    <s v="70080"/>
    <s v="8162569"/>
    <m/>
    <s v="Schlage Commercial"/>
    <s v="Lock"/>
    <s v="Cylinder"/>
    <s v="Security"/>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63.791666666701"/>
    <m/>
    <m/>
    <s v="Credit Request"/>
    <s v="Resolved"/>
    <s v="Bethany Adams"/>
    <s v="Bethany Adams"/>
    <s v="Commercial"/>
    <x v="3"/>
    <s v="Customer Forgot or Incorrect Quote #"/>
    <s v="Customer Provided Incorrect Quote #"/>
    <s v=""/>
    <s v="2026 / 02"/>
    <s v="Credit / Debit Request"/>
    <x v="2"/>
  </r>
  <r>
    <x v="448"/>
    <s v="CAS6446776"/>
    <s v="Issue"/>
    <x v="0"/>
    <x v="0"/>
    <m/>
    <s v="Reliability"/>
    <s v="Schlage Residential"/>
    <s v="Lock"/>
    <s v="Encode Plus"/>
    <s v="Ensenada"/>
    <s v="NC RPL for Defective Encode / Schlage Res / Ferguson E. / 3000260 (403213)_x000a_Line # 19 - 1 of a BE499WB CEN 622 / 194555086777 / $255.50_x000a_Ship to:  Amy Sharp / 891 Michigan Avenue / Frankfort, MI 49635_x000a__x000a_Hello,_x000a_Hoping you can assist or direct me, our customer has reached out about an issue they are having with their product. I have provided the information below.  Please let me know next steps for parts under warranty or if more information is needed._x000a_Customer Contact Info:_x000a_Amy Sharp_x000a_(210) 850-7196_x000a_chammcjo@gmail.com_x000a_Project Address:_x000a_891 Michigan Avenue, Frankfort, MI 49635_x000a_G423-32084_x000a_Product Info:_x000a_Vendor: Schlage_x000a_Type: Hardware_x000a_Model Number: SCH086777_x000a_Issue (attach pictures to case if available): Pad won't light up. Customer replaced the batteries and it still won't work._x000a_Thank you in advance,_x000a_Jessica Hayden_x000a_Sales Support"/>
    <s v="FERGUSON ENTERPRISES INC - HQ"/>
    <s v="SO03031884"/>
    <s v="G423-32084"/>
    <s v="45428911"/>
    <n v="19"/>
    <s v="Schlage Residential"/>
    <s v="Lock"/>
    <s v="Encode Plus"/>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194555086777 / SCH086777"/>
    <s v="BE489"/>
    <m/>
    <m/>
    <n v="45858.833333333299"/>
    <m/>
    <m/>
    <s v="Replace Only"/>
    <s v="Resolved"/>
    <s v="Curt Moore"/>
    <s v="Curt Moore"/>
    <s v="Residential - Channel"/>
    <x v="9"/>
    <s v="Functional Electronic"/>
    <s v="Cannot lock / Unlock"/>
    <s v="Not locking or Unlocking"/>
    <s v="2026 / 02"/>
    <s v="Return / Replace / Scrap"/>
    <x v="0"/>
  </r>
  <r>
    <x v="449"/>
    <s v="CAS6448576"/>
    <s v="Issue"/>
    <x v="0"/>
    <x v="0"/>
    <m/>
    <s v="Reliability"/>
    <s v="Schlage Commercial"/>
    <s v="Lock"/>
    <s v="L9000 Electrified"/>
    <s v="Security"/>
    <s v="NO CHARGE REPLACEMENT PER PRODUCT SUPPORT CASE CAS6447453_x000a__x000a_LOCKBODY ONLY: L283-392_x000a_194555253766_x000a__x000a_LINE 3 QTY 1_x000a_LOCK.L9092EU.T.LON.630.00A.RH.09-663.10-072.134.1 3/16.ICC.RX_x000a__x000a_Is there visible damage to exterior of shipping cartons?: no_x000a_Is there anything else we should know about your request?: The RX switch is not functioning correctly. The installer spoke to tech support and was given CAS6447453 to reference. Can you please send replacement parts? See attached from installer._x000a_Selected primary Product Type: Mechanical Locks_x000a_Do you also need to update the Ship To Address on your order?: No_x000a_The original ship-to address is saved on the shipping tab._x000a_One or more files were provided by the customer and saved in the timeline._x000a_Email: eburk@cvhardware.com_x000a_Phone Number: (209) 992-5141_x000a_Preferred Contact Method: Email"/>
    <s v="CENTRAL VALLEY HARDWARE"/>
    <s v="14242694"/>
    <s v="PO022566"/>
    <s v="8138104"/>
    <n v="3"/>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SLLK*8882989"/>
    <s v="L9092EL/EU"/>
    <m/>
    <m/>
    <n v="46042.791666666701"/>
    <m/>
    <m/>
    <s v="Replace Only"/>
    <s v="Resolved"/>
    <s v="Portal Cases"/>
    <s v="Ramiro Hernandez"/>
    <s v="Commercial"/>
    <x v="3"/>
    <s v="Functional Electronic"/>
    <s v="Cannot lock / Unlock"/>
    <s v="Not locking or Unlocking"/>
    <s v="2026 / 02"/>
    <s v="Return / Replace / Scrap"/>
    <x v="0"/>
  </r>
  <r>
    <x v="450"/>
    <s v="CAS6448585"/>
    <s v="Issue"/>
    <x v="0"/>
    <x v="1"/>
    <m/>
    <m/>
    <s v="Ives / Gj Commercial"/>
    <s v="Accy"/>
    <s v="Plates - Kick/Push/Pull"/>
    <s v="Indianapolis"/>
    <s v="2/26/26 CM_x000a_SLD CREDIT RMA 14278785_x000a_QS REPLACEMENT_x000a__x000a_QS- 10992432-0_x000a_DONE 02/25/26 CC_x000a_REPLACE_x000a_LINE 5_x000a_(QTY 35) 8400 US32D 10&quot; x 34 B-CS_x000a_ship to_x000a_S.A. MORMAN &amp; CO._x000a_1100 GEZON PKWY SW_x000a_GRAND RAPIDS, MI 49509_x000a__x000a_TRACKING_x000a_1Z8116F70102715800                                                                                  _x000a_1Z8116F70102715819                                                                                  _x000a_1Z8116F70102715828                                                                                  _x000a_1Z8116F70102715837                                                                                  _x000a_1Z8116F70102715846                                                                                  _x000a_1Z8116F70102715855                                                                                  _x000a_1Z8116F70102715864"/>
    <s v="S A MORMAN &amp; CO"/>
    <s v="SO03126138"/>
    <s v="252023X"/>
    <s v="45545634"/>
    <n v="5"/>
    <s v="Ives / Gj Commercial"/>
    <s v="Accy"/>
    <s v="Plates - Kick/Push/Pull"/>
    <s v="Indianapolis"/>
    <n v="35"/>
    <s v="0213082~Allegion no envió un producto/pieza|1040~(Alle) Spedito Articolo/Componente mancante|1036~Allegion a envoyé un produit ou une pièce manquante|1033~Allegion Sent Missing Product / Part"/>
    <s v="9741040~Prodotto Mancante|1033~Missing Product|1036~Produit manquant"/>
    <m/>
    <x v="0"/>
    <m/>
    <s v="KPLATE.11623"/>
    <s v="8400"/>
    <m/>
    <m/>
    <n v="45942.833333333299"/>
    <m/>
    <m/>
    <s v="Replace Only"/>
    <s v="Active"/>
    <s v="Portal Cases"/>
    <s v="Kevin Durand"/>
    <s v="Commercial"/>
    <x v="1"/>
    <s v="Allegion Sent Missing Product / Part"/>
    <s v="Missing Product"/>
    <s v=""/>
    <s v="2026 / 02"/>
    <s v="Return / Replace / Scrap"/>
    <x v="0"/>
  </r>
  <r>
    <x v="451"/>
    <s v="CAS6451000"/>
    <s v="Issue"/>
    <x v="1"/>
    <x v="2"/>
    <m/>
    <m/>
    <s v="Schlage Commercial"/>
    <s v="Lock"/>
    <s v="Keys"/>
    <s v="Security"/>
    <s v="Hello Heath, please provide your sales tax exempt certificate for credit, thank you._x000a__x000a_*************************_x000a_Selected credit reason: Sales Tax_x000a_Is there anything else we should know about this request: undefined_x000a_Email: heath.engels@imlss.com_x000a_Preferred Contact Method: Email"/>
    <s v="IML Security Supply"/>
    <s v="14274234"/>
    <s v="700041"/>
    <s v="8174489"/>
    <m/>
    <m/>
    <m/>
    <m/>
    <m/>
    <m/>
    <m/>
    <m/>
    <m/>
    <x v="4"/>
    <m/>
    <m/>
    <m/>
    <m/>
    <m/>
    <m/>
    <m/>
    <m/>
    <m/>
    <s v="Active"/>
    <s v="Portal Cases"/>
    <s v="Bethany Adams"/>
    <s v="Commercial"/>
    <x v="3"/>
    <s v=""/>
    <s v=""/>
    <s v=""/>
    <s v="2026 / 02"/>
    <s v="Credit / Debit Request"/>
    <x v="1"/>
  </r>
  <r>
    <x v="452"/>
    <s v="CAS6451105"/>
    <s v="Issue"/>
    <x v="1"/>
    <x v="2"/>
    <m/>
    <m/>
    <s v="Von Duprin"/>
    <s v="Exit"/>
    <s v="98/99"/>
    <s v="Indianapolis"/>
    <s v="CLIENT SHORT PAID SURCHARGE AMOUNT OF $ 1037.51 ON INVOICE # 45617019"/>
    <s v="UNIFIED DOOR AND HARDWARE GROUP - DBA HALPERN &amp; SONS"/>
    <s v="SO03184084"/>
    <s v="HS7400-807"/>
    <s v="45617019"/>
    <m/>
    <s v="Von Duprin"/>
    <s v="Exit"/>
    <s v="98/99"/>
    <s v="Indianapolis"/>
    <n v="1"/>
    <s v="Surcharge Revision"/>
    <s v="Surcharge Revision"/>
    <m/>
    <x v="3"/>
    <m/>
    <m/>
    <m/>
    <m/>
    <m/>
    <n v="45994.791666666701"/>
    <m/>
    <m/>
    <s v="Credit Request"/>
    <s v="Resolved"/>
    <s v="Penny M Redington"/>
    <s v="Penny M Redington"/>
    <s v="Commercial"/>
    <x v="0"/>
    <s v="Surcharge Revision"/>
    <s v="Surcharge Revision"/>
    <s v=""/>
    <s v="2026 / 02"/>
    <s v="Credit / Debit Request"/>
    <x v="1"/>
  </r>
  <r>
    <x v="453"/>
    <s v="CAS6451484"/>
    <s v="Issue"/>
    <x v="1"/>
    <x v="2"/>
    <m/>
    <m/>
    <s v="Von Duprin"/>
    <s v="Exit"/>
    <s v="98/99"/>
    <s v="Indianapolis"/>
    <s v="CUSTOMER SHORT PAID INVOICE LESS SURCHARGE, THEY SAID THE QUOTE SHOUD BE EXEMPT.  ORIG QUOTE 1489727 WAS EXEMPT BUT REPLACEMENT QUOTE 1583295 WAS NOT MARKED EXEMPT -  INV#45610834 $ 1935.07- PMR"/>
    <s v="UNIFIED DOOR AND HARDWARE GROUP - DBA COMMERCIAL HARDWARE TEXAS"/>
    <s v="SO03180920"/>
    <s v="TF4335-805A"/>
    <s v="45610834"/>
    <m/>
    <s v="Von Duprin"/>
    <s v="Exit"/>
    <s v="98/99"/>
    <s v="Indianapolis"/>
    <n v="1"/>
    <s v="Surcharge Revision"/>
    <s v="Surcharge Revision"/>
    <m/>
    <x v="3"/>
    <m/>
    <m/>
    <m/>
    <m/>
    <m/>
    <n v="45991.791666666701"/>
    <m/>
    <m/>
    <s v="Credit Request"/>
    <s v="Resolved"/>
    <s v="Penny M Redington"/>
    <s v="Penny M Redington"/>
    <s v="Commercial"/>
    <x v="0"/>
    <s v="Surcharge Revision"/>
    <s v="Surcharge Revision"/>
    <s v=""/>
    <s v="2026 / 02"/>
    <s v="Credit / Debit Request"/>
    <x v="1"/>
  </r>
  <r>
    <x v="454"/>
    <s v="CAS6451525"/>
    <s v="Issue"/>
    <x v="1"/>
    <x v="2"/>
    <m/>
    <m/>
    <s v="Ives / Gj Commercial"/>
    <s v="Accy"/>
    <s v="Hinges"/>
    <s v="Indianapolis"/>
    <s v="CUSTOMER SHORT PAID INVOICE LESS SURCHARGE, THEY SAID THE QUOTE SHOUD BE EXEMPT.  ORIG QUOTE 1489727 WAS EXEMPT BUT REPLACEMENT QUOTE 1583295 WAS NOT MARKED EXEMPT -  INV#45616338 $ 523.74 -  PMR"/>
    <s v="UNIFIED DOOR AND HARDWARE GROUP - DBA COMMERCIAL HARDWARE TEXAS"/>
    <s v="SO03180631"/>
    <s v="TF4335-802A"/>
    <s v="45616338"/>
    <m/>
    <s v="Ives / Gj Commercial"/>
    <s v="Accy"/>
    <s v="Hinges"/>
    <s v="Indianapolis"/>
    <n v="1"/>
    <s v="Surcharge Revision"/>
    <s v="Surcharge Revision"/>
    <m/>
    <x v="3"/>
    <m/>
    <m/>
    <m/>
    <m/>
    <m/>
    <n v="45994.791666666701"/>
    <m/>
    <m/>
    <s v="Credit Request"/>
    <s v="Resolved"/>
    <s v="Penny M Redington"/>
    <s v="Penny M Redington"/>
    <s v="Commercial"/>
    <x v="1"/>
    <s v="Surcharge Revision"/>
    <s v="Surcharge Revision"/>
    <s v=""/>
    <s v="2026 / 02"/>
    <s v="Credit / Debit Request"/>
    <x v="1"/>
  </r>
  <r>
    <x v="455"/>
    <s v="CAS6452752"/>
    <s v="Issue"/>
    <x v="0"/>
    <x v="1"/>
    <m/>
    <m/>
    <s v="Ives / Gj Commercial"/>
    <s v="Accy"/>
    <s v="Hinges"/>
    <s v="Indianapolis"/>
    <s v="REPLACE @ NC_x000a_DID NOT RECIEVE_x000a__x000a_L6 (1) DP2 US26D_x000a__x000a_SHIP TO _x000a_S&amp;S BUILDERS HARDWARE CO._x000a_917 W PIONEER PKWY_x000a_PEORIA, IL 61615_x000a_USA"/>
    <s v="S &amp; S BUILDERS HARDWARE CO"/>
    <s v="SO03278115"/>
    <s v="PO000342"/>
    <s v="45716851"/>
    <n v="6"/>
    <s v="Ives / Gj Commercial"/>
    <s v="Accy"/>
    <s v="Hinge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DP.112"/>
    <s v="Hinge"/>
    <m/>
    <n v="46079"/>
    <m/>
    <m/>
    <m/>
    <s v="Replace Only"/>
    <s v="Resolved"/>
    <s v="Derrisha Labeaud"/>
    <s v="Deandra Ball"/>
    <s v="Commercial"/>
    <x v="1"/>
    <s v="Allegion Sent Missing Product / Part"/>
    <s v="Missing Product"/>
    <s v=""/>
    <s v="2026 / 02"/>
    <s v="Return / Replace / Scrap"/>
    <x v="0"/>
  </r>
  <r>
    <x v="456"/>
    <s v="CAS6452913"/>
    <s v="Issue"/>
    <x v="0"/>
    <x v="1"/>
    <m/>
    <m/>
    <s v="Lcn"/>
    <s v="Dctl"/>
    <s v="4040XP"/>
    <s v="Princeton"/>
    <s v="Replace_x000a_(8) 4040XP Closer          STD  STD  Rw/PA             GLBLK  TBSRT _x000a__x000a_Return_x000a_(8) 4040XP Closer          STD  STD  Rw/PA             ALUM  TBSRT _x000a__x000a_OE error - wrong finish_x000a__x000a_Ship to:_x000a_M&amp;D DOOR &amp; HARDWARE_x000a_63 FLUSHING AVE    _x000a_B  _x000a_BROOKLYN          NY 11205                _x000a__x000a_Is there anything else we should know about this return?: Closers came in 689 finish. PO specified 693 finish._x000a_Selected primary Product Type: Closers_x000a_Do you also need to update the Ship To Address on your order?: No_x000a_The original ship-to address is saved on the shipping tab._x000a_Did the label match the product inside?: Yes_x000a_One or more files were provided by the customer and saved in the timeline._x000a_Email: purchasing@mddoor.com_x000a_Phone Number: (718) 513-2500_x000a_Preferred Contact Method: Email"/>
    <s v="M &amp; D FIRE DOOR"/>
    <s v="SO03272801"/>
    <s v="SSC297804"/>
    <s v="45711044"/>
    <n v="1"/>
    <s v="Lcn"/>
    <s v="Dctl"/>
    <s v="4040XP"/>
    <s v="Princeton"/>
    <n v="8"/>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4040XP Closer          STD  STD  Rw/PA             ALUM  TBSRT"/>
    <s v="Complete Closer"/>
    <m/>
    <m/>
    <n v="46072.791666666701"/>
    <m/>
    <m/>
    <s v="Return Only"/>
    <s v="Active"/>
    <s v="Portal Cases"/>
    <s v="Lisa Waterhouse"/>
    <s v="Commercial"/>
    <x v="4"/>
    <s v="Allegion Entered Incorrect Product"/>
    <s v="Allegion Entered Incorrect Product"/>
    <s v=""/>
    <s v="2026 / 02"/>
    <s v="Return / Replace / Scrap"/>
    <x v="1"/>
  </r>
  <r>
    <x v="456"/>
    <s v="CAS6452913"/>
    <s v="Issue"/>
    <x v="0"/>
    <x v="1"/>
    <m/>
    <m/>
    <s v="Lcn"/>
    <s v="Dctl"/>
    <s v="4040XP"/>
    <s v="Princeton"/>
    <s v="Replace_x000a_(8) 4040XP Closer          STD  STD  Rw/PA             GLBLK  TBSRT _x000a__x000a_Return_x000a_(8) 4040XP Closer          STD  STD  Rw/PA             ALUM  TBSRT _x000a__x000a_OE error - wrong finish_x000a__x000a_Ship to:_x000a_M&amp;D DOOR &amp; HARDWARE_x000a_63 FLUSHING AVE    _x000a_B  _x000a_BROOKLYN          NY 11205                _x000a__x000a_Is there anything else we should know about this return?: Closers came in 689 finish. PO specified 693 finish._x000a_Selected primary Product Type: Closers_x000a_Do you also need to update the Ship To Address on your order?: No_x000a_The original ship-to address is saved on the shipping tab._x000a_Did the label match the product inside?: Yes_x000a_One or more files were provided by the customer and saved in the timeline._x000a_Email: purchasing@mddoor.com_x000a_Phone Number: (718) 513-2500_x000a_Preferred Contact Method: Email"/>
    <s v="M &amp; D FIRE DOOR"/>
    <s v="SO03272801"/>
    <s v="SSC297804"/>
    <s v="45711044"/>
    <m/>
    <s v="Lcn"/>
    <s v="Dctl"/>
    <s v="4040XP"/>
    <s v="Princeton"/>
    <n v="8"/>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4040XP Closer          STD  STD  Rw/PA             GLBLK TBSRT"/>
    <s v="Complete Closer"/>
    <m/>
    <m/>
    <n v="46072.791666666701"/>
    <m/>
    <m/>
    <s v="Replace Only"/>
    <s v="Active"/>
    <s v="Portal Cases"/>
    <s v="Lisa Waterhouse"/>
    <s v="Commercial"/>
    <x v="4"/>
    <s v="Allegion Entered Incorrect Product"/>
    <s v="Allegion Entered Incorrect Product"/>
    <s v=""/>
    <s v="2026 / 02"/>
    <s v="Return / Replace / Scrap"/>
    <x v="1"/>
  </r>
  <r>
    <x v="457"/>
    <s v="CAS6453217"/>
    <s v="Issue"/>
    <x v="0"/>
    <x v="0"/>
    <m/>
    <s v="Out of Box"/>
    <s v="Schlage Electronic Locks"/>
    <s v="Electronic Locks"/>
    <s v="CO100"/>
    <s v="Ensenada"/>
    <s v="Replace line 1 NC _x000a_qty1) LOCK.CO100.CY.70.KP.L.RHO.626.RH.4B.13-247.10-025.134_x000a__x000a_DOORS &amp; HARDWARE UNLIMITED_x000a_4125 N STAR BLVD_x000a_Great Falls, MT, 59405, US_x000a_-----------------------------------------------------------------_x000a__x000a_Do you need a replacement for a component or the entire device?: Device_x000a_Is there anything else we should know about this return?: Batteries were burning up pretty fast and after the 4th time of replacing the batteries, device will no long work._x000a_Selected primary Product Type: Electronic Locks/Readers and Credentials/Biometrics_x000a_Do you also need to update the Ship To Address on your order?: No_x000a_The original ship-to address is saved on the shipping tab._x000a_Email: beau815@yahoo.com_x000a_Phone Number: 4067614465_x000a_Preferred Contact Method: Email"/>
    <s v="DOORS &amp; HARDWARE UNLIMITED"/>
    <s v="14227576"/>
    <s v="12425=SCE"/>
    <s v="8100411"/>
    <n v="1"/>
    <s v="Schlage Electronic Locks"/>
    <s v="Electronic Locks"/>
    <s v="CO100"/>
    <s v="Ensenada"/>
    <n v="1"/>
    <s v="0321033~Functional Electronic|1040~Funzionamento Elettronico|3082~Función electrónica|1036~Electronique fonctionnelle"/>
    <s v="0151033~Battery Drain|1040~Batteria scarica|3082~Drenaje de batería|1036~Décharge de la batterie"/>
    <s v="0331033~Mechanical Failure|1036~Panne mécanique|3082~Fallo mecánico|1040~Guasto meccanico"/>
    <x v="0"/>
    <m/>
    <s v="043156607242"/>
    <s v="Battery Pack"/>
    <m/>
    <m/>
    <n v="46000.791666666701"/>
    <m/>
    <m/>
    <s v="Replace Only"/>
    <s v="Resolved"/>
    <s v="Portal Cases"/>
    <s v="Jeff Livingston"/>
    <s v="Commercial"/>
    <x v="10"/>
    <s v="Functional Electronic"/>
    <s v="Battery Drain"/>
    <s v="Mechanical Failure"/>
    <s v="2026 / 02"/>
    <s v="Return / Replace / Scrap"/>
    <x v="0"/>
  </r>
  <r>
    <x v="458"/>
    <s v="CAS6454679"/>
    <s v="Issue"/>
    <x v="0"/>
    <x v="0"/>
    <m/>
    <s v="Out of Box"/>
    <s v="Ives / Gj Commercial"/>
    <s v="Accy"/>
    <s v="Plates - Kick/Push/Pull"/>
    <s v="Indianapolis"/>
    <s v="N/C replacement, film and residue left on damaged base material. _x000a__x000a_Line 3 - Qty 1 - 8400 US32D 30&quot; x 34&quot; B-CS_x000a__x000a_Ship to:_x000a_Bell Hardware_x000a_1160 KNUTSON AVE_x000a_MEDFORD, OR 97504_x000a_USA_x000a_----------------_x000a_Is there visible damage to exterior of shipping cartons?: no_x000a_Is there anything else we should know about your request?: When protective film was removed for installation armor plate had multiple scratches and film residue was stuck to armor plate._x000a_Selected primary Product Type: Accessories_x000a_Do you also need to update the Ship To Address on your order?: No_x000a_The original ship-to address is saved on the shipping tab._x000a_One or more files were provided by the customer and saved in the timeline._x000a_Email: jeremyc@bellhardware.com_x000a_Phone Number: 15418827246_x000a_Preferred Contact Method: Email"/>
    <s v="BELL HARDWARE OF KLAMATH INC"/>
    <s v="SO03122075"/>
    <s v="610533"/>
    <s v="45528486"/>
    <n v="3"/>
    <s v="Ives / Gj Commercial"/>
    <s v="Accy"/>
    <s v="Plates - Kick/Push/Pull"/>
    <s v="Indianapolis"/>
    <n v="1"/>
    <s v="0491040~Imballaggio|1033~Insufficient Packaging|1036~Emballage|3082~Embalaje"/>
    <s v="1111040~Imballaggio|3082~Embalaje|1033~Insufficient Packaging|1036~Emballage"/>
    <m/>
    <x v="6"/>
    <m/>
    <s v="KPLATE.21935"/>
    <s v="8400"/>
    <m/>
    <m/>
    <n v="45929.833333333299"/>
    <m/>
    <m/>
    <s v="Replace Only"/>
    <s v="Resolved"/>
    <s v="Portal Cases"/>
    <s v="Caleb Nanzer"/>
    <s v="Commercial"/>
    <x v="1"/>
    <s v="Insufficient Packaging"/>
    <s v="Insufficient Packaging"/>
    <s v=""/>
    <s v="2026 / 02"/>
    <s v="Return / Replace / Scrap"/>
    <x v="0"/>
  </r>
  <r>
    <x v="459"/>
    <s v="CAS6454856"/>
    <s v="Issue"/>
    <x v="0"/>
    <x v="0"/>
    <m/>
    <s v="Reliability"/>
    <s v="Schlage Electronic Locks"/>
    <s v="Electronic Locks"/>
    <s v="Control"/>
    <s v="Ensenada"/>
    <s v="THE TECH CASE APPROVES 3 RPL LOCKS FOR LOCK.BE467.F.ADD.625.12-398.10-116.134_x000a_A TECH CASE FOR THE REMAINING 4 IS NEEDED. _x000a__x000a_&quot;The quantity is actually 7 units, not 2 units as previously stated on my email. My apologies!_x000a__x000a_Hi Jason,_x000a_Hanover Turtle Creek made contact with Allegion regarding 2 defective BE467 units. The case was identified as CAS6438955, which we are unable to pull up in our portal. Can you possibly check status of this claim and let us know what action is being taken?&quot;_x000a__x000a_Ship to: _x000a_Troy Wahl_x000a_2525 Turtle Creek Boulevard_x000a_Dallas, TX 75219_x000a_US"/>
    <s v="US INTERIORS LLC"/>
    <s v="N/A"/>
    <s v="N/A"/>
    <m/>
    <m/>
    <s v="Schlage Electronic Locks"/>
    <s v="Electronic Locks"/>
    <s v="Control"/>
    <s v="Ensenada"/>
    <n v="7"/>
    <s v="0321033~Functional Electronic|1040~Funzionamento Elettronico|3082~Función electrónica|1036~Electronique fonctionnelle"/>
    <s v="0151033~Battery Drain|1040~Batteria scarica|3082~Drenaje de batería|1036~Décharge de la batterie"/>
    <s v="0331033~Mechanical Failure|1036~Panne mécanique|3082~Fallo mecánico|1040~Guasto meccanico"/>
    <x v="0"/>
    <m/>
    <m/>
    <s v="Battery/Battery holder"/>
    <m/>
    <m/>
    <n v="46078.791666666701"/>
    <m/>
    <m/>
    <s v="Replace Only"/>
    <s v="Active"/>
    <s v="Bionica Brown"/>
    <s v="Bionica Brown"/>
    <s v="Residential - Channel"/>
    <x v="10"/>
    <s v="Functional Electronic"/>
    <s v="Battery Drain"/>
    <s v="Mechanical Failure"/>
    <s v="2026 / 02"/>
    <s v="Return / Replace / Scrap"/>
    <x v="0"/>
  </r>
  <r>
    <x v="460"/>
    <s v="CAS6457260"/>
    <s v="Issue"/>
    <x v="0"/>
    <x v="3"/>
    <m/>
    <m/>
    <s v="Schlage Commercial"/>
    <s v="Lock"/>
    <s v="Cylinder"/>
    <s v="Security"/>
    <s v="received order 14273018 per RPA_x000a__x000a_Call tag_x000a_1Z8065240391058627_x000a__x000a_line 1 QTY 50) CYL.23-030-6.EV.626.D145.KA-1BIT.DETAIL.48-002-EV.2_x000a__x000a_PIck up:_x000a_Champion Hardware_x000a_3203 Pegasus Drive_x000a_Bakersfield, CA 93308_x000a_Garrick King_x000a_6613997796"/>
    <s v="CHAMPION HARDWARE INC"/>
    <s v="14273018"/>
    <s v="713210"/>
    <m/>
    <n v="1"/>
    <s v="Schlage Commercial"/>
    <s v="Lock"/>
    <s v="Cylinder"/>
    <s v="Security"/>
    <n v="50"/>
    <s v="0371033~Incorrect Ship To|1040~Indirizzo Spedizione errato|3082~Error dirección envío|1036~Adresse de livraison incorrecte"/>
    <s v="0401033~Customer Provided Incorrect Address|1040~(Cliente) Fornito Indirizzo errato|3082~Cliente proporciono dirección errónea|1036~Adresse fournie par le client incorrecte"/>
    <m/>
    <x v="2"/>
    <m/>
    <s v="CYLSS-SLCY*8848322"/>
    <m/>
    <m/>
    <m/>
    <n v="46077.083333333299"/>
    <m/>
    <m/>
    <s v="Hold &amp; Reship"/>
    <s v="Active"/>
    <s v="Stephen Brown"/>
    <s v="Stephen Brown"/>
    <s v="Commercial"/>
    <x v="3"/>
    <s v="Incorrect Ship To"/>
    <s v="Customer Provided Incorrect Address"/>
    <s v=""/>
    <s v="2026 / 02"/>
    <s v="Return / Replace / Scrap"/>
    <x v="2"/>
  </r>
  <r>
    <x v="461"/>
    <s v="CAS6444648"/>
    <s v="Issue"/>
    <x v="0"/>
    <x v="4"/>
    <m/>
    <m/>
    <s v="Falcon"/>
    <s v="Dctl"/>
    <s v="SC80A"/>
    <s v="Olathe"/>
    <s v="Please replace from line 3._x000a_NO charge Replacement . Customer short 1 on delivery._x000a_Qty (1) SC81A STD FULL SSHO DKB CLOSER 44208_x000a__x000a_Ship to_x000a_HIC WINDOW AND DOOR CO_x000a_216 SEABOARD LN_x000a_STE C_x000a_FRANKLIN, TN 37067_x000a_********************************************************************_x000a_We made a hardware delivery to the Inspiritus job yesterday.  Every box was broken down, and items we counted.  We came up short on the following items:_x000a_Our PO #25-11810J_x000a_SC81A SSHO 695 FC TBWMSSRT:  We ordered 4, Received 3, Billed for 4 (45658381)_x000a_Please have this corrected and the shorted items shipped to us."/>
    <s v="HOME IDEA CENTER INC - DBA H I C WINDOW &amp; DOOR"/>
    <s v="SO03223038"/>
    <s v="25-11810J###1"/>
    <s v="45658381"/>
    <n v="3"/>
    <s v="Falcon"/>
    <s v="Dctl"/>
    <s v="SC80A"/>
    <s v="Olathe"/>
    <n v="1"/>
    <s v="0641033~Allegion Shipped Incorrect Amount|1040~(Allegion) Spedito Valore/Q.tà Errato|3082~Allegion envió una cantidad incorrecta|1036~Allegion a expédié un montant incorrect"/>
    <s v="3251033~Shortage|1040~Mancanza|1055~Eksiklik|3082~Escaso|1036~Rupture"/>
    <m/>
    <x v="6"/>
    <m/>
    <s v="043156609826"/>
    <m/>
    <m/>
    <m/>
    <n v="46033.791666666701"/>
    <m/>
    <m/>
    <s v="Replace Only"/>
    <s v="Resolved"/>
    <s v="Lori Catton"/>
    <s v="Karen Fischer"/>
    <s v="Commercial"/>
    <x v="13"/>
    <s v="Allegion Shipped Incorrect Amount"/>
    <s v="Shortage"/>
    <s v=""/>
    <s v="2026 / 02"/>
    <s v="Return / Replace / Scrap"/>
    <x v="0"/>
  </r>
  <r>
    <x v="462"/>
    <s v="CAS6444851"/>
    <s v="Issue"/>
    <x v="0"/>
    <x v="1"/>
    <m/>
    <m/>
    <s v="Falcon"/>
    <s v="Exit"/>
    <s v="Mechanical Parts/Kits"/>
    <s v="Indianapolis"/>
    <s v="In the case it mentions that the top latch is bad, not the top rod. Here is the PN for the top latch. _x000a_603R 25-C, CWDC Top latch case RHR _x000a__x000a_REPLACE AT NO CHARGE_x000a_QTY (1) 603R-000: CV TOP LATCH RHR KIT_x000a_For:_x000a_Line 1 = 25-C-EO-US32D-3'-RHR-4188-2130-PB=US32D_x000a__x000a_SHIP TO_x000a_B &amp; F SUPPLY INC_x000a_12983 LOS NIETOS RD_x000a_SANTA FE SPRINGS, CA 90670_x000a__x000a__x000a_Is there anything else we should know about this return?: the customer said they need the latch not the rod. it is the latch that is not retracting_x000a_Selected primary Product Type: Accessories_x000a_Do you also need to update the Ship To Address on your order?: No_x000a_The original ship-to address is saved on the shipping tab._x000a_Did the label match the product inside?: Yes_x000a_Email: ezeisler@topnotchinc.com_x000a_Phone Number: (570) 352-7661_x000a_Preferred Contact Method: Email"/>
    <s v="TOP NOTCH DISTRIBUTORS"/>
    <s v="SO03266134"/>
    <s v="5257273 RPL 2926"/>
    <s v="45697459 2/11/2026"/>
    <n v="1"/>
    <s v="Falcon"/>
    <s v="Exit"/>
    <s v="Mechanical Parts/Kits"/>
    <s v="Indianapolis"/>
    <n v="1"/>
    <s v="6521033~Allegion Provided Incorrect Information|1040~(Allegion) Fornita Informazione Errata|3082~Allegion proporcionó información incorrecta|1036~Allegion a fourni des informations erronées"/>
    <s v="9041033~Allegion Provided Incorrect Information|1040~(Allegion) Fornita Informazione Errata|3082~Allegion proporcionó información incorrecta|1036~Allegion a fourni des infos incorrectes"/>
    <m/>
    <x v="1"/>
    <m/>
    <s v="603R-000: CV TOP LATCH RHR KIT"/>
    <m/>
    <m/>
    <m/>
    <n v="46063.791666666701"/>
    <m/>
    <m/>
    <s v="Replace Only"/>
    <s v="Resolved"/>
    <s v="Portal Cases"/>
    <s v="Karen Fischer"/>
    <s v="Commercial"/>
    <x v="12"/>
    <s v="Allegion Provided Incorrect Information"/>
    <s v="Allegion Provided Incorrect Information"/>
    <s v=""/>
    <s v="2026 / 02"/>
    <s v="Return / Replace / Scrap"/>
    <x v="1"/>
  </r>
  <r>
    <x v="463"/>
    <s v="CAS6445559"/>
    <s v="Issue"/>
    <x v="0"/>
    <x v="1"/>
    <m/>
    <m/>
    <s v="Von Duprin"/>
    <s v="Exit"/>
    <s v="6000 Strikes"/>
    <s v="Indianapolis"/>
    <s v="6223 DS and customer was sent a 6223 without the DS option...._x000a__x000a_RMA/replace_x000a__x000a__x000a_Please ship 1 each Electric Strike / 6223 US32D 24VDC FSE DS_x000a__x000a_Please ship to the following address:_x000a__x000a_Crossroads Door &amp; Hardware, Inc. _x000a_                               1301 Eagle Street_x000a_                               Terre Haute, IN 47807"/>
    <s v="Mark Lowe"/>
    <s v="SO03269215"/>
    <m/>
    <m/>
    <m/>
    <s v="Von Duprin"/>
    <s v="Exit"/>
    <s v="6000 Strike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n v="46043"/>
    <m/>
    <m/>
    <m/>
    <s v="Return and Replace"/>
    <s v="Active"/>
    <s v="Derek Kemp"/>
    <s v="Derek Kemp"/>
    <s v="Commercial"/>
    <x v="0"/>
    <s v="Allegion Sent Missing Product / Part"/>
    <s v="Missing Part / Component"/>
    <s v=""/>
    <s v="2026 / 02"/>
    <s v="Return / Replace / Scrap"/>
    <x v="0"/>
  </r>
  <r>
    <x v="464"/>
    <s v="CAS6446077"/>
    <s v="Issue"/>
    <x v="1"/>
    <x v="2"/>
    <m/>
    <m/>
    <s v="Steelcraft"/>
    <s v="Door"/>
    <s v="L"/>
    <s v="Blue Ash"/>
    <s v="Credit $413.14_x000a__x000a_Quote #1609569 was not applied when order"/>
    <s v="TORBIK SAFE &amp; LOCK"/>
    <s v="112312"/>
    <s v="14941"/>
    <s v="11890636"/>
    <m/>
    <s v="Steelcraft"/>
    <s v="Door"/>
    <s v="L"/>
    <s v="Blue Ash"/>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72.791666666701"/>
    <m/>
    <m/>
    <s v="Credit Request"/>
    <s v="Resolved"/>
    <s v="Daniel Doerr"/>
    <s v="Daniel Doerr"/>
    <s v="Commercial"/>
    <x v="2"/>
    <s v="Customer Forgot or Incorrect Quote #"/>
    <s v="Customer Provided Incorrect Quote #"/>
    <s v=""/>
    <s v="2026 / 02"/>
    <s v="Credit / Debit Request"/>
    <x v="2"/>
  </r>
  <r>
    <x v="465"/>
    <s v="CAS6446257"/>
    <s v="Issue"/>
    <x v="0"/>
    <x v="1"/>
    <m/>
    <m/>
    <s v="Von Duprin"/>
    <s v="Exit"/>
    <s v="98/99"/>
    <s v="Indianapolis"/>
    <s v="Lines 11 &amp; 13- missing bottom rods_x000a__x000a_Replace no charge:_x000a_Qty 2- 048001 US32D-WS 98/9957 Bottom Rod Assy Kit_x000a__x000a_Ship to orig address:_x000a_3726 S 149TH ST_x000a_Omaha, NE 68144_x000a_________________________________x000a__x000a_Is there anything else we should know about your request?: The bottom rod is missing from both devices listed. Device w/ top rod is installed. No bottom rod/mounting hardware was included in boxes. Please send replacements to finish installation._x000a_Selected primary Product Type: Exits_x000a_Do you also need to update the Ship To Address on your order?: No_x000a_The original ship-to address is saved on the shipping tab._x000a_Email: sseyler@tchco.com_x000a_Phone Number: 14024311400_x000a_Preferred Contact Method: Email"/>
    <s v="TWIN CITY HARDWARE INC – Omaha"/>
    <s v="SO02947447"/>
    <s v="PO0959426"/>
    <s v="45444113"/>
    <n v="11"/>
    <s v="Von Duprin"/>
    <s v="Exit"/>
    <s v="98/99"/>
    <s v="Indianapolis"/>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48001-630"/>
    <m/>
    <m/>
    <m/>
    <n v="45867.833333333299"/>
    <m/>
    <m/>
    <s v="Replace Only"/>
    <s v="Resolved"/>
    <s v="Portal Cases"/>
    <s v="Tuesday Bailey"/>
    <s v="Commercial"/>
    <x v="0"/>
    <s v="Allegion Sent Missing Product / Part"/>
    <s v="Missing Part / Component"/>
    <s v=""/>
    <s v="2026 / 02"/>
    <s v="Return / Replace / Scrap"/>
    <x v="0"/>
  </r>
  <r>
    <x v="466"/>
    <s v="CAS6446614"/>
    <s v="Issue"/>
    <x v="0"/>
    <x v="3"/>
    <m/>
    <m/>
    <s v="Steelcraft"/>
    <s v="Door"/>
    <s v="F/FN"/>
    <s v="Blue Ash"/>
    <s v="No Charge Replace Line #17 MK#01.417A (qty 1)_x000a__x000a_Damaged in transit. Pics attached"/>
    <s v="Foundation Building Materials"/>
    <s v="106713"/>
    <s v="040414"/>
    <s v="11890801"/>
    <n v="17"/>
    <s v="Steelcraft"/>
    <s v="Door"/>
    <s v="F/FN"/>
    <s v="Blue Ash"/>
    <n v="1"/>
    <s v="0223082~Dañado en el Transporte|1040~Danneggiato Durante il Trasporto|1033~Damaged in Transit|1036~Endommagé pendant le transport"/>
    <s v="8061033~Damaged - Visible|1036~Endommagé - Visible|1040~Danneggiato - Visibile|3082~Dañado - Visible|1055~Hasarlı - Görünür"/>
    <m/>
    <x v="6"/>
    <m/>
    <m/>
    <m/>
    <m/>
    <m/>
    <n v="46072.791666666701"/>
    <m/>
    <m/>
    <s v="Replace Only"/>
    <s v="Resolved"/>
    <s v="Daniel Doerr"/>
    <s v="Brian Ballein"/>
    <s v="Commercial"/>
    <x v="2"/>
    <s v="Damaged in Transit"/>
    <s v="Damaged - Visible"/>
    <s v=""/>
    <s v="2026 / 02"/>
    <s v="Return / Replace / Scrap"/>
    <x v="0"/>
  </r>
  <r>
    <x v="467"/>
    <s v="CAS6446687"/>
    <s v="Issue"/>
    <x v="0"/>
    <x v="4"/>
    <m/>
    <m/>
    <s v="Steelcraft"/>
    <s v="Door"/>
    <s v="F/FN"/>
    <s v="Blue Ash"/>
    <s v="Credit $233.57_x000a__x000a_Line #4 was charged twice for just 1 frame."/>
    <s v="TWIN CITY HARDWARE INC - Oakdale"/>
    <s v="110150"/>
    <s v="PO0983577"/>
    <s v="11889664"/>
    <n v="4"/>
    <s v="Steelcraft"/>
    <s v="Door"/>
    <s v="F/FN"/>
    <s v="Blue Ash"/>
    <n v="1"/>
    <s v="0141033~Customer Ordered Incorrect Amount|1040~(Cliente) Ordinato Q.tà/Valore Errato|3082~Cliente solicitó cantidad errónea|1036~Le client a commandé un montant incorrect"/>
    <s v="2251033~Overage|1036~Excédent|1040~Troppo Vecchio|3082~Exceso|1055~Geçkin"/>
    <m/>
    <x v="2"/>
    <m/>
    <m/>
    <m/>
    <m/>
    <m/>
    <n v="46065.791666666701"/>
    <m/>
    <m/>
    <s v="Credit Request"/>
    <s v="Resolved"/>
    <s v="Daniel Doerr"/>
    <s v="Daniel Doerr"/>
    <s v="Commercial"/>
    <x v="2"/>
    <s v="Customer Ordered Incorrect Amount"/>
    <s v="Overage"/>
    <s v=""/>
    <s v="2026 / 02"/>
    <s v="Return / Replace / Scrap"/>
    <x v="2"/>
  </r>
  <r>
    <x v="468"/>
    <s v="CAS6447691"/>
    <s v="Issue"/>
    <x v="0"/>
    <x v="0"/>
    <m/>
    <s v="Out of Box"/>
    <s v="Falcon"/>
    <s v="Exit"/>
    <s v="24/F-24"/>
    <s v="Indianapolis"/>
    <s v="RMA/replace_x000a_Please ship 1 each 603R-000: CV TOP LATCH RHR KIT_x000a__x000a_Please ship to the following address:_x000a_Little River Hardware_x000a_2205 Mercantile Dr, Ste 4_x000a_Leland, NC 28451_x000a__x000a_Issue:_x000a_*24-C device._x000a_*Top latch fails to retract/extend fully._x000a__x000a_Resolution:_x000a_*Confirmed that center slide is configured properly (#24 right side up)._x000a_*Confirmed that rod is attached to latch by cotter pin and threaded onto center slide._x000a_*Latch still fails to retract/extend when operated by hand._x000a_*Advised him to replace latch."/>
    <s v="Little River Hardware"/>
    <s v="SO02819555"/>
    <s v="300038-1#"/>
    <s v="45167091 1/8/2025"/>
    <m/>
    <s v="Falcon"/>
    <s v="Exit"/>
    <s v="24/F-24"/>
    <s v="Indianapolis"/>
    <n v="1"/>
    <s v="0311033~Functional Mechanical|1040~Funzionamento Meccanico|3082~Función mecánica|1036~Functional Mechanical"/>
    <s v="0931033~Manufacturing|1040~Produzione|3082~Producción|1036~Fabrication"/>
    <s v="0021033~Assembly Issue|1036~Problème d'assemblage|3082~Problema de ensamblaje|1040~Problema Montaggio"/>
    <x v="0"/>
    <m/>
    <s v="603R-000"/>
    <s v="Latch Assy"/>
    <m/>
    <m/>
    <n v="45665"/>
    <m/>
    <m/>
    <s v="Replace Only"/>
    <s v="Resolved"/>
    <s v="Derek Kemp"/>
    <s v="Karen Fischer"/>
    <s v="Commercial"/>
    <x v="12"/>
    <s v="Functional Mechanical"/>
    <s v="Manufacturing"/>
    <s v="Assembly Issue"/>
    <s v="2026 / 02"/>
    <s v="Return / Replace / Scrap"/>
    <x v="0"/>
  </r>
  <r>
    <x v="469"/>
    <s v="CAS6449312"/>
    <s v="Issue"/>
    <x v="0"/>
    <x v="1"/>
    <m/>
    <m/>
    <s v="Schlage Residential"/>
    <s v="Lock"/>
    <s v="J"/>
    <s v="Ensenada"/>
    <s v="Is there anything else we should know about this return?: we received 1-  J40 TOR 619 instead of Seville_x000a_Selected primary Product Type: Mechanical Locks_x000a_Do you also need to update the Ship To Address on your order?: No_x000a_The original ship-to address is saved on the shipping tab._x000a_Did the label match the product inside?: Yes_x000a_Email: orders@stavinohatrim.com_x000a_Phone Number: (281) 894-0606_x000a_Preferred Contact Method: Email_x000a_"/>
    <s v="MARK STAVINOHA CUSTOM CABINETS &amp; TRIM INC"/>
    <s v="14253033"/>
    <s v="21009"/>
    <s v="8162417"/>
    <n v="16"/>
    <s v="Schlage Residential"/>
    <s v="Lock"/>
    <s v="J"/>
    <s v="Olathe"/>
    <n v="1"/>
    <s v="0281033~Allegion Sent Incorrect Product / Part"/>
    <s v="9721033~Incorrect Product|1036~Produit incorrect|1040~Prodotto errato"/>
    <m/>
    <x v="0"/>
    <m/>
    <s v="043156121274"/>
    <m/>
    <m/>
    <m/>
    <n v="46064.791666666701"/>
    <m/>
    <m/>
    <s v="Replace Only"/>
    <s v="Resolved"/>
    <s v="Portal Cases"/>
    <s v="Kris Learned"/>
    <s v="Residential - Channel"/>
    <x v="7"/>
    <s v="Allegion Sent Incorrect Product / Part"/>
    <s v="Incorrect Product"/>
    <s v=""/>
    <s v="2026 / 02"/>
    <s v="Return / Replace / Scrap"/>
    <x v="0"/>
  </r>
  <r>
    <x v="470"/>
    <s v="CAS6449896"/>
    <s v="Issue"/>
    <x v="1"/>
    <x v="2"/>
    <m/>
    <m/>
    <s v="Falcon"/>
    <s v="Lock"/>
    <s v="T"/>
    <s v="El Sauzal"/>
    <s v="RE-APPLY QUOTE 1548185 TO LINE 3 ON ORDER 14264141 AND CREDIT DIFFERENCE TO INVOICE 8167476"/>
    <s v="FOUNDATION BUILDING MATERIALS  LLC-278"/>
    <s v="14264141"/>
    <s v="779685-00"/>
    <s v="8167476"/>
    <n v="3"/>
    <s v="Falcon"/>
    <s v="Lock"/>
    <s v="T"/>
    <s v="El Sauzal"/>
    <n v="1"/>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s v="S00032562088"/>
    <m/>
    <m/>
    <m/>
    <n v="46069.791666666701"/>
    <m/>
    <m/>
    <s v="Credit Request"/>
    <s v="Resolved"/>
    <s v="Amilia Poling"/>
    <s v="Amilia Poling"/>
    <s v="Commercial"/>
    <x v="16"/>
    <s v="Quote Change / Revision"/>
    <s v="Quote Discounts Revised After PO Shipped"/>
    <s v=""/>
    <s v="2026 / 02"/>
    <s v="Credit / Debit Request"/>
    <x v="1"/>
  </r>
  <r>
    <x v="471"/>
    <s v="CAS6450046"/>
    <s v="Issue"/>
    <x v="0"/>
    <x v="1"/>
    <m/>
    <m/>
    <s v="Von Duprin"/>
    <s v="Exit"/>
    <s v="Mechanical Parts / Kits"/>
    <s v="Indianapolis"/>
    <s v="Replace _x000a_Line 4_x000a_Qty 1: 040083-628: 99 CDSI KIT 4' US28_x000a_Line 24_x000a_Qty 3: 996L-NL -M US26D    06  RHR_x000a__x000a_Per customer missing from shipment _x000a__x000a_Ship To:_x000a_SAC - IML SECURITY SUPPLY_x000a_1351 VINE ST_x000a_Sacramento, CA 95811"/>
    <s v="IML Security Supply"/>
    <s v="SO03254658"/>
    <s v="696779"/>
    <s v="45693537"/>
    <n v="4"/>
    <s v="Von Duprin"/>
    <s v="Exit"/>
    <s v="Mechanical Parts / Kit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m/>
    <m/>
    <m/>
    <m/>
    <n v="46061.791666666701"/>
    <m/>
    <m/>
    <s v="Replace Only"/>
    <s v="Resolved"/>
    <s v="Dana Chase"/>
    <s v="Deandra Ball"/>
    <s v="Commercial"/>
    <x v="0"/>
    <s v="Allegion Sent Missing Product / Part"/>
    <s v="Missing Product"/>
    <s v=""/>
    <s v="2026 / 02"/>
    <s v="Return / Replace / Scrap"/>
    <x v="0"/>
  </r>
  <r>
    <x v="471"/>
    <s v="CAS6450046"/>
    <s v="Issue"/>
    <x v="0"/>
    <x v="1"/>
    <m/>
    <m/>
    <s v="Von Duprin"/>
    <s v="Exit"/>
    <s v="Mechanical Parts / Kits"/>
    <s v="Indianapolis"/>
    <s v="Replace _x000a_Line 4_x000a_Qty 1: 040083-628: 99 CDSI KIT 4' US28_x000a_Line 24_x000a_Qty 3: 996L-NL -M US26D    06  RHR_x000a__x000a_Per customer missing from shipment _x000a__x000a_Ship To:_x000a_SAC - IML SECURITY SUPPLY_x000a_1351 VINE ST_x000a_Sacramento, CA 95811"/>
    <s v="IML Security Supply"/>
    <s v="SO03254658"/>
    <s v="696779"/>
    <s v="45693537"/>
    <n v="24"/>
    <s v="Von Duprin"/>
    <s v="Exit"/>
    <s v="Trim/Controls"/>
    <s v="Indianapolis"/>
    <n v="3"/>
    <s v="0213082~Allegion no envió un producto/pieza|1040~(Alle) Spedito Articolo/Componente mancante|1036~Allegion a envoyé un produit ou une pièce manquante|1033~Allegion Sent Missing Product / Part"/>
    <s v="9741040~Prodotto Mancante|1033~Missing Product|1036~Produit manquant"/>
    <m/>
    <x v="0"/>
    <m/>
    <m/>
    <s v="Trim"/>
    <m/>
    <m/>
    <n v="46064.791666666701"/>
    <m/>
    <m/>
    <s v="Replace Only"/>
    <s v="Resolved"/>
    <s v="Dana Chase"/>
    <s v="Deandra Ball"/>
    <s v="Commercial"/>
    <x v="0"/>
    <s v="Allegion Sent Missing Product / Part"/>
    <s v="Missing Product"/>
    <s v=""/>
    <s v="2026 / 02"/>
    <s v="Return / Replace / Scrap"/>
    <x v="0"/>
  </r>
  <r>
    <x v="472"/>
    <s v="CAS6450059"/>
    <s v="Issue"/>
    <x v="0"/>
    <x v="0"/>
    <m/>
    <s v="Reliability"/>
    <s v="Schlage System Components"/>
    <s v="Sys Comp"/>
    <s v="Mag M400"/>
    <s v="Security"/>
    <s v="Replace:_x000a__x000a_Qty: 4  Part: M490DE_x000a__x000a_Please ship to:_x000a__x000a_Reason:_x000a__x000a_We talked about M490de wiring with an AO, then we talked about switch's, he is all set._x000a__x000a_2/25 ML: Wiring questions for the reset with an auto operator involved. Advised that there should be a separate switch for the reset when there is an auto operator involved.  Now the maglock is not bonding at all. Power is good and no AC bleed. The maglock is not bonding. Dipswitches are correct. Need to replace the maglock. it was working before._x000a__x000a_2/25 RK: Called back with second mag not energizing, no lights present on mag. Only has jumper on fire and aux. Verified plunger is getting pressed in. Tested with 20 volt battery, still will not energize. Advised is a bad board._x000a__x000a_2/25 ML: All of the maglocks will not power up even with a battery. Changing the case to  4 maglocks to be replaced."/>
    <s v="Pat O'Brien"/>
    <s v="14201863.3"/>
    <m/>
    <m/>
    <m/>
    <s v="Schlage System Components"/>
    <s v="Sys Comp"/>
    <s v="Mag M400"/>
    <s v="Security"/>
    <n v="4"/>
    <s v="0321033~Functional Electronic|1040~Funzionamento Elettronico|3082~Función electrónica|1036~Electronique fonctionnelle"/>
    <s v="0551040~Malfunzionamento elettrico|1033~Electrical Malfunction|3082~Mal funcionamiento eléctrico|1036~Dysfonctionnement électrique"/>
    <s v="0651033~Mag Will Not Energize|1040~Mag non energizzerà"/>
    <x v="0"/>
    <m/>
    <m/>
    <s v="M490DE"/>
    <m/>
    <m/>
    <m/>
    <n v="46078.083333333299"/>
    <m/>
    <s v="Replace Only"/>
    <s v="Active"/>
    <s v="Robert Carson"/>
    <s v="Mikey Louis"/>
    <s v="Commercial"/>
    <x v="6"/>
    <s v="Functional Electronic"/>
    <s v="Electrical Malfunction"/>
    <s v="Mag Will Not Energize"/>
    <s v="2026 / 02"/>
    <s v="Return / Replace / Scrap"/>
    <x v="0"/>
  </r>
  <r>
    <x v="472"/>
    <s v="CAS6450059"/>
    <s v="Issue"/>
    <x v="0"/>
    <x v="0"/>
    <m/>
    <s v="Reliability"/>
    <s v="Schlage System Components"/>
    <s v="Sys Comp"/>
    <s v="Mag M400"/>
    <s v="Security"/>
    <s v="Replace:_x000a__x000a_Qty: 4  Part: M490DE_x000a__x000a_Please ship to:_x000a__x000a_Reason:_x000a__x000a_We talked about M490de wiring with an AO, then we talked about switch's, he is all set._x000a__x000a_2/25 ML: Wiring questions for the reset with an auto operator involved. Advised that there should be a separate switch for the reset when there is an auto operator involved.  Now the maglock is not bonding at all. Power is good and no AC bleed. The maglock is not bonding. Dipswitches are correct. Need to replace the maglock. it was working before._x000a__x000a_2/25 RK: Called back with second mag not energizing, no lights present on mag. Only has jumper on fire and aux. Verified plunger is getting pressed in. Tested with 20 volt battery, still will not energize. Advised is a bad board._x000a__x000a_2/25 ML: All of the maglocks will not power up even with a battery. Changing the case to  4 maglocks to be replaced."/>
    <s v="Pat O'Brien"/>
    <s v="14201863.3"/>
    <m/>
    <m/>
    <m/>
    <s v="Schlage System Components"/>
    <s v="Sys Comp"/>
    <s v="Mag M400"/>
    <s v="Security"/>
    <m/>
    <s v="0321033~Functional Electronic|1040~Funzionamento Elettronico|3082~Función electrónica|1036~Electronique fonctionnelle"/>
    <s v="Wiring"/>
    <m/>
    <x v="0"/>
    <m/>
    <m/>
    <s v="M490DE"/>
    <m/>
    <m/>
    <m/>
    <m/>
    <m/>
    <s v="Troubleshooting"/>
    <s v="Active"/>
    <s v="Robert Carson"/>
    <s v="Mikey Louis"/>
    <s v="Commercial"/>
    <x v="6"/>
    <s v="Functional Electronic"/>
    <s v="Wiring"/>
    <s v=""/>
    <s v="2026 / 02"/>
    <s v="Return / Replace / Scrap"/>
    <x v="0"/>
  </r>
  <r>
    <x v="473"/>
    <s v="CAS6450139"/>
    <s v="Issue"/>
    <x v="1"/>
    <x v="2"/>
    <m/>
    <m/>
    <s v="Von Duprin"/>
    <s v="Exit"/>
    <s v="88"/>
    <s v="Indianapolis"/>
    <s v="Valid quote 1568775 is approved to apply to this purchase order. Please see attached quote page for discount details. I. SANDOVAL_x000a__x000a_--------------------------------------------------_x000a__x000a_Please validate and apply quote 1568775 and credit invoice 45503796 for lines 1 and 2. _x000a_The 55/88 series should receive 69.71% discount but only received 54.5%"/>
    <s v="COOK &amp; BOARDMAN LLC"/>
    <s v="SO03091002"/>
    <s v="368163-07"/>
    <s v="45503796"/>
    <n v="1"/>
    <s v="Von Duprin"/>
    <s v="Exit"/>
    <s v="88"/>
    <s v="Indianapolis"/>
    <n v="1"/>
    <s v="0531033~Quote / Product Error|1040~Errore Offerta / Prodotto|3082~Oferta / error producto|1036~Erreur de devis / produit"/>
    <s v="2751033~Quote Error|1036~Erreur de devis|1040~Errore di citazione|3082~Error de cita|1055~Alıntı Hatası"/>
    <m/>
    <x v="7"/>
    <m/>
    <m/>
    <m/>
    <m/>
    <m/>
    <n v="45910.833333333299"/>
    <m/>
    <m/>
    <s v="Credit Request"/>
    <s v="Resolved"/>
    <s v="Dana Chase"/>
    <s v="Dana Chase"/>
    <s v="Commercial"/>
    <x v="0"/>
    <s v="Quote / Product Error"/>
    <s v="Quote Error"/>
    <s v=""/>
    <s v="2026 / 02"/>
    <s v="Credit / Debit Request"/>
    <x v="1"/>
  </r>
  <r>
    <x v="473"/>
    <s v="CAS6450139"/>
    <s v="Issue"/>
    <x v="1"/>
    <x v="2"/>
    <m/>
    <m/>
    <s v="Von Duprin"/>
    <s v="Exit"/>
    <s v="88"/>
    <s v="Indianapolis"/>
    <s v="Valid quote 1568775 is approved to apply to this purchase order. Please see attached quote page for discount details. I. SANDOVAL_x000a__x000a_--------------------------------------------------_x000a__x000a_Please validate and apply quote 1568775 and credit invoice 45503796 for lines 1 and 2. _x000a_The 55/88 series should receive 69.71% discount but only received 54.5%"/>
    <s v="COOK &amp; BOARDMAN LLC"/>
    <s v="SO03091002"/>
    <s v="368163-07"/>
    <s v="45503796"/>
    <n v="2"/>
    <s v="Von Duprin"/>
    <s v="Exit"/>
    <s v="88"/>
    <s v="Indianapolis"/>
    <n v="2"/>
    <s v="0531033~Quote / Product Error|1040~Errore Offerta / Prodotto|3082~Oferta / error producto|1036~Erreur de devis / produit"/>
    <s v="2751033~Quote Error|1036~Erreur de devis|1040~Errore di citazione|3082~Error de cita|1055~Alıntı Hatası"/>
    <m/>
    <x v="7"/>
    <m/>
    <m/>
    <m/>
    <m/>
    <m/>
    <n v="45910.833333333299"/>
    <m/>
    <m/>
    <s v="Credit Request"/>
    <s v="Resolved"/>
    <s v="Dana Chase"/>
    <s v="Dana Chase"/>
    <s v="Commercial"/>
    <x v="0"/>
    <s v="Quote / Product Error"/>
    <s v="Quote Error"/>
    <s v=""/>
    <s v="2026 / 02"/>
    <s v="Credit / Debit Request"/>
    <x v="1"/>
  </r>
  <r>
    <x v="474"/>
    <s v="CAS6450510"/>
    <s v="Issue"/>
    <x v="0"/>
    <x v="0"/>
    <m/>
    <s v="Reliability"/>
    <s v="Schlage Electronic Locks"/>
    <s v="Electronic Locks"/>
    <s v="Smart Card Readers"/>
    <s v="Security"/>
    <s v="Scrap/Replace:_x000a_Please Send:_x000a_(QTY 4) SM10_x000a__x000a_SN: 22220054_x000a_SN: 23030186_x000a_SN: 23050131_x000a_SN: 23420116_x000a__x000a_ Tech said: - Stopped working_x000a__x000a_Ship To:_x000a_BadgePass, Inc._x000a_ATTN: Amy Dryden / RMA _x000a_280 Trace Colony Park_x000a_Ridgeland, MS 39157_x000a__x000a_amy.dryden@badgepass.com"/>
    <s v="BADGEPASS INC"/>
    <s v="TECH ACCOMMODATION"/>
    <s v="CAS6450510 RPL TAC"/>
    <m/>
    <m/>
    <s v="Schlage Electronic Locks"/>
    <s v="Electronic Locks"/>
    <s v="Smart Card Readers"/>
    <s v="Security"/>
    <n v="4"/>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SM10"/>
    <s v="SM10"/>
    <m/>
    <m/>
    <m/>
    <n v="44783"/>
    <m/>
    <s v="Replace Only"/>
    <s v="Resolved"/>
    <s v="Robert Carson"/>
    <s v="Jeff Livingston"/>
    <s v="Commercial"/>
    <x v="10"/>
    <s v="Functional Electronic"/>
    <s v="Communication / Commissioning / Programming"/>
    <s v="Failed Programming"/>
    <s v="2026 / 02"/>
    <s v="Return / Replace / Scrap"/>
    <x v="0"/>
  </r>
  <r>
    <x v="475"/>
    <s v="CAS6450719"/>
    <s v="Issue"/>
    <x v="0"/>
    <x v="3"/>
    <m/>
    <m/>
    <s v="Falcon"/>
    <s v="Exit"/>
    <s v="1690"/>
    <s v="Indianapolis"/>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1"/>
    <s v="Falcon"/>
    <s v="Exit"/>
    <s v="1690"/>
    <s v="Indianapolis"/>
    <n v="4"/>
    <s v="Lost in Transit/Wrong Address"/>
    <s v="1513082~Extraviado en tránsito - Transportista|1040~Smarrimento in transito - Vettore|1036~Perdu en transit - Transporteur|1033~Lost in Transit - Carrier"/>
    <m/>
    <x v="5"/>
    <m/>
    <s v="ED1690.10019"/>
    <m/>
    <m/>
    <m/>
    <n v="46037.791666666701"/>
    <m/>
    <m/>
    <s v="Replace Only"/>
    <s v="Active"/>
    <s v="Latia Whorton"/>
    <s v="Karen Fischer"/>
    <s v="Commercial"/>
    <x v="12"/>
    <s v="Lost in Transit/Wrong Address"/>
    <s v="Lost in Transit - Carrier"/>
    <s v=""/>
    <s v="2026 / 02"/>
    <s v="Return / Replace / Scrap"/>
    <x v="0"/>
  </r>
  <r>
    <x v="475"/>
    <s v="CAS6450719"/>
    <s v="Issue"/>
    <x v="0"/>
    <x v="3"/>
    <m/>
    <m/>
    <s v="Falcon"/>
    <s v="Exit"/>
    <s v="1690"/>
    <s v="Indianapolis"/>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2"/>
    <s v="Falcon"/>
    <s v="Exit"/>
    <s v="1690"/>
    <s v="Indianapolis"/>
    <n v="6"/>
    <s v="Lost in Transit/Wrong Address"/>
    <s v="1513082~Extraviado en tránsito - Transportista|1040~Smarrimento in transito - Vettore|1036~Perdu en transit - Transporteur|1033~Lost in Transit - Carrier"/>
    <m/>
    <x v="5"/>
    <m/>
    <s v="ED1690.10024"/>
    <m/>
    <m/>
    <m/>
    <n v="46037.791666666701"/>
    <m/>
    <m/>
    <s v="Replace Only"/>
    <s v="Active"/>
    <s v="Latia Whorton"/>
    <s v="Karen Fischer"/>
    <s v="Commercial"/>
    <x v="12"/>
    <s v="Lost in Transit/Wrong Address"/>
    <s v="Lost in Transit - Carrier"/>
    <s v=""/>
    <s v="2026 / 02"/>
    <s v="Return / Replace / Scrap"/>
    <x v="0"/>
  </r>
  <r>
    <x v="475"/>
    <s v="CAS6450719"/>
    <s v="Issue"/>
    <x v="0"/>
    <x v="3"/>
    <m/>
    <m/>
    <s v="Falcon"/>
    <s v="Exit"/>
    <s v="1690"/>
    <s v="Indianapolis"/>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3"/>
    <s v="Falcon"/>
    <s v="Exit"/>
    <s v="1690"/>
    <s v="Indianapolis"/>
    <n v="3"/>
    <s v="Lost in Transit/Wrong Address"/>
    <s v="1513082~Extraviado en tránsito - Transportista|1040~Smarrimento in transito - Vettore|1036~Perdu en transit - Transporteur|1033~Lost in Transit - Carrier"/>
    <m/>
    <x v="5"/>
    <m/>
    <s v="F-CYLCTRL.10002"/>
    <m/>
    <m/>
    <m/>
    <n v="46037.791666666701"/>
    <m/>
    <m/>
    <s v="Replace Only"/>
    <s v="Active"/>
    <s v="Latia Whorton"/>
    <s v="Karen Fischer"/>
    <s v="Commercial"/>
    <x v="12"/>
    <s v="Lost in Transit/Wrong Address"/>
    <s v="Lost in Transit - Carrier"/>
    <s v=""/>
    <s v="2026 / 02"/>
    <s v="Return / Replace / Scrap"/>
    <x v="0"/>
  </r>
  <r>
    <x v="475"/>
    <s v="CAS6450719"/>
    <s v="Issue"/>
    <x v="0"/>
    <x v="3"/>
    <m/>
    <m/>
    <s v="Falcon"/>
    <s v="Exit"/>
    <s v="1690"/>
    <s v="Indianapolis"/>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4"/>
    <s v="Falcon"/>
    <s v="Exit"/>
    <s v="1690"/>
    <s v="Indianapolis"/>
    <n v="4"/>
    <s v="Lost in Transit/Wrong Address"/>
    <s v="1513082~Extraviado en tránsito - Transportista|1040~Smarrimento in transito - Vettore|1036~Perdu en transit - Transporteur|1033~Lost in Transit - Carrier"/>
    <m/>
    <x v="5"/>
    <m/>
    <s v="ED1790.10105"/>
    <m/>
    <m/>
    <m/>
    <n v="46037.791666666701"/>
    <m/>
    <m/>
    <s v="Replace Only"/>
    <s v="Active"/>
    <s v="Latia Whorton"/>
    <s v="Karen Fischer"/>
    <s v="Commercial"/>
    <x v="12"/>
    <s v="Lost in Transit/Wrong Address"/>
    <s v="Lost in Transit - Carrier"/>
    <s v=""/>
    <s v="2026 / 02"/>
    <s v="Return / Replace / Scrap"/>
    <x v="0"/>
  </r>
  <r>
    <x v="475"/>
    <s v="CAS6450719"/>
    <s v="Issue"/>
    <x v="0"/>
    <x v="3"/>
    <m/>
    <m/>
    <s v="Falcon"/>
    <s v="Exit"/>
    <s v="1690"/>
    <s v="Indianapolis"/>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5"/>
    <s v="Falcon"/>
    <s v="Exit"/>
    <s v="1690"/>
    <s v="Indianapolis"/>
    <n v="4"/>
    <s v="Lost in Transit/Wrong Address"/>
    <s v="1513082~Extraviado en tránsito - Transportista|1040~Smarrimento in transito - Vettore|1036~Perdu en transit - Transporteur|1033~Lost in Transit - Carrier"/>
    <m/>
    <x v="5"/>
    <m/>
    <s v="F-CYLCTRL.10156"/>
    <m/>
    <m/>
    <m/>
    <n v="46037.791666666701"/>
    <m/>
    <m/>
    <s v="Replace Only"/>
    <s v="Active"/>
    <s v="Latia Whorton"/>
    <s v="Karen Fischer"/>
    <s v="Commercial"/>
    <x v="12"/>
    <s v="Lost in Transit/Wrong Address"/>
    <s v="Lost in Transit - Carrier"/>
    <s v=""/>
    <s v="2026 / 02"/>
    <s v="Return / Replace / Scrap"/>
    <x v="0"/>
  </r>
  <r>
    <x v="475"/>
    <s v="CAS6450719"/>
    <s v="Issue"/>
    <x v="0"/>
    <x v="3"/>
    <m/>
    <m/>
    <s v="Falcon"/>
    <s v="Exit"/>
    <s v="1690"/>
    <s v="Indianapolis"/>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6"/>
    <s v="Falcon"/>
    <s v="Exit"/>
    <s v="1690"/>
    <s v="Indianapolis"/>
    <n v="2"/>
    <s v="Lost in Transit/Wrong Address"/>
    <s v="1513082~Extraviado en tránsito - Transportista|1040~Smarrimento in transito - Vettore|1036~Perdu en transit - Transporteur|1033~Lost in Transit - Carrier"/>
    <m/>
    <x v="5"/>
    <m/>
    <s v="ED1990.10028"/>
    <m/>
    <m/>
    <m/>
    <n v="46037.791666666701"/>
    <m/>
    <m/>
    <s v="Replace Only"/>
    <s v="Active"/>
    <s v="Latia Whorton"/>
    <s v="Karen Fischer"/>
    <s v="Commercial"/>
    <x v="12"/>
    <s v="Lost in Transit/Wrong Address"/>
    <s v="Lost in Transit - Carrier"/>
    <s v=""/>
    <s v="2026 / 02"/>
    <s v="Return / Replace / Scrap"/>
    <x v="0"/>
  </r>
  <r>
    <x v="475"/>
    <s v="CAS6450719"/>
    <s v="Issue"/>
    <x v="0"/>
    <x v="3"/>
    <m/>
    <m/>
    <s v="Falcon"/>
    <s v="Exit"/>
    <s v="1690"/>
    <s v="Indianapolis"/>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7"/>
    <s v="Falcon"/>
    <s v="Exit"/>
    <s v="1690"/>
    <s v="Indianapolis"/>
    <n v="1"/>
    <s v="Lost in Transit/Wrong Address"/>
    <s v="1513082~Extraviado en tránsito - Transportista|1040~Smarrimento in transito - Vettore|1036~Perdu en transit - Transporteur|1033~Lost in Transit - Carrier"/>
    <m/>
    <x v="5"/>
    <m/>
    <s v="ED19.10847"/>
    <m/>
    <m/>
    <m/>
    <n v="46037.791666666701"/>
    <m/>
    <m/>
    <s v="Replace Only"/>
    <s v="Active"/>
    <s v="Latia Whorton"/>
    <s v="Karen Fischer"/>
    <s v="Commercial"/>
    <x v="12"/>
    <s v="Lost in Transit/Wrong Address"/>
    <s v="Lost in Transit - Carrier"/>
    <s v=""/>
    <s v="2026 / 02"/>
    <s v="Return / Replace / Scrap"/>
    <x v="0"/>
  </r>
  <r>
    <x v="476"/>
    <s v="CAS6451632"/>
    <s v="Issue"/>
    <x v="0"/>
    <x v="1"/>
    <m/>
    <m/>
    <s v="Von Duprin"/>
    <s v="Exit"/>
    <s v="6000 Strikes"/>
    <s v="Indianapolis"/>
    <s v="REPLACE SO03288186_x000a_DONE 02/26/26 JB_x000a__x000a_REPLACE LINE 13 QTY 1 _x000a__x000a_SHIP TO _x000a_5785 N HOLLYWOOD BLVD_x000a_Las Vegas, NV 89115_x000a__x000a_s there anything else we should know about this return?: Hello, hope all is well! We're reaching out about line 13; this was originally ordered as 1ea 6211WF 24V 32D._x000a_Selected primary Product Type: Electronic Locks/Readers and Credentials/Biometrics_x000a_Do you also need to update the Ship To Address on your order?: No_x000a_The original ship-to address is saved on the shipping tab._x000a_Did the label match the product inside?: Yes_x000a_Email: k.fast@seclock.com_x000a_Phone Number: 781.234.3767 _x000a_Preferred Contact Method: Email"/>
    <s v="SECLOCK"/>
    <s v="SO03256708"/>
    <s v="663615"/>
    <s v="45707924"/>
    <n v="13"/>
    <s v="Von Duprin"/>
    <s v="Exit"/>
    <s v="6000 Strikes"/>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ES 10123"/>
    <m/>
    <m/>
    <m/>
    <n v="46070.791666666701"/>
    <m/>
    <m/>
    <s v="Replace Only"/>
    <s v="Resolved"/>
    <s v="Portal Cases"/>
    <s v="Jacquelyn Bastone"/>
    <s v="Commercial"/>
    <x v="0"/>
    <s v="Allegion Entered Incorrect Product"/>
    <s v="Allegion Entered Incorrect Product"/>
    <s v=""/>
    <s v="2026 / 02"/>
    <s v="Return / Replace / Scrap"/>
    <x v="1"/>
  </r>
  <r>
    <x v="477"/>
    <s v="CAS6452075"/>
    <s v="Issue"/>
    <x v="0"/>
    <x v="0"/>
    <m/>
    <s v="Reliability"/>
    <s v="Schlage Electronic Locks"/>
    <s v="Electronic Locks"/>
    <s v="AD400"/>
    <s v="Ensenada"/>
    <s v="Replace / Scrap_x000a_MT-GRY reader_x000a_Qty-1_x000a__x000a_LOCK.AD400.MS.70.MT.J.RHO.626.RH.4B.09-663.10-072.134_x000a__x000a_Issue: reader not working, replaced reader and lock is fine._x000a_*Replace only MT GRY reader_x000a_order 13881136 _x000a_Tony Rodriguez_x000a_trodriguez@rfi.com_x000a__x000a_Ship to:_x000a_Pavion_x000a_Attn: Tony Rodriguez _x000a_800 South West 34th Street_x000a_Suite D_x000a_Renton, Wa. 98057"/>
    <s v="Tony Rodriguez"/>
    <s v="TECH ACCOMMODATION"/>
    <s v="CAS6452075 RPL TAC"/>
    <m/>
    <m/>
    <s v="Schlage Electronic Locks"/>
    <s v="Electronic Locks"/>
    <s v="AD400"/>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MT-GRY"/>
    <s v="Reader"/>
    <m/>
    <m/>
    <m/>
    <n v="45567"/>
    <m/>
    <s v="Replace Only"/>
    <s v="Resolved"/>
    <s v="Robert Carson"/>
    <s v="Jeff Livingston"/>
    <s v="Commercial"/>
    <x v="10"/>
    <s v="Functional Electronic"/>
    <s v="Communication / Commissioning / Programming"/>
    <s v="Failed Programming"/>
    <s v="2026 / 02"/>
    <s v="Return / Replace / Scrap"/>
    <x v="0"/>
  </r>
  <r>
    <x v="478"/>
    <s v="CAS6452197"/>
    <s v="Issue"/>
    <x v="0"/>
    <x v="3"/>
    <m/>
    <m/>
    <s v="Ives / Gj Commercial"/>
    <s v="Accy"/>
    <s v="Hinges"/>
    <s v="Indianapolis"/>
    <s v="REPLACE SO03288215_x000a_DONE 02/26/26 JB_x000a__x000a_REPLACE LINE 2 QTT 18 3CB1HW 4.5 x 4.5 652_x000a_UPS DAMAGED TRACKING #S _x000a_1ZA5V9400392951728_x000a_1ZA5V9400393119153_x000a_1ZA5V9400394311237_x000a_*PLS EMAIL PICTURES OF DAMAGES BACK TO US_x000a__x000a_SHIP TO _x000a_5785 N HOLLYWOOD BLVD_x000a_Las Vegas, NV 89115_x000a__x000a__x000a_Is there anything else we should know about your request?: Hello, hope all is well! Our warehouse is reporting a shortage of 18 units on 3CB1HW 4.5X4.5 652; UPS is showing this item was damaged. Our warehouse has confirmed it never arrived.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71854"/>
    <s v="665713"/>
    <s v="45710483"/>
    <n v="2"/>
    <s v="Ives / Gj Commercial"/>
    <s v="Accy"/>
    <s v="Hinges"/>
    <s v="Indianapolis"/>
    <n v="18"/>
    <s v="0223082~Dañado en el Transporte|1040~Danneggiato Durante il Trasporto|1033~Damaged in Transit|1036~Endommagé pendant le transport"/>
    <s v="0471040~Danneggiato Durante il Trasporto|3082~Dañado en el transporte|1033~Damaged in Transit|1036~Endommagé pendant le transport"/>
    <m/>
    <x v="5"/>
    <m/>
    <s v="HINGE.283"/>
    <m/>
    <m/>
    <m/>
    <n v="46071.791666666701"/>
    <m/>
    <m/>
    <s v="Replace Only"/>
    <s v="Resolved"/>
    <s v="Portal Cases"/>
    <s v="Jacquelyn Bastone"/>
    <s v="Commercial"/>
    <x v="1"/>
    <s v="Damaged in Transit"/>
    <s v="Damaged in Transit"/>
    <s v=""/>
    <s v="2026 / 02"/>
    <s v="Return / Replace / Scrap"/>
    <x v="0"/>
  </r>
  <r>
    <x v="479"/>
    <s v="CAS6452663"/>
    <s v="Issue"/>
    <x v="1"/>
    <x v="5"/>
    <m/>
    <m/>
    <s v="Ives / Gj Commercial"/>
    <s v="Accy"/>
    <s v="Continuous Hinges - Geared"/>
    <s v="Indianapolis"/>
    <s v="SHORT PAY OF 6.26_x000a_CUSTOMERSAID THEY  SHOULD HAVE NOT BEEN CHARGE 20 DOLLARS FOR FREIGHT COST OF FREIGHT SHOULD HAVE BEEN 3% THIS ON A PT#@ FREIGHT CHARGE_x000a_PLEASE ASSIST"/>
    <s v="S &amp; S BUILDERS HARDWARE CO"/>
    <s v="SO03273211"/>
    <s v="PO000298##PT2"/>
    <s v="45711841"/>
    <m/>
    <s v="Ives / Gj Commercial"/>
    <s v="Accy"/>
    <s v="Continuous Hinges - Geared"/>
    <s v="Indianapolis"/>
    <n v="1"/>
    <s v="0791033~Incorrect Shipping &amp; Handling|1040~Spedizione &amp; gestione errati|3082~Envío y manejo incorrectos|1036~Expédition et manutention incorrectes"/>
    <s v="4323082~Condiciones incorrectas de envío y manipulación|1040~Termini spedizione &amp; gestione errati|1033~Incorrect Shipping &amp; Handling Terms|1036~Conditions d'expédition et de manutention incorrectes"/>
    <m/>
    <x v="7"/>
    <m/>
    <m/>
    <m/>
    <m/>
    <m/>
    <n v="46073.791666666701"/>
    <m/>
    <m/>
    <s v="Credit Request"/>
    <s v="Resolved"/>
    <s v="Lorell McDonald"/>
    <s v="Lorell McDonald"/>
    <s v="Commercial"/>
    <x v="1"/>
    <s v="Incorrect Shipping &amp; Handling"/>
    <s v="Incorrect Shipping &amp; Handling Terms"/>
    <s v=""/>
    <s v="2026 / 02"/>
    <s v="Credit / Debit Request"/>
    <x v="1"/>
  </r>
  <r>
    <x v="480"/>
    <s v="CAS6453093"/>
    <s v="Issue"/>
    <x v="1"/>
    <x v="2"/>
    <m/>
    <m/>
    <s v="Von Duprin"/>
    <s v="Exit"/>
    <s v="98/99"/>
    <s v="Indianapolis"/>
    <s v="Please issue credit in the amount of $80.78 customer is tax exempt._x000a__x000a_INVOICE #45720265_x000a_SHIP TO WV_x000a_DATE 2/25/26_x000a_TAX$80.78_x000a_CERT EXPIRED_x000a_SECT#217138"/>
    <s v="GEORGE L WILSON CO"/>
    <s v="SO03263572"/>
    <s v="4005074"/>
    <s v="45720265"/>
    <m/>
    <s v="Von Duprin"/>
    <s v="Exit"/>
    <s v="98/99"/>
    <s v="Indianapolis"/>
    <n v="0"/>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76.791666666701"/>
    <m/>
    <m/>
    <s v="Credit Request"/>
    <s v="Active"/>
    <s v="Ciera Hooten"/>
    <s v="Ciera Hooten"/>
    <s v="Commercial"/>
    <x v="0"/>
    <s v="Tax Exemption"/>
    <s v="No Valid Tax Exempt Certificate on File"/>
    <s v=""/>
    <s v="2026 / 02"/>
    <s v="Credit / Debit Request"/>
    <x v="2"/>
  </r>
  <r>
    <x v="481"/>
    <s v="CAS6453973"/>
    <s v="Issue"/>
    <x v="0"/>
    <x v="1"/>
    <m/>
    <m/>
    <s v="Lcn"/>
    <s v="Dctl"/>
    <s v="4040XP"/>
    <s v="Princeton"/>
    <s v="travisb@amidorr.com_x000a__x000a_Replacement _x000a__x000a_Line 1_x000a_Qty 3 4040XP-3077 RWPA_x000a_Received incorrect arms. Arms received are for 4010. Please replace arms._x000a__x000a_ship to :_x000a_Architectural Materials Inc_x000a_900 Beards Hill Road                                  _x000a_Aberdeen MD 21001"/>
    <s v="Travis Brueshett"/>
    <s v="608222 00"/>
    <s v="302376-010"/>
    <m/>
    <m/>
    <s v="Lcn"/>
    <s v="Dctl"/>
    <s v="4040XP"/>
    <s v="Princeton"/>
    <n v="3"/>
    <s v="0281033~Allegion Sent Incorrect Product / Part"/>
    <s v="9731033~Incorrect Part / Component|1036~Composant/pièce incorrect|1040~Componente errato"/>
    <m/>
    <x v="0"/>
    <m/>
    <s v="4040XP-3077 RWPA"/>
    <s v="arm"/>
    <m/>
    <m/>
    <n v="45133.833333333299"/>
    <m/>
    <m/>
    <s v="Replace Only"/>
    <s v="Resolved"/>
    <s v="Carisa Hunter"/>
    <s v="Lisa Waterhouse"/>
    <s v="Commercial"/>
    <x v="4"/>
    <s v="Allegion Sent Incorrect Product / Part"/>
    <s v="Incorrect Part / Component"/>
    <s v=""/>
    <s v="2026 / 02"/>
    <s v="Return / Replace / Scrap"/>
    <x v="0"/>
  </r>
  <r>
    <x v="482"/>
    <s v="CAS6454008"/>
    <s v="Issue"/>
    <x v="0"/>
    <x v="0"/>
    <m/>
    <s v="Reliability"/>
    <s v="Lcn"/>
    <s v="Dctl"/>
    <s v="9540"/>
    <s v="Princeton"/>
    <s v="Replacement/Return_x000a__x000a_Line 1_x000a_Qty  1 9540-3462 Controller_x000a_Controller has no power. Please replace controller._x000a__x000a_SHIP TO : _x000a_CALHOUN CONSTRUCTION SERVICES_x000a_ATTN : WILL WARREN 2709935791_x000a_65 CAMBPELL DRIVE_x000a_CALVERT CITY KY 42029_x000a__x000a_***_x000a_product support case cas6447929 : replace 1-9540-3462 _x000a_has a operator 9540 that was working but they added wireless receivers and now not working, the have no power. tested fuse and it is good. has 120 to unit. Bought is Sept.2025 and should be in warranty"/>
    <s v="LAFORCE LLC"/>
    <s v="754324 01"/>
    <s v="1442309PO-CHA"/>
    <m/>
    <m/>
    <s v="Lcn"/>
    <s v="Dctl"/>
    <s v="9540"/>
    <s v="Princeton"/>
    <n v="1"/>
    <s v="1801033~Door Not in Control|1036~Porte Pas Dans le Contrôle|1031~Tür nicht unter Kontrolle|1040~Porta senza Controllo|3082~Puerta sin control|1055~Kapı Kontrolde Değil|2070~Porta não está no controle"/>
    <s v="3971033~Wiring|1036~Câblage|1040~Cablaggio|3082~Alambrado|1055~Kablolama"/>
    <m/>
    <x v="0"/>
    <m/>
    <s v="9540-3462 Controller Assy.                  115"/>
    <s v="Control Box"/>
    <m/>
    <m/>
    <n v="45851.833333333299"/>
    <m/>
    <m/>
    <s v="Return and Replace"/>
    <s v="Active"/>
    <s v="Carisa Hunter"/>
    <s v="Lisa Waterhouse"/>
    <s v="Commercial"/>
    <x v="4"/>
    <s v="Door Not in Control"/>
    <s v="Wiring"/>
    <s v=""/>
    <s v="2026 / 02"/>
    <s v="Return / Replace / Scrap"/>
    <x v="0"/>
  </r>
  <r>
    <x v="483"/>
    <s v="CAS6454876"/>
    <s v="Issue"/>
    <x v="0"/>
    <x v="4"/>
    <m/>
    <m/>
    <s v="Zero"/>
    <s v="Accy"/>
    <s v="Perimeter Seals"/>
    <s v="Indianapolis"/>
    <s v="RETURN NO RESTOCK FEE_x000a_FOR CREDIT _x000a_L1 2EA 328SPB: Strike Plate mounting Bracket  6&quot; long_x000a__x000a_CUSTOMER SIS NOT ORDER THIS AND THE PT SHOULD NOT HAVE BEEN CREATED PLEASE ISSUE CREDIT _x000a__x000a__x000a__x000a_BUILDING MATERIAL SPECIALTIES_x000a_201 SW SPRING ST_x000a_Hillsboro, OR 97123_x000a_USA"/>
    <s v="BUILDING MATERIAL SPECIALTIES"/>
    <s v="SO03275663"/>
    <s v="PO003019##PT2"/>
    <s v="45713059"/>
    <m/>
    <s v="Zero"/>
    <s v="Accy"/>
    <s v="Perimeter Seals"/>
    <s v="Indianapolis"/>
    <n v="1"/>
    <s v="1731033~Change / Cancel Request Not Processed|3082~Solicitud cambio/cancelación no procesada|1040~Modifica/Annullamento Richiesta non processata|1036~Demande de modification / d'annulation non traitée"/>
    <s v="4381040~Modifica / Annullamento Richiesta errata|3082~Solicitud cambio/cancelación incorrecta|1033~Change / Cancel Request Incorrect|1036~Demande de modification / d'annulation Incorrect"/>
    <m/>
    <x v="1"/>
    <m/>
    <m/>
    <m/>
    <m/>
    <m/>
    <m/>
    <n v="46075"/>
    <m/>
    <s v="Return Only"/>
    <s v="Resolved"/>
    <s v="Lorell McDonald"/>
    <s v="Caleb Nanzer"/>
    <s v="Commercial"/>
    <x v="5"/>
    <s v="Change / Cancel Request Not Processed"/>
    <s v="Change / Cancel Request Incorrect"/>
    <s v=""/>
    <s v="2026 / 02"/>
    <s v="Return / Replace / Scrap"/>
    <x v="1"/>
  </r>
  <r>
    <x v="483"/>
    <s v="CAS6454876"/>
    <s v="Issue"/>
    <x v="0"/>
    <x v="4"/>
    <m/>
    <m/>
    <s v="Zero"/>
    <s v="Accy"/>
    <s v="Perimeter Seals"/>
    <s v="Indianapolis"/>
    <s v="RETURN NO RESTOCK FEE_x000a_FOR CREDIT _x000a_L1 2EA 328SPB: Strike Plate mounting Bracket  6&quot; long_x000a__x000a_CUSTOMER SIS NOT ORDER THIS AND THE PT SHOULD NOT HAVE BEEN CREATED PLEASE ISSUE CREDIT _x000a__x000a__x000a__x000a_BUILDING MATERIAL SPECIALTIES_x000a_201 SW SPRING ST_x000a_Hillsboro, OR 97123_x000a_USA"/>
    <s v="BUILDING MATERIAL SPECIALTIES"/>
    <s v="SO03275663"/>
    <s v="PO003019##PT2"/>
    <s v="45713059"/>
    <n v="1"/>
    <s v="Zero"/>
    <s v="Accy"/>
    <s v="Perimeter Seals"/>
    <s v="Indianapolis"/>
    <n v="2"/>
    <s v="1731033~Change / Cancel Request Not Processed|3082~Solicitud cambio/cancelación no procesada|1040~Modifica/Annullamento Richiesta non processata|1036~Demande de modification / d'annulation non traitée"/>
    <s v="4381040~Modifica / Annullamento Richiesta errata|3082~Solicitud cambio/cancelación incorrecta|1033~Change / Cancel Request Incorrect|1036~Demande de modification / d'annulation Incorrect"/>
    <m/>
    <x v="1"/>
    <m/>
    <s v="328SPB"/>
    <m/>
    <m/>
    <m/>
    <n v="46074.791666666701"/>
    <m/>
    <m/>
    <s v="Return Only"/>
    <s v="Resolved"/>
    <s v="Lorell McDonald"/>
    <s v="Caleb Nanzer"/>
    <s v="Commercial"/>
    <x v="5"/>
    <s v="Change / Cancel Request Not Processed"/>
    <s v="Change / Cancel Request Incorrect"/>
    <s v=""/>
    <s v="2026 / 02"/>
    <s v="Return / Replace / Scrap"/>
    <x v="1"/>
  </r>
  <r>
    <x v="484"/>
    <s v="CAS6445679"/>
    <s v="Issue"/>
    <x v="0"/>
    <x v="0"/>
    <m/>
    <s v="Reliability"/>
    <s v="Lcn"/>
    <s v="Dctl"/>
    <s v="4640"/>
    <s v="Princeton"/>
    <s v="Replacement_x000a__x000a_Line 1_x000a_Qty 1 4642 Closer STD MC REG 120 GLBLK WMS_x000a_Closer leaking. Please replace complete closer replaced from stock._x000a__x000a_ship to : _x000a_S A F TECHNOLOGIES        _x000a_2022 VAN BUREN AVE                                  _x000a_INDIAN TRAIL NC 28079_x000a__x000a_***_x000a_Good morning,_x000a_Please see original PO 42214 attached.  We replaced the defective Auto Operator from our stock and will need a replacement.  Please proved the replacement as soon as possible._x000a_Dora Andrews_x000a_Purchasing/Inventory Manager"/>
    <s v="S A F TECHNOLOGIES"/>
    <s v="782140 00 / SO03178767"/>
    <s v="42214##PT2"/>
    <m/>
    <m/>
    <s v="Lcn"/>
    <s v="Dctl"/>
    <s v="4640"/>
    <s v="Princeton"/>
    <n v="1"/>
    <s v="3101033~Leaking After Install|1036~Fuite Après l'installation|1031~Nach der Installation undicht|1040~Perdita Dopo l'installazione|3082~Fugas después de la instalación|1055~Yüklemeden Sonra Sızıntı|2070~Vazamento após a instalação"/>
    <s v="9111033~Leaking at Adjustment Ports|1036~Fuite aux ports de réglage|1040~Perdita alle porte di regolazione|3082~Fugas en los puertos de ajuste|1055~Ayarlama Limanlarında Sızıntı"/>
    <m/>
    <x v="0"/>
    <m/>
    <s v="4642 Closer STD MC REG 120 GLBLK WMS"/>
    <s v="Complete Closer"/>
    <m/>
    <m/>
    <n v="45978.791666666701"/>
    <m/>
    <m/>
    <s v="Return and Replace"/>
    <s v="Active"/>
    <s v="Carisa Hunter"/>
    <s v="Lisa Waterhouse"/>
    <s v="Commercial"/>
    <x v="4"/>
    <s v="Leaking After Install"/>
    <s v="Leaking at Adjustment Ports"/>
    <s v=""/>
    <s v="2026 / 02"/>
    <s v="Return / Replace / Scrap"/>
    <x v="0"/>
  </r>
  <r>
    <x v="485"/>
    <s v="CAS6445865"/>
    <s v="Issue"/>
    <x v="0"/>
    <x v="0"/>
    <m/>
    <s v="Reliability"/>
    <s v="Lcn"/>
    <s v="Dctl"/>
    <s v="4640"/>
    <s v="Princeton"/>
    <s v="Replacement_x000a__x000a_Line 11_x000a_Qty 1 4640-3971 STD Cylinder Assy_x000a_Closer body leaking. Please replace closer body._x000a__x000a_ship to : _x000a_Immaculate Conception Catholic Church_x000a_857 3rd Ave. SE, Cedar Rapids, IA  52404_x000a_ATTN Adam Truitt"/>
    <s v="H &amp; G SALES INC"/>
    <s v="699910 00"/>
    <s v="4023050016"/>
    <m/>
    <m/>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0-3971 STD Cylinder Assy"/>
    <s v="Cylinder"/>
    <m/>
    <m/>
    <n v="45588.833333333299"/>
    <m/>
    <m/>
    <s v="Return and Replace"/>
    <s v="Active"/>
    <s v="Carisa Hunter"/>
    <s v="Lisa Waterhouse"/>
    <s v="Commercial"/>
    <x v="4"/>
    <s v="Leaking After Install"/>
    <s v="Leaking Grease"/>
    <s v=""/>
    <s v="2026 / 02"/>
    <s v="Return / Replace / Scrap"/>
    <x v="0"/>
  </r>
  <r>
    <x v="486"/>
    <s v="CAS6445874"/>
    <s v="Issue"/>
    <x v="0"/>
    <x v="0"/>
    <m/>
    <s v="Reliability"/>
    <s v="Lcn"/>
    <s v="Dctl"/>
    <s v="4640"/>
    <s v="Princeton"/>
    <s v="Replacement_x000a__x000a_Line 2_x000a_Qty 1 4040XP-3071 STD Cylinder Assy_x000a_Closer body leaking. Please replace closer body._x000a__x000a_ship to :_x000a_Immaculate Conception Catholic Church_x000a_857 3rd Ave. SE, Cedar Rapids, IA  52404_x000a_ATTN Adam Truitt"/>
    <s v="H &amp; G SALES INC"/>
    <s v="742373 01"/>
    <s v="4023050027"/>
    <m/>
    <m/>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040XP-3071 STD Cylinder Assy"/>
    <s v="Cylinder"/>
    <m/>
    <m/>
    <n v="45831.833333333299"/>
    <m/>
    <m/>
    <s v="Return and Replace"/>
    <s v="Active"/>
    <s v="Carisa Hunter"/>
    <s v="Lisa Waterhouse"/>
    <s v="Commercial"/>
    <x v="4"/>
    <s v="Leaking After Install"/>
    <s v="Leaking Grease"/>
    <s v=""/>
    <s v="2026 / 02"/>
    <s v="Return / Replace / Scrap"/>
    <x v="0"/>
  </r>
  <r>
    <x v="487"/>
    <s v="CAS6446040"/>
    <s v="Issue"/>
    <x v="0"/>
    <x v="0"/>
    <m/>
    <s v="Out of Box"/>
    <s v="Schlage Commercial"/>
    <s v="Lock"/>
    <s v="ND Electrified"/>
    <s v="Security"/>
    <s v="Case CAS6435232 should have been for QTY 2. This case is for the second one._x000a__x000a_Replace (1) N523-194_x000a__x000a_Attn:_x000a_Josh Pascoe_x000a_Ship to:_x000a_7750 Zionsville RD. Suite 1000_x000a_Indianapolis, IN. 46268_x000a__x000a_Sending pictures_x000a_wires broken on RX switch - old switch see attached._x000a_14170198_x000a_LOCK.ND80EU.BDC.D.RHO.626.13-247.10-025.134.RX"/>
    <s v="josh pascoe"/>
    <s v="14170198"/>
    <s v="1452178PO-FJS"/>
    <s v="8010608"/>
    <m/>
    <s v="Schlage Commercial"/>
    <s v="Lock"/>
    <s v="ND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m/>
    <s v="ND80EL/EU"/>
    <m/>
    <m/>
    <n v="45907.833333333299"/>
    <m/>
    <m/>
    <s v="Replace Only"/>
    <s v="Resolved"/>
    <s v="Kevin Durand"/>
    <s v="Kevin Durand"/>
    <s v="Commercial"/>
    <x v="3"/>
    <s v="Functional Electronic"/>
    <s v="Cannot lock / Unlock"/>
    <s v="Not locking or Unlocking"/>
    <s v="2026 / 02"/>
    <s v="Return / Replace / Scrap"/>
    <x v="0"/>
  </r>
  <r>
    <x v="488"/>
    <s v="CAS6447189"/>
    <s v="Issue"/>
    <x v="0"/>
    <x v="1"/>
    <m/>
    <m/>
    <s v="Lcn"/>
    <s v="Dctl"/>
    <s v="9540"/>
    <s v="Princeton"/>
    <s v="RPL# 105555-00_x000a_RMA# 90679_x000a_DONE 02/24/26 MGR_x000a__x000a_CHARGED ARMS AND MOTOR GEARBOX ONLY REPLACE AND RETURN AT 45% RESTOCK -ORDERED INCORRECT HANDING. ONE TIME EXCEPTION, ONLY 9 DAYS PAST 180 DAYS. _x000a__x000a_RETURN : _x000a_QTY 4) RH 9540IQ-3077 REG ARMS ONLY ANCLR MS_x000a_QTY 4) RH 9540-3454 MOTOR GEARBOX ONLY _x000a__x000a_REPLACE: _x000a_QTY 4) LH 9540IQ-3077 REG ARMS ONLY ANCLR MS_x000a_QTY 4) LH 9540-3454 MOTOR GEARBOX ONLY _x000a__x000a_SHIP TO: _x000a_TOP NOTCH DISTRIBUTOR INC _x000a_3039 RESEARCH WAY_x000a_CARSON CITY, NV 89706_x000a_******_x000a_Customer is just installing and realized that he needed 4 of these to be left hand._x000a_Is there any way we can still return the 4EA Right hands that we purchased and place an order for the 4 left hands? I realize that this is past the 180 days eligible for return (needed to request by 2-15) is there any possibility that we can get an exception and still return?"/>
    <s v="TOP NOTCH DISTRIBUTORS"/>
    <s v="762046-01"/>
    <s v="5278222"/>
    <s v="762046-01"/>
    <n v="6"/>
    <s v="Lcn"/>
    <s v="Dctl"/>
    <s v="9540"/>
    <s v="Princeton"/>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H 9540IQ-3077 REG ARMS ONLY ANCLR MS"/>
    <s v="arm"/>
    <m/>
    <m/>
    <n v="45883.833333333299"/>
    <m/>
    <m/>
    <s v="Replace Only"/>
    <s v="Active"/>
    <s v="Carla Castelli"/>
    <s v="Maria Romero"/>
    <s v="Commercial"/>
    <x v="4"/>
    <s v="Customer Ordered Incorrect Product"/>
    <s v="Customer Ordered Incorrect Product"/>
    <s v=""/>
    <s v="2026 / 02"/>
    <s v="Return / Replace / Scrap"/>
    <x v="2"/>
  </r>
  <r>
    <x v="488"/>
    <s v="CAS6447189"/>
    <s v="Issue"/>
    <x v="0"/>
    <x v="1"/>
    <m/>
    <m/>
    <s v="Lcn"/>
    <s v="Dctl"/>
    <s v="9540"/>
    <s v="Princeton"/>
    <s v="RPL# 105555-00_x000a_RMA# 90679_x000a_DONE 02/24/26 MGR_x000a__x000a_CHARGED ARMS AND MOTOR GEARBOX ONLY REPLACE AND RETURN AT 45% RESTOCK -ORDERED INCORRECT HANDING. ONE TIME EXCEPTION, ONLY 9 DAYS PAST 180 DAYS. _x000a__x000a_RETURN : _x000a_QTY 4) RH 9540IQ-3077 REG ARMS ONLY ANCLR MS_x000a_QTY 4) RH 9540-3454 MOTOR GEARBOX ONLY _x000a__x000a_REPLACE: _x000a_QTY 4) LH 9540IQ-3077 REG ARMS ONLY ANCLR MS_x000a_QTY 4) LH 9540-3454 MOTOR GEARBOX ONLY _x000a__x000a_SHIP TO: _x000a_TOP NOTCH DISTRIBUTOR INC _x000a_3039 RESEARCH WAY_x000a_CARSON CITY, NV 89706_x000a_******_x000a_Customer is just installing and realized that he needed 4 of these to be left hand._x000a_Is there any way we can still return the 4EA Right hands that we purchased and place an order for the 4 left hands? I realize that this is past the 180 days eligible for return (needed to request by 2-15) is there any possibility that we can get an exception and still return?"/>
    <s v="TOP NOTCH DISTRIBUTORS"/>
    <s v="762046-01"/>
    <s v="5278222"/>
    <s v="762046-01"/>
    <n v="6"/>
    <s v="Lcn"/>
    <s v="Dctl"/>
    <s v="9540"/>
    <s v="Princeton"/>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RH 9540IQ-3077 REG ARMS ONLY ANCLR MS"/>
    <s v="arm"/>
    <m/>
    <m/>
    <n v="45883.833333333299"/>
    <m/>
    <m/>
    <s v="Return Only"/>
    <s v="Active"/>
    <s v="Carla Castelli"/>
    <s v="Maria Romero"/>
    <s v="Commercial"/>
    <x v="4"/>
    <s v="Customer Ordered Incorrect Product"/>
    <s v="Customer Ordered Incorrect Product"/>
    <s v=""/>
    <s v="2026 / 02"/>
    <s v="Return / Replace / Scrap"/>
    <x v="2"/>
  </r>
  <r>
    <x v="488"/>
    <s v="CAS6447189"/>
    <s v="Issue"/>
    <x v="0"/>
    <x v="1"/>
    <m/>
    <m/>
    <s v="Lcn"/>
    <s v="Dctl"/>
    <s v="9540"/>
    <s v="Princeton"/>
    <s v="RPL# 105555-00_x000a_RMA# 90679_x000a_DONE 02/24/26 MGR_x000a__x000a_CHARGED ARMS AND MOTOR GEARBOX ONLY REPLACE AND RETURN AT 45% RESTOCK -ORDERED INCORRECT HANDING. ONE TIME EXCEPTION, ONLY 9 DAYS PAST 180 DAYS. _x000a__x000a_RETURN : _x000a_QTY 4) RH 9540IQ-3077 REG ARMS ONLY ANCLR MS_x000a_QTY 4) RH 9540-3454 MOTOR GEARBOX ONLY _x000a__x000a_REPLACE: _x000a_QTY 4) LH 9540IQ-3077 REG ARMS ONLY ANCLR MS_x000a_QTY 4) LH 9540-3454 MOTOR GEARBOX ONLY _x000a__x000a_SHIP TO: _x000a_TOP NOTCH DISTRIBUTOR INC _x000a_3039 RESEARCH WAY_x000a_CARSON CITY, NV 89706_x000a_******_x000a_Customer is just installing and realized that he needed 4 of these to be left hand._x000a_Is there any way we can still return the 4EA Right hands that we purchased and place an order for the 4 left hands? I realize that this is past the 180 days eligible for return (needed to request by 2-15) is there any possibility that we can get an exception and still return?"/>
    <s v="TOP NOTCH DISTRIBUTORS"/>
    <s v="762046-01"/>
    <s v="5278222"/>
    <s v="762046-01"/>
    <n v="6"/>
    <s v="Lcn"/>
    <s v="Dctl"/>
    <s v="9540"/>
    <s v="Princeton"/>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H 9540-3454 MOTOR GEARBOX ONLY"/>
    <s v="Motor Gear Box"/>
    <m/>
    <m/>
    <n v="45883.833333333299"/>
    <m/>
    <m/>
    <s v="Replace Only"/>
    <s v="Active"/>
    <s v="Carla Castelli"/>
    <s v="Maria Romero"/>
    <s v="Commercial"/>
    <x v="4"/>
    <s v="Customer Ordered Incorrect Product"/>
    <s v="Customer Ordered Incorrect Product"/>
    <s v=""/>
    <s v="2026 / 02"/>
    <s v="Return / Replace / Scrap"/>
    <x v="2"/>
  </r>
  <r>
    <x v="488"/>
    <s v="CAS6447189"/>
    <s v="Issue"/>
    <x v="0"/>
    <x v="1"/>
    <m/>
    <m/>
    <s v="Lcn"/>
    <s v="Dctl"/>
    <s v="9540"/>
    <s v="Princeton"/>
    <s v="RPL# 105555-00_x000a_RMA# 90679_x000a_DONE 02/24/26 MGR_x000a__x000a_CHARGED ARMS AND MOTOR GEARBOX ONLY REPLACE AND RETURN AT 45% RESTOCK -ORDERED INCORRECT HANDING. ONE TIME EXCEPTION, ONLY 9 DAYS PAST 180 DAYS. _x000a__x000a_RETURN : _x000a_QTY 4) RH 9540IQ-3077 REG ARMS ONLY ANCLR MS_x000a_QTY 4) RH 9540-3454 MOTOR GEARBOX ONLY _x000a__x000a_REPLACE: _x000a_QTY 4) LH 9540IQ-3077 REG ARMS ONLY ANCLR MS_x000a_QTY 4) LH 9540-3454 MOTOR GEARBOX ONLY _x000a__x000a_SHIP TO: _x000a_TOP NOTCH DISTRIBUTOR INC _x000a_3039 RESEARCH WAY_x000a_CARSON CITY, NV 89706_x000a_******_x000a_Customer is just installing and realized that he needed 4 of these to be left hand._x000a_Is there any way we can still return the 4EA Right hands that we purchased and place an order for the 4 left hands? I realize that this is past the 180 days eligible for return (needed to request by 2-15) is there any possibility that we can get an exception and still return?"/>
    <s v="TOP NOTCH DISTRIBUTORS"/>
    <s v="762046-01"/>
    <s v="5278222"/>
    <s v="762046-01"/>
    <n v="6"/>
    <s v="Lcn"/>
    <s v="Dctl"/>
    <s v="9540"/>
    <s v="Princeton"/>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RH 9540-3454 MOTOR GEARBOX ONLY"/>
    <s v="Motor Gear Box"/>
    <m/>
    <m/>
    <n v="45883.833333333299"/>
    <m/>
    <m/>
    <s v="Return Only"/>
    <s v="Active"/>
    <s v="Carla Castelli"/>
    <s v="Maria Romero"/>
    <s v="Commercial"/>
    <x v="4"/>
    <s v="Customer Ordered Incorrect Product"/>
    <s v="Customer Ordered Incorrect Product"/>
    <s v=""/>
    <s v="2026 / 02"/>
    <s v="Return / Replace / Scrap"/>
    <x v="2"/>
  </r>
  <r>
    <x v="489"/>
    <s v="CAS6447246"/>
    <s v="Issue"/>
    <x v="1"/>
    <x v="2"/>
    <m/>
    <m/>
    <s v="Lcn"/>
    <s v="Dctl"/>
    <s v="1460"/>
    <s v="Princeton"/>
    <s v="QS APPROVED request to change quote 1515965 to 1603238 for this purchase order. Please see attached email. I. SANDOVAL_x000a__x000a_---------------------------------------------------------_x000a__x000a_Our buyer has advised that this should have been ordered using quote 1603238, resulting in 77% off instead of 72% off.  Please credit the difference and confirm.  Thank you!! Quote# 1515965 is currently applied._x000a__x000a_ _x000a_Email: h.amarantes@seclock.com_x000a_Preferred Contact Method: Email"/>
    <s v="SECLOCK"/>
    <s v="797072-01"/>
    <s v="663655"/>
    <s v="797072-01"/>
    <n v="2"/>
    <s v="Lcn"/>
    <s v="Dctl"/>
    <s v="1460"/>
    <s v="Princeton"/>
    <n v="12"/>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75.791666666701"/>
    <m/>
    <m/>
    <s v="Credit Request"/>
    <s v="Resolved"/>
    <s v="Lori Catton"/>
    <s v="Lori Catton"/>
    <s v="Commercial"/>
    <x v="4"/>
    <s v="Customer Forgot or Incorrect Quote #"/>
    <s v="Customer Provided Incorrect Quote #"/>
    <s v=""/>
    <s v="2026 / 02"/>
    <s v="Credit / Debit Request"/>
    <x v="2"/>
  </r>
  <r>
    <x v="490"/>
    <s v="CAS6447269"/>
    <s v="Issue"/>
    <x v="0"/>
    <x v="1"/>
    <m/>
    <m/>
    <s v="Ives / Gj Commercial"/>
    <s v="Accy"/>
    <s v="Overhead Door Holder / Stops"/>
    <s v="Indianapolis"/>
    <s v="N/C replacement, received incorrect material. _x000a__x000a_Line 1 - Qty 13 - 453S US32D 1.3/4&quot;DR_x000a__x000a_Ship to:_x000a_165 - McCarthey Jones_x000a_570 METROPLEX DR_x000a_NASHVILLE, TN 37211_x000a_USA_x000a__x000a_Is there anything else we should know about this return?: Upon installation of this product, we noticed (13) of (19) 453 Overhead stops are incorrect. they look to be 454 overhead stops labeled as 453 - the hole pattern is wrong, and none of the 13 have a &quot;finish&quot; on them. in the picture, the top one is a correct 454, the middle one is the INCORRECT &quot;453&quot; and the bottom in the picture is a correct 453. please replace (13) 453 overhead stops. thanks,_x000a_Selected primary Product Type: Accessories_x000a_Do you also need to update the Ship To Address on your order?: No_x000a_The original ship-to address is saved on the shipping tab._x000a_Did the label match the product inside?: No_x000a_One or more files were provided by the customer and saved in the timeline._x000a_Email: nlong@mccarthyjones.com_x000a_Phone Number: 6152443208_x000a_Preferred Contact Method: Email"/>
    <s v="COOK &amp; BOARDMAN - DBA MCCARTHY JONES &amp; WOODARD"/>
    <s v="SO03104386"/>
    <s v="305614-021"/>
    <s v="45512826"/>
    <n v="1"/>
    <s v="Ives / Gj Commercial"/>
    <s v="Accy"/>
    <s v="Overhead Door Holder / Stops"/>
    <s v="Indianapolis"/>
    <n v="13"/>
    <s v="0281033~Allegion Sent Incorrect Product / Part"/>
    <s v="9721033~Incorrect Product|1036~Produit incorrect|1040~Prodotto errato"/>
    <m/>
    <x v="0"/>
    <m/>
    <s v="OH.10397"/>
    <m/>
    <m/>
    <m/>
    <n v="45917.833333333299"/>
    <m/>
    <m/>
    <s v="Replace Only"/>
    <s v="Resolved"/>
    <s v="Portal Cases"/>
    <s v="Caleb Nanzer"/>
    <s v="Commercial"/>
    <x v="1"/>
    <s v="Allegion Sent Incorrect Product / Part"/>
    <s v="Incorrect Product"/>
    <s v=""/>
    <s v="2026 / 02"/>
    <s v="Return / Replace / Scrap"/>
    <x v="0"/>
  </r>
  <r>
    <x v="491"/>
    <s v="CAS6447351"/>
    <s v="Issue"/>
    <x v="0"/>
    <x v="1"/>
    <m/>
    <m/>
    <s v="Lcn"/>
    <s v="Dctl"/>
    <s v="4110"/>
    <s v="Princeton"/>
    <s v="Received incorrect arm on line 3._x000a__x000a_Please send N/C_x000a__x000a_Qty (1) 4110-3077/62A STAT SRT_x000a__x000a_Ship ASAP 2nd DAY AIR to_x000a_Bunting Door &amp; Hardware Co._x000a_6650 BUSINESS PKWY STE C   _x000a_ELKRIDGE          MD 21075"/>
    <s v="Cook &amp; Boardman Group dba Bunting Door &amp; Hardware"/>
    <s v="787097 00"/>
    <s v="PO114635"/>
    <s v="787097 00 1/9/2026"/>
    <n v="3"/>
    <s v="Lcn"/>
    <s v="Dctl"/>
    <s v="4110"/>
    <s v="Princeton"/>
    <n v="1"/>
    <s v="0281033~Allegion Sent Incorrect Product / Part"/>
    <s v="9731033~Incorrect Part / Component|1036~Composant/pièce incorrect|1040~Componente errato"/>
    <m/>
    <x v="0"/>
    <m/>
    <s v="4110-3077/62A STAT SRT"/>
    <s v="arm"/>
    <m/>
    <m/>
    <n v="46061.791666666701"/>
    <m/>
    <m/>
    <s v="Replace Only"/>
    <s v="Resolved"/>
    <s v="Lori Catton"/>
    <s v="Karen Fischer"/>
    <s v="Commercial"/>
    <x v="4"/>
    <s v="Allegion Sent Incorrect Product / Part"/>
    <s v="Incorrect Part / Component"/>
    <s v=""/>
    <s v="2026 / 02"/>
    <s v="Return / Replace / Scrap"/>
    <x v="0"/>
  </r>
  <r>
    <x v="492"/>
    <s v="CAS6447441"/>
    <s v="Issue"/>
    <x v="0"/>
    <x v="0"/>
    <m/>
    <s v="Reliability"/>
    <s v="Lcn"/>
    <s v="Dctl"/>
    <s v="4050A"/>
    <s v="Princeton"/>
    <s v="Please replace Qty (1) 4050A-3071 689_x000a__x000a_Ship to_x000a_ D &amp; A Door Specialties    _x000a_ 2667 S Victory View Wy    _x000a_                           _x000a_                           _x000a_ Boise             ID 83709_x000a_**********************************************_x000a_PO026225 order 491972_x000a__x000a_ _x000a_Looks like we have a closer body that has given out. Can I please get a replacement body coming._x000a__x000a_ _x000a__x000a_Thank you,_x000a__x000a_ _x000a__x000a_Shay Andrus_x000a__x000a_Purchasing Agent_x000a__x000a_D&amp;A Door and Specialties"/>
    <s v="D &amp; A DOOR SPECIALTIES"/>
    <s v="491972 00"/>
    <s v="PO026225"/>
    <s v="491972 00"/>
    <n v="1"/>
    <s v="Lcn"/>
    <s v="Dctl"/>
    <s v="4050A"/>
    <s v="Princeton"/>
    <n v="1"/>
    <s v="3101033~Leaking After Install|1036~Fuite Après l'installation|1031~Nach der Installation undicht|1040~Perdita Dopo l'installazione|3082~Fugas después de la instalación|1055~Yüklemeden Sonra Sızıntı|2070~Vazamento após a instalação"/>
    <s v="9111033~Leaking at Adjustment Ports|1036~Fuite aux ports de réglage|1040~Perdita alle porte di regolazione|3082~Fugas en los puertos de ajuste|1055~Ayarlama Limanlarında Sızıntı"/>
    <m/>
    <x v="0"/>
    <m/>
    <s v="4050A-3071 689"/>
    <s v="STD Cylinder"/>
    <m/>
    <m/>
    <n v="44481.833333333299"/>
    <m/>
    <m/>
    <s v="Replace Only"/>
    <s v="Resolved"/>
    <s v="Lori Catton"/>
    <s v="Lisa Waterhouse"/>
    <s v="Commercial"/>
    <x v="4"/>
    <s v="Leaking After Install"/>
    <s v="Leaking at Adjustment Ports"/>
    <s v=""/>
    <s v="2026 / 02"/>
    <s v="Return / Replace / Scrap"/>
    <x v="0"/>
  </r>
  <r>
    <x v="493"/>
    <s v="CAS6447823"/>
    <s v="Issue"/>
    <x v="0"/>
    <x v="0"/>
    <m/>
    <s v="Out of Box"/>
    <s v="Falcon"/>
    <s v="Lock"/>
    <s v="Cylinder"/>
    <s v="El Sauzal"/>
    <s v="Part # Needed:_x000a_(10) C987 626_x000a__x000a_Ship to Address:_x000a_LAFORCE LLC_x000a_ATTN: Kara Love_x000a_3940 GANTZ RD Unit E_x000a_GROVE CITY, OH, 43123_x000a__x000a_Send call tag for 10 C987 housing to be sent back for evaluation to Kevin Wickline/Steve Couch to Security office._x000a_(10) Falcon C987 SFIC core not seating in the housing. When inserting the core in the housing, it is not seating correctly and flush. Need to replace the housing on this."/>
    <s v="LAFORCE LLC"/>
    <s v="14245105"/>
    <s v="1468703PO-JPK"/>
    <s v="8130869"/>
    <n v="1"/>
    <s v="Falcon"/>
    <s v="Lock"/>
    <s v="Cylinder"/>
    <s v="El Sauzal"/>
    <n v="10"/>
    <s v="0311033~Functional Mechanical|1040~Funzionamento Meccanico|3082~Función mecánica|1036~Functional Mechanical"/>
    <s v="0161033~Broken / Bad Parts|1040~Parti rotte / difettose|3082~Partes rotas / malas|1036~Pièces cassées / mauvaises"/>
    <m/>
    <x v="0"/>
    <m/>
    <s v="CYLSS-FLCY*11077123"/>
    <s v="SFIC"/>
    <s v="Mortise Housing"/>
    <m/>
    <n v="46041.791666666701"/>
    <m/>
    <m/>
    <s v="Return and Replace"/>
    <s v="Active"/>
    <s v="Kevin Wickline"/>
    <s v="Veronica Ross"/>
    <s v="Commercial"/>
    <x v="16"/>
    <s v="Functional Mechanical"/>
    <s v="Broken / Bad Parts"/>
    <s v=""/>
    <s v="2026 / 02"/>
    <s v="Return / Replace / Scrap"/>
    <x v="0"/>
  </r>
  <r>
    <x v="494"/>
    <s v="CAS6447953"/>
    <s v="Issue"/>
    <x v="1"/>
    <x v="2"/>
    <m/>
    <m/>
    <s v="Lcn"/>
    <s v="Dctl"/>
    <s v="4810"/>
    <s v="Princeton"/>
    <s v="QS APPROVED request to change quote 1503739 to 1597216 for this purchase order. Please see attached email. I. SANDOVAL_x000a__x000a_-----------------------------------------------------------------------------_x000a__x000a_Please apply Quote# 1597216 and issue a credit for the difference."/>
    <s v="Foundation Building Materials"/>
    <s v="102886 00"/>
    <s v="2175189-00MEMO"/>
    <s v="102886 00"/>
    <n v="1"/>
    <s v="Lcn"/>
    <s v="Dctl"/>
    <s v="4810"/>
    <s v="Princeton"/>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68.791666666701"/>
    <m/>
    <m/>
    <s v="Credit Request"/>
    <s v="Resolved"/>
    <s v="Lori Catton"/>
    <s v="Lori Catton"/>
    <s v="Commercial"/>
    <x v="4"/>
    <s v="Customer Forgot or Incorrect Quote #"/>
    <s v="Customer Forgot to Add Quote"/>
    <s v=""/>
    <s v="2026 / 02"/>
    <s v="Credit / Debit Request"/>
    <x v="2"/>
  </r>
  <r>
    <x v="495"/>
    <s v="CAS6448743"/>
    <s v="Issue"/>
    <x v="0"/>
    <x v="1"/>
    <m/>
    <m/>
    <s v="Proexpress"/>
    <s v="Multiple"/>
    <s v="Multiple"/>
    <s v="Olathe"/>
    <s v="NC RPL_x000a_SHIPPED INCORRECT ITEM_x000a_LINE 1 - QTY 5 - LOCK.W511.P6.DAN.626.30-197.630.Q330-148.134.KD.C.COMPKY.2_x000a_We just checked in this order and have a full case of W511 but the second box of 5, are the W581._x000a__x000a_Can you review your tapes and get a replacement order out ASAP._x000a__x000a_APPALACHIAN COMM PROD LLC - BLOUNTVILLE_x000a_250 BIRCH ST_x000a_Ste B_x000a_Blountville, TN 37617_x000a_USA"/>
    <s v="APPALACHIAN COMMERCIAL PRODUCTS LLC"/>
    <s v="SO03271612"/>
    <s v="13150"/>
    <s v="45701024"/>
    <n v="1"/>
    <s v="Proexpress"/>
    <s v="Multiple"/>
    <s v="Multiple"/>
    <s v="Olathe"/>
    <n v="5"/>
    <s v="0281033~Allegion Sent Incorrect Product / Part"/>
    <s v="9721033~Incorrect Product|1036~Produit incorrect|1040~Prodotto errato"/>
    <m/>
    <x v="0"/>
    <m/>
    <s v="043156598168"/>
    <s v="W511"/>
    <m/>
    <n v="46065.041666666701"/>
    <m/>
    <m/>
    <m/>
    <s v="Replace Only"/>
    <s v="Resolved"/>
    <s v="Katie Ramsey"/>
    <s v="Katie Ramsey"/>
    <s v="Commercial"/>
    <x v="11"/>
    <s v="Allegion Sent Incorrect Product / Part"/>
    <s v="Incorrect Product"/>
    <s v=""/>
    <s v="2026 / 02"/>
    <s v="Return / Replace / Scrap"/>
    <x v="0"/>
  </r>
  <r>
    <x v="496"/>
    <s v="CAS6449421"/>
    <s v="Issue"/>
    <x v="0"/>
    <x v="4"/>
    <m/>
    <m/>
    <s v="Falcon"/>
    <s v="Lock"/>
    <s v="Keys"/>
    <s v="El Sauzal"/>
    <s v="***NEW RPA - 52702261236701 EV 2/27/26 P.A.***_x000a__x000a_NO CHARGE REPLACEMENT ORDER; _x000a__x000a_OLD RPA 51202261236701_x000a__x000a_LINE 1 QTY 10_x000a_KEY.35-400-EV.468.R134_x000a__x000a_Is there anything else we should know about your request?: The customer ordered 50 each blank keys and they said they only recieved 40 blank keys. They said they are missing 10 blank keys._x000a_Selected primary Product Type: Accessories_x000a_Do you also need to update the Ship To Address on your order?: No_x000a_The original ship-to address is saved on the shipping tab._x000a_One or more files were provided by the customer and saved in the timeline._x000a_Email: hlang@cornerstonedetention.com_x000a_Phone Number: 2564319812_x000a_Preferred Contact Method: Email"/>
    <s v="CORNERSTONE DETENTION PRODUCTS INC"/>
    <s v="14270092"/>
    <s v="020199-66.A"/>
    <s v="8168533"/>
    <n v="1"/>
    <s v="Schlage Commercial"/>
    <s v="Lock"/>
    <s v="Keys"/>
    <s v="Security"/>
    <n v="10"/>
    <s v="0641033~Allegion Shipped Incorrect Amount|1040~(Allegion) Spedito Valore/Q.tà Errato|3082~Allegion envió una cantidad incorrecta|1036~Allegion a expédié un montant incorrect"/>
    <s v="3251033~Shortage|1040~Mancanza|1055~Eksiklik|3082~Escaso|1036~Rupture"/>
    <m/>
    <x v="6"/>
    <m/>
    <s v="KYSS-SLKY*9012160"/>
    <m/>
    <m/>
    <m/>
    <n v="46070.791666666701"/>
    <m/>
    <m/>
    <s v="Replace Only"/>
    <s v="Active"/>
    <s v="Portal Cases"/>
    <s v="Ramiro Hernandez"/>
    <s v="Commercial"/>
    <x v="16"/>
    <s v="Allegion Shipped Incorrect Amount"/>
    <s v="Shortage"/>
    <s v=""/>
    <s v="2026 / 02"/>
    <s v="Return / Replace / Scrap"/>
    <x v="0"/>
  </r>
  <r>
    <x v="497"/>
    <s v="CAS6449755"/>
    <s v="Issue"/>
    <x v="0"/>
    <x v="1"/>
    <m/>
    <m/>
    <s v="Schlage Commercial"/>
    <s v="Lock"/>
    <s v="ND"/>
    <s v="El Sauzal"/>
    <s v="Is there anything else we should know about this return?: These locks were ordered as US26 but were received as US26D_x000a_Selected primary Product Type: Mechanical Locks_x000a_Do you also need to update the Ship To Address on your order?: No_x000a_The original ship-to address is saved on the shipping tab._x000a_Did the label match the product inside?: Yes_x000a_Email: john2@glaserenterprises.com_x000a_Preferred Contact Method: Email_x000a_"/>
    <s v="GLASER ENTERPRISES INC"/>
    <s v="14256886"/>
    <s v="26555"/>
    <s v="8146882"/>
    <m/>
    <m/>
    <m/>
    <m/>
    <m/>
    <n v="6"/>
    <m/>
    <m/>
    <m/>
    <x v="4"/>
    <m/>
    <s v="ND-SLLK*10171604"/>
    <m/>
    <m/>
    <m/>
    <n v="46050.791666666701"/>
    <m/>
    <m/>
    <m/>
    <s v="Active"/>
    <s v="Portal Cases"/>
    <s v="Portal Cases"/>
    <s v="Commercial"/>
    <x v="3"/>
    <s v=""/>
    <s v=""/>
    <s v=""/>
    <s v="2026 / 02"/>
    <s v="Return / Replace / Scrap"/>
    <x v="1"/>
  </r>
  <r>
    <x v="498"/>
    <s v="CAS6450736"/>
    <s v="Issue"/>
    <x v="0"/>
    <x v="1"/>
    <m/>
    <m/>
    <s v="Lcn"/>
    <s v="Dctl"/>
    <s v="9540"/>
    <s v="Princeton"/>
    <s v="Replacement_x000a__x000a__x000a_Qty 1LH 9540-3077 Reg Arm_x000a_Incorrect handing. Please replace closer arm._x000a__x000a_ship to :_x000a_SPOKANE HARDWARE SUPPLY INC_x000a_2001 E TRENT AVE                               _x000a_Spokane WA 99202"/>
    <s v="SPOKANE HARDWARE SUPPLY INC"/>
    <s v="774161 01"/>
    <s v="724275-2"/>
    <m/>
    <n v="4"/>
    <s v="Lcn"/>
    <s v="Dctl"/>
    <s v="9540"/>
    <s v="Princeton"/>
    <n v="1"/>
    <s v="0281033~Allegion Sent Incorrect Product / Part"/>
    <s v="9721033~Incorrect Product|1036~Produit incorrect|1040~Prodotto errato"/>
    <m/>
    <x v="0"/>
    <m/>
    <s v="LH 9540IQ Arms                      REG               ANCLR MS"/>
    <s v="arm"/>
    <m/>
    <m/>
    <n v="45942.833333333299"/>
    <m/>
    <m/>
    <s v="Replace Only"/>
    <s v="Resolved"/>
    <s v="Lori Catton"/>
    <s v="Lisa Waterhouse"/>
    <s v="Commercial"/>
    <x v="4"/>
    <s v="Allegion Sent Incorrect Product / Part"/>
    <s v="Incorrect Product"/>
    <s v=""/>
    <s v="2026 / 02"/>
    <s v="Return / Replace / Scrap"/>
    <x v="0"/>
  </r>
  <r>
    <x v="499"/>
    <s v="CAS6450745"/>
    <s v="Issue"/>
    <x v="0"/>
    <x v="4"/>
    <m/>
    <m/>
    <s v="Schlage Residential"/>
    <s v="Lock"/>
    <s v="F Handleset"/>
    <s v="Olathe"/>
    <s v="CREDIT FOR CONCEALED SHORTAGE_x000a__x000a_CREDIT OPEN BALANCE : $663.67_x000a__x000a_IFC SHIPMENT_x000a__x000a_CARRIER : KNIGHT"/>
    <s v="HOME DEPOT"/>
    <s v="SO03179219"/>
    <s v="1077988264"/>
    <s v="4559401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77.791666666701"/>
    <m/>
    <m/>
    <s v="Credit Request"/>
    <s v="Resolved"/>
    <s v="Vicki Y Pleak"/>
    <s v="Vicki Y Pleak"/>
    <s v="Commercial"/>
    <x v="8"/>
    <s v="Allegion Shipped Incorrect Amount"/>
    <s v="Shortage"/>
    <s v=""/>
    <s v="2026 / 02"/>
    <s v="Return / Replace / Scrap"/>
    <x v="0"/>
  </r>
  <r>
    <x v="500"/>
    <s v="CAS6450923"/>
    <s v="Issue"/>
    <x v="0"/>
    <x v="1"/>
    <m/>
    <m/>
    <s v="Lcn"/>
    <s v="Dctl"/>
    <s v="4010"/>
    <s v="Princeton"/>
    <s v="Line 8 should of been LH_x000a__x000a_Please send N/C_x000a__x000a_Qty (1) LH 4010-3049 689 SRT_x000a__x000a_Ship to_x000a_BUILDERS SUPPLY CO        _x000a_3501 N LEWIS AVE          _x000a_                          _x000a_                          _x000a_Sioux Falls       SD 57104"/>
    <s v="BUILDERS SUPPLY CO"/>
    <s v="792478 00"/>
    <s v="60599-JE"/>
    <s v="792478 00"/>
    <n v="8"/>
    <s v="Lcn"/>
    <s v="Dctl"/>
    <s v="4010"/>
    <s v="Princeton"/>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LH 4010-3049 689 SRT"/>
    <s v="arm"/>
    <m/>
    <m/>
    <n v="46070.791666666701"/>
    <m/>
    <m/>
    <s v="Replace Only"/>
    <s v="Resolved"/>
    <s v="Lori Catton"/>
    <s v="Lisa Waterhouse"/>
    <s v="Commercial"/>
    <x v="4"/>
    <s v="Allegion Entered Incorrect Product"/>
    <s v="Allegion Entered Incorrect Product"/>
    <s v=""/>
    <s v="2026 / 02"/>
    <s v="Return / Replace / Scrap"/>
    <x v="1"/>
  </r>
  <r>
    <x v="501"/>
    <s v="CAS6451214"/>
    <s v="Issue"/>
    <x v="0"/>
    <x v="1"/>
    <m/>
    <m/>
    <s v="Zero"/>
    <s v="Accy"/>
    <s v="Thresholds"/>
    <s v="Indianapolis"/>
    <s v="REPLACE SO03290278_x000a_DONE 02/27/26 JB_x000a__x000a_REPLACE LINE 15 QTY SHORT 1 545A-W/HOLES-223-36&quot; (914MM)_x000a__x000a_SHIP TO _x000a_850 REDNA TERRACE_x000a_CINCINNATI, OH 45215_x000a__x000a_Is there anything else we should know about your request?: WE ARE MISSING 1 OF LINE 15  QTY REC WAS 5_x000a_PLEASE SHIP REPLASEMENT ASAP&gt;_x000a_Selected primary Product Type: Accessories_x000a_Do you also need to update the Ship To Address on your order?: No_x000a_The original ship-to address is saved on the shipping tab._x000a_Email: hschibik@interiorsupplyinc.com_x000a_Phone Number: (513) 316-4746_x000a_Preferred Contact Method: Email"/>
    <s v="INTERIOR SUPPLY COLUMBUS"/>
    <s v="SO03275876"/>
    <s v="675107"/>
    <s v="45714968"/>
    <n v="15"/>
    <s v="Zero"/>
    <s v="Accy"/>
    <s v="Threshold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THR545A-223-36"/>
    <m/>
    <m/>
    <m/>
    <n v="46075.791666666701"/>
    <m/>
    <m/>
    <s v="Replace Only"/>
    <s v="Resolved"/>
    <s v="Portal Cases"/>
    <s v="Jacquelyn Bastone"/>
    <s v="Commercial"/>
    <x v="5"/>
    <s v="Allegion Sent Missing Product / Part"/>
    <s v="Missing Product"/>
    <s v=""/>
    <s v="2026 / 02"/>
    <s v="Return / Replace / Scrap"/>
    <x v="0"/>
  </r>
  <r>
    <x v="502"/>
    <s v="CAS6452954"/>
    <s v="Issue"/>
    <x v="0"/>
    <x v="1"/>
    <m/>
    <m/>
    <s v="Von Duprin"/>
    <s v="Exit"/>
    <s v="98/99"/>
    <s v="Indianapolis"/>
    <s v="THE ATTACHED PURCHASE ORDER DOES NOT STATE WOOD DOORS. DO YOU WANT TO DO A RETURN/REPLACE AT 45% RESTOCK FEE?_x000a__x000a_NC REPLACE _x000a__x000a_LINE 5 - 2 EACH 9849-L-BE-F-US26D-3'-&gt;8'0&quot;-9'2&quot;-LHR-996-17-US26D-LBLAFL-249-LBS-PBT=US32D (ED968 159245)_x000a_LINE 7 - 2 EACH 9849-L-BE-F-US26D-3'-&gt;8'0&quot;-9'2&quot;-RHR-996-17-US26D-LBLAFL-249-LBS-PBT=US32D (ED98 90880) _x000a__x000a__x000a_SHIP TO _x000a_UNIFIED DOOR AND HARDWARE GROUP - DBA COMMERCIAL HARDWARE OF MARYLAND_x000a_Phillip Long_x000a_7045 TROY HILL DRSUITE 100_x000a_ELKRIDGE  MD  21075_x000a__x000a_Is there anything else we should know about this return?: Exits for openings 1101D and 0210B on MD6645-013A. Part# on the box is correct but the material is not. The exits should be for wood doors but they came for HM doors. Requesting a no charge replacement_x000a_Selected primary Product Type: Exits_x000a_Do you also need to update the Ship To Address on your order?: No_x000a_The original ship-to address is saved on the shipping tab._x000a_Did the label match the product inside?: No_x000a_One or more files were provided by the customer and saved in the timeline._x000a_Email: jquinn@udhgroup.com_x000a_Preferred Contact Method: Email"/>
    <s v="UNIFIED DOOR AND HARDWARE GROUP - DBA COMMERCIAL HARDWARE OF MARYLAND"/>
    <s v="SO02984306"/>
    <s v="MD6645-013C"/>
    <s v="45408543"/>
    <n v="5"/>
    <m/>
    <m/>
    <m/>
    <m/>
    <n v="2"/>
    <m/>
    <m/>
    <m/>
    <x v="4"/>
    <m/>
    <s v="ED98"/>
    <m/>
    <m/>
    <m/>
    <n v="45844.833333333299"/>
    <m/>
    <m/>
    <m/>
    <s v="Active"/>
    <s v="Portal Cases"/>
    <s v="Mary Rowinski"/>
    <s v="Commercial"/>
    <x v="0"/>
    <s v=""/>
    <s v=""/>
    <s v=""/>
    <s v="2026 / 02"/>
    <s v="Return / Replace / Scrap"/>
    <x v="1"/>
  </r>
  <r>
    <x v="502"/>
    <s v="CAS6452954"/>
    <s v="Issue"/>
    <x v="0"/>
    <x v="1"/>
    <m/>
    <m/>
    <s v="Von Duprin"/>
    <s v="Exit"/>
    <s v="98/99"/>
    <s v="Indianapolis"/>
    <s v="THE ATTACHED PURCHASE ORDER DOES NOT STATE WOOD DOORS. DO YOU WANT TO DO A RETURN/REPLACE AT 45% RESTOCK FEE?_x000a__x000a_NC REPLACE _x000a__x000a_LINE 5 - 2 EACH 9849-L-BE-F-US26D-3'-&gt;8'0&quot;-9'2&quot;-LHR-996-17-US26D-LBLAFL-249-LBS-PBT=US32D (ED968 159245)_x000a_LINE 7 - 2 EACH 9849-L-BE-F-US26D-3'-&gt;8'0&quot;-9'2&quot;-RHR-996-17-US26D-LBLAFL-249-LBS-PBT=US32D (ED98 90880) _x000a__x000a__x000a_SHIP TO _x000a_UNIFIED DOOR AND HARDWARE GROUP - DBA COMMERCIAL HARDWARE OF MARYLAND_x000a_Phillip Long_x000a_7045 TROY HILL DRSUITE 100_x000a_ELKRIDGE  MD  21075_x000a__x000a_Is there anything else we should know about this return?: Exits for openings 1101D and 0210B on MD6645-013A. Part# on the box is correct but the material is not. The exits should be for wood doors but they came for HM doors. Requesting a no charge replacement_x000a_Selected primary Product Type: Exits_x000a_Do you also need to update the Ship To Address on your order?: No_x000a_The original ship-to address is saved on the shipping tab._x000a_Did the label match the product inside?: No_x000a_One or more files were provided by the customer and saved in the timeline._x000a_Email: jquinn@udhgroup.com_x000a_Preferred Contact Method: Email"/>
    <s v="UNIFIED DOOR AND HARDWARE GROUP - DBA COMMERCIAL HARDWARE OF MARYLAND"/>
    <s v="SO02984306"/>
    <s v="MD6645-013C"/>
    <s v="45408543"/>
    <n v="7"/>
    <m/>
    <m/>
    <m/>
    <m/>
    <n v="2"/>
    <m/>
    <m/>
    <m/>
    <x v="4"/>
    <m/>
    <s v="ED98"/>
    <m/>
    <m/>
    <m/>
    <n v="45844.833333333299"/>
    <m/>
    <m/>
    <m/>
    <s v="Active"/>
    <s v="Portal Cases"/>
    <s v="Mary Rowinski"/>
    <s v="Commercial"/>
    <x v="0"/>
    <s v=""/>
    <s v=""/>
    <s v=""/>
    <s v="2026 / 02"/>
    <s v="Return / Replace / Scrap"/>
    <x v="1"/>
  </r>
  <r>
    <x v="503"/>
    <s v="CAS6453636"/>
    <s v="Issue"/>
    <x v="0"/>
    <x v="0"/>
    <m/>
    <s v="Out of Box"/>
    <s v="Von Duprin"/>
    <s v="Exit"/>
    <s v="98/99"/>
    <s v="Indianapolis"/>
    <s v="Return and Replace at N/C_x000a_Device is not releasing the latch bolt_x000a__x000a_Line 16 (QTY 1) CD-98-NL-OP-US10B-3'-L/TRIM-110MD-US10B-299-PBT=US10B_x000a__x000a_Ship To/Pick Up Address:_x000a_GALENO - BOSTON_x000a_19 NORFOLK AVE_x000a_SOUTH EASTON, MA 02375_x000a_USA"/>
    <s v="COOK &amp; BOARDMAN LLC"/>
    <s v="SO03134520"/>
    <s v="365145-167"/>
    <s v="45552239"/>
    <n v="16"/>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ED98"/>
    <s v="Latch"/>
    <m/>
    <m/>
    <n v="45946.833333333299"/>
    <m/>
    <m/>
    <s v="Return and Replace"/>
    <s v="Active"/>
    <s v="Brayden Helms"/>
    <s v="Brayden Helms"/>
    <s v="Commercial"/>
    <x v="0"/>
    <s v="Functional Mechanical"/>
    <s v="Product Operation Issue"/>
    <s v="Latch Does Not Fully Release"/>
    <s v="2026 / 02"/>
    <s v="Return / Replace / Scrap"/>
    <x v="0"/>
  </r>
  <r>
    <x v="504"/>
    <s v="CAS6454191"/>
    <s v="Issue"/>
    <x v="0"/>
    <x v="0"/>
    <m/>
    <s v="Out of Box"/>
    <s v="Schlage System Components"/>
    <s v="Sys Comp"/>
    <s v="Mag M400"/>
    <s v="Security"/>
    <s v="M490DE is blowing fuses when connected to power supply, getting 24 volts DC at the lock., advised to provided case to distributor for replacement"/>
    <s v="ALFREDO NUNZIO"/>
    <s v="TAC -"/>
    <m/>
    <m/>
    <m/>
    <s v="Schlage System Components"/>
    <s v="Sys Comp"/>
    <s v="Mag M400"/>
    <s v="Security"/>
    <n v="1"/>
    <s v="0321033~Functional Electronic|1040~Funzionamento Elettronico|3082~Función electrónica|1036~Electronique fonctionnelle"/>
    <s v="0551040~Malfunzionamento elettrico|1033~Electrical Malfunction|3082~Mal funcionamiento eléctrico|1036~Dysfonctionnement électrique"/>
    <s v="0631033~No Power|1040~Senza Energia|3082~Sin alimentación"/>
    <x v="0"/>
    <m/>
    <m/>
    <s v="M490DE"/>
    <m/>
    <m/>
    <m/>
    <n v="46079.083333333299"/>
    <m/>
    <s v="Replace Only"/>
    <s v="Resolved"/>
    <s v="Richard Kacir"/>
    <s v="Richard Kacir"/>
    <s v="Commercial"/>
    <x v="6"/>
    <s v="Functional Electronic"/>
    <s v="Electrical Malfunction"/>
    <s v="No Power"/>
    <s v="2026 / 02"/>
    <s v="Return / Replace / Scrap"/>
    <x v="0"/>
  </r>
  <r>
    <x v="505"/>
    <s v="CAS6455137"/>
    <s v="Issue"/>
    <x v="0"/>
    <x v="1"/>
    <m/>
    <m/>
    <s v="Ives / Gj Commercial"/>
    <s v="Accy"/>
    <s v="Hinges"/>
    <s v="Indianapolis"/>
    <s v="NC RPL_x000a__x000a_LINE 2_x000a_18EA 5BB1HW 4.5 x 4.5 652_x000a__x000a_MISSING"/>
    <s v="BARBARA SALCIDO"/>
    <s v="SO03268035"/>
    <s v="3-42520-25083"/>
    <m/>
    <m/>
    <m/>
    <m/>
    <m/>
    <m/>
    <m/>
    <m/>
    <m/>
    <m/>
    <x v="4"/>
    <m/>
    <m/>
    <m/>
    <m/>
    <m/>
    <m/>
    <m/>
    <m/>
    <m/>
    <s v="Active"/>
    <s v="Deandra Ball"/>
    <s v="Deandra Ball"/>
    <s v="Commercial"/>
    <x v="1"/>
    <s v=""/>
    <s v=""/>
    <s v=""/>
    <s v="2026 / 02"/>
    <s v="Return / Replace / Scrap"/>
    <x v="1"/>
  </r>
  <r>
    <x v="506"/>
    <s v="CAS6456144"/>
    <s v="Issue"/>
    <x v="0"/>
    <x v="0"/>
    <m/>
    <s v="Out of Box"/>
    <s v="Schlage Electronic Locks"/>
    <s v="Electronic Locks"/>
    <s v="CO100"/>
    <s v="Ensenada"/>
    <s v="replace at N/C_x000a_Line 1 QTY 1) LOCK.CO100.CY.40.KP.P.RHO.626.RH.4B.13-247.10-025.134.KD.C.48-100.2_x000a__x000a_Lock unable to be installed and powered_x000a_see case: CAS6456087_x000a__x000a_Ship to:_x000a_DESIGN SUPPLY DOORS LLC_x000a_6800 E Truman Rd_x000a_Kansas City, MO 64126_x000a_Megan Hudson_x000a_8167022379"/>
    <s v="DESIGN SUPPLY DOORS LLC"/>
    <s v="14261577"/>
    <s v="2531206-16"/>
    <s v="8159101"/>
    <n v="1"/>
    <s v="Schlage Electronic Locks"/>
    <s v="Electronic Locks"/>
    <s v="CO100"/>
    <s v="Ensenada"/>
    <n v="1"/>
    <s v="0321033~Functional Electronic|1040~Funzionamento Elettronico|3082~Función electrónica|1036~Electronique fonctionnelle"/>
    <s v="3931033~Will Not Power Up|1036~Ne Sera Pas Sous Tension|3082~No se enciende|1040~Non si accende|1055~Güç Ünitesi Çalışmıyor"/>
    <s v="0111033~Damaged Part|1036~Pièce endommagée|3082~Parte dañada|1040~Parte Danneggiata"/>
    <x v="0"/>
    <m/>
    <s v="CO10-SES*8565492"/>
    <s v="COM Cover"/>
    <m/>
    <m/>
    <n v="46063.083333333299"/>
    <m/>
    <m/>
    <s v="Replace Only"/>
    <s v="Active"/>
    <s v="Stephen Brown"/>
    <s v="Elizabeth Leyba"/>
    <s v="Commercial"/>
    <x v="10"/>
    <s v="Functional Electronic"/>
    <s v="Will Not Power Up"/>
    <s v="Damaged Part"/>
    <s v="2026 / 02"/>
    <s v="Return / Replace / Scrap"/>
    <x v="0"/>
  </r>
  <r>
    <x v="507"/>
    <s v="CAS6456169"/>
    <s v="Issue"/>
    <x v="0"/>
    <x v="0"/>
    <m/>
    <s v="Out of Box"/>
    <s v="Schlage Commercial"/>
    <s v="Lock"/>
    <s v="L9000"/>
    <s v="Security"/>
    <s v="Is there visible damage to exterior of shipping cartons?: no_x000a_Is there anything else we should know about your request?: See link below of damaged lock_x000a_https://we.tl/t-FfzaUgJOAC_x000a_Selected primary Product Type: Mechanical Locks_x000a_Do you also need to update the Ship To Address on your order?: No_x000a_The original ship-to address is saved on the shipping tab._x000a_One or more files were provided by the customer and saved in the timeline._x000a_Email: purchasing@mddoor.com_x000a_Phone Number: (718) 513-2500_x000a_Preferred Contact Method: Email_x000a_"/>
    <s v="M &amp; D FIRE DOOR"/>
    <s v="14140191"/>
    <s v="EHZ292687"/>
    <s v="7975066"/>
    <m/>
    <m/>
    <m/>
    <m/>
    <m/>
    <n v="1"/>
    <s v="0491040~Imballaggio|1033~Insufficient Packaging|1036~Emballage|3082~Embalaje"/>
    <s v="1111040~Imballaggio|3082~Embalaje|1033~Insufficient Packaging|1036~Emballage"/>
    <m/>
    <x v="6"/>
    <m/>
    <s v="L-SLLK*10496286"/>
    <m/>
    <m/>
    <m/>
    <n v="45881.833333333299"/>
    <m/>
    <m/>
    <m/>
    <s v="Active"/>
    <s v="Portal Cases"/>
    <s v="Portal Cases"/>
    <s v="Commercial"/>
    <x v="3"/>
    <s v="Insufficient Packaging"/>
    <s v="Insufficient Packaging"/>
    <s v=""/>
    <s v="2026 / 02"/>
    <s v="Return / Replace / Scrap"/>
    <x v="0"/>
  </r>
  <r>
    <x v="508"/>
    <s v="CAS6456290"/>
    <s v="Issue"/>
    <x v="1"/>
    <x v="2"/>
    <m/>
    <m/>
    <s v="Kryptonite"/>
    <s v="Port Sec"/>
    <s v="Keeper Cable"/>
    <s v="Olathe"/>
    <s v="Sean Sullivan offered cust 5% discount as incentive to place a PO.   This credit is for that difference, $147.21"/>
    <s v="J &amp; B IMPORTERS INC"/>
    <s v="SO03193044"/>
    <s v="1124043"/>
    <s v="45608017"/>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09"/>
    <s v="CAS6456304"/>
    <s v="Issue"/>
    <x v="1"/>
    <x v="2"/>
    <m/>
    <m/>
    <s v="Kryptonite"/>
    <s v="Port Sec"/>
    <s v="Keeper Cable"/>
    <s v="Olathe"/>
    <s v="Sean Sullivan offered cust 5% discount as incentive to place a PO.   This credit is for that difference, $32.11"/>
    <s v="J &amp; B IMPORTERS INC"/>
    <s v="SO03192964"/>
    <s v="1124044"/>
    <s v="45609753"/>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0"/>
    <s v="CAS6456312"/>
    <s v="Issue"/>
    <x v="1"/>
    <x v="2"/>
    <m/>
    <m/>
    <s v="Kryptonite"/>
    <s v="Port Sec"/>
    <s v="Keeper Cable"/>
    <s v="Olathe"/>
    <s v="Sean Sullivan offered cust 5% discount as incentive to place a PO.   This credit is for that difference $261.44"/>
    <s v="J &amp; B IMPORTERS INC"/>
    <s v="SO03192588"/>
    <s v="1124045"/>
    <s v="45607967"/>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1"/>
    <s v="CAS6456319"/>
    <s v="Issue"/>
    <x v="1"/>
    <x v="2"/>
    <m/>
    <m/>
    <s v="Kryptonite"/>
    <s v="Port Sec"/>
    <s v="Keeper Cable"/>
    <s v="Olathe"/>
    <s v="Sean Sullivan offered cust 5% discount as incentive to place a PO.   This credit is for that difference $47.00"/>
    <s v="J &amp; B IMPORTERS INC"/>
    <s v="SO03193055"/>
    <s v="1124042"/>
    <s v="45608025"/>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2"/>
    <s v="CAS6456327"/>
    <s v="Issue"/>
    <x v="1"/>
    <x v="2"/>
    <m/>
    <m/>
    <s v="Kryptonite"/>
    <s v="Port Sec"/>
    <s v="Keeper Cable"/>
    <s v="Olathe"/>
    <s v="Sean Sullivan offered cust 5% discount as incentive to place a PO.   This credit is for that difference $141.70"/>
    <s v="J &amp; B IMPORTERS INC"/>
    <s v="SO03192917"/>
    <s v="1124047"/>
    <s v="45609744"/>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3"/>
    <s v="CAS6456333"/>
    <s v="Issue"/>
    <x v="1"/>
    <x v="2"/>
    <m/>
    <m/>
    <s v="Kryptonite"/>
    <s v="Port Sec"/>
    <s v="Keeper Cable"/>
    <s v="Olathe"/>
    <s v="Sean Sullivan offered cust 5% discount as incentive to place a PO.   This credit is for that difference $415.69"/>
    <s v="J &amp; B IMPORTERS INC"/>
    <s v="SO03192792"/>
    <s v="1124048"/>
    <s v="45618761"/>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4"/>
    <s v="CAS6456342"/>
    <s v="Issue"/>
    <x v="1"/>
    <x v="2"/>
    <m/>
    <m/>
    <s v="Kryptonite"/>
    <s v="Port Sec"/>
    <s v="Keeper Cable"/>
    <s v="Olathe"/>
    <s v="Sean Sullivan offered cust 5% discount as incentive to place a PO.   This credit is for that difference $28.77"/>
    <s v="J &amp; B IMPORTERS INC"/>
    <s v="SO03192771"/>
    <s v="1124049"/>
    <s v="45612058"/>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5"/>
    <s v="CAS6456350"/>
    <s v="Issue"/>
    <x v="1"/>
    <x v="2"/>
    <m/>
    <m/>
    <s v="Kryptonite"/>
    <s v="Port Sec"/>
    <s v="Keeper Cable"/>
    <s v="Olathe"/>
    <s v="Sean Sullivan offered cust 5% discount as incentive to place a PO.   This credit is for that difference $51.30"/>
    <s v="J &amp; B IMPORTERS INC"/>
    <s v="SO03192622"/>
    <s v="1124050"/>
    <s v="45607973"/>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6"/>
    <s v="CAS6456356"/>
    <s v="Issue"/>
    <x v="1"/>
    <x v="2"/>
    <m/>
    <m/>
    <s v="Kryptonite"/>
    <s v="Port Sec"/>
    <s v="Keeper Cable"/>
    <s v="Olathe"/>
    <s v="Sean Sullivan offered cust 5% discount as incentive to place a PO.   This credit is for that difference $77.34"/>
    <s v="J &amp; B IMPORTERS INC"/>
    <s v="SO03192653"/>
    <s v="1124051"/>
    <s v="45617246"/>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7"/>
    <s v="CAS6456370"/>
    <s v="Issue"/>
    <x v="1"/>
    <x v="2"/>
    <m/>
    <m/>
    <s v="Kryptonite"/>
    <s v="Port Sec"/>
    <s v="Keeper Cable"/>
    <s v="Olathe"/>
    <s v="Sean Sullivan offered cust 5% discount as incentive to place a PO.   This credit is for that difference $266.18"/>
    <s v="J &amp; B IMPORTERS INC"/>
    <s v="SO03192673"/>
    <s v="1124052"/>
    <s v="45609678"/>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8"/>
    <s v="CAS6456383"/>
    <s v="Issue"/>
    <x v="1"/>
    <x v="2"/>
    <m/>
    <m/>
    <s v="Kryptonite"/>
    <s v="Port Sec"/>
    <s v="Keeper Cable"/>
    <s v="Olathe"/>
    <s v="Sean Sullivan offered cust 5% discount as incentive to place a PO.   This credit is for that difference $838.45"/>
    <s v="J &amp; B IMPORTERS INC"/>
    <s v="SO03192733"/>
    <s v="1124053"/>
    <s v="45607997"/>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9"/>
    <s v="CAS6444812"/>
    <s v="Issue"/>
    <x v="1"/>
    <x v="2"/>
    <m/>
    <m/>
    <s v="Falcon"/>
    <s v="Lock"/>
    <s v="W"/>
    <s v="El Sauzal"/>
    <s v="Valid quote 1606901 is approved to apply to this purchase order. Please see attached quote page for discount details. I. SANDOVAL_x000a__x000a_------------------------------------------------_x000a__x000a_re-apply quote 1606901 to line 1of order 14270529_x000a_credit invoice 8172189_x000a__x000a_revised quote_x000a__x000a_related change case: CAS6444777"/>
    <s v="EXPI-DOOR SYSTEMS INC"/>
    <s v="14270529"/>
    <s v="EDS0057520"/>
    <s v="8172189"/>
    <n v="1"/>
    <s v="Falcon"/>
    <s v="Lock"/>
    <s v="W"/>
    <s v="El Sauzal"/>
    <n v="72"/>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s v="S00029207190"/>
    <m/>
    <m/>
    <m/>
    <n v="46072.791666666701"/>
    <m/>
    <m/>
    <s v="Credit Request"/>
    <s v="Resolved"/>
    <s v="Stephen Brown"/>
    <s v="Stephen Brown"/>
    <s v="Commercial"/>
    <x v="16"/>
    <s v="Quote Change / Revision"/>
    <s v="Quote Discounts Revised After PO Shipped"/>
    <s v=""/>
    <s v="2026 / 02"/>
    <s v="Credit / Debit Request"/>
    <x v="1"/>
  </r>
  <r>
    <x v="520"/>
    <s v="CAS6444881"/>
    <s v="Issue"/>
    <x v="1"/>
    <x v="2"/>
    <m/>
    <m/>
    <s v="Schlage Commercial"/>
    <s v="Lock"/>
    <s v="ND"/>
    <s v="El Sauzal"/>
    <s v="Valid quote 1606901 is approved to apply to this purchase order. Please see attached quote page for discount details. I. SANDOVAL_x000a__x000a_---------------------------------------------------------_x000a__x000a_re-apply quote 1606901 to order 14272024_x000a_credit invoice 8172840_x000a__x000a_revised quote_x000a__x000a_reference email in case CAS6444777"/>
    <s v="EXPI-DOOR SYSTEMS INC"/>
    <s v="14272024"/>
    <s v="EDS0057548"/>
    <s v="8172840"/>
    <n v="1"/>
    <s v="Schlage Commercial"/>
    <s v="Lock"/>
    <s v="ND"/>
    <s v="El Sauzal"/>
    <n v="6"/>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s v="ND-SLLK*9262187"/>
    <m/>
    <m/>
    <m/>
    <n v="46073.791666666701"/>
    <m/>
    <m/>
    <s v="Credit Request"/>
    <s v="Resolved"/>
    <s v="Stephen Brown"/>
    <s v="Stephen Brown"/>
    <s v="Commercial"/>
    <x v="3"/>
    <s v="Quote Change / Revision"/>
    <s v="Quote Discounts Revised After PO Shipped"/>
    <s v=""/>
    <s v="2026 / 02"/>
    <s v="Credit / Debit Request"/>
    <x v="1"/>
  </r>
  <r>
    <x v="521"/>
    <s v="CAS6445142"/>
    <s v="Issue"/>
    <x v="0"/>
    <x v="1"/>
    <m/>
    <m/>
    <s v="Schlage Commercial"/>
    <s v="Lock"/>
    <s v="ND"/>
    <s v="Security"/>
    <s v="replace at N/C_x000a_QTY 1) 47697033.626_x000a_missing outside emergency turn assembly, see attached email/photos_x000a__x000a_Ship to:_x000a_H &amp; G SALES INC_x000a_11635 LACKLAND RD_x000a_Saint Louis, MO, 63146, US_x000a_attn: Kevin Costigan_x000a_314-917-8186"/>
    <s v="H &amp; G SALES INC"/>
    <s v="14135449"/>
    <s v="3042420005"/>
    <s v="8058013"/>
    <n v="3"/>
    <s v="Schlage Commercial"/>
    <s v="Lock"/>
    <s v="ND"/>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7697033.626"/>
    <m/>
    <m/>
    <m/>
    <n v="45958.833333333299"/>
    <m/>
    <m/>
    <s v="Replace Only"/>
    <s v="Resolved"/>
    <s v="Stephen Brown"/>
    <s v="Kevin Durand"/>
    <s v="Commercial"/>
    <x v="3"/>
    <s v="Allegion Sent Missing Product / Part"/>
    <s v="Missing Part / Component"/>
    <s v=""/>
    <s v="2026 / 02"/>
    <s v="Return / Replace / Scrap"/>
    <x v="0"/>
  </r>
  <r>
    <x v="522"/>
    <s v="CAS6445407"/>
    <s v="Issue"/>
    <x v="0"/>
    <x v="0"/>
    <m/>
    <s v="Out of Box"/>
    <s v="Von Duprin"/>
    <s v="Exit"/>
    <s v="Trim/Controls"/>
    <s v="Indianapolis"/>
    <s v="Line 12 trim does not lock in Fail Secure or Fail Safe modes _x000a__x000a_Replace N/C_x000a_1 EA M996L -RV US32D FS- 06 RHR_x000a__x000a_Ship to address_x000a_160 - Cook and Boardman - LaVergne_x000a_345 MASON RD_x000a_LA VERGNE, TN 37086_x000a_USA_x000a__x000a_LX-RX-98-L-F-US32D-3'-RHR-M996-06SS-US32D-FS-299F-PBT=US32D-CON-GBK_x000a__x000a__x000a__x000a_Hello Elizabeth, _x000a__x000a_Please advise which lines and how many defective trims you have so we can begin the replacement process. If you have pictures of the faulty trims please send those in as well."/>
    <s v="COOK &amp; BOARDMAN LLC"/>
    <s v="SO03162747"/>
    <s v="372974-07"/>
    <s v="45597227"/>
    <n v="12"/>
    <s v="Von Duprin"/>
    <s v="Exit"/>
    <s v="Trim/Controls"/>
    <s v="Indianapolis"/>
    <n v="1"/>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s v="TRIM.28463"/>
    <s v="Trim"/>
    <m/>
    <m/>
    <n v="45977.791666666701"/>
    <m/>
    <m/>
    <s v="Return and Replace"/>
    <s v="Active"/>
    <s v="Mikala Holland"/>
    <s v="Kylie Hurt"/>
    <s v="Commercial"/>
    <x v="0"/>
    <s v="Functional Electronic"/>
    <s v="Motor / Solenoid Issue"/>
    <s v="Motor Not Pulling / Releasing"/>
    <s v="2026 / 02"/>
    <s v="Return / Replace / Scrap"/>
    <x v="0"/>
  </r>
  <r>
    <x v="523"/>
    <s v="CAS6445491"/>
    <s v="Issue"/>
    <x v="1"/>
    <x v="2"/>
    <m/>
    <m/>
    <s v="Schlage Commercial"/>
    <s v="Lock"/>
    <s v="L9000"/>
    <s v="El Sauzal"/>
    <s v="Valid quote 1608390 is approved to apply to this purchase order. Please see attached quote page for discount details. I. SANDOVAL_x000a__x000a_------------------------------------------------------------------_x000a__x000a_re-apply quote 1608390 to lines 39 of order 14271433_x000a_credit invoice 8171420_x000a_incorrect discount applied_x000a__x000a_Change case for line 40,69: CAS6445440"/>
    <s v="HUNTINGTON HARDWARE CO INC - HQ"/>
    <s v="14271433"/>
    <s v="1382962P"/>
    <s v="8171420"/>
    <n v="39"/>
    <s v="Schlage Commercial"/>
    <s v="Lock"/>
    <s v="L9000"/>
    <s v="El Sauzal"/>
    <n v="10"/>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s v="S00000056595"/>
    <m/>
    <m/>
    <m/>
    <n v="46072.791666666701"/>
    <m/>
    <m/>
    <s v="Credit Request"/>
    <s v="Resolved"/>
    <s v="Stephen Brown"/>
    <s v="Stephen Brown"/>
    <s v="Commercial"/>
    <x v="3"/>
    <s v="Pricebook / ERP Mismatch"/>
    <s v="System Did Not Apply Correct Pricing"/>
    <s v=""/>
    <s v="2026 / 02"/>
    <s v="Credit / Debit Request"/>
    <x v="1"/>
  </r>
  <r>
    <x v="524"/>
    <s v="CAS6445519"/>
    <s v="Issue"/>
    <x v="0"/>
    <x v="1"/>
    <m/>
    <m/>
    <s v="Falcon"/>
    <s v="Lock"/>
    <s v="Keys"/>
    <s v="El Sauzal"/>
    <s v="replace an N/C:_x000a_line 16 QTY 2) KEY.KB609-2.BLK.CCA.No_x000a_line 19 QTY 1) KEY.KB632-1.BLK.CCA_x000a__x000a_Missing from shipment_x000a__x000a_Ship to:_x000a_TEXOMA BUILDERS SUPPLY_x000a_3365 JUANITA DR_x000a_BLDG ONE_x000a_DENISON, TX, 75020, US_x000a_attn Haylie Hernandez 903-462-0208"/>
    <s v="TEXOMA BUILDERS SUPPLY CO"/>
    <s v="14259040"/>
    <s v="6057830"/>
    <s v="8160606"/>
    <n v="16"/>
    <s v="Falcon"/>
    <s v="Lock"/>
    <s v="Keys"/>
    <s v="El Sauzal"/>
    <n v="2"/>
    <s v="0213082~Allegion no envió un producto/pieza|1040~(Alle) Spedito Articolo/Componente mancante|1036~Allegion a envoyé un produit ou une pièce manquante|1033~Allegion Sent Missing Product / Part"/>
    <s v="9741040~Prodotto Mancante|1033~Missing Product|1036~Produit manquant"/>
    <m/>
    <x v="0"/>
    <m/>
    <s v="KEYSS-FLKY*10811897"/>
    <m/>
    <m/>
    <m/>
    <n v="46063.791666666701"/>
    <m/>
    <m/>
    <s v="Replace Only"/>
    <s v="Resolved"/>
    <s v="Stephen Brown"/>
    <s v="Veronica Ross"/>
    <s v="Commercial"/>
    <x v="16"/>
    <s v="Allegion Sent Missing Product / Part"/>
    <s v="Missing Product"/>
    <s v=""/>
    <s v="2026 / 02"/>
    <s v="Return / Replace / Scrap"/>
    <x v="0"/>
  </r>
  <r>
    <x v="524"/>
    <s v="CAS6445519"/>
    <s v="Issue"/>
    <x v="0"/>
    <x v="1"/>
    <m/>
    <m/>
    <s v="Falcon"/>
    <s v="Lock"/>
    <s v="Keys"/>
    <s v="El Sauzal"/>
    <s v="replace an N/C:_x000a_line 16 QTY 2) KEY.KB609-2.BLK.CCA.No_x000a_line 19 QTY 1) KEY.KB632-1.BLK.CCA_x000a__x000a_Missing from shipment_x000a__x000a_Ship to:_x000a_TEXOMA BUILDERS SUPPLY_x000a_3365 JUANITA DR_x000a_BLDG ONE_x000a_DENISON, TX, 75020, US_x000a_attn Haylie Hernandez 903-462-0208"/>
    <s v="TEXOMA BUILDERS SUPPLY CO"/>
    <s v="14259040"/>
    <s v="6057830"/>
    <s v="8160606"/>
    <n v="19"/>
    <s v="Falcon"/>
    <s v="Lock"/>
    <s v="Keys"/>
    <s v="El Sauzal"/>
    <n v="1"/>
    <s v="0213082~Allegion no envió un producto/pieza|1040~(Alle) Spedito Articolo/Componente mancante|1036~Allegion a envoyé un produit ou une pièce manquante|1033~Allegion Sent Missing Product / Part"/>
    <s v="9741040~Prodotto Mancante|1033~Missing Product|1036~Produit manquant"/>
    <m/>
    <x v="0"/>
    <m/>
    <s v="KEYSS-FLKY*4761451"/>
    <m/>
    <m/>
    <m/>
    <n v="46063.791666666701"/>
    <m/>
    <m/>
    <s v="Replace Only"/>
    <s v="Resolved"/>
    <s v="Stephen Brown"/>
    <s v="Veronica Ross"/>
    <s v="Commercial"/>
    <x v="16"/>
    <s v="Allegion Sent Missing Product / Part"/>
    <s v="Missing Product"/>
    <s v=""/>
    <s v="2026 / 02"/>
    <s v="Return / Replace / Scrap"/>
    <x v="0"/>
  </r>
  <r>
    <x v="525"/>
    <s v="CAS6445570"/>
    <s v="Issue"/>
    <x v="0"/>
    <x v="4"/>
    <m/>
    <m/>
    <s v="Schlage Residential"/>
    <s v="Lock"/>
    <s v="F Knob/Lever"/>
    <s v="Ensenada"/>
    <s v="NC RPL _x000a_LINE 2 - QTY 8 - LOCK.F40.LAT.622.16-080.10-027.134_x000a_SHORT SHIPPED"/>
    <s v="COOK &amp; BOARDMAN LLC"/>
    <s v="14272598"/>
    <s v="35312"/>
    <s v="8171568"/>
    <n v="2"/>
    <s v="Schlage Residential"/>
    <s v="Lock"/>
    <s v="F Knob/Lever"/>
    <s v="Ensenada"/>
    <n v="8"/>
    <s v="0641033~Allegion Shipped Incorrect Amount|1040~(Allegion) Spedito Valore/Q.tà Errato|3082~Allegion envió una cantidad incorrecta|1036~Allegion a expédié un montant incorrect"/>
    <s v="3251033~Shortage|1040~Mancanza|1055~Eksiklik|3082~Escaso|1036~Rupture"/>
    <m/>
    <x v="6"/>
    <m/>
    <s v="043156479122"/>
    <s v="F40"/>
    <m/>
    <m/>
    <n v="46072.791666666701"/>
    <m/>
    <m/>
    <s v="Replace Only"/>
    <s v="Resolved"/>
    <s v="Katie Ramsey"/>
    <s v="Katie Ramsey"/>
    <s v="Residential - Channel"/>
    <x v="8"/>
    <s v="Allegion Shipped Incorrect Amount"/>
    <s v="Shortage"/>
    <s v=""/>
    <s v="2026 / 02"/>
    <s v="Return / Replace / Scrap"/>
    <x v="0"/>
  </r>
  <r>
    <x v="526"/>
    <s v="CAS6446179"/>
    <s v="Issue"/>
    <x v="0"/>
    <x v="0"/>
    <m/>
    <s v="Out of Box"/>
    <s v="Fast Track"/>
    <s v="Multiple"/>
    <s v="Multiple"/>
    <s v="Indianapolis"/>
    <s v="NC RPL - DEFECTIVE_x000a_SEE RELATED TECH CASE_x000a_LINE 1 - QTY 1 - M490P 628_x000a__x000a_H &amp; G SALES INC - ST LOUIS_x000a_11635 LACKLAND RD_x000a_SAINT LOUIS, MO 63146"/>
    <s v="RC Marsh"/>
    <s v="SO02982406"/>
    <s v="3040920020"/>
    <s v="45352010"/>
    <n v="1"/>
    <s v="Fast Track"/>
    <s v="Multiple"/>
    <s v="Multiple"/>
    <s v="Indianapolis"/>
    <n v="1"/>
    <s v="0321033~Functional Electronic|1040~Funzionamento Elettronico|3082~Función electrónica|1036~Electronique fonctionnelle"/>
    <s v="0263082~Comunicación|1033~Communication / Commissioning / Programming|1040~Comunicazione |1036~Communication"/>
    <s v="0451033~Programming Failure|1036~Erreur de programmation|3082~Fallo de programación|1040~Errore programmazione"/>
    <x v="0"/>
    <m/>
    <s v="043156208333"/>
    <s v="M490"/>
    <m/>
    <m/>
    <n v="45799.833333333299"/>
    <m/>
    <m/>
    <s v="Replace Only"/>
    <s v="Resolved"/>
    <s v="Katie Ramsey"/>
    <s v="Karen Fischer"/>
    <s v="Commercial"/>
    <x v="17"/>
    <s v="Functional Electronic"/>
    <s v="Communication / Commissioning / Programming"/>
    <s v="Programming Failure"/>
    <s v="2026 / 02"/>
    <s v="Return / Replace / Scrap"/>
    <x v="0"/>
  </r>
  <r>
    <x v="527"/>
    <s v="CAS6446273"/>
    <s v="Issue"/>
    <x v="0"/>
    <x v="1"/>
    <m/>
    <m/>
    <s v="Von Duprin"/>
    <s v="Exit"/>
    <s v="Trim/Controls"/>
    <s v="Indianapolis"/>
    <s v="Line 5- Incorrect trim received_x000a_Scrap in field_x000a__x000a_Replace no charge:_x000a_Line 5 Qty 1_x000a_230 L SP28 06 LHR_x000a__x000a_Ship to orig address:_x000a_3670 W OQUENDO RD_x000a_LAS VEGAS, NV 89118_x000a___________________________________x000a__x000a_Is there anything else we should know about this return?: Toggle switch to unlock and lock is not item. we have other in our stock and they do come with that switch._x000a_Selected primary Product Type: Mechanical Locks_x000a_Do you also need to update the Ship To Address on your order?: No_x000a_The original ship-to address is saved on the shipping tab._x000a_Did the label match the product inside?: Yes_x000a_Email: marcos.mendoza@imlss.com_x000a_Phone Number: (702) 939-5625_x000a_Preferred Contact Method: Email"/>
    <s v="IML Security Supply"/>
    <s v="SO03163066"/>
    <s v="684421"/>
    <s v="45600010"/>
    <n v="5"/>
    <s v="Von Duprin"/>
    <s v="Exit"/>
    <s v="Trim/Controls"/>
    <s v="Indianapolis"/>
    <n v="1"/>
    <s v="0281033~Allegion Sent Incorrect Product / Part"/>
    <s v="9721033~Incorrect Product|1036~Produit incorrect|1040~Prodotto errato"/>
    <m/>
    <x v="0"/>
    <m/>
    <s v="TRIM.10186"/>
    <m/>
    <m/>
    <m/>
    <n v="45980.791666666701"/>
    <m/>
    <m/>
    <s v="Replace Only"/>
    <s v="Resolved"/>
    <s v="Portal Cases"/>
    <s v="Tuesday Bailey"/>
    <s v="Commercial"/>
    <x v="0"/>
    <s v="Allegion Sent Incorrect Product / Part"/>
    <s v="Incorrect Product"/>
    <s v=""/>
    <s v="2026 / 02"/>
    <s v="Return / Replace / Scrap"/>
    <x v="0"/>
  </r>
  <r>
    <x v="528"/>
    <s v="CAS6446734"/>
    <s v="Issue"/>
    <x v="0"/>
    <x v="0"/>
    <m/>
    <s v="Reliability"/>
    <s v="Schlage Residential"/>
    <s v="Lock"/>
    <s v="Encode"/>
    <s v="Ensenada"/>
    <s v="NC RPL - DEFECTIVE_x000a_CHIPPED FINISH_x000a_LINE 2 - QTY 1 - LOCK.BE489WBC.CEN.608.12-351.10-116.134.KD.C.48-180.1"/>
    <s v="BUILDERS SUPPLY CO INC"/>
    <s v="14264510"/>
    <s v="H195659"/>
    <s v="8160080"/>
    <n v="2"/>
    <s v="Schlage Residential"/>
    <s v="Lock"/>
    <s v="Encode"/>
    <s v="Ensenada"/>
    <n v="1"/>
    <s v="0071033~Appearance / Finish|1040~Estetica / Finitura|3082~Estética / Acabado|1036~Apparence/Finition"/>
    <s v="0491033~Dented / Scratches|1040~Ammaccato/graffiato|3082~Abollado/rayado|1036~Bosselé / rayé"/>
    <m/>
    <x v="0"/>
    <m/>
    <s v="194555215535"/>
    <s v="BE489"/>
    <m/>
    <m/>
    <n v="46063.791666666701"/>
    <m/>
    <m/>
    <s v="Replace Only"/>
    <s v="Resolved"/>
    <s v="Katie Ramsey"/>
    <s v="Katie Ramsey"/>
    <s v="Residential - Channel"/>
    <x v="9"/>
    <s v="Appearance / Finish"/>
    <s v="Dented / Scratches"/>
    <s v=""/>
    <s v="2026 / 02"/>
    <s v="Return / Replace / Scrap"/>
    <x v="0"/>
  </r>
  <r>
    <x v="529"/>
    <s v="CAS6446766"/>
    <s v="Issue"/>
    <x v="0"/>
    <x v="1"/>
    <m/>
    <m/>
    <s v="Von Duprin"/>
    <s v="Exit"/>
    <s v="Mechanical Parts / Kits"/>
    <s v="Indianapolis"/>
    <s v="missing top and bottom rod_x000a__x000a_SO03155252_x000a__x000a_Replace at N/C _x000a_ 1 EA 050512-643E_x000a_ 1 EA 050514-643E_x000a__x000a_Ship to address_x000a_ARCHITECTURAL SALES_x000a_700 N 6TH AVE_x000a__x000a_Warehouse 2 - Dock 24_x000a_EVANSVILLE, IN 47710_x000a_USA"/>
    <s v="LENSING BUILDING SPECIALTIES dba ARCHITECTURAL SALES"/>
    <s v="SO03155252"/>
    <s v="PO25-50256"/>
    <s v="45588636"/>
    <n v="4"/>
    <s v="Von Duprin"/>
    <s v="Exit"/>
    <s v="Mechanical Parts / 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n v="45972.791666666701"/>
    <m/>
    <m/>
    <s v="Replace Only"/>
    <s v="Resolved"/>
    <s v="Mikala Holland"/>
    <s v="Kylie Hurt"/>
    <s v="Commercial"/>
    <x v="0"/>
    <s v="Allegion Sent Missing Product / Part"/>
    <s v="Missing Part / Component"/>
    <s v=""/>
    <s v="2026 / 02"/>
    <s v="Return / Replace / Scrap"/>
    <x v="0"/>
  </r>
  <r>
    <x v="530"/>
    <s v="CAS6446939"/>
    <s v="Issue"/>
    <x v="1"/>
    <x v="5"/>
    <m/>
    <m/>
    <s v="Falcon"/>
    <s v="Exit"/>
    <s v="Mechanical Parts/Kits"/>
    <s v="Indianapolis"/>
    <s v="Please short pay invoice 45564960 in the amount of $104.41 for freight charges."/>
    <s v="ANIXTER INC"/>
    <s v="SO03140181"/>
    <s v="62T-694232-104"/>
    <s v="45564960"/>
    <n v="1"/>
    <s v="Falcon"/>
    <s v="Exit"/>
    <s v="Mechanical Parts/Kits"/>
    <s v="Indianapolis"/>
    <n v="1"/>
    <s v="0791033~Incorrect Shipping &amp; Handling|1040~Spedizione &amp; gestione errati|3082~Envío y manejo incorrectos|1036~Expédition et manutention incorrectes"/>
    <s v="9771036~Distribution / Usine - Fret incorrect|1040~Distrib / stabilimento - trasporto errato|1033~Distrib / Factory - Incorrect Freight"/>
    <m/>
    <x v="6"/>
    <m/>
    <s v="47266630-51: 25 MEL Kit 3' US26D"/>
    <m/>
    <m/>
    <m/>
    <n v="45963.791666666701"/>
    <m/>
    <m/>
    <s v="Debit Request"/>
    <s v="Resolved"/>
    <s v="Mikala Holland"/>
    <s v="Mikala Holland"/>
    <s v="Commercial"/>
    <x v="12"/>
    <s v="Incorrect Shipping &amp; Handling"/>
    <s v="Distrib / Factory - Incorrect Freight"/>
    <s v=""/>
    <s v="2026 / 02"/>
    <s v="Credit / Debit Request"/>
    <x v="0"/>
  </r>
  <r>
    <x v="531"/>
    <s v="CAS6446964"/>
    <s v="Issue"/>
    <x v="0"/>
    <x v="3"/>
    <m/>
    <m/>
    <s v="Ives / Gj Commercial"/>
    <s v="Accy"/>
    <s v="Pivots"/>
    <s v="Indianapolis"/>
    <s v="NO CHARGE REPLACMENT_x000a_REPLACE_x000a_Line-21, (6ea.)- 7215 SET RH US10B_x000a_LINE-22 (6EA) -7215 SET RH US10B_x000a__x000a_Tracking-_x000a_UPS #1ZA5V9400396216337_x000a_ returned to sender on 12/27."/>
    <s v="D H PACE"/>
    <s v="SO03144835"/>
    <s v="95251389"/>
    <s v="45638599"/>
    <m/>
    <s v="Ives / Gj Commercial"/>
    <s v="Accy"/>
    <s v="Pivots"/>
    <s v="Indianapolis"/>
    <n v="1"/>
    <s v="Lost in Transit/Wrong Address"/>
    <s v="1743082~Dirección incorrecta - Transportista|1040~Indirizzo errato - Trasportatore|1036~Mauvaise adresse - Transporteur|1033~Wrong Address - Carrier"/>
    <m/>
    <x v="5"/>
    <m/>
    <m/>
    <m/>
    <m/>
    <m/>
    <n v="46009.791666666701"/>
    <m/>
    <m/>
    <s v="Replace Only"/>
    <s v="Resolved"/>
    <s v="JaNette Hooten"/>
    <s v="JaNette Hooten"/>
    <s v="Commercial"/>
    <x v="1"/>
    <s v="Lost in Transit/Wrong Address"/>
    <s v="Wrong Address - Carrier"/>
    <s v=""/>
    <s v="2026 / 02"/>
    <s v="Return / Replace / Scrap"/>
    <x v="0"/>
  </r>
  <r>
    <x v="532"/>
    <s v="CAS6447494"/>
    <s v="Issue"/>
    <x v="0"/>
    <x v="3"/>
    <m/>
    <m/>
    <s v="Ives / Gj Commercial"/>
    <s v="Accy"/>
    <s v="Hinges"/>
    <s v="Indianapolis"/>
    <s v="N/C replacement, damaged during transit and the other is delayed. _x000a__x000a_Line 1 - Qty 9 - 5BB1HW 4.5 x 4.5 652 NRP_x000a_Line 2 - Qty 21 - 5BB1 4.5 x 4.5 652_x000a__x000a_Ship to:_x000a_K &amp; B _x000a_5800 S VALLEY VIEW BLVD_x000a_SUITE 110_x000a_LAS VEGAS, NV 89118_x000a_USA_x000a__x000a_Is there anything else we should know about your request?: NON-RMA. WE HAVE NOT RECEIVED EITHER PACKAGE FOR THIS ORDER. _x000a__x000a_ Tracking for line 1 shows shipment damaged and returned to sender (no replacement processed yet). Tracking for line 2 shows delayed on 2/18 and has not moved. I am wondering if this package was also damaged but not reported or returned. Also possible it was lost, because it has not moved with UPS for 1 week. Please advise, or process replacements._x000a_Selected primary Product Type: Accessories_x000a_Do you also need to update the Ship To Address on your order?: No_x000a_The original ship-to address is saved on the shipping tab._x000a_Email: noel.blythe@dhpace.com_x000a_Preferred Contact Method: Email"/>
    <s v="D H PACE COMPANY"/>
    <s v="SO03260801"/>
    <s v="280.773320"/>
    <s v="45697033"/>
    <n v="1"/>
    <s v="Ives / Gj Commercial"/>
    <s v="Accy"/>
    <s v="Hinges"/>
    <s v="Indianapolis"/>
    <n v="9"/>
    <s v="0223082~Dañado en el Transporte|1040~Danneggiato Durante il Trasporto|1033~Damaged in Transit|1036~Endommagé pendant le transport"/>
    <s v="0471040~Danneggiato Durante il Trasporto|3082~Dañado en el transporte|1033~Damaged in Transit|1036~Endommagé pendant le transport"/>
    <m/>
    <x v="5"/>
    <m/>
    <s v="HINGE.371"/>
    <m/>
    <m/>
    <m/>
    <n v="46063.791666666701"/>
    <m/>
    <m/>
    <s v="Replace Only"/>
    <s v="Resolved"/>
    <s v="Portal Cases"/>
    <s v="Caleb Nanzer"/>
    <s v="Commercial"/>
    <x v="1"/>
    <s v="Damaged in Transit"/>
    <s v="Damaged in Transit"/>
    <s v=""/>
    <s v="2026 / 02"/>
    <s v="Return / Replace / Scrap"/>
    <x v="0"/>
  </r>
  <r>
    <x v="532"/>
    <s v="CAS6447494"/>
    <s v="Issue"/>
    <x v="0"/>
    <x v="3"/>
    <m/>
    <m/>
    <s v="Ives / Gj Commercial"/>
    <s v="Accy"/>
    <s v="Hinges"/>
    <s v="Indianapolis"/>
    <s v="N/C replacement, damaged during transit and the other is delayed. _x000a__x000a_Line 1 - Qty 9 - 5BB1HW 4.5 x 4.5 652 NRP_x000a_Line 2 - Qty 21 - 5BB1 4.5 x 4.5 652_x000a__x000a_Ship to:_x000a_K &amp; B _x000a_5800 S VALLEY VIEW BLVD_x000a_SUITE 110_x000a_LAS VEGAS, NV 89118_x000a_USA_x000a__x000a_Is there anything else we should know about your request?: NON-RMA. WE HAVE NOT RECEIVED EITHER PACKAGE FOR THIS ORDER. _x000a__x000a_ Tracking for line 1 shows shipment damaged and returned to sender (no replacement processed yet). Tracking for line 2 shows delayed on 2/18 and has not moved. I am wondering if this package was also damaged but not reported or returned. Also possible it was lost, because it has not moved with UPS for 1 week. Please advise, or process replacements._x000a_Selected primary Product Type: Accessories_x000a_Do you also need to update the Ship To Address on your order?: No_x000a_The original ship-to address is saved on the shipping tab._x000a_Email: noel.blythe@dhpace.com_x000a_Preferred Contact Method: Email"/>
    <s v="D H PACE COMPANY"/>
    <s v="SO03260801"/>
    <s v="280.773320"/>
    <s v="45697033"/>
    <n v="2"/>
    <s v="Ives / Gj Commercial"/>
    <s v="Accy"/>
    <s v="Hinges"/>
    <s v="Indianapolis"/>
    <n v="21"/>
    <s v="Lost in Transit/Wrong Address"/>
    <s v="1513082~Extraviado en tránsito - Transportista|1040~Smarrimento in transito - Vettore|1036~Perdu en transit - Transporteur|1033~Lost in Transit - Carrier"/>
    <m/>
    <x v="5"/>
    <m/>
    <s v="HINGE.323"/>
    <m/>
    <m/>
    <m/>
    <n v="46063.791666666701"/>
    <m/>
    <m/>
    <s v="Replace Only"/>
    <s v="Resolved"/>
    <s v="Portal Cases"/>
    <s v="Caleb Nanzer"/>
    <s v="Commercial"/>
    <x v="1"/>
    <s v="Lost in Transit/Wrong Address"/>
    <s v="Lost in Transit - Carrier"/>
    <s v=""/>
    <s v="2026 / 02"/>
    <s v="Return / Replace / Scrap"/>
    <x v="0"/>
  </r>
  <r>
    <x v="533"/>
    <s v="CAS6448923"/>
    <s v="Issue"/>
    <x v="0"/>
    <x v="4"/>
    <m/>
    <m/>
    <s v="Schlage Residential"/>
    <s v="Lock"/>
    <s v="F Handleset"/>
    <s v="Olathe"/>
    <s v="CREDIT FOR CONCEALED SHORTAGE:_x000a__x000a_DISPUTE CLAIM DENIED: DSPT11244869215_x000a__x000a_OPEN BALANCE $1030.59_x000a__x000a__x000a_CARRIER : UPS"/>
    <s v="AMAZON.COM SERVICES INC"/>
    <s v="SO03117013"/>
    <s v="7H2PZ3ED"/>
    <s v="45518952 AS DM45604544"/>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22.833333333299"/>
    <m/>
    <m/>
    <s v="Credit Request"/>
    <s v="Resolved"/>
    <s v="Vicki Y Pleak"/>
    <s v="Vicki Y Pleak"/>
    <s v="Commercial"/>
    <x v="8"/>
    <s v="Allegion Shipped Incorrect Amount"/>
    <s v="Shortage"/>
    <s v=""/>
    <s v="2026 / 02"/>
    <s v="Return / Replace / Scrap"/>
    <x v="0"/>
  </r>
  <r>
    <x v="534"/>
    <s v="CAS6448959"/>
    <s v="Issue"/>
    <x v="0"/>
    <x v="4"/>
    <m/>
    <m/>
    <s v="Schlage Residential"/>
    <s v="Lock"/>
    <s v="F Handleset"/>
    <s v="Olathe"/>
    <s v="CREDIT FOR CONCEALED SHORTAGE:_x000a__x000a_DISPUTE CLAIM DENIED: DSPT11884562271_x000a__x000a_OPEN BALANCE $8409.26_x000a__x000a__x000a_CARRIER : UPS"/>
    <s v="AMAZON.COM SERVICES INC"/>
    <s v="SO03149403"/>
    <s v="7Q1WGDAR"/>
    <s v="45566253 AS DM 45643120"/>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58.833333333299"/>
    <m/>
    <m/>
    <s v="Credit Request"/>
    <s v="Resolved"/>
    <s v="Vicki Y Pleak"/>
    <s v="Vicki Y Pleak"/>
    <s v="Commercial"/>
    <x v="8"/>
    <s v="Allegion Shipped Incorrect Amount"/>
    <s v="Shortage"/>
    <s v=""/>
    <s v="2026 / 02"/>
    <s v="Return / Replace / Scrap"/>
    <x v="0"/>
  </r>
  <r>
    <x v="535"/>
    <s v="CAS6449078"/>
    <s v="Issue"/>
    <x v="0"/>
    <x v="4"/>
    <m/>
    <m/>
    <s v="Schlage Residential"/>
    <s v="Lock"/>
    <s v="JC"/>
    <s v="Olathe"/>
    <s v="CREDIT FOR CONCEALED SHORTAGE: REQUESTED BY GAYLAN AND JOSH: _x000a__x000a_CREDIT OPEN BALANCE: $2219.13_x000a__x000a__x000a_CARRIER : AMERICAN CENTRAL TRANS"/>
    <s v="MENARDS INC"/>
    <s v="SO03230586"/>
    <s v="SHXD26326490"/>
    <s v="45660151"/>
    <m/>
    <s v="Schlage Residential"/>
    <s v="Lock"/>
    <s v="JC"/>
    <s v="Olathe"/>
    <n v="1"/>
    <s v="0641033~Allegion Shipped Incorrect Amount|1040~(Allegion) Spedito Valore/Q.tà Errato|3082~Allegion envió una cantidad incorrecta|1036~Allegion a expédié un montant incorrect"/>
    <s v="3251033~Shortage|1040~Mancanza|1055~Eksiklik|3082~Escaso|1036~Rupture"/>
    <m/>
    <x v="6"/>
    <m/>
    <m/>
    <m/>
    <m/>
    <m/>
    <n v="46034.791666666701"/>
    <m/>
    <m/>
    <s v="Credit Request"/>
    <s v="Resolved"/>
    <s v="Vicki Y Pleak"/>
    <s v="Vicki Y Pleak"/>
    <s v="Commercial"/>
    <x v="7"/>
    <s v="Allegion Shipped Incorrect Amount"/>
    <s v="Shortage"/>
    <s v=""/>
    <s v="2026 / 02"/>
    <s v="Return / Replace / Scrap"/>
    <x v="0"/>
  </r>
  <r>
    <x v="536"/>
    <s v="CAS6449144"/>
    <s v="Issue"/>
    <x v="0"/>
    <x v="4"/>
    <m/>
    <m/>
    <s v="Schlage Residential"/>
    <s v="Lock"/>
    <s v="F Handleset"/>
    <s v="Olathe"/>
    <s v="CREDIT FOR CONCEALED SHORTAGE_x000a__x000a_CREDIT OPEN BALANCE : $2961.61_x000a__x000a_IFC SHIPMENT_x000a__x000a_CARRIER : USA_x000a__x000a_CARRIER UNABLE TO PROVIDE THE DR!!!"/>
    <s v="HOME DEPOT"/>
    <s v="SO03177485"/>
    <s v="1077634546"/>
    <s v="4559214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74.791666666701"/>
    <m/>
    <m/>
    <s v="Credit Request"/>
    <s v="Resolved"/>
    <s v="Vicki Y Pleak"/>
    <s v="Vicki Y Pleak"/>
    <s v="Commercial"/>
    <x v="8"/>
    <s v="Allegion Shipped Incorrect Amount"/>
    <s v="Shortage"/>
    <s v=""/>
    <s v="2026 / 02"/>
    <s v="Return / Replace / Scrap"/>
    <x v="0"/>
  </r>
  <r>
    <x v="537"/>
    <s v="CAS6449173"/>
    <s v="Issue"/>
    <x v="0"/>
    <x v="4"/>
    <m/>
    <m/>
    <s v="Schlage Residential"/>
    <s v="Lock"/>
    <s v="F Handleset"/>
    <s v="Olathe"/>
    <s v="CREDIT FOR CONCEALED SHORTAGE_x000a__x000a_CREDIT OPEN BALANCE : $1105.37_x000a__x000a_IFC SHIPMENT_x000a__x000a_CARRIER : USA_x000a__x000a_CARRIER UNABLE TO PROVIDE THE DR!!!"/>
    <s v="HOME DEPOT"/>
    <s v="SO03192364"/>
    <s v="1081484966"/>
    <s v="4561033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91.791666666701"/>
    <m/>
    <m/>
    <s v="Credit Request"/>
    <s v="Resolved"/>
    <s v="Vicki Y Pleak"/>
    <s v="Vicki Y Pleak"/>
    <s v="Commercial"/>
    <x v="8"/>
    <s v="Allegion Shipped Incorrect Amount"/>
    <s v="Shortage"/>
    <s v=""/>
    <s v="2026 / 02"/>
    <s v="Return / Replace / Scrap"/>
    <x v="0"/>
  </r>
  <r>
    <x v="538"/>
    <s v="CAS6449208"/>
    <s v="Issue"/>
    <x v="0"/>
    <x v="4"/>
    <m/>
    <m/>
    <s v="Schlage Residential"/>
    <s v="Lock"/>
    <s v="F Handleset"/>
    <s v="Olathe"/>
    <s v="CREDIT FOR CONCEALED SHORTAGE_x000a__x000a_CREDIT OPEN BALANCE : $6092.40_x000a__x000a_IFC SHIPMENT_x000a__x000a_CARRIER : SCHNEIDER_x000a__x000a_CARRIER UNABLE TO PROVIDE THE DR!!!"/>
    <s v="HOME DEPOT"/>
    <s v="SO03183986"/>
    <s v="1079330761"/>
    <s v="45623288"/>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99.791666666701"/>
    <m/>
    <m/>
    <s v="Credit Request"/>
    <s v="Resolved"/>
    <s v="Vicki Y Pleak"/>
    <s v="Vicki Y Pleak"/>
    <s v="Commercial"/>
    <x v="8"/>
    <s v="Allegion Shipped Incorrect Amount"/>
    <s v="Shortage"/>
    <s v=""/>
    <s v="2026 / 02"/>
    <s v="Return / Replace / Scrap"/>
    <x v="0"/>
  </r>
  <r>
    <x v="539"/>
    <s v="CAS6449715"/>
    <s v="Issue"/>
    <x v="0"/>
    <x v="1"/>
    <m/>
    <m/>
    <s v="Falcon"/>
    <s v="Exit"/>
    <s v="Trim/Controls"/>
    <s v="Indianapolis"/>
    <s v="Line 13- Received (2) incorrect trims_x000a_Scrap in field_x000a__x000a_Replace no charge:_x000a_Line 13 Qty 2_x000a_512NL US26D 1 3/4&quot;_x000a__x000a_Ship to orig address:_x000a_12687 GATEWAY DR S_x000a_Tukwila, WA 98168_x000a__________________________________x000a_Is there anything else we should know about your request?: Hello,_x000a__x000a_Looks like back in early November we received this line of this PO.  A customer received a couple that were missing the cam actuator part inside.  We checked our stock and 2 of the 5 in stock were missing that part.  The attached 684123right is what they should look like, and 684123wrong are the 2 we have missing the cam actuator.  The date code on these 2 is 11/06/25 which lines up with this PO.  This is the only PO we received in November with this item.  Can we please get 2 replacements for these?  Either the whole device or the parts we are missing?  Thanks._x000a_Selected primary Product Type: Mechanical Locks_x000a_Do you also need to update the Ship To Address on your order?: No_x000a_The original ship-to address is saved on the shipping tab._x000a_One or more files were provided by the customer and saved in the timeline._x000a_Email: sea.receiving@imlss.com_x000a_Preferred Contact Method: Email"/>
    <s v="IML Security Supply"/>
    <s v="SO03160812"/>
    <s v="684123"/>
    <s v="45582292"/>
    <n v="13"/>
    <s v="Falcon"/>
    <s v="Exit"/>
    <s v="Trim/Controls"/>
    <s v="Indianapolis"/>
    <n v="2"/>
    <s v="0281033~Allegion Sent Incorrect Product / Part"/>
    <s v="9721033~Incorrect Product|1036~Produit incorrect|1040~Prodotto errato"/>
    <m/>
    <x v="0"/>
    <m/>
    <s v="F-TRIM.10853"/>
    <m/>
    <m/>
    <m/>
    <n v="45967.791666666701"/>
    <m/>
    <m/>
    <s v="Replace Only"/>
    <s v="Resolved"/>
    <s v="Portal Cases"/>
    <s v="Tuesday Bailey"/>
    <s v="Commercial"/>
    <x v="12"/>
    <s v="Allegion Sent Incorrect Product / Part"/>
    <s v="Incorrect Product"/>
    <s v=""/>
    <s v="2026 / 02"/>
    <s v="Return / Replace / Scrap"/>
    <x v="0"/>
  </r>
  <r>
    <x v="540"/>
    <s v="CAS6450317"/>
    <s v="Issue"/>
    <x v="1"/>
    <x v="2"/>
    <m/>
    <m/>
    <s v="Ives / Gj Commercial"/>
    <s v="Accy"/>
    <s v="Hinges"/>
    <s v="Indianapolis"/>
    <s v="Valid quote 1596911 is approved to apply to this purchase order. Please see attached quote page for discount details. I. SANDOVAL_x000a_-------------------------------------------------------_x000a_PLEASE APPLY QUOTE 1596911_x000a_ISSUE CREDIT"/>
    <s v="BUILDERS HARDWARE CO"/>
    <s v="SO03270220"/>
    <s v="60449C"/>
    <s v="45717438"/>
    <m/>
    <s v="Ives / Gj Commercial"/>
    <s v="Accy"/>
    <s v="Hinges"/>
    <s v="Indianapolis"/>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77.791666666701"/>
    <m/>
    <m/>
    <s v="Credit Request"/>
    <s v="Resolved"/>
    <s v="Lorell McDonald"/>
    <s v="Lorell McDonald"/>
    <s v="Commercial"/>
    <x v="1"/>
    <s v="Customer Forgot or Incorrect Quote #"/>
    <s v="Customer Forgot to Add Quote"/>
    <s v=""/>
    <s v="2026 / 02"/>
    <s v="Credit / Debit Request"/>
    <x v="2"/>
  </r>
  <r>
    <x v="541"/>
    <s v="CAS6450643"/>
    <s v="Issue"/>
    <x v="0"/>
    <x v="1"/>
    <m/>
    <m/>
    <s v="Fast Track"/>
    <s v="Multiple"/>
    <s v="Multiple"/>
    <s v="Security"/>
    <s v="REPLACE AT NO CHARGE_x000a_QTY (100 48-310 BROWN OPERATING KEY_x000a__x000a_SHIP TO_x000a_Himmel's Architectural Door &amp; Hardware, LLC - Houston_x000a_406 WEST RD_x000a_HOUSTON, TX 77038_x000a__x000a_Is there anything else we should know about this return?: we ordered 48-310 brown operating keys, we received key blanks_x000a_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rstrong@himmels.com_x000a_Phone Number: 2815204035_x000a_Preferred Contact Method: Email"/>
    <s v="Himmel's Architectural Door &amp; Hardware"/>
    <s v="SO03269686  14269356"/>
    <s v="6039190"/>
    <s v="45704190"/>
    <n v="1"/>
    <s v="Schlage Commercial"/>
    <s v="Lock"/>
    <s v="Keys"/>
    <s v="Security"/>
    <n v="100"/>
    <s v="0281033~Allegion Sent Incorrect Product / Part"/>
    <s v="9721033~Incorrect Product|1036~Produit incorrect|1040~Prodotto errato"/>
    <m/>
    <x v="0"/>
    <m/>
    <s v="S00021225475:FT"/>
    <m/>
    <m/>
    <m/>
    <n v="46069.791666666701"/>
    <m/>
    <m/>
    <s v="Return and Replace"/>
    <s v="Resolved"/>
    <s v="Portal Cases"/>
    <s v="Karen Fischer"/>
    <s v="Commercial"/>
    <x v="17"/>
    <s v="Allegion Sent Incorrect Product / Part"/>
    <s v="Incorrect Product"/>
    <s v=""/>
    <s v="2026 / 02"/>
    <s v="Return / Replace / Scrap"/>
    <x v="0"/>
  </r>
  <r>
    <x v="542"/>
    <s v="CAS6450753"/>
    <s v="Issue"/>
    <x v="0"/>
    <x v="4"/>
    <m/>
    <m/>
    <s v="Von Duprin"/>
    <s v="Exit"/>
    <s v="Trim/Controls"/>
    <s v="Indianapolis"/>
    <s v="SHORT PAY $82.76_x000a_QTY (1) 88CK-K/L US26D_x000a_Already returned Trim / 373L US26D RHR 06 1 3/4 CYL for credit on CAS6435474"/>
    <s v="MCMASTER-CARR SUPPLY COMPANY"/>
    <s v="SO03240638"/>
    <s v="AM-26196350"/>
    <s v="45704682 2/17/2026"/>
    <n v="2"/>
    <s v="Von Duprin"/>
    <s v="Exit"/>
    <s v="Trim/Controls"/>
    <s v="Indianapolis"/>
    <n v="1"/>
    <s v="0641033~Allegion Shipped Incorrect Amount|1040~(Allegion) Spedito Valore/Q.tà Errato|3082~Allegion envió una cantidad incorrecta|1036~Allegion a expédié un montant incorrect"/>
    <s v="2251033~Overage|1036~Excédent|1040~Troppo Vecchio|3082~Exceso|1055~Geçkin"/>
    <m/>
    <x v="6"/>
    <m/>
    <s v="050103-26: 88CK-K/L US26D"/>
    <m/>
    <m/>
    <m/>
    <n v="46069.791666666701"/>
    <m/>
    <m/>
    <s v="Credit Request"/>
    <s v="Resolved"/>
    <s v="Karen Fischer"/>
    <s v="Karen Fischer"/>
    <s v="Commercial"/>
    <x v="0"/>
    <s v="Allegion Shipped Incorrect Amount"/>
    <s v="Overage"/>
    <s v=""/>
    <s v="2026 / 02"/>
    <s v="Return / Replace / Scrap"/>
    <x v="0"/>
  </r>
  <r>
    <x v="542"/>
    <s v="CAS6450753"/>
    <s v="Issue"/>
    <x v="0"/>
    <x v="4"/>
    <m/>
    <m/>
    <s v="Von Duprin"/>
    <s v="Exit"/>
    <s v="Trim/Controls"/>
    <s v="Indianapolis"/>
    <s v="SHORT PAY $82.76_x000a_QTY (1) 88CK-K/L US26D_x000a_Already returned Trim / 373L US26D RHR 06 1 3/4 CYL for credit on CAS6435474"/>
    <s v="MCMASTER-CARR SUPPLY COMPANY"/>
    <s v="SO03240638"/>
    <s v="AM-26196350"/>
    <s v="45704682 2/17/2026"/>
    <n v="2"/>
    <s v="Von Duprin"/>
    <s v="Exit"/>
    <s v="Trim/Controls"/>
    <s v="Indianapolis"/>
    <n v="1"/>
    <s v="0641033~Allegion Shipped Incorrect Amount|1040~(Allegion) Spedito Valore/Q.tà Errato|3082~Allegion envió una cantidad incorrecta|1036~Allegion a expédié un montant incorrect"/>
    <s v="2251033~Overage|1036~Excédent|1040~Troppo Vecchio|3082~Exceso|1055~Geçkin"/>
    <m/>
    <x v="6"/>
    <m/>
    <s v="050103-26: 88CK-K/L US26D"/>
    <m/>
    <m/>
    <m/>
    <n v="46069.791666666701"/>
    <m/>
    <m/>
    <s v="Credit Request"/>
    <s v="Resolved"/>
    <s v="Karen Fischer"/>
    <s v="Karen Fischer"/>
    <s v="Commercial"/>
    <x v="0"/>
    <s v="Allegion Shipped Incorrect Amount"/>
    <s v="Overage"/>
    <s v=""/>
    <s v="2026 / 02"/>
    <s v="Return / Replace / Scrap"/>
    <x v="0"/>
  </r>
  <r>
    <x v="543"/>
    <s v="CAS6450874"/>
    <s v="Issue"/>
    <x v="0"/>
    <x v="1"/>
    <m/>
    <m/>
    <s v="Zero"/>
    <s v="Accy"/>
    <s v="Perimeter Seals"/>
    <s v="Indianapolis"/>
    <s v="NC RPL _x000a__x000a_LINE 3_x000a_1EA 8780N-BK 8ft (2439mm) PSA_x000a__x000a_ARCHITECTURAL DIVISION 8_x000a_2425 BROCKTON ST_x000a_Suite 101_x000a_SAN ANTONIO, TX 78217_x000a__x000a_**************************_x000a__x000a_Is there anything else we should know about your request?: We are short (1) 8780N 8’ ....  No damage to the boxes.  Looks like packing error_x000a_Selected primary Product Type: Accessories_x000a_Do you also need to update the Ship To Address on your order?: No_x000a_The original ship-to address is saved on the shipping tab._x000a_Email: tmiller@archdiv8.com_x000a_Phone Number: 12108266616_x000a_Preferred Contact Method: Email"/>
    <s v="ARCHITECTURAL DIVISION 8"/>
    <s v="SO03256773"/>
    <s v="307323-06A"/>
    <s v="45705677"/>
    <n v="3"/>
    <s v="Zero"/>
    <s v="Accy"/>
    <s v="Perimeter Seal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T8780NBK-8PSA"/>
    <m/>
    <m/>
    <m/>
    <n v="46069.791666666701"/>
    <m/>
    <m/>
    <s v="Replace Only"/>
    <s v="Resolved"/>
    <s v="Portal Cases"/>
    <s v="Deandra Ball"/>
    <s v="Commercial"/>
    <x v="5"/>
    <s v="Allegion Sent Missing Product / Part"/>
    <s v="Missing Product"/>
    <s v=""/>
    <s v="2026 / 02"/>
    <s v="Return / Replace / Scrap"/>
    <x v="0"/>
  </r>
  <r>
    <x v="544"/>
    <s v="CAS6450911"/>
    <s v="Issue"/>
    <x v="0"/>
    <x v="1"/>
    <m/>
    <m/>
    <s v="Von Duprin"/>
    <s v="Exit"/>
    <s v="98/99"/>
    <s v="Indianapolis"/>
    <s v="Customer needs RCM to accommodate device length of 2'-6&quot;_x000a__x000a_Return with 0% Restocking Fee_x000a_Line 14 (QTY 1) CXA-98-L-US26D-3'-RHR-M996-17-US26D-FS-299-US26-PBT=US32D-CON_x000a__x000a_Charged Replacement_x000a_Line 14 (QTY 1) CXA-RCM-98-L-US26D-3'-RHR-M996-17-US26D-FS-299-PBT=US32D_x000a__x000a_Ship To Address:_x000a_KELLEY BROS, LLC_x000a_2600 SAUCON VALLEY RD_x000a_CENTER VALLEY, PA 18034_x000a_USA_x000a_***************************************************************************************************************************************_x000a_Hello John, _x000a__x000a_Unfortunately, we do not offer custom-length devices at 2'-6&quot;. Because the CXA devices cannot be cut down to that length, the only way to accommodate adding CXA to a 2'-6&quot; device is to use the CXA-RCM. As a one-time accommodation, we will issue a return of the received device with no restocking fee and issue a charged replacement with the CXA-RCM. Please note, connectors (CON) are not available with this option. We apologize for the confusion and any inconvenience. _x000a__x000a_Thank you!"/>
    <s v="KELLEY BROTHERS"/>
    <s v="SO02957399"/>
    <s v="76-28918"/>
    <s v="45343098"/>
    <n v="14"/>
    <s v="Von Duprin"/>
    <s v="Exit"/>
    <s v="98/99"/>
    <s v="Indianapolis"/>
    <n v="1"/>
    <s v="0383082~Especificación incorrecta|1033~Incorrect Spec|1040~Errate Specifiche|1036~Prescription incorrecte"/>
    <s v="0771033~Incorrect Spec from Other|1040~(Altri) Specifica errata|3082~Otros especifición incorrecta|1036~Prescription autre incorrecte"/>
    <m/>
    <x v="7"/>
    <m/>
    <s v="ED98"/>
    <m/>
    <m/>
    <m/>
    <n v="45796.833333333299"/>
    <m/>
    <m/>
    <s v="Return Only"/>
    <s v="Active"/>
    <s v="Brayden Helms"/>
    <s v="Karen Fischer"/>
    <s v="Commercial"/>
    <x v="0"/>
    <s v="Incorrect Spec"/>
    <s v="Incorrect Spec from Other"/>
    <s v=""/>
    <s v="2026 / 02"/>
    <s v="Return / Replace / Scrap"/>
    <x v="1"/>
  </r>
  <r>
    <x v="544"/>
    <s v="CAS6450911"/>
    <s v="Issue"/>
    <x v="0"/>
    <x v="1"/>
    <m/>
    <m/>
    <s v="Von Duprin"/>
    <s v="Exit"/>
    <s v="98/99"/>
    <s v="Indianapolis"/>
    <s v="Customer needs RCM to accommodate device length of 2'-6&quot;_x000a__x000a_Return with 0% Restocking Fee_x000a_Line 14 (QTY 1) CXA-98-L-US26D-3'-RHR-M996-17-US26D-FS-299-US26-PBT=US32D-CON_x000a__x000a_Charged Replacement_x000a_Line 14 (QTY 1) CXA-RCM-98-L-US26D-3'-RHR-M996-17-US26D-FS-299-PBT=US32D_x000a__x000a_Ship To Address:_x000a_KELLEY BROS, LLC_x000a_2600 SAUCON VALLEY RD_x000a_CENTER VALLEY, PA 18034_x000a_USA_x000a_***************************************************************************************************************************************_x000a_Hello John, _x000a__x000a_Unfortunately, we do not offer custom-length devices at 2'-6&quot;. Because the CXA devices cannot be cut down to that length, the only way to accommodate adding CXA to a 2'-6&quot; device is to use the CXA-RCM. As a one-time accommodation, we will issue a return of the received device with no restocking fee and issue a charged replacement with the CXA-RCM. Please note, connectors (CON) are not available with this option. We apologize for the confusion and any inconvenience. _x000a__x000a_Thank you!"/>
    <s v="KELLEY BROTHERS"/>
    <s v="SO02957399"/>
    <s v="76-28918"/>
    <s v="45343098"/>
    <m/>
    <s v="Von Duprin"/>
    <s v="Exit"/>
    <s v="98/99"/>
    <s v="Indianapolis"/>
    <n v="1"/>
    <s v="0383082~Especificación incorrecta|1033~Incorrect Spec|1040~Errate Specifiche|1036~Prescription incorrecte"/>
    <s v="0771033~Incorrect Spec from Other|1040~(Altri) Specifica errata|3082~Otros especifición incorrecta|1036~Prescription autre incorrecte"/>
    <m/>
    <x v="7"/>
    <m/>
    <s v="ED98"/>
    <m/>
    <m/>
    <m/>
    <n v="45796.833333333299"/>
    <m/>
    <m/>
    <s v="Replace Only"/>
    <s v="Active"/>
    <s v="Brayden Helms"/>
    <s v="Karen Fischer"/>
    <s v="Commercial"/>
    <x v="0"/>
    <s v="Incorrect Spec"/>
    <s v="Incorrect Spec from Other"/>
    <s v=""/>
    <s v="2026 / 02"/>
    <s v="Return / Replace / Scrap"/>
    <x v="1"/>
  </r>
  <r>
    <x v="545"/>
    <s v="CAS6451323"/>
    <s v="Issue"/>
    <x v="1"/>
    <x v="2"/>
    <m/>
    <m/>
    <s v="Schlage Commercial"/>
    <s v="Lock"/>
    <s v="L9000"/>
    <s v="Security"/>
    <s v="02/27/26 PRODUCT LISTED ON INVOICE 8167449 NO LISTED ON QUOTE 1605244, PROCUCT DISCOUNT AT BUYING PROGRAM DISCOUNT. NO CREDIT DUE.  PRF. _x000a__x000a_Product on Line 1 is not covered on quote 1605244. Please process at BP. I. SANDOVAL_x000a__x000a_----------------------------------------------_x000a__x000a_apply quote to 1605244 line 1 order 14261040_x000a_credit invoice 8167449_x000a__x000a_see related case: CAS6451339"/>
    <s v="ALLEN SUPPLY COMPANY"/>
    <s v="14261040"/>
    <s v="T16760"/>
    <s v="8167449"/>
    <n v="1"/>
    <s v="Schlage Commercial"/>
    <s v="Lock"/>
    <s v="L9000"/>
    <s v="Security"/>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L-SLLK*10684288"/>
    <m/>
    <m/>
    <m/>
    <n v="46069.791666666701"/>
    <m/>
    <m/>
    <s v="Credit Request"/>
    <s v="Active"/>
    <s v="Stephen Brown"/>
    <s v="Stephen Brown"/>
    <s v="Commercial"/>
    <x v="3"/>
    <s v="Customer Forgot or Incorrect Quote #"/>
    <s v="Customer Forgot to Add Quote"/>
    <s v=""/>
    <s v="2026 / 02"/>
    <s v="Credit / Debit Request"/>
    <x v="2"/>
  </r>
  <r>
    <x v="546"/>
    <s v="CAS6451339"/>
    <s v="Issue"/>
    <x v="1"/>
    <x v="2"/>
    <m/>
    <m/>
    <s v="Schlage Commercial"/>
    <s v="Lock"/>
    <s v="Cylinder"/>
    <s v="Security"/>
    <s v="Valid quote 1605244 is approved to apply to this purchase order. Please see attached quote page for discount details. I. SANDOVAL_x000a_-----------------------_x000a_apply quote to 1605244 line 2, 3 of order 14261040_x000a_credit invoice 8161228_x000a__x000a_see related case CAS6451323"/>
    <s v="ALLEN SUPPLY COMPANY"/>
    <s v="14261040"/>
    <s v="T16760"/>
    <s v="8161228"/>
    <n v="2"/>
    <s v="Schlage Commercial"/>
    <s v="Lock"/>
    <s v="Cylinder"/>
    <s v="Security"/>
    <n v="24"/>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CYLSS-SLCY*11318396"/>
    <m/>
    <m/>
    <m/>
    <n v="46063.791666666701"/>
    <m/>
    <m/>
    <s v="Credit Request"/>
    <s v="Resolved"/>
    <s v="Stephen Brown"/>
    <s v="Stephen Brown"/>
    <s v="Commercial"/>
    <x v="3"/>
    <s v="Customer Forgot or Incorrect Quote #"/>
    <s v="Customer Forgot to Add Quote"/>
    <s v=""/>
    <s v="2026 / 02"/>
    <s v="Credit / Debit Request"/>
    <x v="2"/>
  </r>
  <r>
    <x v="547"/>
    <s v="CAS6451414"/>
    <s v="Issue"/>
    <x v="1"/>
    <x v="6"/>
    <m/>
    <m/>
    <s v="Von Duprin"/>
    <s v="Exit"/>
    <s v="98/99"/>
    <s v="Indianapolis"/>
    <s v="2/26 See note - pmr_x000a__x000a_PARENT CASES CAS6177032_x000a__x000a_NEED TO BILL CUSTOMER FOR THE FOLLOWING DUE TO NOT RETURNING GOODS WITH 90 DAYS _x000a__x000a_7 EACH RX-QELA-WS-9827-EO-US26D-4'-RHR-304L-PBT=US32D-CON 1745.65 EACH )  (ED98 192244) (TOTAL $12219.55) _x000a_2 EACH RX-WS-9827-L-US26D-4'-LHR-996-17-US26D-304L-PBT=US32D-CON  EACH  (1624.96)  (ED98 192248)  (TOTAL 3249.92) _x000a__x000a_TOTAL TO DEBIT IS $15469.47)"/>
    <s v="TAYLOR COTTON &amp; RIDLEY"/>
    <s v="SO03092447"/>
    <s v="G70673BR RPL 082925"/>
    <s v="45495704"/>
    <n v="4"/>
    <s v="Von Duprin"/>
    <s v="Exit"/>
    <s v="98/99"/>
    <s v="Indianapolis"/>
    <n v="7"/>
    <s v="0641033~Allegion Shipped Incorrect Amount|1040~(Allegion) Spedito Valore/Q.tà Errato|3082~Allegion envió una cantidad incorrecta|1036~Allegion a expédié un montant incorrect"/>
    <s v="2251033~Overage|1036~Excédent|1040~Troppo Vecchio|3082~Exceso|1055~Geçkin"/>
    <m/>
    <x v="6"/>
    <m/>
    <s v="ED98 192244"/>
    <s v="Mech Case"/>
    <m/>
    <m/>
    <n v="45897.833333333299"/>
    <m/>
    <m/>
    <s v="Replace Only"/>
    <s v="Active"/>
    <s v="Mary Rowinski"/>
    <s v="Mary Rowinski"/>
    <s v="Commercial"/>
    <x v="0"/>
    <s v="Allegion Shipped Incorrect Amount"/>
    <s v="Overage"/>
    <s v=""/>
    <s v="2026 / 02"/>
    <s v="Credit / Debit Request"/>
    <x v="0"/>
  </r>
  <r>
    <x v="547"/>
    <s v="CAS6451414"/>
    <s v="Issue"/>
    <x v="1"/>
    <x v="6"/>
    <m/>
    <m/>
    <s v="Von Duprin"/>
    <s v="Exit"/>
    <s v="98/99"/>
    <s v="Indianapolis"/>
    <s v="2/26 See note - pmr_x000a__x000a_PARENT CASES CAS6177032_x000a__x000a_NEED TO BILL CUSTOMER FOR THE FOLLOWING DUE TO NOT RETURNING GOODS WITH 90 DAYS _x000a__x000a_7 EACH RX-QELA-WS-9827-EO-US26D-4'-RHR-304L-PBT=US32D-CON 1745.65 EACH )  (ED98 192244) (TOTAL $12219.55) _x000a_2 EACH RX-WS-9827-L-US26D-4'-LHR-996-17-US26D-304L-PBT=US32D-CON  EACH  (1624.96)  (ED98 192248)  (TOTAL 3249.92) _x000a__x000a_TOTAL TO DEBIT IS $15469.47)"/>
    <s v="TAYLOR COTTON &amp; RIDLEY"/>
    <s v="SO03092447"/>
    <s v="G70673BR RPL 082925"/>
    <s v="45495704"/>
    <n v="9"/>
    <s v="Von Duprin"/>
    <s v="Exit"/>
    <s v="98/99"/>
    <s v="Indianapolis"/>
    <n v="2"/>
    <s v="0641033~Allegion Shipped Incorrect Amount|1040~(Allegion) Spedito Valore/Q.tà Errato|3082~Allegion envió una cantidad incorrecta|1036~Allegion a expédié un montant incorrect"/>
    <s v="2251033~Overage|1036~Excédent|1040~Troppo Vecchio|3082~Exceso|1055~Geçkin"/>
    <m/>
    <x v="6"/>
    <m/>
    <s v="ED98 192248"/>
    <s v="Mech Case"/>
    <m/>
    <m/>
    <n v="45897.833333333299"/>
    <m/>
    <m/>
    <s v="Replace Only"/>
    <s v="Active"/>
    <s v="Mary Rowinski"/>
    <s v="Mary Rowinski"/>
    <s v="Commercial"/>
    <x v="0"/>
    <s v="Allegion Shipped Incorrect Amount"/>
    <s v="Overage"/>
    <s v=""/>
    <s v="2026 / 02"/>
    <s v="Credit / Debit Request"/>
    <x v="0"/>
  </r>
  <r>
    <x v="548"/>
    <s v="CAS6451458"/>
    <s v="Issue"/>
    <x v="0"/>
    <x v="4"/>
    <m/>
    <m/>
    <s v="Schlage Commercial"/>
    <s v="Lock"/>
    <s v="ND"/>
    <s v="Security"/>
    <s v="Charged replacement_x000a_line 2 QTY 17) LOCK.ND92.L.D.RHO.626.13-247.10-025.134_x000a__x000a_OE entered 24. order for 41_x000a__x000a_ship to:_x000a_D H PACE_x000a_4200 MONACO ST_x000a_Denver, CO, 80216, US_x000a_Luke Lewis 3037833667"/>
    <s v="D H PACE"/>
    <s v="14265503"/>
    <s v="272.851679"/>
    <s v="8161535"/>
    <n v="2"/>
    <s v="Schlage Commercial"/>
    <s v="Lock"/>
    <s v="ND"/>
    <s v="Security"/>
    <n v="17"/>
    <s v="0011033~Allegion Entered Incorrect Amount|1040~(Allegion) Inserito Quantità/Valore Errato|3082~(Allegion) Introducido importe erróneo|1036~Allegion a saisi un montant incorrect"/>
    <s v="3251033~Shortage|1040~Mancanza|1055~Eksiklik|3082~Escaso|1036~Rupture"/>
    <m/>
    <x v="1"/>
    <m/>
    <s v="043156569236"/>
    <m/>
    <m/>
    <m/>
    <n v="46064.791666666701"/>
    <m/>
    <m/>
    <s v="Replace Only"/>
    <s v="Active"/>
    <s v="Stephen Brown"/>
    <s v="Venus Diaz"/>
    <s v="Commercial"/>
    <x v="3"/>
    <s v="Allegion Entered Incorrect Amount"/>
    <s v="Shortage"/>
    <s v=""/>
    <s v="2026 / 02"/>
    <s v="Return / Replace / Scrap"/>
    <x v="1"/>
  </r>
  <r>
    <x v="549"/>
    <s v="CAS6451563"/>
    <s v="Issue"/>
    <x v="0"/>
    <x v="1"/>
    <m/>
    <m/>
    <s v="Von Duprin"/>
    <s v="Exit"/>
    <s v="33A/35A"/>
    <s v="Indianapolis"/>
    <s v="REPLACE AT NO CHARGE_x000a_QTY (1) 050484 [711]FINISH_x000a__x000a_One of the devices has the wrong finish active case cover._x000a__x000a_SHIP TO_x000a_Kelley Bros of New England, LLC_x000a_115 WELLNESS DR UNIT 101_x000a_WILLISTON, VT 05495"/>
    <s v="KELLEY BROTHERS OF NEW ENGLAND LLC"/>
    <s v="SO03215952"/>
    <s v="16-43017"/>
    <s v="45653389 1/7/2026"/>
    <m/>
    <s v="Von Duprin"/>
    <s v="Exit"/>
    <s v="33A/35A"/>
    <s v="Indianapolis"/>
    <n v="1"/>
    <s v="0281033~Allegion Sent Incorrect Product / Part"/>
    <s v="9731033~Incorrect Part / Component|1036~Composant/pièce incorrect|1040~Componente errato"/>
    <m/>
    <x v="0"/>
    <m/>
    <s v="050484 [711]FINISH"/>
    <m/>
    <m/>
    <m/>
    <n v="46028.791666666701"/>
    <m/>
    <m/>
    <s v="Replace Only"/>
    <s v="Resolved"/>
    <s v="Karen Fischer"/>
    <s v="Deandra Ball"/>
    <s v="Commercial"/>
    <x v="0"/>
    <s v="Allegion Sent Incorrect Product / Part"/>
    <s v="Incorrect Part / Component"/>
    <s v=""/>
    <s v="2026 / 02"/>
    <s v="Return / Replace / Scrap"/>
    <x v="0"/>
  </r>
  <r>
    <x v="550"/>
    <s v="CAS6451592"/>
    <s v="Issue"/>
    <x v="0"/>
    <x v="3"/>
    <m/>
    <m/>
    <s v="Schlage Residential"/>
    <s v="Lock"/>
    <s v="J"/>
    <s v="Ensenada"/>
    <s v="Customer missing their material but received another customers material._x000a__x000a_REDIRECT SHIPMENT_x000a_Issue BOL 458 Lbs._x000a_ABS Order 14259308, PO 959093_x000a_(244) SCHLAGE J LOCK MODEL_x000a__x000a_P/U location_x000a_X-ACT FINISH &amp; TRIM INC_x000a_248 GLIDER CIR_x000a_CORONA, CA 92878_x000a__x000a_SHIP TO location_x000a_ABS-RIALTO_x000a_120 S CEDAR AVE_x000a_RIALTO, CA 92376_x000a__x000a_______________________________________________________________________________x000a__x000a_REPLACE AT NO CHARGE_x000a_QTY (77) SC81A STD SLIM RWPA MTBK CLOSER 44223, 043156609925_x000a_Received incorrect material_x000a__x000a_Received material for ABS - RIALTO_x000a_Order 14259308, PO 959093_x000a_Original shipment SAIA 10893182610"/>
    <s v="X-ACT FINISH &amp; TRIM INC"/>
    <s v="14259308 / SO03254336   ABS ORDER"/>
    <s v="959093"/>
    <s v="8158091 2/9/2026"/>
    <m/>
    <s v="Falcon"/>
    <s v="Dctl"/>
    <s v="SC80A"/>
    <s v="Olathe"/>
    <n v="244"/>
    <s v="Lost in Transit/Wrong Address"/>
    <s v="1743082~Dirección incorrecta - Transportista|1040~Indirizzo errato - Trasportatore|1036~Mauvaise adresse - Transporteur|1033~Wrong Address - Carrier"/>
    <m/>
    <x v="5"/>
    <m/>
    <s v="J-LOCKS"/>
    <m/>
    <m/>
    <m/>
    <n v="46061.791666666701"/>
    <m/>
    <m/>
    <s v="Return Only"/>
    <s v="Resolved"/>
    <s v="Karen Fischer"/>
    <s v="Karen Fischer"/>
    <s v="Commercial"/>
    <x v="7"/>
    <s v="Lost in Transit/Wrong Address"/>
    <s v="Wrong Address - Carrier"/>
    <s v=""/>
    <s v="2026 / 02"/>
    <s v="Return / Replace / Scrap"/>
    <x v="0"/>
  </r>
  <r>
    <x v="551"/>
    <s v="CAS6451957"/>
    <s v="Issue"/>
    <x v="0"/>
    <x v="0"/>
    <m/>
    <s v="Out of Box"/>
    <s v="Schlage Commercial"/>
    <s v="Lock"/>
    <s v="L9000"/>
    <s v="Security"/>
    <s v="replace at N/C_x000a_Line 4 QTY 1) 47860298.622_x000a_line 8 QTY 2) 47860298.622_x000a__x000a_arrived damaged, see photos_x000a__x000a_ship to:_x000a_CENTRAL INDIANA HARDWARE_x000a_9190 CORPORATION DR_x000a_INDIANAPOLIS, IN, 46256, US_x000a_attn Laura Ginn_x000a_317-558-5700"/>
    <s v="CENTRAL INDIANA HARDWARE"/>
    <s v="14226361"/>
    <s v="3040390032"/>
    <s v="8124010"/>
    <n v="4"/>
    <s v="Schlage Commercial"/>
    <s v="Lock"/>
    <s v="L9000"/>
    <s v="Security"/>
    <n v="1"/>
    <s v="0071033~Appearance / Finish|1040~Estetica / Finitura|3082~Estética / Acabado|1036~Apparence/Finition"/>
    <s v="0491033~Dented / Scratches|1040~Ammaccato/graffiato|3082~Abollado/rayado|1036~Bosselé / rayé"/>
    <m/>
    <x v="0"/>
    <m/>
    <s v="47860298.622"/>
    <s v="L9040"/>
    <m/>
    <m/>
    <n v="46027.791666666701"/>
    <m/>
    <m/>
    <s v="Replace Only"/>
    <s v="Active"/>
    <s v="Stephen Brown"/>
    <s v="Stephen Brown"/>
    <s v="Commercial"/>
    <x v="3"/>
    <s v="Appearance / Finish"/>
    <s v="Dented / Scratches"/>
    <s v=""/>
    <s v="2026 / 02"/>
    <s v="Return / Replace / Scrap"/>
    <x v="0"/>
  </r>
  <r>
    <x v="551"/>
    <s v="CAS6451957"/>
    <s v="Issue"/>
    <x v="0"/>
    <x v="0"/>
    <m/>
    <s v="Out of Box"/>
    <s v="Schlage Commercial"/>
    <s v="Lock"/>
    <s v="L9000"/>
    <s v="Security"/>
    <s v="replace at N/C_x000a_Line 4 QTY 1) 47860298.622_x000a_line 8 QTY 2) 47860298.622_x000a__x000a_arrived damaged, see photos_x000a__x000a_ship to:_x000a_CENTRAL INDIANA HARDWARE_x000a_9190 CORPORATION DR_x000a_INDIANAPOLIS, IN, 46256, US_x000a_attn Laura Ginn_x000a_317-558-5700"/>
    <s v="CENTRAL INDIANA HARDWARE"/>
    <s v="14226361"/>
    <s v="3040390032"/>
    <s v="8124010"/>
    <n v="8"/>
    <s v="Schlage Commercial"/>
    <s v="Lock"/>
    <s v="L9000"/>
    <s v="Security"/>
    <n v="2"/>
    <s v="0071033~Appearance / Finish|1040~Estetica / Finitura|3082~Estética / Acabado|1036~Apparence/Finition"/>
    <s v="0491033~Dented / Scratches|1040~Ammaccato/graffiato|3082~Abollado/rayado|1036~Bosselé / rayé"/>
    <m/>
    <x v="0"/>
    <m/>
    <s v="47860298.622"/>
    <s v="L9040"/>
    <m/>
    <m/>
    <n v="46027.791666666701"/>
    <m/>
    <m/>
    <s v="Replace Only"/>
    <s v="Active"/>
    <s v="Stephen Brown"/>
    <s v="Stephen Brown"/>
    <s v="Commercial"/>
    <x v="3"/>
    <s v="Appearance / Finish"/>
    <s v="Dented / Scratches"/>
    <s v=""/>
    <s v="2026 / 02"/>
    <s v="Return / Replace / Scrap"/>
    <x v="0"/>
  </r>
  <r>
    <x v="552"/>
    <s v="CAS6452090"/>
    <s v="Issue"/>
    <x v="0"/>
    <x v="1"/>
    <m/>
    <m/>
    <s v="Von Duprin"/>
    <s v="Exit"/>
    <s v="98/99"/>
    <s v="Indianapolis"/>
    <s v="RETURN FOR CREDIT - NO RESTOCK FEE_x000a_QTY (1) _x000a__x000a_REPLACE W/CHARGES_x000a_QTY (1) RX-LC-OUT-98-L-NL-US26D-3'-LHR-996-M52-US26D-ALK-299-PBT=US32D-WH, ED98.190732_x000a__x000a_P/U-SHIP TO_x000a_MILWAUKEE MILLWORK_x000a_11712 WEST DIXON ST_x000a_Milwaukee, WI 53214"/>
    <s v="MILWAUKEE MILLWORK"/>
    <s v="SO02978276"/>
    <s v="227127"/>
    <s v="45373233 6/10/2025"/>
    <m/>
    <m/>
    <m/>
    <m/>
    <m/>
    <m/>
    <m/>
    <m/>
    <m/>
    <x v="4"/>
    <m/>
    <m/>
    <m/>
    <m/>
    <m/>
    <m/>
    <m/>
    <m/>
    <m/>
    <s v="Active"/>
    <s v="Karen Fischer"/>
    <s v="Karen Fischer"/>
    <s v="Commercial"/>
    <x v="0"/>
    <s v=""/>
    <s v=""/>
    <s v=""/>
    <s v="2026 / 02"/>
    <s v="Return / Replace / Scrap"/>
    <x v="1"/>
  </r>
  <r>
    <x v="553"/>
    <s v="CAS6452124"/>
    <s v="Issue"/>
    <x v="0"/>
    <x v="1"/>
    <m/>
    <m/>
    <s v="Locknetics"/>
    <s v="Sys Comp"/>
    <s v="Tchbar"/>
    <s v="Olathe"/>
    <s v="REPLACE AT NO CHARGE_x000a_QTY (1) TB-36_x000a_Not recvd_x000a__x000a_SHIP TO_x000a_INTERMOUNTAIN LOCK &amp; SECURITY_x000a_3106 S MAIN ST_x000a_Salt Lake City, UT 84115"/>
    <s v="IML Security Supply"/>
    <s v="SO03262191"/>
    <s v="697813#"/>
    <s v="45707414 2/18/2026"/>
    <n v="13"/>
    <s v="Locknetics"/>
    <s v="Sys Comp"/>
    <s v="Tchbar"/>
    <s v="Olathe"/>
    <n v="1"/>
    <s v="0213082~Allegion no envió un producto/pieza|1040~(Alle) Spedito Articolo/Componente mancante|1036~Allegion a envoyé un produit ou une pièce manquante|1033~Allegion Sent Missing Product / Part"/>
    <s v="9741040~Prodotto Mancante|1033~Missing Product|1036~Produit manquant"/>
    <m/>
    <x v="0"/>
    <m/>
    <s v="043156651467"/>
    <m/>
    <m/>
    <m/>
    <n v="46060.791666666701"/>
    <m/>
    <m/>
    <s v="Replace Only"/>
    <s v="Resolved"/>
    <s v="Karen Fischer"/>
    <s v="Karen Fischer"/>
    <s v="Commercial"/>
    <x v="14"/>
    <s v="Allegion Sent Missing Product / Part"/>
    <s v="Missing Product"/>
    <s v=""/>
    <s v="2026 / 02"/>
    <s v="Return / Replace / Scrap"/>
    <x v="0"/>
  </r>
  <r>
    <x v="554"/>
    <s v="CAS6452159"/>
    <s v="Issue"/>
    <x v="0"/>
    <x v="1"/>
    <m/>
    <m/>
    <s v="Falcon"/>
    <s v="Exit"/>
    <s v="25/F-25"/>
    <s v="Indianapolis"/>
    <s v="RETURN FOR CREDIT - NO RESTOCK FEE_x000a_QTY (5) RX-MEL-F-25-R-L-US26-3'-LHR-510-LAT-US26-299F-PB=US26-CON_x000a_Issue 3 call tags at 21, 42 &amp; 42 Lbs. each_x000a__x000a_REPLACE W/CHARGES_x000a_QTY (5) RX-MEL-F-25-R-L-US26D-3'-LHR-510-LAT-US26D-299F-PB=US26D-CON_x000a__x000a_P/U-SHIP TO_x000a_CBS DOOR &amp; HARDWARE LLC DBA CBS MANHATTAN LLC_x000a_9130 GREEN VALLEY DR_x000a_Manhattan, KS 66502"/>
    <s v="C B S Door &amp; Hardware - DBA C B S Manhattan LLC"/>
    <s v="SO03202806"/>
    <s v="800238-020#"/>
    <s v="45635499 12/17/2025"/>
    <n v="5"/>
    <s v="Falcon"/>
    <s v="Exit"/>
    <s v="25/F-25"/>
    <s v="Indianapolis"/>
    <n v="5"/>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ED25.69497"/>
    <m/>
    <m/>
    <m/>
    <n v="46007.791666666701"/>
    <m/>
    <m/>
    <s v="Return Only"/>
    <s v="Active"/>
    <s v="Karen Fischer"/>
    <s v="Karen Fischer"/>
    <s v="Commercial"/>
    <x v="12"/>
    <s v="Allegion Entered Incorrect Product"/>
    <s v="Allegion Entered Incorrect Product"/>
    <s v=""/>
    <s v="2026 / 02"/>
    <s v="Return / Replace / Scrap"/>
    <x v="1"/>
  </r>
  <r>
    <x v="554"/>
    <s v="CAS6452159"/>
    <s v="Issue"/>
    <x v="0"/>
    <x v="1"/>
    <m/>
    <m/>
    <s v="Falcon"/>
    <s v="Exit"/>
    <s v="25/F-25"/>
    <s v="Indianapolis"/>
    <s v="RETURN FOR CREDIT - NO RESTOCK FEE_x000a_QTY (5) RX-MEL-F-25-R-L-US26-3'-LHR-510-LAT-US26-299F-PB=US26-CON_x000a_Issue 3 call tags at 21, 42 &amp; 42 Lbs. each_x000a__x000a_REPLACE W/CHARGES_x000a_QTY (5) RX-MEL-F-25-R-L-US26D-3'-LHR-510-LAT-US26D-299F-PB=US26D-CON_x000a__x000a_P/U-SHIP TO_x000a_CBS DOOR &amp; HARDWARE LLC DBA CBS MANHATTAN LLC_x000a_9130 GREEN VALLEY DR_x000a_Manhattan, KS 66502"/>
    <s v="C B S Door &amp; Hardware - DBA C B S Manhattan LLC"/>
    <s v="SO03202806"/>
    <s v="800238-020#"/>
    <s v="45635499 12/17/2025"/>
    <n v="5"/>
    <s v="Falcon"/>
    <s v="Exit"/>
    <s v="25/F-25"/>
    <s v="Indianapolis"/>
    <n v="5"/>
    <s v="6561033~Customer lost/damaged|1040~Perso/Danneggiato dal Cliente|1036~Perdu/Endommagé par le Client|3082~Perdido/Danado por el Cliente"/>
    <s v="9801033~Customer lost|1040~Perso dal Cliente|1036~Perdu par le client|3082~Perdido por el cliente"/>
    <m/>
    <x v="2"/>
    <m/>
    <s v="ED25.70487"/>
    <m/>
    <m/>
    <m/>
    <n v="46007.791666666701"/>
    <m/>
    <m/>
    <s v="Replace Only"/>
    <s v="Active"/>
    <s v="Karen Fischer"/>
    <s v="Karen Fischer"/>
    <s v="Commercial"/>
    <x v="12"/>
    <s v="Customer lost/damaged"/>
    <s v="Customer lost"/>
    <s v=""/>
    <s v="2026 / 02"/>
    <s v="Return / Replace / Scrap"/>
    <x v="2"/>
  </r>
  <r>
    <x v="555"/>
    <s v="CAS6452199"/>
    <s v="Issue"/>
    <x v="0"/>
    <x v="1"/>
    <m/>
    <m/>
    <s v="Von Duprin"/>
    <s v="Exit"/>
    <s v="98/99"/>
    <s v="Indianapolis"/>
    <s v="RETURN FOR CREDIT - NO RESTOCK FEE_x000a_QTY (6) RX-98-L-F-315-4'-RHR-M996-07-SPBLK-FS-299F-PBT=US19-CON_x000a_Incorrect handing issued on PT2 PO_x000a_Issue BOL 120 Lbs._x000a__x000a_REPLACE W/CHARGES_x000a_QTY (6) RX-98-L-F-315-4'-LHR-M996-07-SPBLK-FS-299F-PBT=US19-CON_x000a__x000a_P/U-SHIP TO_x000a_AO_x000a_1841 MONETARY LN STE 130_x000a_CARROLLTON, TX 75006_x000a__x000a__x000a______________________________________________________________________________x000a__x000a_Reference CAS6419229_x000a_Please allow the following changes to the order . _x000a_Please cancel line 1 _x000a_6 EA RX-98-L-F-315-4'-LHR-M996-07-US19-FS-299F-PBT=US19-CON_x000a_ _x000a_Please re-enter _x000a_6 EA RX-98-L-F-315-4'-LHR-M996-07-SPBLK-FS-299F-PBT=US19-CON _x000a__x000a_change finish of trim to spblk_x000a_RX-98-L-F-315-4'-LHR-M996-07-US19-FS-299F-PBT=US19-CON"/>
    <s v="AO Door LLC"/>
    <s v="SO03266600"/>
    <s v="714942##PT2"/>
    <s v="45711035 2/20/2026"/>
    <n v="1"/>
    <s v="Von Duprin"/>
    <s v="Exit"/>
    <s v="98/99"/>
    <s v="Indianapolis"/>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ED98.200475"/>
    <m/>
    <m/>
    <m/>
    <n v="46072.791666666701"/>
    <m/>
    <m/>
    <s v="Return Only"/>
    <s v="Active"/>
    <s v="Karen Fischer"/>
    <s v="Karen Fischer"/>
    <s v="Commercial"/>
    <x v="0"/>
    <s v="Allegion Entered Incorrect Product"/>
    <s v="Allegion Entered Incorrect Product"/>
    <s v=""/>
    <s v="2026 / 02"/>
    <s v="Return / Replace / Scrap"/>
    <x v="1"/>
  </r>
  <r>
    <x v="555"/>
    <s v="CAS6452199"/>
    <s v="Issue"/>
    <x v="0"/>
    <x v="1"/>
    <m/>
    <m/>
    <s v="Von Duprin"/>
    <s v="Exit"/>
    <s v="98/99"/>
    <s v="Indianapolis"/>
    <s v="RETURN FOR CREDIT - NO RESTOCK FEE_x000a_QTY (6) RX-98-L-F-315-4'-RHR-M996-07-SPBLK-FS-299F-PBT=US19-CON_x000a_Incorrect handing issued on PT2 PO_x000a_Issue BOL 120 Lbs._x000a__x000a_REPLACE W/CHARGES_x000a_QTY (6) RX-98-L-F-315-4'-LHR-M996-07-SPBLK-FS-299F-PBT=US19-CON_x000a__x000a_P/U-SHIP TO_x000a_AO_x000a_1841 MONETARY LN STE 130_x000a_CARROLLTON, TX 75006_x000a__x000a__x000a______________________________________________________________________________x000a__x000a_Reference CAS6419229_x000a_Please allow the following changes to the order . _x000a_Please cancel line 1 _x000a_6 EA RX-98-L-F-315-4'-LHR-M996-07-US19-FS-299F-PBT=US19-CON_x000a_ _x000a_Please re-enter _x000a_6 EA RX-98-L-F-315-4'-LHR-M996-07-SPBLK-FS-299F-PBT=US19-CON _x000a__x000a_change finish of trim to spblk_x000a_RX-98-L-F-315-4'-LHR-M996-07-US19-FS-299F-PBT=US19-CON"/>
    <s v="AO Door LLC"/>
    <s v="SO03266600"/>
    <s v="714942##PT2"/>
    <s v="45711035 2/20/2026"/>
    <n v="1"/>
    <s v="Von Duprin"/>
    <s v="Exit"/>
    <s v="98/99"/>
    <s v="Indianapolis"/>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ED98."/>
    <m/>
    <m/>
    <m/>
    <n v="46072.791666666701"/>
    <m/>
    <m/>
    <s v="Replace Only"/>
    <s v="Active"/>
    <s v="Karen Fischer"/>
    <s v="Karen Fischer"/>
    <s v="Commercial"/>
    <x v="0"/>
    <s v="Allegion Entered Incorrect Product"/>
    <s v="Allegion Entered Incorrect Product"/>
    <s v=""/>
    <s v="2026 / 02"/>
    <s v="Return / Replace / Scrap"/>
    <x v="1"/>
  </r>
  <r>
    <x v="556"/>
    <s v="CAS6452249"/>
    <s v="Issue"/>
    <x v="0"/>
    <x v="0"/>
    <m/>
    <s v="Reliability"/>
    <s v="Von Duprin"/>
    <s v="Exit"/>
    <s v="6000 Strikes"/>
    <s v="Indianapolis"/>
    <s v="REPLACE AT NO CHARGE_x000a_QTY (1) 6211-US10B-24VDC-FSE-DS_x000a_Defective Elec Strike_x000a__x000a_SHIP TO_x000a_NATIONAL DOOR &amp; TRIM INC_x000a_1189 GRILL RD_x000a_VAN WERT, OH 45891"/>
    <s v="NATIONAL DOOR &amp; TRIM INC"/>
    <s v="SO02539026"/>
    <s v="616072"/>
    <s v="44813456 4/2/2024"/>
    <n v="1"/>
    <s v="Von Duprin"/>
    <s v="Exit"/>
    <s v="6000 Strikes"/>
    <s v="Indianapolis"/>
    <n v="1"/>
    <s v="0321033~Functional Electronic|1040~Funzionamento Elettronico|3082~Función electrónica|1036~Electronique fonctionnelle"/>
    <s v="0981033~Motor / Solenoid Issue|1040~Problema Motore/Solenoide|3082~Problema motor/solenoide"/>
    <s v="0501033~Solenoid Not Pulling / Releasing|1036~Mauvaise configuration|3082~Solenoide no funciona|1040~Il solenoide no tira/rilascia"/>
    <x v="0"/>
    <m/>
    <s v="ES.10113"/>
    <s v="Solenoid"/>
    <m/>
    <m/>
    <n v="45383.833333333299"/>
    <m/>
    <m/>
    <s v="Replace Only"/>
    <s v="Resolved"/>
    <s v="Karen Fischer"/>
    <s v="Deandra Ball"/>
    <s v="Commercial"/>
    <x v="0"/>
    <s v="Functional Electronic"/>
    <s v="Motor / Solenoid Issue"/>
    <s v="Solenoid Not Pulling / Releasing"/>
    <s v="2026 / 02"/>
    <s v="Return / Replace / Scrap"/>
    <x v="0"/>
  </r>
  <r>
    <x v="557"/>
    <s v="CAS6452260"/>
    <s v="Issue"/>
    <x v="0"/>
    <x v="1"/>
    <m/>
    <m/>
    <s v="Von Duprin"/>
    <s v="Exit"/>
    <s v="98/99"/>
    <s v="Indianapolis"/>
    <s v="RETURN FOR CREDIT?_x000a__x000a_REPLACE W/CHARGES?_x000a__x000a_Line 16 = (1) CXA-98-L-US26D-4'-LHR-M996-07-US26D-FS-299-PBT=US32D-CON_x000a_They received devices with a 15-second delay. Can this be changed onsite or does this need replaced?_x000a__x000a_UDHG-ATLANTA, GA_x000a_1327 Northbrook Parkway_x000a_Suite 490_x000a_Suwanee, GA 30024"/>
    <s v="UNIFIED DOOR &amp; HARDWARE GROUP - LENEXA KS"/>
    <s v="SO03022364"/>
    <s v="PO-037906"/>
    <s v="45431717 7/22/2025"/>
    <m/>
    <m/>
    <m/>
    <m/>
    <m/>
    <m/>
    <m/>
    <m/>
    <m/>
    <x v="4"/>
    <m/>
    <m/>
    <m/>
    <m/>
    <m/>
    <m/>
    <m/>
    <m/>
    <m/>
    <s v="Active"/>
    <s v="Karen Fischer"/>
    <s v="Karen Fischer"/>
    <s v="Commercial"/>
    <x v="0"/>
    <s v=""/>
    <s v=""/>
    <s v=""/>
    <s v="2026 / 02"/>
    <s v="Return / Replace / Scrap"/>
    <x v="1"/>
  </r>
  <r>
    <x v="558"/>
    <s v="CAS6452727"/>
    <s v="Issue"/>
    <x v="0"/>
    <x v="0"/>
    <m/>
    <s v="Reliability"/>
    <s v="Schlage Electronic Locks"/>
    <s v="Electronic Locks"/>
    <s v="Control"/>
    <s v="Ensenada"/>
    <s v="SIF credit for Defective Control locks / Schlage Elec. /  ANIXTER INC / 3002355_x000a_Line # 1 for 2 of the BE467F GRW 619 / 043156517671 / 200.40 / Surcharge $18.04_x000a__x000a_PO # 19T-583734-19T is a Wesco RA for the return of the 2 locks in question, and PO# 62T-104443-19T is the for the 2-locks replacement for the customer._x000a_ We purchased 137 locks on PO# 62T-512286-19t for the project attached in November 2025 see PO attached and Invoice for proof of purchase billed out in December 2025._x000a_So far they have return 3 out of the 5 locks the first on we return credit was denied, hope this helps with the 2 locks in question._x000a_CAS6356378 for defective"/>
    <s v="ANIXTER INC"/>
    <s v="14214488"/>
    <s v="62T-512286-19T"/>
    <s v="8079250"/>
    <m/>
    <s v="Schlage Electronic Locks"/>
    <s v="Electronic Locks"/>
    <s v="Control"/>
    <s v="Ensenada"/>
    <n v="2"/>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s v="043156517671"/>
    <m/>
    <m/>
    <m/>
    <n v="45978.791666666701"/>
    <m/>
    <m/>
    <s v="Return Only"/>
    <s v="Resolved"/>
    <s v="Curt Moore"/>
    <s v="Curt Moore"/>
    <s v="Residential - Channel"/>
    <x v="10"/>
    <s v="Functional Electronic"/>
    <s v="Will Not Power Up"/>
    <s v="Lock Unresponsive"/>
    <s v="2026 / 02"/>
    <s v="Return / Replace / Scrap"/>
    <x v="0"/>
  </r>
  <r>
    <x v="559"/>
    <s v="CAS6453508"/>
    <s v="Issue"/>
    <x v="1"/>
    <x v="2"/>
    <m/>
    <m/>
    <s v="Von Duprin"/>
    <s v="Exit"/>
    <s v="Trim/Controls"/>
    <s v="Indianapolis"/>
    <s v="SHORTAGE CLAIM_x000a__x000a__x000a__x000a__x000a_MCMASTER-CARR_x000a_200 AURORA INDUSTRIAL PKWY_x000a_Aurora, OH 44202"/>
    <s v="MCMASTERCARR SUPPLY COMPANY"/>
    <s v="SO03161887"/>
    <s v="BM-21597340"/>
    <s v="45611896"/>
    <m/>
    <s v="Von Duprin"/>
    <s v="Exit"/>
    <s v="Trim/Controls"/>
    <s v="Indianapolis"/>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5992.791666666701"/>
    <m/>
    <m/>
    <s v="Credit Request"/>
    <s v="Resolved"/>
    <s v="Christine Hogue"/>
    <s v="Christine Hogue"/>
    <s v="Commercial"/>
    <x v="0"/>
    <s v="Customer Forgot or Incorrect Quote #"/>
    <s v="Customer Forgot to Add Quote"/>
    <s v=""/>
    <s v="2026 / 02"/>
    <s v="Credit / Debit Request"/>
    <x v="2"/>
  </r>
  <r>
    <x v="560"/>
    <s v="CAS6454432"/>
    <s v="Issue"/>
    <x v="0"/>
    <x v="0"/>
    <m/>
    <s v="Out of Box"/>
    <s v="Von Duprin"/>
    <s v="Exit"/>
    <s v="98/99"/>
    <s v="Indianapolis"/>
    <s v="Do you need a replacement for a component or the entire device?: Component_x000a_Please describe the component: THE SOLENOID IS BAD IN THE TRIM_x000a_Is there anything else we should know about this return?: THE SOLENOID IS BAD IN THE TRIM_x000a_Selected primary Product Type: Exits_x000a_Do you also need to update the Ship To Address on your order?: No_x000a_The original ship-to address is saved on the shipping tab._x000a_Email: rick@doorwaysinc.com_x000a_Phone Number: 3033120283_x000a_Preferred Contact Method: Email_x000a_"/>
    <s v="COLORADO DOORWAYS"/>
    <s v="SO03132442"/>
    <s v="700505"/>
    <s v="45588391"/>
    <n v="1"/>
    <m/>
    <m/>
    <m/>
    <m/>
    <n v="1"/>
    <m/>
    <m/>
    <m/>
    <x v="4"/>
    <m/>
    <s v="ED99"/>
    <m/>
    <m/>
    <m/>
    <n v="45972.791666666701"/>
    <m/>
    <m/>
    <m/>
    <s v="Active"/>
    <s v="Portal Cases"/>
    <s v="Portal Cases"/>
    <s v="Commercial"/>
    <x v="0"/>
    <s v=""/>
    <s v=""/>
    <s v=""/>
    <s v="2026 / 02"/>
    <s v="Return / Replace / Scrap"/>
    <x v="1"/>
  </r>
  <r>
    <x v="561"/>
    <s v="CAS6454802"/>
    <s v="Issue"/>
    <x v="0"/>
    <x v="3"/>
    <m/>
    <m/>
    <s v="Steelcraft"/>
    <s v="Door"/>
    <s v="F/FN"/>
    <s v="Blue Ash"/>
    <s v="No Charge Replace Line #47_x000a__x000a_Frame damaged in transit."/>
    <s v="Unified Door and Hardware Group - DBA Commercial Hardware of California"/>
    <s v="986963"/>
    <s v="CA1182-001"/>
    <s v="11873566"/>
    <m/>
    <s v="Steelcraft"/>
    <s v="Door"/>
    <s v="F/FN"/>
    <s v="Blue Ash"/>
    <n v="1"/>
    <s v="0223082~Dañado en el Transporte|1040~Danneggiato Durante il Trasporto|1033~Damaged in Transit|1036~Endommagé pendant le transport"/>
    <s v="0301033~Damaged - Concealed|1036~Endommagé - Caché|3082~Dañado - Oculto|1040~Danneggiato - nascosto"/>
    <m/>
    <x v="0"/>
    <m/>
    <s v="F164D"/>
    <m/>
    <m/>
    <m/>
    <n v="45890.833333333299"/>
    <m/>
    <m/>
    <s v="Replace Only"/>
    <s v="Resolved"/>
    <s v="Daniel Doerr"/>
    <s v="Jeff Livingston"/>
    <s v="Commercial"/>
    <x v="2"/>
    <s v="Damaged in Transit"/>
    <s v="Damaged - Concealed"/>
    <s v=""/>
    <s v="2026 / 02"/>
    <s v="Return / Replace / Scrap"/>
    <x v="0"/>
  </r>
  <r>
    <x v="562"/>
    <s v="CAS6455929"/>
    <s v="Issue"/>
    <x v="0"/>
    <x v="1"/>
    <m/>
    <m/>
    <s v="Schlage Commercial"/>
    <s v="Lock"/>
    <s v="Keys"/>
    <s v="Security"/>
    <s v="Received 64 keys in D145 - they requested C125_x000a__x000a_Replace @ NC:_x000a_Line 1 qty 64) KEY.35-012-EV.468.C125.DETAIL_x000a__x000a_RPA: 71401260461801_x000a__x000a_Ship to address:_x000a_DOORS &amp; HARDWARE UNLIMITED INC_x000a_4125 NORTH STAR BLVD_x000a_GREAT FALLS, MT, 59405, US"/>
    <s v="DOORS &amp; HARDWARE UNLIMITED"/>
    <s v="14249848"/>
    <s v="10847GW-SCH"/>
    <s v="8136848"/>
    <n v="1"/>
    <s v="Schlage Commercial"/>
    <s v="Lock"/>
    <s v="Keys"/>
    <s v="Security"/>
    <n v="64"/>
    <s v="0281033~Allegion Sent Incorrect Product / Part"/>
    <s v="9721033~Incorrect Product|1036~Produit incorrect|1040~Prodotto errato"/>
    <m/>
    <x v="0"/>
    <m/>
    <s v="KYSS-SLKY*6330263"/>
    <m/>
    <m/>
    <m/>
    <n v="46041.791666666701"/>
    <m/>
    <m/>
    <s v="Replace Only"/>
    <s v="Active"/>
    <s v="Abigail Covington"/>
    <s v="Abigail Covington"/>
    <s v="Commercial"/>
    <x v="3"/>
    <s v="Allegion Sent Incorrect Product / Part"/>
    <s v="Incorrect Product"/>
    <s v=""/>
    <s v="2026 / 02"/>
    <s v="Return / Replace / Scrap"/>
    <x v="0"/>
  </r>
  <r>
    <x v="563"/>
    <s v="CAS6456751"/>
    <s v="Issue"/>
    <x v="0"/>
    <x v="1"/>
    <m/>
    <m/>
    <s v="Falcon"/>
    <s v="Exit"/>
    <s v="25/F-25"/>
    <s v="Indianapolis"/>
    <s v="exit device is in the wrong finish _x000a_Line should have been US26D not US26_x000a__x000a_Return _x000a_1 EA F-25-R-L-BE-US26-3'-RHR-510-AVA-US26-299F-PB=US26 _x000a_Pick up address_x000a_TWIN CITY HARDWARE INC - Oakdale_x000a_723 HADLEY AVE N_x000a_OAKDALE | MN | 55128_x000a_USA_x000a__x000a_Replace _x000a_1 EA F-25-R-L-BE-US26D-3'-RHR-510-AVA-US26D-299F-PB=US26D _x000a__x000a_Ship To Address:_x000a_TWIN CITY HARDWARE INC - Oakdale_x000a_723 HADLEY AVE N_x000a_OAKDALE | MN | 55128_x000a_USA"/>
    <s v="TWIN CITY HARDWARE INC – Omaha"/>
    <m/>
    <s v="PO0971394"/>
    <s v="45510788"/>
    <n v="1"/>
    <s v="Falcon"/>
    <s v="Exit"/>
    <s v="25/F-25"/>
    <s v="Indianapolis"/>
    <n v="1"/>
    <s v="0281033~Allegion Sent Incorrect Product / Part"/>
    <s v="9721033~Incorrect Product|1036~Produit incorrect|1040~Prodotto errato"/>
    <m/>
    <x v="0"/>
    <m/>
    <m/>
    <m/>
    <m/>
    <m/>
    <n v="45911"/>
    <m/>
    <m/>
    <s v="Return and Replace"/>
    <s v="Active"/>
    <s v="Mikala Holland"/>
    <s v="Mikala Holland"/>
    <s v="Commercial"/>
    <x v="12"/>
    <s v="Allegion Sent Incorrect Product / Part"/>
    <s v="Incorrect Product"/>
    <s v=""/>
    <s v="2026 / 02"/>
    <s v="Return / Replace / Scrap"/>
    <x v="0"/>
  </r>
  <r>
    <x v="564"/>
    <s v="CAS6457386"/>
    <s v="Issue"/>
    <x v="0"/>
    <x v="1"/>
    <m/>
    <m/>
    <s v="Von Duprin"/>
    <s v="Exit"/>
    <s v="33A/35A"/>
    <s v="Indianapolis"/>
    <s v="Is there anything else we should know about this return?: We received the wrong trims for this order.  Can you please order the dummy levers as soon as possible?_x000a__x000a_Also, we received the wrong accessory parts for one of the 3327A panic bars.  Instead of the SVR, we received parts for a Rim Panic Device._x000a_Please get these parts sent to us asap!_x000a_Selected primary Product Type: Exits_x000a_Do you also need to update the Ship To Address on your order?: Yes_x000a_The customer changed the ship-to address and it is saved on the shipping tab._x000a_Did the label match the product inside?: Yes_x000a_One or more files were provided by the customer and saved in the timeline._x000a_Email: scott_loken@abs-abs.com_x000a_Phone Number: +19163794200_x000a_Preferred Contact Method: Email_x000a_"/>
    <s v="AMERICAN BUILDING SUPPLY"/>
    <s v="SO03255516"/>
    <s v="S68107"/>
    <s v="45693116"/>
    <n v="1"/>
    <m/>
    <m/>
    <m/>
    <m/>
    <n v="1"/>
    <m/>
    <m/>
    <m/>
    <x v="4"/>
    <m/>
    <s v="ED33A"/>
    <m/>
    <m/>
    <m/>
    <n v="46061.791666666701"/>
    <m/>
    <m/>
    <m/>
    <s v="Active"/>
    <s v="Portal Cases"/>
    <s v="Portal Cases"/>
    <s v="Commercial"/>
    <x v="0"/>
    <s v=""/>
    <s v=""/>
    <s v=""/>
    <s v="2026 / 02"/>
    <s v="Return / Replace / Scrap"/>
    <x v="1"/>
  </r>
  <r>
    <x v="564"/>
    <s v="CAS6457386"/>
    <s v="Issue"/>
    <x v="0"/>
    <x v="1"/>
    <m/>
    <m/>
    <s v="Von Duprin"/>
    <s v="Exit"/>
    <s v="33A/35A"/>
    <s v="Indianapolis"/>
    <s v="Is there anything else we should know about this return?: We received the wrong trims for this order.  Can you please order the dummy levers as soon as possible?_x000a__x000a_Also, we received the wrong accessory parts for one of the 3327A panic bars.  Instead of the SVR, we received parts for a Rim Panic Device._x000a_Please get these parts sent to us asap!_x000a_Selected primary Product Type: Exits_x000a_Do you also need to update the Ship To Address on your order?: Yes_x000a_The customer changed the ship-to address and it is saved on the shipping tab._x000a_Did the label match the product inside?: Yes_x000a_One or more files were provided by the customer and saved in the timeline._x000a_Email: scott_loken@abs-abs.com_x000a_Phone Number: +19163794200_x000a_Preferred Contact Method: Email_x000a_"/>
    <s v="AMERICAN BUILDING SUPPLY"/>
    <s v="SO03255516"/>
    <s v="S68107"/>
    <s v="45693116"/>
    <n v="2"/>
    <m/>
    <m/>
    <m/>
    <m/>
    <n v="1"/>
    <m/>
    <m/>
    <m/>
    <x v="4"/>
    <m/>
    <s v="ED33A"/>
    <m/>
    <m/>
    <m/>
    <n v="46061.791666666701"/>
    <m/>
    <m/>
    <m/>
    <s v="Active"/>
    <s v="Portal Cases"/>
    <s v="Portal Cases"/>
    <s v="Commercial"/>
    <x v="0"/>
    <s v=""/>
    <s v=""/>
    <s v=""/>
    <s v="2026 / 02"/>
    <s v="Return / Replace / Scrap"/>
    <x v="1"/>
  </r>
  <r>
    <x v="564"/>
    <s v="CAS6457386"/>
    <s v="Issue"/>
    <x v="0"/>
    <x v="1"/>
    <m/>
    <m/>
    <s v="Von Duprin"/>
    <s v="Exit"/>
    <s v="33A/35A"/>
    <s v="Indianapolis"/>
    <s v="Is there anything else we should know about this return?: We received the wrong trims for this order.  Can you please order the dummy levers as soon as possible?_x000a__x000a_Also, we received the wrong accessory parts for one of the 3327A panic bars.  Instead of the SVR, we received parts for a Rim Panic Device._x000a_Please get these parts sent to us asap!_x000a_Selected primary Product Type: Exits_x000a_Do you also need to update the Ship To Address on your order?: Yes_x000a_The customer changed the ship-to address and it is saved on the shipping tab._x000a_Did the label match the product inside?: Yes_x000a_One or more files were provided by the customer and saved in the timeline._x000a_Email: scott_loken@abs-abs.com_x000a_Phone Number: +19163794200_x000a_Preferred Contact Method: Email_x000a_"/>
    <s v="AMERICAN BUILDING SUPPLY"/>
    <s v="SO03255516"/>
    <s v="S68107"/>
    <s v="45693116"/>
    <n v="3"/>
    <m/>
    <m/>
    <m/>
    <m/>
    <n v="1"/>
    <m/>
    <m/>
    <m/>
    <x v="4"/>
    <m/>
    <s v="ED33A"/>
    <m/>
    <m/>
    <m/>
    <n v="46061.791666666701"/>
    <m/>
    <m/>
    <m/>
    <s v="Active"/>
    <s v="Portal Cases"/>
    <s v="Portal Cases"/>
    <s v="Commercial"/>
    <x v="0"/>
    <s v=""/>
    <s v=""/>
    <s v=""/>
    <s v="2026 / 02"/>
    <s v="Return / Replace / Scrap"/>
    <x v="1"/>
  </r>
  <r>
    <x v="565"/>
    <s v="CAS6447801"/>
    <s v="Issue"/>
    <x v="0"/>
    <x v="0"/>
    <m/>
    <s v="Out of Box"/>
    <s v="Ives / Gj Commercial"/>
    <s v="Accy"/>
    <s v="Pulls &amp; Pushbars"/>
    <s v="Indianapolis"/>
    <s v="N/C replacement, customer received offset pulls with damage from manufacturing not shipping. _x000a__x000a_Line 4 - Qty 4 - PR9264F 60-44 606 N 1.1/2&quot; to &lt;2&quot;_x000a__x000a_Ship to:_x000a_Special Projects group_x000a_1200 NORTHBROOK PKWY STE 120_x000a_SUWANEE, GA 30024_x000a_USA_x000a__x000a_Is there visible damage to exterior of shipping cartons?: no_x000a_Is there anything else we should know about your request?: L#4- Received 4ea offset pulls with damage to concealed and threaded pulls. More pics available upon request.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
    <s v="SPECIAL PROJECTS GROUP INC"/>
    <s v="SO03226808"/>
    <s v="204339"/>
    <s v="45709389"/>
    <n v="4"/>
    <s v="Ives / Gj Commercial"/>
    <s v="Accy"/>
    <s v="Pulls &amp; Pushbars"/>
    <s v="Indianapolis"/>
    <n v="4"/>
    <s v="0491040~Imballaggio|1033~Insufficient Packaging|1036~Emballage|3082~Embalaje"/>
    <s v="1111040~Imballaggio|3082~Embalaje|1033~Insufficient Packaging|1036~Emballage"/>
    <m/>
    <x v="6"/>
    <m/>
    <s v="PL9260-2"/>
    <s v="Long Door Pulls"/>
    <m/>
    <m/>
    <n v="46071.791666666701"/>
    <m/>
    <m/>
    <s v="Replace Only"/>
    <s v="Resolved"/>
    <s v="Portal Cases"/>
    <s v="Caleb Nanzer"/>
    <s v="Commercial"/>
    <x v="1"/>
    <s v="Insufficient Packaging"/>
    <s v="Insufficient Packaging"/>
    <s v=""/>
    <s v="2026 / 02"/>
    <s v="Return / Replace / Scrap"/>
    <x v="0"/>
  </r>
  <r>
    <x v="566"/>
    <s v="CAS6452133"/>
    <s v="Issue"/>
    <x v="0"/>
    <x v="1"/>
    <m/>
    <m/>
    <s v="Schlage Residential"/>
    <s v="Lock"/>
    <s v="FE Handleset"/>
    <s v="Ensenada"/>
    <s v="NO CHARGE REPLACEMENT ORDERS: _x000a__x000a_BOTH LEVERS: 06-242 LAT 619 PACK OF 2/KIT_x000a_194555084889_x000a__x000a_LINE 1 QTY 1_x000a_LOCK.FE410F.LAT.619.GRW.12-356.10-152.134.55_x000a__x000a_Is there anything else we should know about this return?: One of the FE410's had black levers. Please send out 619 finish Latitude levers to replace them. Thank you,_x000a_Selected primary Product Type: Electronic Locks/Readers and Credentials/Biometrics_x000a_Do you also need to update the Ship To Address on your order?: No_x000a_The original ship-to address is saved on the shipping tab._x000a_Did the label match the product inside?: Yes_x000a_One or more files were provided by the customer and saved in the timeline._x000a_Email: doreen.ackerson@weselldoors.com_x000a_Phone Number: 2182873100_x000a_Preferred Contact Method: Email"/>
    <s v="D &amp; M INDUSTRIES"/>
    <s v="14168390"/>
    <s v="202301"/>
    <s v="8113331"/>
    <n v="1"/>
    <s v="Schlage Residential"/>
    <s v="Lock"/>
    <s v="FE Handleset"/>
    <s v="Ensenada"/>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43156537266"/>
    <m/>
    <m/>
    <m/>
    <n v="46012.791666666701"/>
    <m/>
    <m/>
    <s v="Replace Only"/>
    <s v="Resolved"/>
    <s v="Portal Cases"/>
    <s v="Ramiro Hernandez"/>
    <s v="Commercial"/>
    <x v="9"/>
    <s v="Allegion Sent Missing Product / Part"/>
    <s v="Missing Part / Component"/>
    <s v=""/>
    <s v="2026 / 02"/>
    <s v="Return / Replace / Scrap"/>
    <x v="0"/>
  </r>
  <r>
    <x v="567"/>
    <s v="CAS6456167"/>
    <s v="Issue"/>
    <x v="0"/>
    <x v="0"/>
    <m/>
    <s v="Reliability"/>
    <s v="Schlage Commercial"/>
    <s v="Lock"/>
    <s v="L9000"/>
    <s v="Security"/>
    <s v="NC REPLACE LINE 16 _x000a_QTY 1) 44747694_x000a__x000a_Customer needing new thumbturn indicator backplate assembly, part broken during installation. _x000a__x000a_SHIP TO:_x000a_SKYLINE DOOR &amp; HARDWARE LLC_x000a_1875 DILLARD DR_x000a_SALEM, VA 24153"/>
    <s v="Skyline Door &amp; Hardware LLC"/>
    <s v="13979409"/>
    <s v="PO-003931"/>
    <s v="7713568"/>
    <n v="16"/>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9050 Thumbturn Indicator Backplate Assembly"/>
    <s v="L9050"/>
    <m/>
    <m/>
    <n v="45631.791666666701"/>
    <m/>
    <m/>
    <s v="Replace Only"/>
    <s v="Active"/>
    <s v="Amilia Poling"/>
    <s v="Amilia Poling"/>
    <s v="Commercial"/>
    <x v="3"/>
    <s v="Functional Mechanical"/>
    <s v="Broken / Bad Parts"/>
    <s v=""/>
    <s v="2026 / 02"/>
    <s v="Return / Replace / Scrap"/>
    <x v="0"/>
  </r>
  <r>
    <x v="568"/>
    <s v="CAS6447917"/>
    <s v="Issue"/>
    <x v="1"/>
    <x v="2"/>
    <m/>
    <m/>
    <s v="Von Duprin"/>
    <s v="Exit"/>
    <s v="98/99"/>
    <s v="Indianapolis"/>
    <s v="The 499F are priced correctly, priced correctly._x000a__x000a__x000a_Selected credit reason: Pricing Error_x000a_Is there anything else we should know about this request: Pricebook states the list price add for 499F strikes is $156, we are being charged at $196 list price. Please correct to reflect what is published in your pricebook (snippet attached)_x000a_One or more files were provided by the customer and saved in the timeline._x000a_Email: ajobe@himmels.com_x000a_Phone Number: 9409023477_x000a_Preferred Contact Method: Email"/>
    <s v="Himmel's Architectural Door &amp; Hardware LLC - DFW"/>
    <s v="SO03267576"/>
    <s v="6038802"/>
    <s v="45714414"/>
    <n v="5"/>
    <m/>
    <m/>
    <m/>
    <m/>
    <m/>
    <m/>
    <m/>
    <m/>
    <x v="4"/>
    <m/>
    <s v="ED99"/>
    <m/>
    <m/>
    <m/>
    <m/>
    <m/>
    <m/>
    <s v="Credit Request"/>
    <s v="Resolved"/>
    <s v="Portal Cases"/>
    <s v="Nikki Skipper"/>
    <s v="Commercial"/>
    <x v="0"/>
    <s v=""/>
    <s v=""/>
    <s v=""/>
    <s v="2026 / 02"/>
    <s v="Credit / Debit Request"/>
    <x v="1"/>
  </r>
  <r>
    <x v="568"/>
    <s v="CAS6447917"/>
    <s v="Issue"/>
    <x v="1"/>
    <x v="2"/>
    <m/>
    <m/>
    <s v="Von Duprin"/>
    <s v="Exit"/>
    <s v="98/99"/>
    <s v="Indianapolis"/>
    <s v="The 499F are priced correctly, priced correctly._x000a__x000a__x000a_Selected credit reason: Pricing Error_x000a_Is there anything else we should know about this request: Pricebook states the list price add for 499F strikes is $156, we are being charged at $196 list price. Please correct to reflect what is published in your pricebook (snippet attached)_x000a_One or more files were provided by the customer and saved in the timeline._x000a_Email: ajobe@himmels.com_x000a_Phone Number: 9409023477_x000a_Preferred Contact Method: Email"/>
    <s v="Himmel's Architectural Door &amp; Hardware LLC - DFW"/>
    <s v="SO03267576"/>
    <s v="6038802"/>
    <s v="45714414"/>
    <n v="6"/>
    <m/>
    <m/>
    <m/>
    <m/>
    <m/>
    <m/>
    <m/>
    <m/>
    <x v="4"/>
    <m/>
    <s v="ED99"/>
    <m/>
    <m/>
    <m/>
    <m/>
    <m/>
    <m/>
    <s v="Credit Request"/>
    <s v="Resolved"/>
    <s v="Portal Cases"/>
    <s v="Nikki Skipper"/>
    <s v="Commercial"/>
    <x v="0"/>
    <s v=""/>
    <s v=""/>
    <s v=""/>
    <s v="2026 / 02"/>
    <s v="Credit / Debit Request"/>
    <x v="1"/>
  </r>
  <r>
    <x v="569"/>
    <s v="CAS6451161"/>
    <s v="Issue"/>
    <x v="0"/>
    <x v="1"/>
    <m/>
    <m/>
    <s v="Falcon"/>
    <s v="Exit"/>
    <s v="1690"/>
    <s v="Indianapolis"/>
    <s v="Line 2- missing center case cover_x000a__x000a_Replace no charge:_x000a_Line 2 Qty 1_x000a_Cover.113-1690 C/CASE CVR KIT P35_x000a__x000a_Ship to:_x000a_Macon Door And Hardware_x000a_125 State Street_x000a_Macon, GA 31206_x000a_Mike Dunlap-PO MD64142_x000a________________________________x000a_Is there anything else we should know about your request?: Per customer, they are missing the head cover. We believe it is this part # cover.113_x000a_Selected primary Product Type: Exits_x000a_Do you also need to update the Ship To Address on your order?: Yes_x000a_The customer changed the ship-to address and it is saved on the shipping tab._x000a_Email: jazmin.sage@bannersolutions.com_x000a_Phone Number: 8883620750_x000a_Preferred Contact Method: Email"/>
    <s v="BANNER SOLUTIONS"/>
    <s v="SO03224929"/>
    <s v="6375543###2"/>
    <s v="45661575"/>
    <n v="2"/>
    <s v="Falcon"/>
    <s v="Exit"/>
    <s v="1690"/>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COVER.113"/>
    <s v="Center Case Cover"/>
    <m/>
    <m/>
    <n v="46034.791666666701"/>
    <m/>
    <m/>
    <s v="Replace Only"/>
    <s v="Resolved"/>
    <s v="Portal Cases"/>
    <s v="Tuesday Bailey"/>
    <s v="Commercial"/>
    <x v="12"/>
    <s v="Allegion Sent Missing Product / Part"/>
    <s v="Missing Part / Component"/>
    <s v=""/>
    <s v="2026 / 02"/>
    <s v="Return / Replace / Scrap"/>
    <x v="0"/>
  </r>
  <r>
    <x v="570"/>
    <s v="CAS6446786"/>
    <s v="Issue"/>
    <x v="0"/>
    <x v="1"/>
    <m/>
    <m/>
    <s v="Von Duprin"/>
    <s v="Exit"/>
    <s v="98/99"/>
    <s v="Indianapolis"/>
    <s v="REPLACE_x000a__x000a_1 EA - 99-L-F-2SI-US26D-3'-RHR-996-2-06-US26D-299F-PBT=US32D_x000a__x000a__x000a_SHIP TO _x000a_CANYONS SCHOOL DISTRICT_x000a_9100 S 500 W_x000a_Josh Steinmann_x000a_SANDY, UTAH 84070_x000a__x000a__x000a__x000a__x000a_Is there anything else we should know about your request?: THIS SHOULD BE A NO CHARGE REPLACEMENT - MISSING MULTIPLE PARTS INCLUDING THE INDICATOR FOR THIS DEVICE: _x000a_VON99L-F-2SI-626-36-RHR 06_x000a_Selected primary Product Type: Exits_x000a_Do you also need to update the Ship To Address on your order?: Yes_x000a_The customer changed the ship-to address and it is saved on the shipping tab._x000a_Email: josh.steinmann@imlss.com_x000a_Phone Number: (801) 486-0079_x000a_Preferred Contact Method: Email"/>
    <s v="IML Security Supply"/>
    <s v="SO03212633"/>
    <s v="691058"/>
    <s v="45645965"/>
    <n v="3"/>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ED99.115462"/>
    <s v="2SI Kit"/>
    <m/>
    <m/>
    <n v="46020.791666666701"/>
    <m/>
    <m/>
    <s v="Replace Only"/>
    <s v="Resolved"/>
    <s v="Portal Cases"/>
    <s v="Kylie Hurt"/>
    <s v="Commercial"/>
    <x v="0"/>
    <s v="Allegion Sent Missing Product / Part"/>
    <s v="Missing Product"/>
    <s v=""/>
    <s v="2026 / 02"/>
    <s v="Return / Replace / Scrap"/>
    <x v="0"/>
  </r>
  <r>
    <x v="571"/>
    <s v="CAS6447198"/>
    <s v="Issue"/>
    <x v="0"/>
    <x v="3"/>
    <m/>
    <m/>
    <s v="Ives / Gj Commercial"/>
    <s v="Accy"/>
    <s v="Hinges"/>
    <s v="Indianapolis"/>
    <s v="REPLACE_x000a_LINE 1 HINGE.323 (72 EA)_x000a__x000a_MATERIAL RECEIVED DMAGED_x000a_SCRAP DAMAGED MATERIAL"/>
    <s v="ALLEGION - DSC"/>
    <s v="SO03256730"/>
    <s v="572732"/>
    <s v="45689339"/>
    <m/>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m/>
    <m/>
    <m/>
    <m/>
    <n v="46057.791666666701"/>
    <m/>
    <m/>
    <s v="Replace Only"/>
    <s v="Resolved"/>
    <s v="JaNette Hooten"/>
    <s v="JaNette Hooten"/>
    <s v="Commercial"/>
    <x v="1"/>
    <s v="Damaged in Transit"/>
    <s v="Damaged in Transit"/>
    <s v=""/>
    <s v="2026 / 02"/>
    <s v="Return / Replace / Scrap"/>
    <x v="0"/>
  </r>
  <r>
    <x v="572"/>
    <s v="CAS6447239"/>
    <s v="Issue"/>
    <x v="0"/>
    <x v="1"/>
    <m/>
    <m/>
    <s v="Ives / Gj Commercial"/>
    <s v="Accy"/>
    <s v="Hinges"/>
    <s v="Indianapolis"/>
    <s v="REPLACE NO CHARGE( REPLACEMENT ORDER HAS BEEN ENTERED)_x000a_LINE 1 QTY 80 5BB1 4.5 x 4.5 652 NRP_x000a_LINE 2 QTY 12 5BB1HW 4.5 x 4.5 652 NRP_x000a__x000a_PER FACTORY REQUEST_x000a_RETURN- PLEASE SEND CALL TAGS_x000a_LINE 1 QTY 80 5BB1 4.5 x 4.5 652_x000a_LINE 2 QTY 12 5BB1HW 4.5 x 4.5 652_x000a_NO RESTOCK FEE / NO CREDIT _x000a__x000a_SHIP TO:_x000a_ABS-SACRAMENTO_x000a_8920 43RD AVE_x000a_SACRAMENTO, CA 95828"/>
    <s v="AMERICAN BUILDING SUPPLY"/>
    <s v="SO03254479"/>
    <s v="959074"/>
    <s v="45687118"/>
    <m/>
    <s v="Ives / Gj Commercial"/>
    <s v="Accy"/>
    <s v="Hinges"/>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m/>
    <m/>
    <m/>
    <m/>
    <n v="46056.791666666701"/>
    <m/>
    <m/>
    <s v="Replace Only"/>
    <s v="Active"/>
    <s v="JaNette Hooten"/>
    <s v="Caleb Nanzer"/>
    <s v="Commercial"/>
    <x v="1"/>
    <s v="Customer Ordered Incorrect Product"/>
    <s v="Customer Ordered Incorrect Product"/>
    <s v=""/>
    <s v="2026 / 02"/>
    <s v="Return / Replace / Scrap"/>
    <x v="2"/>
  </r>
  <r>
    <x v="573"/>
    <s v="CAS6447672"/>
    <s v="Issue"/>
    <x v="0"/>
    <x v="3"/>
    <m/>
    <s v="Out of Box"/>
    <s v="Ives / Gj Commercial"/>
    <s v="Accy"/>
    <s v="Pulls &amp; Pushbars"/>
    <s v="Indianapolis"/>
    <s v="Line 1 - Arrived damaged_x000a_Scrap in field_x000a__x000a_Replace no charge:_x000a_Line 1 Qty 1_x000a_9190HD-33-0-BLK-NO-1.1/2&quot; to &lt;2&quot;_x000a__x000a_Ship to orig address:_x000a_1200 NORTHBROOK PKWY STE 120_x000a_SUWANEE, GA 30024_x000a_____________________________________x000a_Is there visible damage to exterior of shipping cartons?: no_x000a_Is there anything else we should know about your request?: Received with damage to push and pull bar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
    <s v="SPECIAL PROJECTS GROUP INC"/>
    <s v="SO03259529"/>
    <s v="204916"/>
    <s v="45709333"/>
    <n v="1"/>
    <s v="Ives / Gj Commercial"/>
    <s v="Accy"/>
    <s v="Pulls &amp; Pushbars"/>
    <s v="Indianapolis"/>
    <n v="1"/>
    <s v="0491040~Imballaggio|1033~Insufficient Packaging|1036~Emballage|3082~Embalaje"/>
    <s v="1111040~Imballaggio|3082~Embalaje|1033~Insufficient Packaging|1036~Emballage"/>
    <m/>
    <x v="6"/>
    <m/>
    <s v="PB9190HD-12.10036"/>
    <m/>
    <m/>
    <m/>
    <n v="46071.791666666701"/>
    <m/>
    <m/>
    <s v="Replace Only"/>
    <s v="Resolved"/>
    <s v="Portal Cases"/>
    <s v="Tuesday Bailey"/>
    <s v="Commercial"/>
    <x v="1"/>
    <s v="Insufficient Packaging"/>
    <s v="Insufficient Packaging"/>
    <s v=""/>
    <s v="2026 / 02"/>
    <s v="Return / Replace / Scrap"/>
    <x v="0"/>
  </r>
  <r>
    <x v="574"/>
    <s v="CAS6447988"/>
    <s v="Issue"/>
    <x v="1"/>
    <x v="2"/>
    <m/>
    <m/>
    <s v="Von Duprin"/>
    <s v="Exit"/>
    <s v="98/99"/>
    <s v="Indianapolis"/>
    <s v="Please be advised you were charged correctly. Where are you seeing the charge for the 499F as  $196.00?_x000a__x000a_Device = 2386_x000a_RX =383 _x000a_499F =156 -_x000a_QEL = 1321 _x000a_SNB = 160_x000a__x000a__x000a__x000a__x000a_Selected credit reason: Pricing Error_x000a_Is there anything else we should know about this request: Pricebook states the list price add for 499F strikes is $156, we are being charged at $196 list price. Please correct to reflect what is published in your pricebook (snippet attached)_x000a_One or more files were provided by the customer and saved in the timeline._x000a_One or more files were provided by the customer and saved in the timeline._x000a_Email: ajobe@himmels.com_x000a_Phone Number: 9409023477_x000a_Preferred Contact Method: Email"/>
    <s v="Himmel's Architectural Door &amp; Hardware LLC - DFW"/>
    <s v="SO03272758"/>
    <s v="6038659##PT2"/>
    <s v="45715386"/>
    <n v="1"/>
    <m/>
    <m/>
    <m/>
    <m/>
    <m/>
    <m/>
    <m/>
    <m/>
    <x v="4"/>
    <m/>
    <s v="ED99"/>
    <m/>
    <m/>
    <m/>
    <m/>
    <m/>
    <m/>
    <s v="Credit Request"/>
    <s v="Resolved"/>
    <s v="Portal Cases"/>
    <s v="Nikki Skipper"/>
    <s v="Commercial"/>
    <x v="0"/>
    <s v=""/>
    <s v=""/>
    <s v=""/>
    <s v="2026 / 02"/>
    <s v="Credit / Debit Request"/>
    <x v="1"/>
  </r>
  <r>
    <x v="574"/>
    <s v="CAS6447988"/>
    <s v="Issue"/>
    <x v="1"/>
    <x v="2"/>
    <m/>
    <m/>
    <s v="Von Duprin"/>
    <s v="Exit"/>
    <s v="98/99"/>
    <s v="Indianapolis"/>
    <s v="Please be advised you were charged correctly. Where are you seeing the charge for the 499F as  $196.00?_x000a__x000a_Device = 2386_x000a_RX =383 _x000a_499F =156 -_x000a_QEL = 1321 _x000a_SNB = 160_x000a__x000a__x000a__x000a__x000a_Selected credit reason: Pricing Error_x000a_Is there anything else we should know about this request: Pricebook states the list price add for 499F strikes is $156, we are being charged at $196 list price. Please correct to reflect what is published in your pricebook (snippet attached)_x000a_One or more files were provided by the customer and saved in the timeline._x000a_One or more files were provided by the customer and saved in the timeline._x000a_Email: ajobe@himmels.com_x000a_Phone Number: 9409023477_x000a_Preferred Contact Method: Email"/>
    <s v="Himmel's Architectural Door &amp; Hardware LLC - DFW"/>
    <s v="SO03272758"/>
    <s v="6038659##PT2"/>
    <s v="45715386"/>
    <n v="2"/>
    <m/>
    <m/>
    <m/>
    <m/>
    <m/>
    <m/>
    <m/>
    <m/>
    <x v="4"/>
    <m/>
    <s v="ED99"/>
    <m/>
    <m/>
    <m/>
    <m/>
    <m/>
    <m/>
    <s v="Credit Request"/>
    <s v="Resolved"/>
    <s v="Portal Cases"/>
    <s v="Nikki Skipper"/>
    <s v="Commercial"/>
    <x v="0"/>
    <s v=""/>
    <s v=""/>
    <s v=""/>
    <s v="2026 / 02"/>
    <s v="Credit / Debit Request"/>
    <x v="1"/>
  </r>
  <r>
    <x v="575"/>
    <s v="CAS6448701"/>
    <s v="Issue"/>
    <x v="0"/>
    <x v="0"/>
    <m/>
    <s v="Out of Box"/>
    <s v="Ives / Gj Commercial"/>
    <s v="Accy"/>
    <s v="Pulls &amp; Pushbars"/>
    <s v="Indianapolis"/>
    <s v="N/C replacement, damaged during transit. _x000a__x000a_Line 2 - Qty 1 - SGL9264F 72-56 BLK N 2&quot; to &lt;=2.3/8&quot;_x000a_Line 4 - Qty 1 - PR9264F 72-56 BLK N 2&quot; to &lt;=2.3/8&quot;_x000a__x000a_Ship to:_x000a_GANAS MFG_x000a_3250 Bellevue _x000a_Detroit, MI 48207_x000a_----------------------------_x000a_Is there visible damage to exterior of shipping cartons?: yes_x000a_Was the shipment signed for as damaged?: no_x000a_Is there anything else we should know about your request?: 2 pulls damaged in transit._x000a_Selected primary Product Type: Accessories_x000a_Do you also need to update the Ship To Address on your order?: Yes_x000a_The customer changed the ship-to address and it is saved on the shipping tab._x000a_One or more files were provided by the customer and saved in the timeline._x000a_Email: daren@mfsales.com_x000a_Phone Number: 347-417-7282_x000a_Preferred Contact Method: Email"/>
    <s v="MAYFLOWER SALES COMPANY"/>
    <s v="SO03226935"/>
    <s v="132455"/>
    <s v="45670023"/>
    <n v="4"/>
    <s v="Ives / Gj Commercial"/>
    <s v="Accy"/>
    <s v="Pulls &amp; Pushbars"/>
    <s v="Indianapolis"/>
    <n v="1"/>
    <s v="0491040~Imballaggio|1033~Insufficient Packaging|1036~Emballage|3082~Embalaje"/>
    <s v="1111040~Imballaggio|3082~Embalaje|1033~Insufficient Packaging|1036~Emballage"/>
    <m/>
    <x v="6"/>
    <m/>
    <s v="PL9260-1C"/>
    <s v="Architectural Pulls"/>
    <m/>
    <m/>
    <n v="46042.791666666701"/>
    <m/>
    <m/>
    <s v="Replace Only"/>
    <s v="Resolved"/>
    <s v="Portal Cases"/>
    <s v="Caleb Nanzer"/>
    <s v="Commercial"/>
    <x v="1"/>
    <s v="Insufficient Packaging"/>
    <s v="Insufficient Packaging"/>
    <s v=""/>
    <s v="2026 / 02"/>
    <s v="Return / Replace / Scrap"/>
    <x v="0"/>
  </r>
  <r>
    <x v="575"/>
    <s v="CAS6448701"/>
    <s v="Issue"/>
    <x v="0"/>
    <x v="0"/>
    <m/>
    <s v="Out of Box"/>
    <s v="Ives / Gj Commercial"/>
    <s v="Accy"/>
    <s v="Pulls &amp; Pushbars"/>
    <s v="Indianapolis"/>
    <s v="N/C replacement, damaged during transit. _x000a__x000a_Line 2 - Qty 1 - SGL9264F 72-56 BLK N 2&quot; to &lt;=2.3/8&quot;_x000a_Line 4 - Qty 1 - PR9264F 72-56 BLK N 2&quot; to &lt;=2.3/8&quot;_x000a__x000a_Ship to:_x000a_GANAS MFG_x000a_3250 Bellevue _x000a_Detroit, MI 48207_x000a_----------------------------_x000a_Is there visible damage to exterior of shipping cartons?: yes_x000a_Was the shipment signed for as damaged?: no_x000a_Is there anything else we should know about your request?: 2 pulls damaged in transit._x000a_Selected primary Product Type: Accessories_x000a_Do you also need to update the Ship To Address on your order?: Yes_x000a_The customer changed the ship-to address and it is saved on the shipping tab._x000a_One or more files were provided by the customer and saved in the timeline._x000a_Email: daren@mfsales.com_x000a_Phone Number: 347-417-7282_x000a_Preferred Contact Method: Email"/>
    <s v="MAYFLOWER SALES COMPANY"/>
    <s v="SO03226935"/>
    <s v="132455"/>
    <s v="45670023"/>
    <n v="2"/>
    <s v="Ives / Gj Commercial"/>
    <s v="Accy"/>
    <s v="Pulls &amp; Pushbars"/>
    <s v="Indianapolis"/>
    <n v="1"/>
    <s v="0491040~Imballaggio|1033~Insufficient Packaging|1036~Emballage|3082~Embalaje"/>
    <s v="1111040~Imballaggio|3082~Embalaje|1033~Insufficient Packaging|1036~Emballage"/>
    <m/>
    <x v="6"/>
    <m/>
    <s v="PL9260-1C"/>
    <s v="Architectural Pulls"/>
    <m/>
    <m/>
    <n v="46042.791666666701"/>
    <m/>
    <m/>
    <s v="Replace Only"/>
    <s v="Resolved"/>
    <s v="Portal Cases"/>
    <s v="Caleb Nanzer"/>
    <s v="Commercial"/>
    <x v="1"/>
    <s v="Insufficient Packaging"/>
    <s v="Insufficient Packaging"/>
    <s v=""/>
    <s v="2026 / 02"/>
    <s v="Return / Replace / Scrap"/>
    <x v="0"/>
  </r>
  <r>
    <x v="576"/>
    <s v="CAS6449770"/>
    <s v="Issue"/>
    <x v="0"/>
    <x v="0"/>
    <m/>
    <s v="Out of Box"/>
    <s v="Falcon"/>
    <s v="Exit"/>
    <s v="25/F-25"/>
    <s v="Indianapolis"/>
    <s v="REPLACE AT NO CHARGE (std entry)_x000a_QTY (2) 47962217-622: 25 C C-SLIDE KIT 1/2&quot; INS, 622_x000a__x000a_For_x000a_RX-MEL-25-C-C-643E-3'-RHR-718-643E-4188-2130-PB=643E-CON-INS-2 - Line 1_x000a__x000a_SHIP TO_x000a_MCKENZIE GLASS DBA T3 DEVELOPMENT LLC_x000a_2219 MAIN STREET_x000a_SPRINGFIELD, OR 97477_x000a_ATTN: GLEN HUGHES_x000a__x000a__x000a_Do you need a replacement for a component or the entire device?: Device_x000a_Is there anything else we should know about this return?: Not working on 2-1/4&quot; thick doors.  Please drop ship replacements and provide RMA with return shipping labels._x000a_Selected primary Product Type: Exits_x000a_Do you also need to update the Ship To Address on your order?: Yes_x000a_The customer changed the ship-to address and it is saved on the shipping tab._x000a_Email: ikuipers@accesshardware.com_x000a_Phone Number: +15104835000_x000a_Preferred Contact Method: Email"/>
    <s v="ACCESS HARDWARE SUPPLY"/>
    <s v="SO03105931"/>
    <s v="5044270##PT2"/>
    <s v="45525905 9/29/2025"/>
    <n v="12"/>
    <s v="Falcon"/>
    <s v="Exit"/>
    <s v="25/F-25"/>
    <s v="Indianapolis"/>
    <n v="2"/>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47962217-622: 25 C C-SLIDE KIT 1/2&quot; INS, 622"/>
    <s v="Center Slide"/>
    <m/>
    <m/>
    <n v="45928.833333333299"/>
    <m/>
    <m/>
    <s v="Replace Only"/>
    <s v="Resolved"/>
    <s v="Portal Cases"/>
    <s v="Karen Fischer"/>
    <s v="Commercial"/>
    <x v="12"/>
    <s v="Functional Mechanical"/>
    <s v="Product Operation Issue"/>
    <s v="Latch Does Not Fully Release"/>
    <s v="2026 / 02"/>
    <s v="Return / Replace / Scrap"/>
    <x v="0"/>
  </r>
  <r>
    <x v="577"/>
    <s v="CAS6450610"/>
    <s v="Issue"/>
    <x v="0"/>
    <x v="1"/>
    <m/>
    <m/>
    <s v="Von Duprin"/>
    <s v="Exit"/>
    <s v="98/99"/>
    <s v="Indianapolis"/>
    <s v="REPLACE N/C _x000a__x000a_(1 EACH) 968766-32: 7500 SCALP PLATE US32D_x000a_(1 EACH) 968939-77: 7500 LATCHBOLT COLLAR MOLYDAG_x000a_Per customer parts are missing from line 1. _x000a__x000a_SHIP TO:_x000a_Southern GF_x000a_2915 COURTYARDS DR STE A_x000a_PEACHTREE CORNERS, GA 30071"/>
    <s v="SOUTHERN GF CO"/>
    <s v="SO03233304"/>
    <s v="300201-3"/>
    <s v="45692824"/>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68766-32"/>
    <m/>
    <m/>
    <m/>
    <n v="46062.791666666701"/>
    <m/>
    <m/>
    <s v="Replace Only"/>
    <s v="Resolved"/>
    <s v="Brandi Hatcher"/>
    <s v="Kylie Hurt"/>
    <s v="Commercial"/>
    <x v="0"/>
    <s v="Allegion Sent Missing Product / Part"/>
    <s v="Missing Part / Component"/>
    <s v=""/>
    <s v="2026 / 02"/>
    <s v="Return / Replace / Scrap"/>
    <x v="0"/>
  </r>
  <r>
    <x v="577"/>
    <s v="CAS6450610"/>
    <s v="Issue"/>
    <x v="0"/>
    <x v="1"/>
    <m/>
    <m/>
    <s v="Von Duprin"/>
    <s v="Exit"/>
    <s v="98/99"/>
    <s v="Indianapolis"/>
    <s v="REPLACE N/C _x000a__x000a_(1 EACH) 968766-32: 7500 SCALP PLATE US32D_x000a_(1 EACH) 968939-77: 7500 LATCHBOLT COLLAR MOLYDAG_x000a_Per customer parts are missing from line 1. _x000a__x000a_SHIP TO:_x000a_Southern GF_x000a_2915 COURTYARDS DR STE A_x000a_PEACHTREE CORNERS, GA 30071"/>
    <s v="SOUTHERN GF CO"/>
    <s v="SO03233304"/>
    <s v="300201-3"/>
    <s v="45692824"/>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68939-77"/>
    <m/>
    <m/>
    <m/>
    <n v="46068.791666666701"/>
    <m/>
    <m/>
    <s v="Replace Only"/>
    <s v="Resolved"/>
    <s v="Brandi Hatcher"/>
    <s v="Kylie Hurt"/>
    <s v="Commercial"/>
    <x v="0"/>
    <s v="Allegion Sent Missing Product / Part"/>
    <s v="Missing Part / Component"/>
    <s v=""/>
    <s v="2026 / 02"/>
    <s v="Return / Replace / Scrap"/>
    <x v="0"/>
  </r>
  <r>
    <x v="578"/>
    <s v="CAS6451360"/>
    <s v="Issue"/>
    <x v="0"/>
    <x v="0"/>
    <m/>
    <s v="Reliability"/>
    <s v="Schlage System Components"/>
    <s v="Sys Comp"/>
    <s v="Reader Controller"/>
    <s v="Security"/>
    <s v="Please ship:_x000a_(6) Quantity_x000a_Part Number: MTB15_x000a_Part description:  Wall mount reader, dimensions: 5.1&quot; x 3.25&quot; x 0.76&quot;_x000a__x000a_(6) Quantity_x000a_Part Number: 47569692_x000a_Part description:  Adapter cable, MT connector to MTB reader_x000a__x000a_Ship to:_x000a_John Lozano _x000a_32 E Oak St _x000a_Fox Lake IL, 60020_x000a__x000a_Accountability: Manufacturing_x000a_Transaction type: Scrap in field"/>
    <s v="John Lazano"/>
    <s v="Field Support Accommodation"/>
    <s v="CAS6451360 RPL FSAC"/>
    <m/>
    <m/>
    <s v="Schlage System Components"/>
    <s v="Sys Comp"/>
    <s v="Reader Controller"/>
    <s v="Security"/>
    <n v="6"/>
    <s v="0321033~Functional Electronic|1040~Funzionamento Elettronico|3082~Función electrónica|1036~Electronique fonctionnelle"/>
    <s v="0551040~Malfunzionamento elettrico|1033~Electrical Malfunction|3082~Mal funcionamiento eléctrico|1036~Dysfonctionnement électrique"/>
    <s v="0371033~No LED|1036~Pas de LED|3082~No indicación LED|1040~No LED"/>
    <x v="0"/>
    <m/>
    <s v="MTB15"/>
    <s v="Reader"/>
    <m/>
    <m/>
    <m/>
    <n v="45060.833333333299"/>
    <m/>
    <s v="Replace Only"/>
    <s v="Resolved"/>
    <s v="Jim LaBorn"/>
    <s v="Jeff Livingston"/>
    <s v="Commercial"/>
    <x v="6"/>
    <s v="Functional Electronic"/>
    <s v="Electrical Malfunction"/>
    <s v="No LED"/>
    <s v="2026 / 02"/>
    <s v="Return / Replace / Scrap"/>
    <x v="0"/>
  </r>
  <r>
    <x v="579"/>
    <s v="CAS6451390"/>
    <s v="Issue"/>
    <x v="0"/>
    <x v="1"/>
    <m/>
    <m/>
    <s v="Steelcraft"/>
    <s v="Door"/>
    <s v="F/FN"/>
    <s v="Blue Ash"/>
    <s v="No charge replacement:_x000a_Replace line 9 as acknowledged. _x000a__x000a_Received the wrong jamb depth on frame. _x000a__x000a_Is there anything else we should know about this return?: Frame was acknowledged and invoiced as an 8-3/4&quot; JD; however, has arrived as a 5-3/4&quot; JD_x000a_Selected primary Product Type: Steelcraft Doors and Frames_x000a_Do you also need to update the Ship To Address on your order?: No_x000a_The original ship-to address is saved on the shipping tab._x000a_Did the label match the product inside?: Yes_x000a_One or more files were provided by the customer and saved in the timeline._x000a_Email: cince@isenhourdoor.com_x000a_Phone Number: 6155155784_x000a_Preferred Contact Method: Email"/>
    <s v="ISENHOUR DOOR PRODUCTS INC"/>
    <s v="101748"/>
    <s v="304216-037"/>
    <s v="11883006"/>
    <n v="9"/>
    <s v="Steelcraft"/>
    <s v="Door"/>
    <s v="F/FN"/>
    <s v="Blue Ash"/>
    <n v="1"/>
    <s v="0241036~Allegion a produit un produit incorrect|1033~Allegion Manuf Incorrect Product"/>
    <s v="9611033~Frame Size Height"/>
    <m/>
    <x v="0"/>
    <m/>
    <s v="F 164"/>
    <s v="F/FN"/>
    <m/>
    <m/>
    <n v="45984.791666666701"/>
    <m/>
    <m/>
    <s v="Replace Only"/>
    <s v="Resolved"/>
    <s v="Portal Cases"/>
    <s v="Jeff Livingston"/>
    <s v="Commercial"/>
    <x v="2"/>
    <s v="Allegion Manuf Incorrect Product"/>
    <s v="Frame Size Height"/>
    <s v=""/>
    <s v="2026 / 02"/>
    <s v="Return / Replace / Scrap"/>
    <x v="0"/>
  </r>
  <r>
    <x v="580"/>
    <s v="CAS6451921"/>
    <s v="Issue"/>
    <x v="0"/>
    <x v="0"/>
    <m/>
    <s v="Out of Box"/>
    <s v="Von Duprin"/>
    <s v="Exit"/>
    <s v="6000 Strikes"/>
    <s v="Indianapolis"/>
    <s v="Do you need a replacement for a component or the entire device?: Device_x000a_Is there anything else we should know about this return?: Hello,_x000a_We have 4 6400 electric strikes that are not working, looking for a warranty replacement. The strike gates need to be flipped open several times for the solenoids inside to engage and lock the gate closed again. The timing of power on is 10 seconds or less so the power supplied is terminated long before the door closes._x000a_Selected primary Product Type: Exits_x000a_Do you also need to update the Ship To Address on your order?: No_x000a_The original ship-to address is saved on the shipping tab._x000a_Email: elizabethb@mulhaupts.com_x000a_Phone Number: (765) 807-7185_x000a_Preferred Contact Method: Email_x000a_"/>
    <s v="MULHAUPTS INC"/>
    <s v="SO02661063"/>
    <s v="222471"/>
    <s v="44974002"/>
    <n v="1"/>
    <m/>
    <m/>
    <m/>
    <m/>
    <n v="4"/>
    <m/>
    <m/>
    <m/>
    <x v="4"/>
    <m/>
    <s v="ESTRIKE.2004"/>
    <m/>
    <m/>
    <m/>
    <n v="45503.833333333299"/>
    <m/>
    <m/>
    <m/>
    <s v="Active"/>
    <s v="Portal Cases"/>
    <s v="Deandra Ball"/>
    <s v="Commercial"/>
    <x v="0"/>
    <s v=""/>
    <s v=""/>
    <s v=""/>
    <s v="2026 / 02"/>
    <s v="Return / Replace / Scrap"/>
    <x v="1"/>
  </r>
  <r>
    <x v="581"/>
    <s v="CAS6453003"/>
    <s v="Issue"/>
    <x v="0"/>
    <x v="0"/>
    <m/>
    <s v="Reliability"/>
    <s v="Schlage Electronic Locks"/>
    <s v="Electronic Locks"/>
    <s v="Control"/>
    <s v="Ensenada"/>
    <s v="REPLACE / SCRAP _x000a__x000a_Qty: 1_x000a__x000a_LOCK.BE467.F.GRW.619.12-398.10-116.134_x000a__x000a_Warranty date: 1/31/2025_x000a__x000a_Ship to:_x000a_Tedi Peets _x000a_384 Faggart Avenue Northwest_x000a_Concord, NC 28027_x000a_US_x000a__x000a_Reason:_x000a_Lock has no power - Went over all troubleshooting - Lock needs to be replaced - Gave CAS#_x000a_OB BUILDERS_x000a_13608257 out of warranty TAC"/>
    <s v="Tedi Peets"/>
    <s v="TECH ACCOMMODATION"/>
    <s v="CAS6453003 RPL TAC"/>
    <m/>
    <m/>
    <s v="Schlage Electronic Locks"/>
    <s v="Electronic Locks"/>
    <s v="Control"/>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517671"/>
    <s v="Main board"/>
    <m/>
    <m/>
    <m/>
    <n v="45688"/>
    <m/>
    <s v="Replace Only"/>
    <s v="Resolved"/>
    <s v="James Cuevas"/>
    <s v="Jeff Livingston"/>
    <s v="Commercial"/>
    <x v="10"/>
    <s v="Functional Electronic"/>
    <s v="Communication / Commissioning / Programming"/>
    <s v="Failed Programming"/>
    <s v="2026 / 02"/>
    <s v="Return / Replace / Scrap"/>
    <x v="0"/>
  </r>
  <r>
    <x v="582"/>
    <s v="CAS6453223"/>
    <s v="Issue"/>
    <x v="0"/>
    <x v="0"/>
    <m/>
    <s v="Reliability"/>
    <s v="Schlage Electronic Locks"/>
    <s v="Electronic Locks"/>
    <s v="NDEB"/>
    <s v="El Sauzal"/>
    <s v="RPL\RTN\NDEB_x000a__x000a_Qty: 1_x000a__x000a_LOCK.NDEB.B.RHO.626.13-247.47267101.134.CE-000-001_x000a_A20000000F17F342 _x000a__x000a_Manufacture Data:  2/2/2024_x000a_Commissioned Date: 1/19/2026_x000a__x000a_Ship to:_x000a_Eric Blitz_x000a_29 Northfield Avenue_x000a_Edison, NJ 08837_x000a_US_x000a__x000a_Reason: Lock not securing - Audits show motor failed - Went over all troubleshooting - Lock needs to be replaced - Gave CAS#_x000a_SECURITY LOCK DISTRIBUTORS dba SECLOCK"/>
    <s v="Eric Blitz"/>
    <s v="13763273"/>
    <m/>
    <m/>
    <m/>
    <s v="Schlage Electronic Locks"/>
    <s v="Electronic Locks"/>
    <s v="NDEB"/>
    <s v="El Sauzal"/>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m/>
    <s v="Chassis"/>
    <m/>
    <m/>
    <m/>
    <n v="46041"/>
    <m/>
    <s v="Return and Replace"/>
    <s v="Resolved"/>
    <s v="James Cuevas"/>
    <s v="James Cuevas"/>
    <s v="Commercial"/>
    <x v="10"/>
    <s v="Functional Electronic"/>
    <s v="Cannot lock / Unlock"/>
    <s v="Not Locking or Not Unlocking"/>
    <s v="2026 / 02"/>
    <s v="Return / Replace / Scrap"/>
    <x v="0"/>
  </r>
  <r>
    <x v="583"/>
    <s v="CAS6453688"/>
    <s v="Issue"/>
    <x v="0"/>
    <x v="0"/>
    <m/>
    <s v="Reliability"/>
    <s v="Schlage Electronic Locks"/>
    <s v="Electronic Locks"/>
    <s v="Control 2.0"/>
    <s v="Ensenada"/>
    <s v="REPLACE/SCRAP_x000a_Qnty: 1_x000a__x000a_LOCK.FE410F.LAT.622.GRW.12-356.LLL.134.55_x000a__x000a_Order No: 13877925_x000a_Supplier: MID VALLEY GLASS_x000a__x000a_Ship to: _x000a_Portal Eugene Apartments_x000a_355 E 5th Ave_x000a_Eugene, OR 97401_x000a_Att: Leasing Office/Breadon _x000a__x000a_SN: E200000000175493_x000a_This was received from a previous RMA and is a defective unit _x000a_Will not read a fob - Reader not working"/>
    <s v="Mike Stevenson"/>
    <s v="13877925"/>
    <s v="333566"/>
    <s v="7565671"/>
    <m/>
    <s v="Schlage Electronic Locks"/>
    <s v="Electronic Locks"/>
    <s v="Control 2.0"/>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194555132320"/>
    <s v="Reader"/>
    <m/>
    <m/>
    <m/>
    <n v="45875.083333333299"/>
    <m/>
    <s v="Replace Only"/>
    <s v="Resolved"/>
    <s v="Ernie Saldana"/>
    <s v="Jeff Livingston"/>
    <s v="Commercial"/>
    <x v="10"/>
    <s v="Functional Electronic"/>
    <s v="Communication / Commissioning / Programming"/>
    <s v="Failed Programming"/>
    <s v="2026 / 02"/>
    <s v="Return / Replace / Scrap"/>
    <x v="0"/>
  </r>
  <r>
    <x v="584"/>
    <s v="CAS6453863"/>
    <s v="Issue"/>
    <x v="0"/>
    <x v="0"/>
    <m/>
    <s v="Out of Box"/>
    <s v="Schlage Electronic Locks"/>
    <s v="Electronic Locks"/>
    <s v="XE360"/>
    <s v="El Sauzal"/>
    <s v="REPLACE / RETURN _x000a_Line 4_x000a_Qnty: 3_x000a__x000a_LOCK.XE360.M.OF.D.SM.P6.EV.NEP.626.09-666.K510-441.134.KD.S123.48-270-EV.2.LLLDPS_x000a__x000a_Order No: 14236413_x000a_Supplier: CHOWN HARDWARE_x000a__x000a_Ship To:_x000a_Chown Hardware_x000a_333 NW 16th Ave_x000a_Portland, OR 97209_x000a_Att: Greg Folk _x000a__x000a__x000a_No response from card reader - _x000a_MFH 202 - 90000000000063A6 - Commissioned Date: 2/25/2026 - Man: 1/9/2026_x000a_FAIL : Sleep Current Unknown_x000a_FAIL : IBIT Test Results Failed_x000a__x000a_MFH 211 - 9000000000006399 - Commissioned Date: 2/06/2026 - Man: 1/9/2026_x000a_FAIL : Sleep Current Unknown_x000a_FAIL : IBIT Test Results Failed_x000a__x000a_MFH 212 - 900000000000639A - Commissioned Date: 2/06/2026 - Man: 1/9/2026_x000a_Timeout : Reader Comms_x000a_FAIL : IBIT Test Results Failed_x000a__x000a__x000a__x000a__x000a_-"/>
    <s v="Greg Folk"/>
    <s v="14236413"/>
    <s v="33269"/>
    <s v="8128007"/>
    <m/>
    <s v="Schlage Electronic Locks"/>
    <s v="Electronic Locks"/>
    <s v="XE360"/>
    <s v="El Sauzal"/>
    <n v="3"/>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XE-SES*11208740"/>
    <s v="Reader"/>
    <m/>
    <m/>
    <m/>
    <n v="46059.083333333299"/>
    <m/>
    <s v="Return and Replace"/>
    <s v="Active"/>
    <s v="Ernie Saldana"/>
    <s v="Jeff Livingston"/>
    <s v="Commercial"/>
    <x v="10"/>
    <s v="Functional Electronic"/>
    <s v="Cannot lock / Unlock"/>
    <s v="No Response from Reader"/>
    <s v="2026 / 02"/>
    <s v="Return / Replace / Scrap"/>
    <x v="0"/>
  </r>
  <r>
    <x v="585"/>
    <s v="CAS6453955"/>
    <s v="Issue"/>
    <x v="0"/>
    <x v="0"/>
    <m/>
    <s v="Reliability"/>
    <s v="Schlage Electronic Locks"/>
    <s v="Electronic Locks"/>
    <s v="Control 2.2/2.3"/>
    <s v="Ensenada"/>
    <s v="Qnty: 2_x000a_LOCK.FE410F.626,GRW.12-356.10-152.134.55_x000a__x000a_Order No: Not available_x000a_Supplier: Lezzer Lumber/ Maffey Security Group _x000a__x000a__x000a_FE410/ No power_x000a_Batteries were changed.. Wiring was checked... RMA needed for these 2 locks_x000a__x000a_FE410 : E20000000015EBF4 (102)_x000a_Manufactured Date :1/28/2025_x000a_Commission date: 3/31/2025_x000a__x000a_E20000000015EBF0 (103)_x000a_Manufactured Date: 1/28/2025_x000a_Commission date: 3/31/2025_x000a__x000a_Name: Clinton Lofts Final_x000a_Customer ID: 301318"/>
    <s v="Gil Wildridge"/>
    <s v="N/A"/>
    <m/>
    <m/>
    <m/>
    <s v="Schlage Electronic Locks"/>
    <s v="Electronic Locks"/>
    <s v="Control 2.2/2.3"/>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m/>
    <s v="Main board"/>
    <m/>
    <m/>
    <m/>
    <n v="45688.083333333299"/>
    <m/>
    <s v="Replace Only"/>
    <s v="Resolved"/>
    <s v="Ernie Saldana"/>
    <s v="Ernie Saldana"/>
    <s v="Commercial"/>
    <x v="10"/>
    <s v="Functional Electronic"/>
    <s v="Will Not Power Up"/>
    <s v="Lock Unresponsive"/>
    <s v="2026 / 02"/>
    <s v="Return / Replace / Scrap"/>
    <x v="0"/>
  </r>
  <r>
    <x v="586"/>
    <s v="CAS6454198"/>
    <s v="Issue"/>
    <x v="0"/>
    <x v="0"/>
    <m/>
    <s v="Out of Box"/>
    <s v="Falcon"/>
    <s v="Exit"/>
    <s v="25/F-25"/>
    <s v="Indianapolis"/>
    <s v="Do you need a replacement for a component or the entire device?: Component_x000a_Please describe the component: The spring tension is not working properly causing the latch to fail when the door secures. It is the same problem as CAS6310973 from November 2025. _x000a__x000a_Thank you,_x000a_Elizabeth_x000a_Selected primary Product Type: Exits_x000a_Do you also need to update the Ship To Address on your order?: No_x000a_The original ship-to address is saved on the shipping tab._x000a_Email: elizabethb@mulhaupts.com_x000a_Phone Number: (765) 807-7185_x000a_Preferred Contact Method: Email_x000a_"/>
    <s v="MULHAUPTS INC"/>
    <s v="SO02953588"/>
    <s v="224942"/>
    <s v="45344877"/>
    <n v="5"/>
    <m/>
    <m/>
    <m/>
    <m/>
    <n v="1"/>
    <m/>
    <m/>
    <m/>
    <x v="4"/>
    <m/>
    <s v="ED25"/>
    <m/>
    <m/>
    <m/>
    <n v="45796.833333333299"/>
    <m/>
    <m/>
    <m/>
    <s v="Active"/>
    <s v="Portal Cases"/>
    <s v="Portal Cases"/>
    <s v="Commercial"/>
    <x v="12"/>
    <s v=""/>
    <s v=""/>
    <s v=""/>
    <s v="2026 / 02"/>
    <s v="Return / Replace / Scrap"/>
    <x v="1"/>
  </r>
  <r>
    <x v="586"/>
    <s v="CAS6454198"/>
    <s v="Issue"/>
    <x v="0"/>
    <x v="0"/>
    <m/>
    <s v="Out of Box"/>
    <s v="Falcon"/>
    <s v="Exit"/>
    <s v="25/F-25"/>
    <s v="Indianapolis"/>
    <s v="Do you need a replacement for a component or the entire device?: Component_x000a_Please describe the component: The spring tension is not working properly causing the latch to fail when the door secures. It is the same problem as CAS6310973 from November 2025. _x000a__x000a_Thank you,_x000a_Elizabeth_x000a_Selected primary Product Type: Exits_x000a_Do you also need to update the Ship To Address on your order?: No_x000a_The original ship-to address is saved on the shipping tab._x000a_Email: elizabethb@mulhaupts.com_x000a_Phone Number: (765) 807-7185_x000a_Preferred Contact Method: Email_x000a_"/>
    <s v="MULHAUPTS INC"/>
    <s v="SO02953588"/>
    <s v="224942"/>
    <s v="45344877"/>
    <n v="6"/>
    <m/>
    <m/>
    <m/>
    <m/>
    <n v="1"/>
    <m/>
    <m/>
    <m/>
    <x v="4"/>
    <m/>
    <s v="ED25"/>
    <m/>
    <m/>
    <m/>
    <n v="45796.833333333299"/>
    <m/>
    <m/>
    <m/>
    <s v="Active"/>
    <s v="Portal Cases"/>
    <s v="Portal Cases"/>
    <s v="Commercial"/>
    <x v="12"/>
    <s v=""/>
    <s v=""/>
    <s v=""/>
    <s v="2026 / 02"/>
    <s v="Return / Replace / Scrap"/>
    <x v="1"/>
  </r>
  <r>
    <x v="587"/>
    <s v="CAS6455959"/>
    <s v="Issue"/>
    <x v="0"/>
    <x v="0"/>
    <m/>
    <s v="Out of Box"/>
    <s v="Lcn"/>
    <s v="Dctl"/>
    <s v="3130"/>
    <s v="Princeton"/>
    <s v="REF CAS6250849_x000a__x000a_PLEASE RETURN (14) LH 3133 SPEC STD STD ALUM WMS ST2492 AND (34) RH 3133 SPEC STD STD ALUM WMS ST2492_x000a__x000a_CUSTOMER RECEIVED SETS WITH OIL LEAKS AND SCRATCHES_x000a__x000a_NO CHARGE RPL ALREADY PROCESSED._x000a__x000a_Please return these items and include ATTN Chris Salisbury in your RMA section notes to receive the returned product for evaluation due to the extensive warranty issues._x000a_Note: Please review the cost of having the customer return the product before we approve it, to ensure it is within the approval limit in USD (The customer will have to pay to return the material, the affiliate will have to credit the customer, and we will have to credit the affiliate). If you have questions, please don't hesitate to call me."/>
    <s v="ALLEGION (THAILAND) LIMITED (HEAD OFFICE)"/>
    <s v="726478-00"/>
    <s v="PO-TH250011"/>
    <m/>
    <n v="1"/>
    <s v="Lcn"/>
    <s v="Dctl"/>
    <s v="3130"/>
    <s v="Princeton"/>
    <n v="14"/>
    <s v="3151033~Leaking Out of the Box|1036~Fuite Hors de la Boîte|1031~Aus der Box auslaufen|1040~Perdita Prodotto Nuovo (Pre-Installazione)|3082~Fuga fuera de la caja|1055~Kutunun Dışına Sızan|2070~Vazando Fora da Caixa"/>
    <s v="9631033~Leaking at Spring Tube|1036~Fuite du spring Tube|3082~Fugas en el tubo de resorte|1040~Perdita al tubo a molla|1055~Yaylı Boruda sızıntı"/>
    <m/>
    <x v="0"/>
    <m/>
    <m/>
    <m/>
    <m/>
    <m/>
    <n v="45742.083333333299"/>
    <m/>
    <m/>
    <s v="Return Only"/>
    <s v="Active"/>
    <s v="Tiffany Kiana"/>
    <s v="Tiffany Kiana"/>
    <s v="International"/>
    <x v="4"/>
    <s v="Leaking Out of the Box"/>
    <s v="Leaking at Spring Tube"/>
    <s v=""/>
    <s v="2026 / 02"/>
    <s v="Return / Replace / Scrap"/>
    <x v="0"/>
  </r>
  <r>
    <x v="587"/>
    <s v="CAS6455959"/>
    <s v="Issue"/>
    <x v="0"/>
    <x v="0"/>
    <m/>
    <s v="Out of Box"/>
    <s v="Lcn"/>
    <s v="Dctl"/>
    <s v="3130"/>
    <s v="Princeton"/>
    <s v="REF CAS6250849_x000a__x000a_PLEASE RETURN (14) LH 3133 SPEC STD STD ALUM WMS ST2492 AND (34) RH 3133 SPEC STD STD ALUM WMS ST2492_x000a__x000a_CUSTOMER RECEIVED SETS WITH OIL LEAKS AND SCRATCHES_x000a__x000a_NO CHARGE RPL ALREADY PROCESSED._x000a__x000a_Please return these items and include ATTN Chris Salisbury in your RMA section notes to receive the returned product for evaluation due to the extensive warranty issues._x000a_Note: Please review the cost of having the customer return the product before we approve it, to ensure it is within the approval limit in USD (The customer will have to pay to return the material, the affiliate will have to credit the customer, and we will have to credit the affiliate). If you have questions, please don't hesitate to call me."/>
    <s v="ALLEGION (THAILAND) LIMITED (HEAD OFFICE)"/>
    <s v="726478-00"/>
    <s v="PO-TH250011"/>
    <m/>
    <m/>
    <s v="Lcn"/>
    <s v="Dctl"/>
    <s v="3130"/>
    <s v="Princeton"/>
    <n v="24"/>
    <s v="3151033~Leaking Out of the Box|1036~Fuite Hors de la Boîte|1031~Aus der Box auslaufen|1040~Perdita Prodotto Nuovo (Pre-Installazione)|3082~Fuga fuera de la caja|1055~Kutunun Dışına Sızan|2070~Vazando Fora da Caixa"/>
    <s v="9631033~Leaking at Spring Tube|1036~Fuite du spring Tube|3082~Fugas en el tubo de resorte|1040~Perdita al tubo a molla|1055~Yaylı Boruda sızıntı"/>
    <m/>
    <x v="0"/>
    <m/>
    <m/>
    <m/>
    <m/>
    <m/>
    <n v="45742.083333333299"/>
    <m/>
    <m/>
    <s v="Return Only"/>
    <s v="Active"/>
    <s v="Tiffany Kiana"/>
    <s v="Tiffany Kiana"/>
    <s v="International"/>
    <x v="4"/>
    <s v="Leaking Out of the Box"/>
    <s v="Leaking at Spring Tube"/>
    <s v=""/>
    <s v="2026 / 02"/>
    <s v="Return / Replace / Scrap"/>
    <x v="0"/>
  </r>
  <r>
    <x v="588"/>
    <s v="CAS6456968"/>
    <s v="Issue"/>
    <x v="0"/>
    <x v="1"/>
    <m/>
    <m/>
    <s v="Von Duprin"/>
    <s v="Exit"/>
    <s v="98/99"/>
    <s v="Indianapolis"/>
    <s v="Is there anything else we should know about your request?: Device missing 050014 US26D,  968939, and 968766 US32D.  Please send replacements._x000a_Selected primary Product Type: Exits_x000a_Do you also need to update the Ship To Address on your order?: No_x000a_The original ship-to address is saved on the shipping tab._x000a_Email: mikeg@discoverydoor.com_x000a_Phone Number: 19163153253_x000a_Preferred Contact Method: Email_x000a_"/>
    <s v="Cook &amp; Boardman dba Discovery Door"/>
    <s v="SO03224377"/>
    <s v="NL24673-24"/>
    <s v="45663067"/>
    <n v="2"/>
    <m/>
    <m/>
    <m/>
    <m/>
    <n v="1"/>
    <m/>
    <m/>
    <m/>
    <x v="4"/>
    <m/>
    <s v="ED98"/>
    <m/>
    <m/>
    <m/>
    <n v="46035.791666666701"/>
    <m/>
    <m/>
    <m/>
    <s v="Active"/>
    <s v="Portal Cases"/>
    <s v="Portal Cases"/>
    <s v="Commercial"/>
    <x v="0"/>
    <s v=""/>
    <s v=""/>
    <s v=""/>
    <s v="2026 / 02"/>
    <s v="Return / Replace / Scrap"/>
    <x v="1"/>
  </r>
  <r>
    <x v="589"/>
    <s v="CAS6447025"/>
    <s v="Issue"/>
    <x v="0"/>
    <x v="0"/>
    <m/>
    <s v="Out of Box"/>
    <s v="Falcon"/>
    <s v="Lock"/>
    <s v="T"/>
    <s v="El Sauzal"/>
    <s v="NC Replace and scrap in field:_x000a__x000a_For line 10_x000a__x000a_Qty 1 - Spindle and driver assembly, 6-pin A30906-060-00_x000a_Qty 1 - Q330-432-LAT-626_x000a__x000a_Ship to:_x000a_TURNKEY INTERIORS INC_x000a_75 W SENIOR WAY_x000a_Salt Lake City, UT, 84115, US_x000a__x000a_Issue:  Exterior lever will not stay attached to spindle._x000a_-----------------------------------_x000a_Is there visible damage to exterior of shipping cartons?: no_x000a_Is there anything else we should know about your request?: Video Sent to Adam york of Issue with Handle falling off with little effort. it would appear that the mechanism that holds the handle to the spindle is failing. Video unable to attach to portal._x000a_Selected primary Product Type: Mechanical Locks_x000a_Do you also need to update the Ship To Address on your order?: No_x000a_The original ship-to address is saved on the shipping tab._x000a_One or more files were provided by the customer and saved in the timeline._x000a_Email: mason@tki-one.com_x000a_Phone Number: (801) 834-8498_x000a_Preferred Contact Method: Email"/>
    <s v="TURNKEY INTERIORS INC"/>
    <s v="14236454"/>
    <s v="7139#1"/>
    <s v="8116035"/>
    <n v="10"/>
    <s v="Falcon"/>
    <s v="Lock"/>
    <s v="T"/>
    <s v="El Sauzal"/>
    <n v="1"/>
    <s v="0311033~Functional Mechanical|1040~Funzionamento Meccanico|3082~Función mecánica|1036~Functional Mechanical"/>
    <s v="0161033~Broken / Bad Parts|1040~Parti rotte / difettose|3082~Partes rotas / malas|1036~Pièces cassées / mauvaises"/>
    <m/>
    <x v="0"/>
    <m/>
    <s v="S00034320600"/>
    <s v="T581"/>
    <m/>
    <m/>
    <n v="46019"/>
    <m/>
    <m/>
    <s v="Replace Only"/>
    <s v="Resolved"/>
    <s v="Portal Cases"/>
    <s v="Brittney Waterhouse"/>
    <s v="Commercial"/>
    <x v="16"/>
    <s v="Functional Mechanical"/>
    <s v="Broken / Bad Parts"/>
    <s v=""/>
    <s v="2026 / 02"/>
    <s v="Return / Replace / Scrap"/>
    <x v="0"/>
  </r>
  <r>
    <x v="589"/>
    <s v="CAS6447025"/>
    <s v="Issue"/>
    <x v="0"/>
    <x v="0"/>
    <m/>
    <s v="Out of Box"/>
    <s v="Falcon"/>
    <s v="Lock"/>
    <s v="T"/>
    <s v="El Sauzal"/>
    <s v="NC Replace and scrap in field:_x000a__x000a_For line 10_x000a__x000a_Qty 1 - Spindle and driver assembly, 6-pin A30906-060-00_x000a_Qty 1 - Q330-432-LAT-626_x000a__x000a_Ship to:_x000a_TURNKEY INTERIORS INC_x000a_75 W SENIOR WAY_x000a_Salt Lake City, UT, 84115, US_x000a__x000a_Issue:  Exterior lever will not stay attached to spindle._x000a_-----------------------------------_x000a_Is there visible damage to exterior of shipping cartons?: no_x000a_Is there anything else we should know about your request?: Video Sent to Adam york of Issue with Handle falling off with little effort. it would appear that the mechanism that holds the handle to the spindle is failing. Video unable to attach to portal._x000a_Selected primary Product Type: Mechanical Locks_x000a_Do you also need to update the Ship To Address on your order?: No_x000a_The original ship-to address is saved on the shipping tab._x000a_One or more files were provided by the customer and saved in the timeline._x000a_Email: mason@tki-one.com_x000a_Phone Number: (801) 834-8498_x000a_Preferred Contact Method: Email"/>
    <s v="TURNKEY INTERIORS INC"/>
    <s v="14236454"/>
    <s v="7139#1"/>
    <s v="8116035"/>
    <n v="10"/>
    <s v="Falcon"/>
    <s v="Lock"/>
    <s v="T"/>
    <s v="El Sauzal"/>
    <n v="1"/>
    <s v="0311033~Functional Mechanical|1040~Funzionamento Meccanico|3082~Función mecánica|1036~Functional Mechanical"/>
    <s v="0161033~Broken / Bad Parts|1040~Parti rotte / difettose|3082~Partes rotas / malas|1036~Pièces cassées / mauvaises"/>
    <m/>
    <x v="0"/>
    <m/>
    <s v="A30906-060 00"/>
    <s v="T581"/>
    <m/>
    <m/>
    <n v="46019.791666666701"/>
    <m/>
    <m/>
    <s v="Replace Only"/>
    <s v="Resolved"/>
    <s v="Portal Cases"/>
    <s v="Brittney Waterhouse"/>
    <s v="Commercial"/>
    <x v="16"/>
    <s v="Functional Mechanical"/>
    <s v="Broken / Bad Parts"/>
    <s v=""/>
    <s v="2026 / 02"/>
    <s v="Return / Replace / Scrap"/>
    <x v="0"/>
  </r>
  <r>
    <x v="590"/>
    <s v="CAS6448642"/>
    <s v="Issue"/>
    <x v="0"/>
    <x v="1"/>
    <m/>
    <m/>
    <s v="Von Duprin"/>
    <s v="Exit"/>
    <s v="98/99"/>
    <s v="Indianapolis"/>
    <s v="Lines 1-3- Return for credit- 45% restock fee applies_x000a_The customer ordered the wrong finish._x000a__x000a_Line 1 Qty 1_x000a_98-L-F-US10B-3'-RHR-996-06-US10B-299F-PBT=US10B_x000a__x000a_Line 2 Qty 1_x000a_9847-L-F-US10B-3'-RHR-LBRAFL-996-06-US10B-338-LBS-PBT=US10B_x000a__x000a_Line 3 Qty 1_x000a_9847-EO-F-US10B-3'-LBR-338-LBS-PBT=US10B_x000a_________________________________________x000a_Is there anything else we should know about this return?: The customer ordered the wrong finish._x000a_Selected primary Product Type: Exits_x000a_Email: jason_myer@abs-abs.com_x000a_Phone Number: 19098798882_x000a_Preferred Contact Method: Email"/>
    <s v="AMERICAN BUILDING SUPPLY"/>
    <s v="SO03225954"/>
    <s v="JM0388"/>
    <s v="45660902"/>
    <n v="1"/>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82934"/>
    <m/>
    <m/>
    <m/>
    <n v="46034.791666666701"/>
    <m/>
    <m/>
    <s v="Return Only"/>
    <s v="Active"/>
    <s v="Portal Cases"/>
    <s v="Tuesday Bailey"/>
    <s v="Commercial"/>
    <x v="0"/>
    <s v="Customer Ordered Incorrect Product"/>
    <s v="Customer Ordered Incorrect Product"/>
    <s v=""/>
    <s v="2026 / 02"/>
    <s v="Return / Replace / Scrap"/>
    <x v="2"/>
  </r>
  <r>
    <x v="590"/>
    <s v="CAS6448642"/>
    <s v="Issue"/>
    <x v="0"/>
    <x v="1"/>
    <m/>
    <m/>
    <s v="Von Duprin"/>
    <s v="Exit"/>
    <s v="98/99"/>
    <s v="Indianapolis"/>
    <s v="Lines 1-3- Return for credit- 45% restock fee applies_x000a_The customer ordered the wrong finish._x000a__x000a_Line 1 Qty 1_x000a_98-L-F-US10B-3'-RHR-996-06-US10B-299F-PBT=US10B_x000a__x000a_Line 2 Qty 1_x000a_9847-L-F-US10B-3'-RHR-LBRAFL-996-06-US10B-338-LBS-PBT=US10B_x000a__x000a_Line 3 Qty 1_x000a_9847-EO-F-US10B-3'-LBR-338-LBS-PBT=US10B_x000a_________________________________________x000a_Is there anything else we should know about this return?: The customer ordered the wrong finish._x000a_Selected primary Product Type: Exits_x000a_Email: jason_myer@abs-abs.com_x000a_Phone Number: 19098798882_x000a_Preferred Contact Method: Email"/>
    <s v="AMERICAN BUILDING SUPPLY"/>
    <s v="SO03225954"/>
    <s v="JM0388"/>
    <s v="45660902"/>
    <n v="2"/>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99110"/>
    <m/>
    <m/>
    <m/>
    <n v="46035.791666666701"/>
    <m/>
    <m/>
    <s v="Return Only"/>
    <s v="Active"/>
    <s v="Portal Cases"/>
    <s v="Tuesday Bailey"/>
    <s v="Commercial"/>
    <x v="0"/>
    <s v="Customer Ordered Incorrect Product"/>
    <s v="Customer Ordered Incorrect Product"/>
    <s v=""/>
    <s v="2026 / 02"/>
    <s v="Return / Replace / Scrap"/>
    <x v="2"/>
  </r>
  <r>
    <x v="590"/>
    <s v="CAS6448642"/>
    <s v="Issue"/>
    <x v="0"/>
    <x v="1"/>
    <m/>
    <m/>
    <s v="Von Duprin"/>
    <s v="Exit"/>
    <s v="98/99"/>
    <s v="Indianapolis"/>
    <s v="Lines 1-3- Return for credit- 45% restock fee applies_x000a_The customer ordered the wrong finish._x000a__x000a_Line 1 Qty 1_x000a_98-L-F-US10B-3'-RHR-996-06-US10B-299F-PBT=US10B_x000a__x000a_Line 2 Qty 1_x000a_9847-L-F-US10B-3'-RHR-LBRAFL-996-06-US10B-338-LBS-PBT=US10B_x000a__x000a_Line 3 Qty 1_x000a_9847-EO-F-US10B-3'-LBR-338-LBS-PBT=US10B_x000a_________________________________________x000a_Is there anything else we should know about this return?: The customer ordered the wrong finish._x000a_Selected primary Product Type: Exits_x000a_Email: jason_myer@abs-abs.com_x000a_Phone Number: 19098798882_x000a_Preferred Contact Method: Email"/>
    <s v="AMERICAN BUILDING SUPPLY"/>
    <s v="SO03225954"/>
    <s v="JM0388"/>
    <s v="45660902"/>
    <n v="3"/>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21387"/>
    <m/>
    <m/>
    <m/>
    <n v="46034.791666666701"/>
    <m/>
    <m/>
    <s v="Return Only"/>
    <s v="Active"/>
    <s v="Portal Cases"/>
    <s v="Tuesday Bailey"/>
    <s v="Commercial"/>
    <x v="0"/>
    <s v="Customer Ordered Incorrect Product"/>
    <s v="Customer Ordered Incorrect Product"/>
    <s v=""/>
    <s v="2026 / 02"/>
    <s v="Return / Replace / Scrap"/>
    <x v="2"/>
  </r>
  <r>
    <x v="591"/>
    <s v="CAS6449591"/>
    <s v="Issue"/>
    <x v="0"/>
    <x v="0"/>
    <m/>
    <s v="Out of Box"/>
    <s v="Schlage Electronic Locks"/>
    <s v="Electronic Locks"/>
    <s v="NDE"/>
    <s v="El Sauzal"/>
    <s v="replace_x000a_QTY 1 LOCK.NDEB.H.ATH.643E.619.13-247.47267101.134.BRN_x000a__x000a_tech CAS6310934_x000a__x000a_ship to_x000a_SUBURBAN DOOR CHECK &amp; LOCK SERVICE_x000a_ATTN JOE MARTIN _x000a_415 W OGDEN AVE_x000a_WESTMONT IL 60559"/>
    <s v="SUBURBAN DOOR CHECK &amp; LOCK"/>
    <s v="14120846"/>
    <s v="JM91444"/>
    <s v="7969443"/>
    <n v="1"/>
    <s v="Schlage Electronic Locks"/>
    <s v="Electronic Locks"/>
    <s v="NDE"/>
    <s v="El Sauzal"/>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NDE-SES*9493032"/>
    <s v="Inside Assembly"/>
    <m/>
    <m/>
    <n v="45876.833333333299"/>
    <m/>
    <m/>
    <s v="Replace Only"/>
    <s v="Resolved"/>
    <s v="Chloe Manansala"/>
    <s v="Jeff Livingston"/>
    <s v="Commercial"/>
    <x v="10"/>
    <s v="Functional Electronic"/>
    <s v="POST Fail (Power On Self Test)"/>
    <s v=""/>
    <s v="2026 / 02"/>
    <s v="Return / Replace / Scrap"/>
    <x v="0"/>
  </r>
  <r>
    <x v="592"/>
    <s v="CAS6450306"/>
    <s v="Issue"/>
    <x v="0"/>
    <x v="0"/>
    <m/>
    <s v="Out of Box"/>
    <s v="Schlage Commercial"/>
    <s v="Lock"/>
    <s v="L9000"/>
    <s v="Security"/>
    <s v="BMH Notes 02/25/26_x000a_Received pictures from Alex Weisz.  These are not Gen 1, these are Gen 2.  The replacement piece for the broken cam is still plastic.  This is usually caused by improper installation.  One or two steps are skipped during installation.  First, is the alignment cylinder not installed.  Second is the handing step was skipped.  Asked for pictures of a broken indicator still installed on the door. _x000a__x000a_ORIGINAL NOTES_x000a_Is there visible damage to exterior of shipping cartons?: no_x000a_Is there anything else we should know about your request?: About half of these have broken at the plastic linkage and Schlage has revised these to a metal linkage. (not sure that is the proper term) Need all metal replacements sent for all locks.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brent@northerndoor.net_x000a_Phone Number: 12187229531_x000a_Preferred Contact Method: Email"/>
    <s v="NORTHERN DOOR"/>
    <s v="13988560"/>
    <s v="70175"/>
    <s v="7727255"/>
    <m/>
    <m/>
    <m/>
    <m/>
    <m/>
    <n v="14"/>
    <s v="0491040~Imballaggio|1033~Insufficient Packaging|1036~Emballage|3082~Embalaje"/>
    <s v="1111040~Imballaggio|3082~Embalaje|1033~Insufficient Packaging|1036~Emballage"/>
    <m/>
    <x v="6"/>
    <m/>
    <s v="L-SLLK*10598690"/>
    <m/>
    <m/>
    <m/>
    <n v="45644.791666666701"/>
    <m/>
    <m/>
    <m/>
    <s v="Active"/>
    <s v="Portal Cases"/>
    <s v="Bonnie Hagan"/>
    <s v="Commercial"/>
    <x v="3"/>
    <s v="Insufficient Packaging"/>
    <s v="Insufficient Packaging"/>
    <s v=""/>
    <s v="2026 / 02"/>
    <s v="Return / Replace / Scrap"/>
    <x v="0"/>
  </r>
  <r>
    <x v="592"/>
    <s v="CAS6450306"/>
    <s v="Issue"/>
    <x v="0"/>
    <x v="0"/>
    <m/>
    <s v="Out of Box"/>
    <s v="Schlage Commercial"/>
    <s v="Lock"/>
    <s v="L9000"/>
    <s v="Security"/>
    <s v="BMH Notes 02/25/26_x000a_Received pictures from Alex Weisz.  These are not Gen 1, these are Gen 2.  The replacement piece for the broken cam is still plastic.  This is usually caused by improper installation.  One or two steps are skipped during installation.  First, is the alignment cylinder not installed.  Second is the handing step was skipped.  Asked for pictures of a broken indicator still installed on the door. _x000a__x000a_ORIGINAL NOTES_x000a_Is there visible damage to exterior of shipping cartons?: no_x000a_Is there anything else we should know about your request?: About half of these have broken at the plastic linkage and Schlage has revised these to a metal linkage. (not sure that is the proper term) Need all metal replacements sent for all locks.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brent@northerndoor.net_x000a_Phone Number: 12187229531_x000a_Preferred Contact Method: Email"/>
    <s v="NORTHERN DOOR"/>
    <s v="13988560"/>
    <s v="70175"/>
    <s v="7727255"/>
    <m/>
    <m/>
    <m/>
    <m/>
    <m/>
    <n v="1"/>
    <s v="0491040~Imballaggio|1033~Insufficient Packaging|1036~Emballage|3082~Embalaje"/>
    <s v="1111040~Imballaggio|3082~Embalaje|1033~Insufficient Packaging|1036~Emballage"/>
    <m/>
    <x v="6"/>
    <m/>
    <s v="L-SLLK*10598692"/>
    <m/>
    <m/>
    <m/>
    <n v="45644.791666666701"/>
    <m/>
    <m/>
    <m/>
    <s v="Active"/>
    <s v="Portal Cases"/>
    <s v="Bonnie Hagan"/>
    <s v="Commercial"/>
    <x v="3"/>
    <s v="Insufficient Packaging"/>
    <s v="Insufficient Packaging"/>
    <s v=""/>
    <s v="2026 / 02"/>
    <s v="Return / Replace / Scrap"/>
    <x v="0"/>
  </r>
  <r>
    <x v="592"/>
    <s v="CAS6450306"/>
    <s v="Issue"/>
    <x v="0"/>
    <x v="0"/>
    <m/>
    <s v="Out of Box"/>
    <s v="Schlage Commercial"/>
    <s v="Lock"/>
    <s v="L9000"/>
    <s v="Security"/>
    <s v="BMH Notes 02/25/26_x000a_Received pictures from Alex Weisz.  These are not Gen 1, these are Gen 2.  The replacement piece for the broken cam is still plastic.  This is usually caused by improper installation.  One or two steps are skipped during installation.  First, is the alignment cylinder not installed.  Second is the handing step was skipped.  Asked for pictures of a broken indicator still installed on the door. _x000a__x000a_ORIGINAL NOTES_x000a_Is there visible damage to exterior of shipping cartons?: no_x000a_Is there anything else we should know about your request?: About half of these have broken at the plastic linkage and Schlage has revised these to a metal linkage. (not sure that is the proper term) Need all metal replacements sent for all locks.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brent@northerndoor.net_x000a_Phone Number: 12187229531_x000a_Preferred Contact Method: Email"/>
    <s v="NORTHERN DOOR"/>
    <s v="13988560"/>
    <s v="70175"/>
    <s v="7727255"/>
    <m/>
    <m/>
    <m/>
    <m/>
    <m/>
    <n v="17"/>
    <s v="0491040~Imballaggio|1033~Insufficient Packaging|1036~Emballage|3082~Embalaje"/>
    <s v="1111040~Imballaggio|3082~Embalaje|1033~Insufficient Packaging|1036~Emballage"/>
    <m/>
    <x v="6"/>
    <m/>
    <s v="L-SLLK*10598694"/>
    <m/>
    <m/>
    <m/>
    <n v="45644.791666666701"/>
    <m/>
    <m/>
    <m/>
    <s v="Active"/>
    <s v="Portal Cases"/>
    <s v="Bonnie Hagan"/>
    <s v="Commercial"/>
    <x v="3"/>
    <s v="Insufficient Packaging"/>
    <s v="Insufficient Packaging"/>
    <s v=""/>
    <s v="2026 / 02"/>
    <s v="Return / Replace / Scrap"/>
    <x v="0"/>
  </r>
  <r>
    <x v="592"/>
    <s v="CAS6450306"/>
    <s v="Issue"/>
    <x v="0"/>
    <x v="0"/>
    <m/>
    <s v="Out of Box"/>
    <s v="Schlage Commercial"/>
    <s v="Lock"/>
    <s v="L9000"/>
    <s v="Security"/>
    <s v="BMH Notes 02/25/26_x000a_Received pictures from Alex Weisz.  These are not Gen 1, these are Gen 2.  The replacement piece for the broken cam is still plastic.  This is usually caused by improper installation.  One or two steps are skipped during installation.  First, is the alignment cylinder not installed.  Second is the handing step was skipped.  Asked for pictures of a broken indicator still installed on the door. _x000a__x000a_ORIGINAL NOTES_x000a_Is there visible damage to exterior of shipping cartons?: no_x000a_Is there anything else we should know about your request?: About half of these have broken at the plastic linkage and Schlage has revised these to a metal linkage. (not sure that is the proper term) Need all metal replacements sent for all locks.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brent@northerndoor.net_x000a_Phone Number: 12187229531_x000a_Preferred Contact Method: Email"/>
    <s v="NORTHERN DOOR"/>
    <s v="13988560"/>
    <s v="70175"/>
    <s v="7727255"/>
    <m/>
    <m/>
    <m/>
    <m/>
    <m/>
    <n v="1"/>
    <s v="0491040~Imballaggio|1033~Insufficient Packaging|1036~Emballage|3082~Embalaje"/>
    <s v="1111040~Imballaggio|3082~Embalaje|1033~Insufficient Packaging|1036~Emballage"/>
    <m/>
    <x v="6"/>
    <m/>
    <s v="L-SLLK*10598696"/>
    <m/>
    <m/>
    <m/>
    <n v="45644.791666666701"/>
    <m/>
    <m/>
    <m/>
    <s v="Active"/>
    <s v="Portal Cases"/>
    <s v="Bonnie Hagan"/>
    <s v="Commercial"/>
    <x v="3"/>
    <s v="Insufficient Packaging"/>
    <s v="Insufficient Packaging"/>
    <s v=""/>
    <s v="2026 / 02"/>
    <s v="Return / Replace / Scrap"/>
    <x v="0"/>
  </r>
  <r>
    <x v="593"/>
    <s v="CAS6453021"/>
    <s v="Issue"/>
    <x v="0"/>
    <x v="0"/>
    <m/>
    <s v="Out of Box"/>
    <s v="Schlage Commercial"/>
    <s v="Lock"/>
    <s v="L9000 Electrified"/>
    <s v="Security"/>
    <s v="Do you need a replacement for a component or the entire device?: Component_x000a_Please describe the component: Mortise case _x000a_Is there anything else we should know about this return?: Scrap in field._x000a_The three locks in question are not unlocking the lever when power is supplied. Voltage is correct at the device.  The lock clicks and nothing happens_x000a_Selected primary Product Type: Mechanical Locks_x000a_Do you also need to update the Ship To Address on your order?: No_x000a_The original ship-to address is saved on the shipping tab._x000a_Email: tom.kelly@h-gsales.com_x000a_Phone Number: (314) 280-4611_x000a_Preferred Contact Method: Email_x000a_"/>
    <s v="H &amp; G SALES INC"/>
    <s v="14198308"/>
    <s v="3047740003"/>
    <s v="8075175"/>
    <m/>
    <m/>
    <m/>
    <m/>
    <m/>
    <n v="2"/>
    <m/>
    <m/>
    <m/>
    <x v="4"/>
    <m/>
    <s v="L-SLLK*11066780"/>
    <m/>
    <m/>
    <m/>
    <n v="45972.791666666701"/>
    <m/>
    <m/>
    <m/>
    <s v="Active"/>
    <s v="Portal Cases"/>
    <s v="Portal Cases"/>
    <s v="Commercial"/>
    <x v="3"/>
    <s v=""/>
    <s v=""/>
    <s v=""/>
    <s v="2026 / 02"/>
    <s v="Return / Replace / Scrap"/>
    <x v="1"/>
  </r>
  <r>
    <x v="593"/>
    <s v="CAS6453021"/>
    <s v="Issue"/>
    <x v="0"/>
    <x v="0"/>
    <m/>
    <s v="Out of Box"/>
    <s v="Schlage Commercial"/>
    <s v="Lock"/>
    <s v="L9000 Electrified"/>
    <s v="Security"/>
    <s v="Do you need a replacement for a component or the entire device?: Component_x000a_Please describe the component: Mortise case _x000a_Is there anything else we should know about this return?: Scrap in field._x000a_The three locks in question are not unlocking the lever when power is supplied. Voltage is correct at the device.  The lock clicks and nothing happens_x000a_Selected primary Product Type: Mechanical Locks_x000a_Do you also need to update the Ship To Address on your order?: No_x000a_The original ship-to address is saved on the shipping tab._x000a_Email: tom.kelly@h-gsales.com_x000a_Phone Number: (314) 280-4611_x000a_Preferred Contact Method: Email_x000a_"/>
    <s v="H &amp; G SALES INC"/>
    <s v="14198308"/>
    <s v="3047740003"/>
    <s v="8075175"/>
    <m/>
    <m/>
    <m/>
    <m/>
    <m/>
    <n v="1"/>
    <m/>
    <m/>
    <m/>
    <x v="4"/>
    <m/>
    <s v="L-SLLK*11066778"/>
    <m/>
    <m/>
    <m/>
    <n v="45972.791666666701"/>
    <m/>
    <m/>
    <m/>
    <s v="Active"/>
    <s v="Portal Cases"/>
    <s v="Portal Cases"/>
    <s v="Commercial"/>
    <x v="3"/>
    <s v=""/>
    <s v=""/>
    <s v=""/>
    <s v="2026 / 02"/>
    <s v="Return / Replace / Scrap"/>
    <x v="1"/>
  </r>
  <r>
    <x v="594"/>
    <s v="CAS6453806"/>
    <s v="Issue"/>
    <x v="0"/>
    <x v="1"/>
    <m/>
    <m/>
    <s v="Falcon"/>
    <s v="Exit"/>
    <s v="Trim/Controls"/>
    <s v="Indianapolis"/>
    <s v="Is there anything else we should know about this return?: Trim lever sent was as L-BE-BRW instead of L-NL-AVA_x000a_Selected primary Product Type: Exits_x000a_Do you also need to update the Ship To Address on your order?: No_x000a_The original ship-to address is saved on the shipping tab._x000a_Did the label match the product inside?: No_x000a_One or more files were provided by the customer and saved in the timeline._x000a_Email: bradley.jlconstructiongroup@gmail.com_x000a_Preferred Contact Method: Email_x000a_"/>
    <s v="J&amp;L CONSTRUCTION GROUP LLC"/>
    <s v="SO03128141"/>
    <s v="HALOCAHWFAL#"/>
    <s v="45558071"/>
    <n v="3"/>
    <m/>
    <m/>
    <m/>
    <m/>
    <n v="1"/>
    <m/>
    <m/>
    <m/>
    <x v="4"/>
    <m/>
    <s v="ED25"/>
    <m/>
    <m/>
    <m/>
    <n v="45950.833333333299"/>
    <m/>
    <m/>
    <m/>
    <s v="Active"/>
    <s v="Portal Cases"/>
    <s v="Portal Cases"/>
    <s v="Commercial"/>
    <x v="12"/>
    <s v=""/>
    <s v=""/>
    <s v=""/>
    <s v="2026 / 02"/>
    <s v="Return / Replace / Scrap"/>
    <x v="1"/>
  </r>
  <r>
    <x v="595"/>
    <s v="CAS6453807"/>
    <s v="Issue"/>
    <x v="0"/>
    <x v="0"/>
    <m/>
    <s v="Out of Box"/>
    <s v="Schlage Electronic Locks"/>
    <s v="Electronic Locks"/>
    <s v="NDE"/>
    <s v="Ensenada"/>
    <s v="Is there visible damage to exterior of shipping cartons?: no_x000a_Is there anything else we should know about your request?: This has already been replaced onc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jdlandfried@integrityonesolutions.com_x000a_Preferred Contact Method: Email_x000a_"/>
    <s v="Integrity One Solutions"/>
    <s v="14189567"/>
    <s v="245131RPLCAS6209811"/>
    <s v="8036045"/>
    <m/>
    <m/>
    <m/>
    <m/>
    <m/>
    <n v="1"/>
    <s v="0491040~Imballaggio|1033~Insufficient Packaging|1036~Emballage|3082~Embalaje"/>
    <s v="1111040~Imballaggio|3082~Embalaje|1033~Insufficient Packaging|1036~Emballage"/>
    <m/>
    <x v="6"/>
    <m/>
    <s v="S00028264118"/>
    <m/>
    <m/>
    <m/>
    <n v="45938.833333333299"/>
    <m/>
    <m/>
    <m/>
    <s v="Active"/>
    <s v="Portal Cases"/>
    <s v="Portal Cases"/>
    <s v="Commercial"/>
    <x v="10"/>
    <s v="Insufficient Packaging"/>
    <s v="Insufficient Packaging"/>
    <s v=""/>
    <s v="2026 / 02"/>
    <s v="Return / Replace / Scrap"/>
    <x v="0"/>
  </r>
  <r>
    <x v="596"/>
    <s v="CAS6453888"/>
    <s v="Issue"/>
    <x v="0"/>
    <x v="0"/>
    <m/>
    <s v="Reliability"/>
    <s v="Lcn"/>
    <s v="Dctl"/>
    <s v="9550"/>
    <s v="Princeton"/>
    <s v="Return/Replace_x000a_(1) RH 9540-3454 Motor Asy Comp _x000a_Defective_x000a__x000a_Ship to:_x000a_HOUSE CONSTRUCTION       _x000a_2450 ALVARADO ST BLDG 4  _x000a_SAN LEANDRO       CA 94577 _x000a__x000a_Do you need a replacement for a component or the entire device?: Component_x000a_Please describe the component: LCN9540-3454-RH_x000a_legacy Sr Swing Gearbox_x000a_Is there anything else we should know about this return?: spindle sheared off, see attached pictures.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jonathanl@huntingtonhardware.com_x000a_Phone Number: 9096295301_x000a_Preferred Contact Method: Email"/>
    <s v="HUNTINGTON HARDWARE CO INC - HQ"/>
    <s v="740757-01"/>
    <s v="1373632P"/>
    <s v="740757-01"/>
    <n v="4"/>
    <s v="Lcn"/>
    <s v="Dctl"/>
    <s v="9540"/>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RH 9540-3454 Motor Asy Comp"/>
    <s v="Motor Gear Box"/>
    <m/>
    <m/>
    <n v="45789.833333333299"/>
    <m/>
    <m/>
    <s v="Return and Replace"/>
    <s v="Active"/>
    <s v="Portal Cases"/>
    <s v="Lisa Waterhouse"/>
    <s v="Commercial"/>
    <x v="4"/>
    <s v="Door Not in Control"/>
    <s v="Programming"/>
    <s v=""/>
    <s v="2026 / 02"/>
    <s v="Return / Replace / Scrap"/>
    <x v="0"/>
  </r>
  <r>
    <x v="597"/>
    <s v="CAS6454573"/>
    <s v="Issue"/>
    <x v="0"/>
    <x v="0"/>
    <m/>
    <s v="Reliability"/>
    <s v="Falcon"/>
    <s v="Lock"/>
    <s v="T"/>
    <s v="El Sauzal"/>
    <s v="SIF and Replace (10) A30756-001-00_x000a__x000a_Ship to:_x000a_COLORADO DOORWAYS_x000a_Attn: Lance_x000a_5151 Bannock St. #17_x000a_Denver CO 80216_x000a__x000a_ T511 See attached picture of spindle breaking."/>
    <s v="Kyle Kounnas"/>
    <s v="13196096"/>
    <s v="20898K-11"/>
    <m/>
    <m/>
    <s v="Falcon"/>
    <s v="Lock"/>
    <s v="T"/>
    <s v="El Sauzal"/>
    <n v="10"/>
    <s v="0311033~Functional Mechanical|1040~Funzionamento Meccanico|3082~Función mecánica|1036~Functional Mechanical"/>
    <s v="0161033~Broken / Bad Parts|1040~Parti rotte / difettose|3082~Partes rotas / malas|1036~Pièces cassées / mauvaises"/>
    <m/>
    <x v="0"/>
    <m/>
    <m/>
    <s v="T511"/>
    <s v="Chassis"/>
    <m/>
    <n v="44426.833333333299"/>
    <m/>
    <m/>
    <s v="Replace Only"/>
    <s v="Active"/>
    <s v="Robert Harrison"/>
    <s v="Robert Harrison"/>
    <s v="Commercial"/>
    <x v="16"/>
    <s v="Functional Mechanical"/>
    <s v="Broken / Bad Parts"/>
    <s v=""/>
    <s v="2026 / 02"/>
    <s v="Return / Replace / Scrap"/>
    <x v="0"/>
  </r>
  <r>
    <x v="598"/>
    <s v="CAS6455054"/>
    <s v="Issue"/>
    <x v="0"/>
    <x v="0"/>
    <m/>
    <s v="Out of Box"/>
    <s v="Falcon"/>
    <s v="Lock"/>
    <s v="W"/>
    <s v="El Sauzal"/>
    <s v="SIF and Replace_x000a__x000a_(1) W511P6 DAN 626 KD C_x000a__x000a_the screws, as shown in the attached pics, will not fit into the holes.  The first pic shows that when you apply pressure to try to screw the screw into the hole, it just breaks off.  The second picture shows if you don't apply pressure, it only goes in about two turns and stops.  That's not far enough to secure the lock to the door"/>
    <s v="Commercial Door &amp; Frame Distributors"/>
    <s v="14241774"/>
    <s v="PO#82161-1"/>
    <m/>
    <m/>
    <s v="Falcon"/>
    <s v="Lock"/>
    <s v="W"/>
    <s v="El Sauzal"/>
    <n v="1"/>
    <s v="0311033~Functional Mechanical|1040~Funzionamento Meccanico|3082~Función mecánica|1036~Functional Mechanical"/>
    <s v="9691033~Installation / Removal / Prep|1036~Installation / Préparation|1040~Installazione / Prep"/>
    <m/>
    <x v="0"/>
    <m/>
    <m/>
    <s v="W511"/>
    <s v="Chassis"/>
    <m/>
    <n v="46036.791666666701"/>
    <m/>
    <m/>
    <s v="Replace Only"/>
    <s v="Active"/>
    <s v="Robert Harrison"/>
    <s v="Robert Harrison"/>
    <s v="Commercial"/>
    <x v="16"/>
    <s v="Functional Mechanical"/>
    <s v="Installation / Removal / Prep"/>
    <s v=""/>
    <s v="2026 / 02"/>
    <s v="Return / Replace / Scrap"/>
    <x v="0"/>
  </r>
  <r>
    <x v="599"/>
    <s v="CAS6455236"/>
    <s v="Issue"/>
    <x v="1"/>
    <x v="5"/>
    <m/>
    <m/>
    <s v="Zero"/>
    <s v="Accy"/>
    <s v="Thresholds"/>
    <s v="Indianapolis"/>
    <s v="2/27 RPL ORDER WENT OUT WITH CHARGE FOR FREIGHT - NEED CREDIT - PMR_x000a__x000a_N/C replacement, material arrived damaged due to manufacturing defect. _x000a__x000a_Line 1 - Qty 1 - TH 1674 / 1674BK-NH-42&quot; (1067MM)_x000a__x000a_Ship to:_x000a_Ellison_x000a_125 W MAIN ST_x000a_FALCONER, NY 14733_x000a_USA"/>
    <s v="SECLOCK"/>
    <s v="SO03189176"/>
    <s v="653911"/>
    <s v="45697454"/>
    <m/>
    <s v="Zero"/>
    <s v="Accy"/>
    <s v="Thresholds"/>
    <s v="Indianapolis"/>
    <n v="1"/>
    <s v="0791033~Incorrect Shipping &amp; Handling|1040~Spedizione &amp; gestione errati|3082~Envío y manejo incorrectos|1036~Expédition et manutention incorrectes"/>
    <s v="9771036~Distribution / Usine - Fret incorrect|1040~Distrib / stabilimento - trasporto errato|1033~Distrib / Factory - Incorrect Freight"/>
    <m/>
    <x v="6"/>
    <m/>
    <m/>
    <m/>
    <m/>
    <m/>
    <n v="46064"/>
    <m/>
    <m/>
    <s v="Credit Request"/>
    <s v="Resolved"/>
    <s v="Penny M Redington"/>
    <s v="Penny M Redington"/>
    <s v="Commercial"/>
    <x v="5"/>
    <s v="Incorrect Shipping &amp; Handling"/>
    <s v="Distrib / Factory - Incorrect Freight"/>
    <s v=""/>
    <s v="2026 / 02"/>
    <s v="Credit / Debit Request"/>
    <x v="0"/>
  </r>
  <r>
    <x v="600"/>
    <s v="CAS6455890"/>
    <s v="Issue"/>
    <x v="0"/>
    <x v="1"/>
    <m/>
    <m/>
    <s v="Von Duprin"/>
    <s v="Exit"/>
    <s v="Power Supplies"/>
    <s v="Indianapolis"/>
    <s v="_x000a_Selected primary Product Type: Accessories_x000a_Do you also need to update the Ship To Address on your order?: No_x000a_The original ship-to address is saved on the shipping tab._x000a_Email: reneew@andersonlock.com_x000a_Preferred Contact Method: Email_x000a_"/>
    <s v="ANDERSON LOCK CO"/>
    <s v="SO03251772"/>
    <s v="238561"/>
    <s v="45715503"/>
    <n v="2"/>
    <m/>
    <m/>
    <m/>
    <m/>
    <n v="22"/>
    <m/>
    <m/>
    <m/>
    <x v="4"/>
    <m/>
    <s v="106210-00"/>
    <m/>
    <m/>
    <m/>
    <n v="46075.791666666701"/>
    <m/>
    <m/>
    <m/>
    <s v="Active"/>
    <s v="Portal Cases"/>
    <s v="Portal Cases"/>
    <s v="Commercial"/>
    <x v="0"/>
    <s v=""/>
    <s v=""/>
    <s v=""/>
    <s v="2026 / 02"/>
    <s v="Return / Replace / Scrap"/>
    <x v="1"/>
  </r>
  <r>
    <x v="601"/>
    <s v="CAS6455899"/>
    <s v="Issue"/>
    <x v="0"/>
    <x v="0"/>
    <m/>
    <s v="Reliability"/>
    <s v="Von Duprin"/>
    <s v="Exit"/>
    <s v="Trim/Controls"/>
    <s v="Indianapolis"/>
    <s v="Replace:_x000a_1 Each E360-FS Solenoid Kit (Part 050744)_x000a__x000a_Ship To:_x000a_Klein-Dickert_x000a_4702 Helgesen Drive_x000a_Attn: Heather_x000a_Madison, WI 53718"/>
    <s v="KLEIN-DICKERT CO INC"/>
    <s v="SO02842152"/>
    <s v="A285636##PT2"/>
    <m/>
    <m/>
    <s v="Von Duprin"/>
    <s v="Exit"/>
    <s v="Trim/Controls"/>
    <s v="Indianapolis"/>
    <n v="1"/>
    <s v="0321033~Functional Electronic|1040~Funzionamento Elettronico|3082~Función electrónica|1036~Electronique fonctionnelle"/>
    <s v="0981033~Motor / Solenoid Issue|1040~Problema Motore/Solenoide|3082~Problema motor/solenoide"/>
    <s v="0501033~Solenoid Not Pulling / Releasing|1036~Mauvaise configuration|3082~Solenoide no funciona|1040~Il solenoide no tira/rilascia"/>
    <x v="0"/>
    <m/>
    <s v="050744"/>
    <s v="Solenoid"/>
    <m/>
    <m/>
    <m/>
    <n v="46080"/>
    <m/>
    <s v="Replace Only"/>
    <s v="Active"/>
    <s v="Nicholas Hedges"/>
    <s v="Nicholas Hedges"/>
    <s v="Commercial"/>
    <x v="0"/>
    <s v="Functional Electronic"/>
    <s v="Motor / Solenoid Issue"/>
    <s v="Solenoid Not Pulling / Releasing"/>
    <s v="2026 / 02"/>
    <s v="Return / Replace / Scrap"/>
    <x v="0"/>
  </r>
  <r>
    <x v="602"/>
    <s v="CAS6456019"/>
    <s v="Issue"/>
    <x v="0"/>
    <x v="1"/>
    <m/>
    <m/>
    <s v="Von Duprin"/>
    <s v="Exit"/>
    <s v="Trim/Controls"/>
    <s v="Indianapolis"/>
    <s v="Is there anything else we should know about this return?: NEED E996L TRIM, INSTEAD OF THE M996L TRIM SENT_x000a_Selected primary Product Type: Exits_x000a_Do you also need to update the Ship To Address on your order?: No_x000a_The original ship-to address is saved on the shipping tab._x000a_Did the label match the product inside?: Yes_x000a_Email: reneew@andersonlock.com_x000a_Preferred Contact Method: Email_x000a_"/>
    <s v="ANDERSON LOCK CO"/>
    <s v="SO03251772"/>
    <s v="238561"/>
    <s v="45719876"/>
    <n v="14"/>
    <m/>
    <m/>
    <m/>
    <m/>
    <n v="2"/>
    <m/>
    <m/>
    <m/>
    <x v="4"/>
    <m/>
    <s v="ED99"/>
    <m/>
    <m/>
    <m/>
    <n v="46077.791666666701"/>
    <m/>
    <m/>
    <m/>
    <s v="Active"/>
    <s v="Portal Cases"/>
    <s v="Portal Cases"/>
    <s v="Commercial"/>
    <x v="0"/>
    <s v=""/>
    <s v=""/>
    <s v=""/>
    <s v="2026 / 02"/>
    <s v="Return / Replace / Scrap"/>
    <x v="1"/>
  </r>
  <r>
    <x v="603"/>
    <s v="CAS6456232"/>
    <s v="Issue"/>
    <x v="0"/>
    <x v="1"/>
    <m/>
    <m/>
    <s v="Von Duprin"/>
    <s v="Exit"/>
    <s v="Trim/Controls"/>
    <s v="Indianapolis"/>
    <s v="Is there anything else we should know about your request?: Need to replace missing quantity 2 each 374T Thumb turn kit._x000a_Selected primary Product Type: Exits_x000a_Do you also need to update the Ship To Address on your order?: No_x000a_The original ship-to address is saved on the shipping tab._x000a_Email: blake.grossenheider@h-gsales.com_x000a_Phone Number: (314) 432-8188_x000a_Preferred Contact Method: Email_x000a_"/>
    <s v="H &amp; G SALES INC"/>
    <s v="SO02879442"/>
    <s v="4021880108"/>
    <s v="45249006"/>
    <n v="1"/>
    <m/>
    <m/>
    <m/>
    <m/>
    <n v="2"/>
    <m/>
    <m/>
    <m/>
    <x v="4"/>
    <m/>
    <s v="ED98"/>
    <m/>
    <m/>
    <m/>
    <n v="45727.833333333299"/>
    <m/>
    <m/>
    <m/>
    <s v="Active"/>
    <s v="Portal Cases"/>
    <s v="Portal Cases"/>
    <s v="Commercial"/>
    <x v="0"/>
    <s v=""/>
    <s v=""/>
    <s v=""/>
    <s v="2026 / 02"/>
    <s v="Return / Replace / Scrap"/>
    <x v="1"/>
  </r>
  <r>
    <x v="604"/>
    <s v="CAS6456246"/>
    <s v="Issue"/>
    <x v="0"/>
    <x v="0"/>
    <m/>
    <s v="Out of Box"/>
    <s v="Schlage Residential"/>
    <s v="Lock"/>
    <s v="JH"/>
    <s v="Olathe"/>
    <s v="DEFECTIVE WASHER- PICTURE ATTACHED _x000a_POS: RNW-P05-001 / OVR-P02-001_x000a_RECEIVED WITH LOCK.JH59 MODELS _x000a_QTY 6 DEFECTIVE ON PO RNW-P05-001_x000a_QTY 5 DEFECTIVE ON PO OVR-P02-001_x000a_NC RPL THROUGHBOLT KITS QTY 11_x000a_J250-036.630 QTY 11_x000a__x000a_SHIP TO:41588_x000a_41588 EASTMAN DR #B_x000a_MURRIETA, CA, 92562, US_x000a_--------------------------------------------------------------------------------_x000a_Good morning,_x000a_We are emailing about (2) purchase orders as both were affected by this issue. We have (6) defects on RNW-P05-001 and (5) defects on OVR-P02-001._x000a_The washers for the throughbolts on the JH59’s and screw cap covers look like they were not machined properly on the edges. The caps do not stay on the washers once installed on the doors. Can you please send us replacement throughbolt kits and cap covers for these?_x000a_Thanks!"/>
    <s v="HMH Finishes LLC"/>
    <s v="14231866/SO03215684"/>
    <s v="RNW-P05-001/OVR-P02-001"/>
    <s v="8127002"/>
    <m/>
    <s v="Schlage Residential"/>
    <s v="Lock"/>
    <s v="JH"/>
    <s v="Olathe"/>
    <n v="11"/>
    <s v="0311033~Functional Mechanical|1040~Funzionamento Meccanico|3082~Función mecánica|1036~Functional Mechanical"/>
    <s v="0161033~Broken / Bad Parts|1040~Parti rotte / difettose|3082~Partes rotas / malas|1036~Pièces cassées / mauvaises"/>
    <m/>
    <x v="0"/>
    <m/>
    <s v="J250-036.630"/>
    <s v="JH59"/>
    <m/>
    <m/>
    <n v="46034.041666666701"/>
    <m/>
    <m/>
    <s v="Replace Only"/>
    <s v="Active"/>
    <s v="Erika Harris"/>
    <s v="Erika Harris"/>
    <s v="Residential - Channel"/>
    <x v="7"/>
    <s v="Functional Mechanical"/>
    <s v="Broken / Bad Parts"/>
    <s v=""/>
    <s v="2026 / 02"/>
    <s v="Return / Replace / Scrap"/>
    <x v="0"/>
  </r>
  <r>
    <x v="605"/>
    <s v="CAS6456301"/>
    <s v="Issue"/>
    <x v="0"/>
    <x v="0"/>
    <m/>
    <s v="Out of Box"/>
    <s v="Zero"/>
    <s v="Accy"/>
    <s v="Thresholds"/>
    <s v="Indianapolis"/>
    <s v="RPL N/C - please add QC hold to make sure they are scratched again_x000a_L4 7EA 600CPA-NH-BV-5.25-72&quot; (1829MM)_x000a_SCRATCHED ON THE THRESHOLDS_x000a_SEE ATTACHED PICS - arrived scratched again_x000a__x000a__x000a_SENT TO_x000a_Kelley Bros of Arizona, Inc_x000a_1331 E 16th St_x000a_Tucson, AZ 85719_x000a_USA"/>
    <s v="KELLEY BROTHERS"/>
    <s v="SO03262096"/>
    <s v="3-42086-25020ADD RPL25"/>
    <s v="45707406"/>
    <n v="1"/>
    <s v="Zero"/>
    <s v="Accy"/>
    <s v="Thresholds"/>
    <s v="Indianapolis"/>
    <n v="7"/>
    <s v="0071033~Appearance / Finish|1040~Estetica / Finitura|3082~Estética / Acabado|1036~Apparence/Finition"/>
    <s v="0491033~Dented / Scratches|1040~Ammaccato/graffiato|3082~Abollado/rayado|1036~Bosselé / rayé"/>
    <m/>
    <x v="0"/>
    <m/>
    <m/>
    <s v="600CP"/>
    <m/>
    <m/>
    <m/>
    <n v="46071"/>
    <m/>
    <s v="Replace Only"/>
    <s v="Resolved"/>
    <s v="Caleb Nanzer"/>
    <s v="Caleb Nanzer"/>
    <s v="Commercial"/>
    <x v="5"/>
    <s v="Appearance / Finish"/>
    <s v="Dented / Scratches"/>
    <s v=""/>
    <s v="2026 / 02"/>
    <s v="Return / Replace / Scrap"/>
    <x v="0"/>
  </r>
  <r>
    <x v="606"/>
    <s v="CAS6456368"/>
    <s v="Issue"/>
    <x v="0"/>
    <x v="4"/>
    <m/>
    <m/>
    <s v="Zero"/>
    <s v="Accy"/>
    <s v="Thresholds"/>
    <s v="Indianapolis"/>
    <s v="Return with 45% restock fee/no call tags. Customer over ordered. _x000a__x000a_Line 1 - Qty 10 - TH 545 / 545B-ORB-W/HOLES-42&quot; (1067MM)_x000a__x000a_Ship to:_x000a_LA - IML_x000a_7655 N SAN FERNANDO RD_x000a_Burbank, CA 91505"/>
    <s v="IML Security Supply"/>
    <s v="SO03252263"/>
    <s v="696474"/>
    <s v="45685371"/>
    <n v="1"/>
    <s v="Zero"/>
    <s v="Accy"/>
    <s v="Thresholds"/>
    <s v="Indianapolis"/>
    <n v="10"/>
    <s v="0141033~Customer Ordered Incorrect Amount|1040~(Cliente) Ordinato Q.tà/Valore Errato|3082~Cliente solicitó cantidad errónea|1036~Le client a commandé un montant incorrect"/>
    <s v="2251033~Overage|1036~Excédent|1040~Troppo Vecchio|3082~Exceso|1055~Geçkin"/>
    <m/>
    <x v="2"/>
    <m/>
    <m/>
    <m/>
    <m/>
    <m/>
    <m/>
    <n v="46056"/>
    <m/>
    <s v="Return Only"/>
    <s v="Active"/>
    <s v="Caleb Nanzer"/>
    <s v="Caleb Nanzer"/>
    <s v="Commercial"/>
    <x v="5"/>
    <s v="Customer Ordered Incorrect Amount"/>
    <s v="Overage"/>
    <s v=""/>
    <s v="2026 / 02"/>
    <s v="Return / Replace / Scrap"/>
    <x v="2"/>
  </r>
  <r>
    <x v="607"/>
    <s v="CAS6456401"/>
    <s v="Issue"/>
    <x v="0"/>
    <x v="3"/>
    <m/>
    <m/>
    <s v="Ives / Gj Commercial"/>
    <s v="Accy"/>
    <s v="Overhead Door Holder / Stops"/>
    <s v="Indianapolis"/>
    <s v="Provide updated BOL. Carrier delivered to wrong address. _x000a__x000a_Pick up:_x000a_Assistant Service Manager/Warehouse Lead_x000a_Utility Communications, Inc._x000a_920 Sherman Ave._x000a_Hamden, CT 06514_x000a__x000a_Ship to: (pending confirmation but this is what's on SOA)_x000a_AORBIS INC_x000a_PARAG THAKKAR_x000a_64D, OAKLAND AVENUE_x000a_EAST HARTFORD, CT 06108_x000a_US_x000a_Phone: 8603177100"/>
    <s v="ANIXTER INC"/>
    <s v="SO03261978"/>
    <s v="06K-701951-179##2"/>
    <s v="45700138"/>
    <m/>
    <s v="Ives / Gj Commercial"/>
    <s v="Accy"/>
    <s v="Overhead Door Holder / Stops"/>
    <s v="Indianapolis"/>
    <m/>
    <s v="Lost in Transit/Wrong Address"/>
    <s v="1743082~Dirección incorrecta - Transportista|1040~Indirizzo errato - Trasportatore|1036~Mauvaise adresse - Transporteur|1033~Wrong Address - Carrier"/>
    <m/>
    <x v="5"/>
    <m/>
    <m/>
    <m/>
    <m/>
    <m/>
    <m/>
    <m/>
    <m/>
    <s v="Divert"/>
    <s v="Resolved"/>
    <s v="Caleb Nanzer"/>
    <s v="Caleb Nanzer"/>
    <s v="Commercial"/>
    <x v="1"/>
    <s v="Lost in Transit/Wrong Address"/>
    <s v="Wrong Address - Carrier"/>
    <s v=""/>
    <s v="2026 / 02"/>
    <s v="Return / Replace / Scrap"/>
    <x v="0"/>
  </r>
  <r>
    <x v="608"/>
    <s v="CAS6456813"/>
    <s v="Issue"/>
    <x v="0"/>
    <x v="1"/>
    <m/>
    <m/>
    <s v="Steelcraft"/>
    <s v="Door"/>
    <s v="H"/>
    <s v="Blue Ash"/>
    <s v="Pending Approval (Davidson or Guthrie) 02/27 email hasn't been sent_x000a__x000a_(10) MK# U001.1   REPL  W/   LOCK  PREP  @  56 1/4&quot;  TOP/CL  _x000a_(10) mk#U001.1     lock  prep  off by  7&quot;  loc  @ 49 1/4   in lieu  56 1/4_x000a__x000a_orig  ackn  is  correct   lock  loc  changed  after  change order case #CAS6211197  issued"/>
    <s v="Door Supply of Florida Inc"/>
    <s v="997850"/>
    <s v="062525-1"/>
    <s v="11883963"/>
    <n v="10"/>
    <s v="Steelcraft"/>
    <s v="Door"/>
    <s v="H"/>
    <s v="Blue Ash"/>
    <n v="1"/>
    <s v="0621033~Allegion Entered Incorrect Product|1040~(Allegion) Inserito Prodotto Errato|3082~Allegion introdujo producto incorrecto|1036~Allegion a saisi un produit incorrect"/>
    <s v="9561033~Prep Location - Lock/Strike"/>
    <m/>
    <x v="1"/>
    <m/>
    <m/>
    <m/>
    <m/>
    <m/>
    <m/>
    <n v="46080"/>
    <m/>
    <s v="Replace Only"/>
    <s v="Active"/>
    <s v="Stephen Estep"/>
    <s v="Jeff Livingston"/>
    <s v="Commercial"/>
    <x v="2"/>
    <s v="Allegion Entered Incorrect Product"/>
    <s v="Prep Location - Lock/Strike"/>
    <s v=""/>
    <s v="2026 / 02"/>
    <s v="Return / Replace / Scrap"/>
    <x v="1"/>
  </r>
  <r>
    <x v="609"/>
    <s v="CAS6456910"/>
    <s v="Issue"/>
    <x v="0"/>
    <x v="1"/>
    <m/>
    <m/>
    <s v="Von Duprin"/>
    <s v="Exit"/>
    <s v="98/99"/>
    <s v="Indianapolis"/>
    <s v="Is there anything else we should know about this return?: We received an exit device cover with a cylinder hole.  We need a replacement cover without that hole as ordered.  We had to install the exit device so we can return the existing cover once we receive the correct cover._x000a_Selected primary Product Type: Exits_x000a_Do you also need to update the Ship To Address on your order?: No_x000a_The original ship-to address is saved on the shipping tab._x000a_Did the label match the product inside?: Yes_x000a_One or more files were provided by the customer and saved in the timeline._x000a_Email: dora.andrews@saftechnologies.com_x000a_Phone Number: 7049621067_x000a_Preferred Contact Method: Email_x000a_"/>
    <s v="S A F TECHNOLOGIES"/>
    <s v="SO03223876"/>
    <s v="42786"/>
    <s v="45659086"/>
    <n v="1"/>
    <m/>
    <m/>
    <m/>
    <m/>
    <n v="1"/>
    <m/>
    <m/>
    <m/>
    <x v="4"/>
    <m/>
    <s v="ED99"/>
    <m/>
    <m/>
    <m/>
    <n v="46033.791666666701"/>
    <m/>
    <m/>
    <m/>
    <s v="Active"/>
    <s v="Portal Cases"/>
    <s v="Portal Cases"/>
    <s v="Commercial"/>
    <x v="0"/>
    <s v=""/>
    <s v=""/>
    <s v=""/>
    <s v="2026 / 02"/>
    <s v="Return / Replace / Scrap"/>
    <x v="1"/>
  </r>
  <r>
    <x v="610"/>
    <s v="CAS6457066"/>
    <s v="Issue"/>
    <x v="0"/>
    <x v="1"/>
    <m/>
    <m/>
    <s v="Steelcraft"/>
    <s v="Door"/>
    <s v="B"/>
    <s v="Blue Ash"/>
    <s v="ACCT# 8738   ISSUE CREDIT  $4000  (KM) _x000a_Can you please forward the credit memo for this backcharge?_x000a_Thank you,  Clay_x000a_I have entered a back charge in our system for $4,000 to cover the cost of repair / modification on openings G105A &amp; G105B on original Walsh PO# 1-24225-25 / Steelcraft 987920-00. Photos attached. Door labels were painted over by the customer. _x000a_Additional Notes: _x000a_OPENING #G105A &amp; G105B - 3 OF 4 DOORS ON PAIRS NEED TO HAVE MORTISE POCKET FIXED TO ALLOW FOR FLUSH INSTALLATION OF MULTIPOINT LOCKSETS_x000a_TROUBLESHOOT DOORS G105A AND G105B; AND MODIFY DOOR TO WORK WITH MORTISED MULTIPOINT LOCKSET._x000a__x000a_Kylee, I have entered SR 3364 for this expected credit._x000a__x000a_Thank you,_x000a_Clay"/>
    <s v="Walsh Door and Hardware"/>
    <s v="987920"/>
    <s v="1-24225-25"/>
    <s v="11875335"/>
    <m/>
    <s v="Steelcraft"/>
    <s v="Door"/>
    <s v="B"/>
    <s v="Blue Ash"/>
    <n v="2"/>
    <s v="0241036~Allegion a produit un produit incorrect|1033~Allegion Manuf Incorrect Product"/>
    <s v="9561033~Prep Location - Lock/Strike"/>
    <m/>
    <x v="0"/>
    <m/>
    <m/>
    <m/>
    <m/>
    <m/>
    <m/>
    <n v="46080"/>
    <m/>
    <s v="Credit Request"/>
    <s v="Active"/>
    <s v="Stephen Estep"/>
    <s v="Stephen Estep"/>
    <s v="Commercial"/>
    <x v="2"/>
    <s v="Allegion Manuf Incorrect Product"/>
    <s v="Prep Location - Lock/Strike"/>
    <s v=""/>
    <s v="2026 / 02"/>
    <s v="Return / Replace / Scrap"/>
    <x v="0"/>
  </r>
  <r>
    <x v="611"/>
    <s v="CAS6445351"/>
    <s v="Issue"/>
    <x v="0"/>
    <x v="0"/>
    <m/>
    <s v="Out of Box"/>
    <s v="Schlage Commercial"/>
    <s v="Lock"/>
    <s v="Cylinder"/>
    <s v="Security"/>
    <s v="NC replace_x000a__x000a_Key not operating cylinder._x000a_Please replace:_x000a_Line 29 QTY 1) CYL.20-001-6.EV.626.114.S123.MK.DETAIL.48-268-EV.1.L583-477.36-083_x000a_STR 25R08727_x000a_AA1 A,AA,CK_x000a__x000a_Ship to:_x000a_David Birdsong C/O 1072 WPS_x000a_8675 Gullat Road_x000a_Palmetto GA 30268_x000a_--------------------------_x000a_Is there visible damage to exterior of shipping cartons?: no_x000a_Is there anything else we should know about your request?: The cylinder for door tag 0803 is not working correctly. When the split key is inserted the key constantly spins. This has not been turned over to master keying as no master keys have been sent to site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eallison@cookandboardman.com_x000a_Preferred Contact Method: Email"/>
    <s v="Cook &amp; Boardman LLC - Peachtree GA"/>
    <s v="14085159"/>
    <s v="344475-116"/>
    <s v="7936230"/>
    <m/>
    <m/>
    <m/>
    <m/>
    <m/>
    <n v="1"/>
    <s v="0491040~Imballaggio|1033~Insufficient Packaging|1036~Emballage|3082~Embalaje"/>
    <s v="1111040~Imballaggio|3082~Embalaje|1033~Insufficient Packaging|1036~Emballage"/>
    <m/>
    <x v="6"/>
    <m/>
    <s v="CYLSS-SLCY*10091430"/>
    <m/>
    <m/>
    <m/>
    <n v="45844.833333333299"/>
    <m/>
    <m/>
    <m/>
    <s v="Resolved"/>
    <s v="Portal Cases"/>
    <s v="Kevin Durand"/>
    <s v="Commercial"/>
    <x v="3"/>
    <s v="Insufficient Packaging"/>
    <s v="Insufficient Packaging"/>
    <s v=""/>
    <s v="2026 / 02"/>
    <s v="Return / Replace / Scrap"/>
    <x v="0"/>
  </r>
  <r>
    <x v="612"/>
    <s v="CAS6445356"/>
    <s v="Issue"/>
    <x v="1"/>
    <x v="2"/>
    <m/>
    <m/>
    <s v="Schlage Commercial"/>
    <s v="Lock"/>
    <s v="Cylinder"/>
    <s v="Security"/>
    <s v="Discount should reflect 71% for lines 5-7 and 76% for lines 11-13 order currently reflects 63% for all lines_x000a_ _x000a_credit difference to invoice 8169798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183"/>
    <s v="699668#1"/>
    <s v="8169798"/>
    <n v="1"/>
    <s v="Falcon"/>
    <s v="Lock"/>
    <s v="D200"/>
    <s v="El Sauzal"/>
    <n v="4"/>
    <s v="0531033~Quote / Product Error|1040~Errore Offerta / Prodotto|3082~Oferta / error producto|1036~Erreur de devis / produit"/>
    <s v="2751033~Quote Error|1036~Erreur de devis|1040~Errore di citazione|3082~Error de cita|1055~Alıntı Hatası"/>
    <m/>
    <x v="7"/>
    <m/>
    <s v="D200-FLLK*5700503"/>
    <m/>
    <m/>
    <m/>
    <n v="46083.791666666701"/>
    <m/>
    <m/>
    <s v="Credit Request"/>
    <s v="Resolved"/>
    <s v="Portal Cases"/>
    <s v="Daniel Lister"/>
    <s v="Commercial"/>
    <x v="3"/>
    <s v="Quote / Product Error"/>
    <s v="Quote Error"/>
    <s v=""/>
    <s v="2026 / 02"/>
    <s v="Credit / Debit Request"/>
    <x v="1"/>
  </r>
  <r>
    <x v="612"/>
    <s v="CAS6445356"/>
    <s v="Issue"/>
    <x v="1"/>
    <x v="2"/>
    <m/>
    <m/>
    <s v="Schlage Commercial"/>
    <s v="Lock"/>
    <s v="Cylinder"/>
    <s v="Security"/>
    <s v="Discount should reflect 71% for lines 5-7 and 76% for lines 11-13 order currently reflects 63% for all lines_x000a_ _x000a_credit difference to invoice 8169798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183"/>
    <s v="699668#1"/>
    <s v="8169798"/>
    <n v="6"/>
    <s v="Falcon"/>
    <s v="Lock"/>
    <s v="D200"/>
    <s v="El Sauzal"/>
    <n v="40"/>
    <s v="0531033~Quote / Product Error|1040~Errore Offerta / Prodotto|3082~Oferta / error producto|1036~Erreur de devis / produit"/>
    <s v="2751033~Quote Error|1036~Erreur de devis|1040~Errore di citazione|3082~Error de cita|1055~Alıntı Hatası"/>
    <m/>
    <x v="7"/>
    <m/>
    <s v="043156147489"/>
    <m/>
    <m/>
    <m/>
    <n v="46083.791666666701"/>
    <m/>
    <m/>
    <s v="Credit Request"/>
    <s v="Resolved"/>
    <s v="Portal Cases"/>
    <s v="Daniel Lister"/>
    <s v="Commercial"/>
    <x v="3"/>
    <s v="Quote / Product Error"/>
    <s v="Quote Error"/>
    <s v=""/>
    <s v="2026 / 02"/>
    <s v="Credit / Debit Request"/>
    <x v="1"/>
  </r>
  <r>
    <x v="612"/>
    <s v="CAS6445356"/>
    <s v="Issue"/>
    <x v="1"/>
    <x v="2"/>
    <m/>
    <m/>
    <s v="Schlage Commercial"/>
    <s v="Lock"/>
    <s v="Cylinder"/>
    <s v="Security"/>
    <s v="Discount should reflect 71% for lines 5-7 and 76% for lines 11-13 order currently reflects 63% for all lines_x000a_ _x000a_credit difference to invoice 8169798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183"/>
    <s v="699668#1"/>
    <s v="8169798"/>
    <n v="7"/>
    <s v="Falcon"/>
    <s v="Lock"/>
    <s v="D200"/>
    <s v="El Sauzal"/>
    <n v="6"/>
    <s v="0531033~Quote / Product Error|1040~Errore Offerta / Prodotto|3082~Oferta / error producto|1036~Erreur de devis / produit"/>
    <s v="2751033~Quote Error|1036~Erreur de devis|1040~Errore di citazione|3082~Error de cita|1055~Alıntı Hatası"/>
    <m/>
    <x v="7"/>
    <m/>
    <s v="D200-FLLK*8296873"/>
    <m/>
    <m/>
    <m/>
    <n v="46083.791666666701"/>
    <m/>
    <m/>
    <s v="Credit Request"/>
    <s v="Resolved"/>
    <s v="Portal Cases"/>
    <s v="Daniel Lister"/>
    <s v="Commercial"/>
    <x v="3"/>
    <s v="Quote / Product Error"/>
    <s v="Quote Error"/>
    <s v=""/>
    <s v="2026 / 02"/>
    <s v="Credit / Debit Request"/>
    <x v="1"/>
  </r>
  <r>
    <x v="612"/>
    <s v="CAS6445356"/>
    <s v="Issue"/>
    <x v="1"/>
    <x v="2"/>
    <m/>
    <m/>
    <s v="Schlage Commercial"/>
    <s v="Lock"/>
    <s v="Cylinder"/>
    <s v="Security"/>
    <s v="Discount should reflect 71% for lines 5-7 and 76% for lines 11-13 order currently reflects 63% for all lines_x000a_ _x000a_credit difference to invoice 8169798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183"/>
    <s v="699668#1"/>
    <s v="8169798"/>
    <n v="11"/>
    <s v="Falcon"/>
    <s v="Lock"/>
    <s v="W"/>
    <s v="El Sauzal"/>
    <n v="6"/>
    <s v="0531033~Quote / Product Error|1040~Errore Offerta / Prodotto|3082~Oferta / error producto|1036~Erreur de devis / produit"/>
    <s v="2751033~Quote Error|1036~Erreur de devis|1040~Errore di citazione|3082~Error de cita|1055~Alıntı Hatası"/>
    <m/>
    <x v="7"/>
    <m/>
    <s v="043156598083"/>
    <m/>
    <m/>
    <m/>
    <n v="46083.791666666701"/>
    <m/>
    <m/>
    <s v="Credit Request"/>
    <s v="Resolved"/>
    <s v="Portal Cases"/>
    <s v="Daniel Lister"/>
    <s v="Commercial"/>
    <x v="3"/>
    <s v="Quote / Product Error"/>
    <s v="Quote Error"/>
    <s v=""/>
    <s v="2026 / 02"/>
    <s v="Credit / Debit Request"/>
    <x v="1"/>
  </r>
  <r>
    <x v="612"/>
    <s v="CAS6445356"/>
    <s v="Issue"/>
    <x v="1"/>
    <x v="2"/>
    <m/>
    <m/>
    <s v="Schlage Commercial"/>
    <s v="Lock"/>
    <s v="Cylinder"/>
    <s v="Security"/>
    <s v="Discount should reflect 71% for lines 5-7 and 76% for lines 11-13 order currently reflects 63% for all lines_x000a_ _x000a_credit difference to invoice 8169798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183"/>
    <s v="699668#1"/>
    <s v="8169798"/>
    <n v="12"/>
    <s v="Falcon"/>
    <s v="Lock"/>
    <s v="W"/>
    <s v="El Sauzal"/>
    <n v="6"/>
    <s v="0531033~Quote / Product Error|1040~Errore Offerta / Prodotto|3082~Oferta / error producto|1036~Erreur de devis / produit"/>
    <s v="2751033~Quote Error|1036~Erreur de devis|1040~Errore di citazione|3082~Error de cita|1055~Alıntı Hatası"/>
    <m/>
    <x v="7"/>
    <m/>
    <s v="043156598090"/>
    <m/>
    <m/>
    <m/>
    <n v="46083.791666666701"/>
    <m/>
    <m/>
    <s v="Credit Request"/>
    <s v="Resolved"/>
    <s v="Portal Cases"/>
    <s v="Daniel Lister"/>
    <s v="Commercial"/>
    <x v="3"/>
    <s v="Quote / Product Error"/>
    <s v="Quote Error"/>
    <s v=""/>
    <s v="2026 / 02"/>
    <s v="Credit / Debit Request"/>
    <x v="1"/>
  </r>
  <r>
    <x v="612"/>
    <s v="CAS6445356"/>
    <s v="Issue"/>
    <x v="1"/>
    <x v="2"/>
    <m/>
    <m/>
    <s v="Schlage Commercial"/>
    <s v="Lock"/>
    <s v="Cylinder"/>
    <s v="Security"/>
    <s v="Discount should reflect 71% for lines 5-7 and 76% for lines 11-13 order currently reflects 63% for all lines_x000a_ _x000a_credit difference to invoice 8169798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183"/>
    <s v="699668#1"/>
    <s v="8169798"/>
    <m/>
    <m/>
    <m/>
    <m/>
    <m/>
    <m/>
    <m/>
    <m/>
    <m/>
    <x v="4"/>
    <m/>
    <s v="194555237995"/>
    <m/>
    <m/>
    <m/>
    <n v="46083.791666666701"/>
    <m/>
    <m/>
    <m/>
    <s v="Resolved"/>
    <s v="Portal Cases"/>
    <s v="Daniel Lister"/>
    <s v="Commercial"/>
    <x v="3"/>
    <s v=""/>
    <s v=""/>
    <s v=""/>
    <s v="2026 / 02"/>
    <s v="Credit / Debit Request"/>
    <x v="1"/>
  </r>
  <r>
    <x v="612"/>
    <s v="CAS6445356"/>
    <s v="Issue"/>
    <x v="1"/>
    <x v="2"/>
    <m/>
    <m/>
    <s v="Schlage Commercial"/>
    <s v="Lock"/>
    <s v="Cylinder"/>
    <s v="Security"/>
    <s v="Discount should reflect 71% for lines 5-7 and 76% for lines 11-13 order currently reflects 63% for all lines_x000a_ _x000a_credit difference to invoice 8169798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183"/>
    <s v="699668#1"/>
    <s v="8169798"/>
    <m/>
    <m/>
    <m/>
    <m/>
    <m/>
    <m/>
    <m/>
    <m/>
    <m/>
    <x v="4"/>
    <m/>
    <s v="FREIGHT"/>
    <m/>
    <m/>
    <m/>
    <s v="12/31/1898 7:00:00 PM"/>
    <m/>
    <m/>
    <m/>
    <s v="Resolved"/>
    <s v="Portal Cases"/>
    <s v="Daniel Lister"/>
    <s v="Commercial"/>
    <x v="3"/>
    <s v=""/>
    <s v=""/>
    <s v=""/>
    <s v="2026 / 02"/>
    <s v="Credit / Debit Request"/>
    <x v="1"/>
  </r>
  <r>
    <x v="613"/>
    <s v="CAS6445543"/>
    <s v="Issue"/>
    <x v="0"/>
    <x v="1"/>
    <m/>
    <m/>
    <s v="Ives / Gj Commercial"/>
    <s v="Accy"/>
    <s v="Continuous Hinges - Geared"/>
    <s v="Indianapolis"/>
    <s v="RPL LINE 17 QTY. 2 DUE TO SHORTAGE _x000a__x000a_RPL# SO03283545_x000a__x000a_A CREDIT OF $ 201.34 HAS BEEN SUBMITTED TO OFFSET THE COST OF THE REPLACEMENT."/>
    <s v="ALLEGION - CANADA INC"/>
    <s v="SO03246244"/>
    <s v="P038897"/>
    <s v="45694586"/>
    <n v="17"/>
    <s v="Ives / Gj Commercial"/>
    <s v="Accy"/>
    <s v="Continuous Hinges - Geared"/>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155656"/>
    <m/>
    <m/>
    <m/>
    <n v="46065.791666666701"/>
    <m/>
    <m/>
    <s v="Return and Replace"/>
    <s v="Resolved"/>
    <s v="James Andres"/>
    <s v="James Andres"/>
    <s v="International"/>
    <x v="1"/>
    <s v="Allegion Sent Missing Product / Part"/>
    <s v="Missing Product"/>
    <s v=""/>
    <s v="2026 / 02"/>
    <s v="Return / Replace / Scrap"/>
    <x v="0"/>
  </r>
  <r>
    <x v="614"/>
    <s v="CAS6446129"/>
    <s v="Issue"/>
    <x v="0"/>
    <x v="1"/>
    <m/>
    <m/>
    <s v="Schlage Commercial"/>
    <s v="Lock"/>
    <s v="ND Electrified"/>
    <s v="Security"/>
    <s v="SIF N/C REPLACE_x000a__x000a_LINE 29 QTY 3 EA:_x000a_S00034456804_x000a_03-200 RHO 626 N N SL (LEVER, SFIC, GDi)_x000a__x000a_SHIP TO:_x000a_LAS VEGAS_928180_x000a__x000a_Is there anything else we should know about this return?: Label on box say it should be a SFIC, instead it was a less KIK cylinder._x000a_Selected primary Product Type: Mechanical Locks_x000a_Do you also need to update the Ship To Address on your order?: No_x000a_The original ship-to address is saved on the shipping tab._x000a_Did the label match the product inside?: No_x000a_One or more files were provided by the customer and saved in the timeline._x000a_Email: marcos.mendoza@imlss.com_x000a_Phone Number: (702) 939-5625_x000a_Preferred Contact Method: Email"/>
    <s v="IML Security Supply"/>
    <s v="14255225"/>
    <s v="695753"/>
    <s v="8164840"/>
    <n v="29"/>
    <s v="Schlage Commercial"/>
    <s v="Lock"/>
    <s v="ND Electrified"/>
    <s v="Security"/>
    <n v="3"/>
    <s v="0281033~Allegion Sent Incorrect Product / Part"/>
    <s v="9721033~Incorrect Product|1036~Produit incorrect|1040~Prodotto errato"/>
    <m/>
    <x v="0"/>
    <m/>
    <s v="S00034456804"/>
    <m/>
    <m/>
    <m/>
    <n v="46068.791666666701"/>
    <m/>
    <m/>
    <s v="Replace Only"/>
    <s v="Resolved"/>
    <s v="Portal Cases"/>
    <s v="Venus Diaz"/>
    <s v="Commercial"/>
    <x v="3"/>
    <s v="Allegion Sent Incorrect Product / Part"/>
    <s v="Incorrect Product"/>
    <s v=""/>
    <s v="2026 / 02"/>
    <s v="Return / Replace / Scrap"/>
    <x v="0"/>
  </r>
  <r>
    <x v="615"/>
    <s v="CAS6448091"/>
    <s v="Issue"/>
    <x v="1"/>
    <x v="2"/>
    <m/>
    <m/>
    <s v="Ives / Gj Commercial"/>
    <s v="Accy"/>
    <s v="Hinges"/>
    <s v="Indianapolis"/>
    <s v="Hi there! I’d be happy to look into this for you. Could you please let me know a little more about why the credit is needed? This will help me make sure we get everything processed correctly on our end. Thanks_x000a__x000a__x000a_********_x000a_Selected credit reason: Pricing Error_x000a_Is there anything else we should know about this request: undefined_x000a_One or more files were provided by the customer and saved in the timeline._x000a_Email: CIB@lwsupply.com_x000a_Phone Number: (718) 786-7777_x000a_Preferred Contact Method: Email"/>
    <s v="L&amp;W Supply - DBA Feldman Lumber"/>
    <s v="SO03258502"/>
    <s v="1002410378##1"/>
    <s v="45697119"/>
    <n v="1"/>
    <m/>
    <m/>
    <m/>
    <m/>
    <m/>
    <m/>
    <m/>
    <m/>
    <x v="4"/>
    <m/>
    <s v="HINGE.377"/>
    <m/>
    <m/>
    <m/>
    <m/>
    <m/>
    <m/>
    <s v="Credit Request"/>
    <s v="Active"/>
    <s v="Portal Cases"/>
    <s v="Derrisha Labeaud"/>
    <s v="Commercial"/>
    <x v="1"/>
    <s v=""/>
    <s v=""/>
    <s v=""/>
    <s v="2026 / 02"/>
    <s v="Credit / Debit Request"/>
    <x v="1"/>
  </r>
  <r>
    <x v="616"/>
    <s v="CAS6448105"/>
    <s v="Issue"/>
    <x v="1"/>
    <x v="2"/>
    <m/>
    <m/>
    <s v="Zero"/>
    <s v="Accy"/>
    <s v="Weatherstripping"/>
    <s v="Indianapolis"/>
    <s v="Hi there! I’d be happy to look into this for you. Could you please let me know a little more about why the credit is needed? This will help me make sure we get everything processed correctly on our end. Thanks_x000a__x000a__x000a_*********_x000a_Selected credit reason: Pricing Error_x000a_Is there anything else we should know about this request: undefined_x000a_One or more files were provided by the customer and saved in the timeline._x000a_Email: CIB@lwsupply.com_x000a_Phone Number: (718) 786-7777_x000a_Preferred Contact Method: Email"/>
    <s v="L&amp;W Supply - DBA Feldman Lumber"/>
    <s v="SO03258498"/>
    <s v="1002410378##2"/>
    <s v="45699563"/>
    <n v="1"/>
    <m/>
    <m/>
    <m/>
    <m/>
    <m/>
    <m/>
    <m/>
    <m/>
    <x v="4"/>
    <m/>
    <s v="SL326"/>
    <m/>
    <m/>
    <m/>
    <m/>
    <m/>
    <m/>
    <s v="Credit Request"/>
    <s v="Active"/>
    <s v="Portal Cases"/>
    <s v="Derrisha Labeaud"/>
    <s v="Commercial"/>
    <x v="5"/>
    <s v=""/>
    <s v=""/>
    <s v=""/>
    <s v="2026 / 02"/>
    <s v="Credit / Debit Request"/>
    <x v="1"/>
  </r>
  <r>
    <x v="616"/>
    <s v="CAS6448105"/>
    <s v="Issue"/>
    <x v="1"/>
    <x v="2"/>
    <m/>
    <m/>
    <s v="Zero"/>
    <s v="Accy"/>
    <s v="Weatherstripping"/>
    <s v="Indianapolis"/>
    <s v="Hi there! I’d be happy to look into this for you. Could you please let me know a little more about why the credit is needed? This will help me make sure we get everything processed correctly on our end. Thanks_x000a__x000a__x000a_*********_x000a_Selected credit reason: Pricing Error_x000a_Is there anything else we should know about this request: undefined_x000a_One or more files were provided by the customer and saved in the timeline._x000a_Email: CIB@lwsupply.com_x000a_Phone Number: (718) 786-7777_x000a_Preferred Contact Method: Email"/>
    <s v="L&amp;W Supply - DBA Feldman Lumber"/>
    <s v="SO03258498"/>
    <s v="1002410378##2"/>
    <s v="45699563"/>
    <n v="2"/>
    <m/>
    <m/>
    <m/>
    <m/>
    <m/>
    <m/>
    <m/>
    <m/>
    <x v="4"/>
    <m/>
    <s v="WT188BK-21PSA"/>
    <m/>
    <m/>
    <m/>
    <m/>
    <m/>
    <m/>
    <s v="Credit Request"/>
    <s v="Active"/>
    <s v="Portal Cases"/>
    <s v="Derrisha Labeaud"/>
    <s v="Commercial"/>
    <x v="5"/>
    <s v=""/>
    <s v=""/>
    <s v=""/>
    <s v="2026 / 02"/>
    <s v="Credit / Debit Request"/>
    <x v="1"/>
  </r>
  <r>
    <x v="617"/>
    <s v="CAS6450455"/>
    <s v="Issue"/>
    <x v="0"/>
    <x v="4"/>
    <m/>
    <m/>
    <s v="Lcn"/>
    <s v="Dctl"/>
    <s v="8310"/>
    <s v="Princeton"/>
    <s v="RETURN AT 45% RESTOCK - NO LONGER NEED_x000a__x000a_LINE  QTY 6) 8310-813WH TOUCHLESS ACTUATOR, SINGLE GANG AND DOUBLE GANG_x000a__x000a_****_x000a_Selected primary Product Type: Accessories_x000a_Is this still new and in the original package?: Yes_x000a_Email: noel@mfsales.com_x000a_Phone Number: (718) 622-8785_x000a_Preferred Contact Method: Email"/>
    <s v="MAYFLOWER SALES COMPANY"/>
    <s v="774653-00"/>
    <s v="131945"/>
    <s v="774653-00"/>
    <n v="3"/>
    <s v="Lcn"/>
    <s v="Dctl"/>
    <s v="8310"/>
    <s v="Princeton"/>
    <n v="6"/>
    <s v="0141033~Customer Ordered Incorrect Amount|1040~(Cliente) Ordinato Q.tà/Valore Errato|3082~Cliente solicitó cantidad errónea|1036~Le client a commandé un montant incorrect"/>
    <s v="2251033~Overage|1036~Excédent|1040~Troppo Vecchio|3082~Exceso|1055~Geçkin"/>
    <m/>
    <x v="2"/>
    <m/>
    <s v="8310-813WH TOUCHLESS ACTUATOR, SINGLE GANG AND DOUBLE GANG"/>
    <m/>
    <m/>
    <m/>
    <n v="45993.791666666701"/>
    <m/>
    <m/>
    <s v="Return Only"/>
    <s v="Active"/>
    <s v="Portal Cases"/>
    <s v="Maria Romero"/>
    <s v="Commercial"/>
    <x v="4"/>
    <s v="Customer Ordered Incorrect Amount"/>
    <s v="Overage"/>
    <s v=""/>
    <s v="2026 / 02"/>
    <s v="Return / Replace / Scrap"/>
    <x v="2"/>
  </r>
  <r>
    <x v="618"/>
    <s v="CAS6451490"/>
    <s v="Issue"/>
    <x v="0"/>
    <x v="0"/>
    <m/>
    <s v="Out of Box"/>
    <s v="Schlage System Components"/>
    <s v="Sys Comp"/>
    <s v="442S"/>
    <s v="Ensenada"/>
    <s v="NO CHARGE REPLACEMENT ORDER: _x000a__x000a_LINE 1 QTY 1_x000a_CABINET.LOCK.442S_x000a_043156102860_x000a__x000a_Is there visible damage to exterior of shipping cartons?: no_x000a_Is there anything else we should know about your request?: When we opened the box, the plastic where the item screws are located was cracked. Also, the solenoid was not firing every single tim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aking@vulcansecurity.net_x000a_Phone Number: 18602898433_x000a_Preferred Contact Method: Email"/>
    <s v="VULCAN SECURITY TECHNOLOGIES INC"/>
    <s v="14262801"/>
    <s v="2-2-26-1"/>
    <s v="8153422"/>
    <n v="1"/>
    <s v="Schlage System Components"/>
    <s v="Sys Comp"/>
    <s v="442S"/>
    <s v="Ensenada"/>
    <n v="1"/>
    <s v="0491040~Imballaggio|1033~Insufficient Packaging|1036~Emballage|3082~Embalaje"/>
    <s v="1111040~Imballaggio|3082~Embalaje|1033~Insufficient Packaging|1036~Emballage"/>
    <m/>
    <x v="6"/>
    <m/>
    <s v="043156102860"/>
    <s v="Solenoid"/>
    <m/>
    <m/>
    <n v="46056.791666666701"/>
    <m/>
    <m/>
    <s v="Replace Only"/>
    <s v="Resolved"/>
    <s v="Portal Cases"/>
    <s v="Ramiro Hernandez"/>
    <s v="Commercial"/>
    <x v="6"/>
    <s v="Insufficient Packaging"/>
    <s v="Insufficient Packaging"/>
    <s v=""/>
    <s v="2026 / 02"/>
    <s v="Return / Replace / Scrap"/>
    <x v="0"/>
  </r>
  <r>
    <x v="619"/>
    <s v="CAS6451960"/>
    <s v="Issue"/>
    <x v="0"/>
    <x v="1"/>
    <m/>
    <m/>
    <s v="Schlage Commercial"/>
    <s v="Lock"/>
    <s v="L9000 Electrified"/>
    <s v="Security"/>
    <s v="N/C REPLACE LINE 1 QTY 6)_x000a_L283-597_x000a__x000a_Confirmed with Michael from PS we need to send the L283-597. We sent the wrong part._x000a__x000a_Moving in next week - Please send NDA_x000a__x000a_Ship To:_x000a_SLC - IML SECURITY SUPPLY_x000a_3106 S MAIN ST_x000a_Salt Lake City, UT 84115"/>
    <s v="IML Security Supply"/>
    <s v="14273832"/>
    <s v="639468 RPL CAS6435130"/>
    <s v="8173108"/>
    <n v="1"/>
    <s v="Schlage Commercial"/>
    <s v="Lock"/>
    <s v="L9000 Electrified"/>
    <s v="Security"/>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194555257078"/>
    <s v="LV9092EL/EU"/>
    <m/>
    <m/>
    <n v="46075.791666666701"/>
    <m/>
    <m/>
    <s v="Replace Only"/>
    <s v="Resolved"/>
    <s v="Collin Cornelius"/>
    <s v="Veronica Ross"/>
    <s v="Commercial"/>
    <x v="3"/>
    <s v="Allegion Entered Incorrect Product"/>
    <s v="Allegion Entered Incorrect Product"/>
    <s v=""/>
    <s v="2026 / 02"/>
    <s v="Return / Replace / Scrap"/>
    <x v="1"/>
  </r>
  <r>
    <x v="620"/>
    <s v="CAS6452645"/>
    <s v="Issue"/>
    <x v="0"/>
    <x v="4"/>
    <m/>
    <m/>
    <s v="Falcon"/>
    <s v="Exit"/>
    <s v="25/F-25"/>
    <s v="Indianapolis"/>
    <s v="RETURN _x000a_LINE 1 -  2 EACH F-25-M-L-US26D-3'-LHR-510-DANE-US26D-1279-PB=US26D (ED25 68719) _x000a_LINE 2 -  1 EACH  F-25-M-L-US26D-3'-RHR-510-DANE-US26D-1279-PB=US26D (ED25 68119) _x000a_45% RESTOCK FEE _x000a__x000a_SHIP FROM _x000a_Architectural Doors_x000a_3900 HOLLY ST_x000a_Denver, CO 80207_x000a_USA_x000a__x000a__x000a_Selected primary Product Type: Exits_x000a_Is this still new and in the original package?: No_x000a_Email: kyles@archdoorsinc.com_x000a_Phone Number: 13033221410_x000a_Preferred Contact Method: Email"/>
    <s v="Cook &amp; Boardman dba Architectural Doors"/>
    <s v="SO03234113"/>
    <s v="516224-1"/>
    <s v="45670415"/>
    <n v="1"/>
    <s v="Falcon"/>
    <s v="Exit"/>
    <s v="25/F-25"/>
    <s v="Indianapolis"/>
    <n v="2"/>
    <s v="0011033~Allegion Entered Incorrect Amount|1040~(Allegion) Inserito Quantità/Valore Errato|3082~(Allegion) Introducido importe erróneo|1036~Allegion a saisi un montant incorrect"/>
    <s v="2251033~Overage|1036~Excédent|1040~Troppo Vecchio|3082~Exceso|1055~Geçkin"/>
    <m/>
    <x v="1"/>
    <m/>
    <s v="ED25 68719"/>
    <m/>
    <m/>
    <m/>
    <n v="46042.791666666701"/>
    <m/>
    <m/>
    <s v="Return Only"/>
    <s v="Active"/>
    <s v="Portal Cases"/>
    <s v="Mary Rowinski"/>
    <s v="Commercial"/>
    <x v="12"/>
    <s v="Allegion Entered Incorrect Amount"/>
    <s v="Overage"/>
    <s v=""/>
    <s v="2026 / 02"/>
    <s v="Return / Replace / Scrap"/>
    <x v="1"/>
  </r>
  <r>
    <x v="620"/>
    <s v="CAS6452645"/>
    <s v="Issue"/>
    <x v="0"/>
    <x v="4"/>
    <m/>
    <m/>
    <s v="Falcon"/>
    <s v="Exit"/>
    <s v="25/F-25"/>
    <s v="Indianapolis"/>
    <s v="RETURN _x000a_LINE 1 -  2 EACH F-25-M-L-US26D-3'-LHR-510-DANE-US26D-1279-PB=US26D (ED25 68719) _x000a_LINE 2 -  1 EACH  F-25-M-L-US26D-3'-RHR-510-DANE-US26D-1279-PB=US26D (ED25 68119) _x000a_45% RESTOCK FEE _x000a__x000a_SHIP FROM _x000a_Architectural Doors_x000a_3900 HOLLY ST_x000a_Denver, CO 80207_x000a_USA_x000a__x000a__x000a_Selected primary Product Type: Exits_x000a_Is this still new and in the original package?: No_x000a_Email: kyles@archdoorsinc.com_x000a_Phone Number: 13033221410_x000a_Preferred Contact Method: Email"/>
    <s v="Cook &amp; Boardman dba Architectural Doors"/>
    <s v="SO03234113"/>
    <s v="516224-1"/>
    <s v="45670415"/>
    <n v="2"/>
    <s v="Falcon"/>
    <s v="Exit"/>
    <s v="25/F-25"/>
    <s v="Indianapolis"/>
    <n v="1"/>
    <s v="0141033~Customer Ordered Incorrect Amount|1040~(Cliente) Ordinato Q.tà/Valore Errato|3082~Cliente solicitó cantidad errónea|1036~Le client a commandé un montant incorrect"/>
    <s v="2251033~Overage|1036~Excédent|1040~Troppo Vecchio|3082~Exceso|1055~Geçkin"/>
    <m/>
    <x v="2"/>
    <m/>
    <s v="ED25 68119"/>
    <m/>
    <m/>
    <m/>
    <n v="46042.791666666701"/>
    <m/>
    <m/>
    <s v="Return Only"/>
    <s v="Active"/>
    <s v="Portal Cases"/>
    <s v="Mary Rowinski"/>
    <s v="Commercial"/>
    <x v="12"/>
    <s v="Customer Ordered Incorrect Amount"/>
    <s v="Overage"/>
    <s v=""/>
    <s v="2026 / 02"/>
    <s v="Return / Replace / Scrap"/>
    <x v="2"/>
  </r>
  <r>
    <x v="621"/>
    <s v="CAS6452691"/>
    <s v="Issue"/>
    <x v="0"/>
    <x v="3"/>
    <m/>
    <m/>
    <s v="Lcn"/>
    <s v="Dctl"/>
    <s v="4110"/>
    <s v="Princeton"/>
    <s v="REPLACE AT NO CHARGE - SHORT - NO DAMAGE TO SHIPPING CONTAINER_x000a__x000a_LINE 4 TY 1) RH 4111 Closer STD MC S-CNS ALUM SRT_x000a__x000a_***_x000a_Is there anything else we should know about your request?: Did not receive this closer. It is for Tag #123. Line 4 on my original PO. Please ship ASAP. Closer is needed to secure the building. Thank you._x000a_Selected primary Product Type: Closers_x000a_Do you also need to update the Ship To Address on your order?: No_x000a_The original ship-to address is saved on the shipping tab._x000a_Email: jent@okee.net_x000a_Phone Number: 18609531234_x000a_Preferred Contact Method: Email"/>
    <s v="Cook &amp; Boardman dba Builders Hardware"/>
    <s v="792568-00"/>
    <s v="P-141954-JLT"/>
    <s v="792568-00"/>
    <n v="4"/>
    <s v="Lcn"/>
    <s v="Dctl"/>
    <s v="4110"/>
    <s v="Princeton"/>
    <n v="1"/>
    <s v="3001033~Label / BOL / Packing Slip|1036~Étiquetage|1040~Etichetta / Packing List / Lista Carico|3082~Etiqueta / BOL / albarán"/>
    <s v="0851033~Label / BOL / Packing Slip|1040~Etichetta / Packing List / Lista Carico|3082~Etiqueta / BOL / albarán|1036~Étiquette / BOL / Bordereau d'expédition"/>
    <m/>
    <x v="6"/>
    <m/>
    <s v="RH 4111 Closer STD MC S-CNS ALUM SRT"/>
    <m/>
    <m/>
    <m/>
    <n v="46052.791666666701"/>
    <m/>
    <m/>
    <s v="Replace Only"/>
    <s v="Resolved"/>
    <s v="Portal Cases"/>
    <s v="Maria Romero"/>
    <s v="Commercial"/>
    <x v="4"/>
    <s v="Label / BOL / Packing Slip"/>
    <s v="Label / BOL / Packing Slip"/>
    <s v=""/>
    <s v="2026 / 02"/>
    <s v="Return / Replace / Scrap"/>
    <x v="0"/>
  </r>
  <r>
    <x v="622"/>
    <s v="CAS6450235"/>
    <s v="Issue"/>
    <x v="0"/>
    <x v="1"/>
    <m/>
    <m/>
    <s v="Schlage Commercial"/>
    <s v="Lock"/>
    <s v="L9000 Electrified"/>
    <s v="Security"/>
    <s v="Is there anything else we should know about your request?: There was only [1] cylinder housing included for each lock. They should have come with [2] each per the function. Please send [2] cylinder housings that were missing._x000a_Selected primary Product Type: Electronic Locks/Readers and Credentials/Biometrics_x000a_Do you also need to update the Ship To Address on your order?: Yes_x000a_The customer changed the ship-to address and it is saved on the shipping tab._x000a_Email: lizb@goihc.com_x000a_Preferred Contact Method: Email_x000a_"/>
    <s v="BIRDSONG INC - DBA ILLINI HARDWARE CO"/>
    <s v="14111762"/>
    <s v="84128-8717"/>
    <s v="7969503"/>
    <m/>
    <m/>
    <m/>
    <m/>
    <m/>
    <n v="2"/>
    <m/>
    <m/>
    <m/>
    <x v="4"/>
    <m/>
    <s v="L-SLLK*10827576"/>
    <m/>
    <m/>
    <m/>
    <n v="45875.833333333299"/>
    <m/>
    <m/>
    <m/>
    <s v="Active"/>
    <s v="Portal Cases"/>
    <s v="Portal Cases"/>
    <s v="Commercial"/>
    <x v="3"/>
    <s v=""/>
    <s v=""/>
    <s v=""/>
    <s v="2026 / 02"/>
    <s v="Return / Replace / Scrap"/>
    <x v="1"/>
  </r>
  <r>
    <x v="623"/>
    <s v="CAS6451754"/>
    <s v="Issue"/>
    <x v="0"/>
    <x v="1"/>
    <m/>
    <m/>
    <s v="Schlage Commercial"/>
    <s v="Lock"/>
    <s v="Cylinder"/>
    <s v="Security"/>
    <s v="CHARGE REPLACE LINES 9, 13, AND 14 _x000a_QTY 7) 30-001.626.E_x000a_Need Next Available Key Symbol _x000a_Line 9 : Door ID 240; Set List AA _x000a_Line 13 : Door IDs 119, 121, 241, 242; Set List AA _x000a_Line 14 : Door IDs 118, 120; Set List AA_x000a_Structure Number : 25R09359_x000a__x000a_Key schedule provided was incorrect, and cores were provided with incorrect keying._x000a__x000a_SHIP TO: _x000a_SUNCOAST COMMERCIAL DOOR &amp; HARDWARE _x000a_1856 APEX RD_x000a_SARASOTA, FL 34240"/>
    <s v="INTEGRATED OPENING SOLUTIONS DBA SUNCOAST COMMERCIAL DOOR &amp; HARDWARE"/>
    <s v="14130990"/>
    <s v="300306-21"/>
    <s v="7968264"/>
    <n v="9"/>
    <s v="Schlage Commercial"/>
    <s v="Lock"/>
    <s v="Cylinder"/>
    <s v="Security"/>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9070 Cylinder"/>
    <s v="Conventional"/>
    <m/>
    <m/>
    <n v="45874.833333333299"/>
    <m/>
    <m/>
    <s v="Replace Only"/>
    <s v="Active"/>
    <s v="Amilia Poling"/>
    <s v="Amilia Poling"/>
    <s v="Commercial"/>
    <x v="3"/>
    <s v="Customer Ordered Incorrect Product"/>
    <s v="Customer Ordered Incorrect Product"/>
    <s v=""/>
    <s v="2026 / 02"/>
    <s v="Return / Replace / Scrap"/>
    <x v="2"/>
  </r>
  <r>
    <x v="623"/>
    <s v="CAS6451754"/>
    <s v="Issue"/>
    <x v="0"/>
    <x v="1"/>
    <m/>
    <m/>
    <s v="Schlage Commercial"/>
    <s v="Lock"/>
    <s v="Cylinder"/>
    <s v="Security"/>
    <s v="CHARGE REPLACE LINES 9, 13, AND 14 _x000a_QTY 7) 30-001.626.E_x000a_Need Next Available Key Symbol _x000a_Line 9 : Door ID 240; Set List AA _x000a_Line 13 : Door IDs 119, 121, 241, 242; Set List AA _x000a_Line 14 : Door IDs 118, 120; Set List AA_x000a_Structure Number : 25R09359_x000a__x000a_Key schedule provided was incorrect, and cores were provided with incorrect keying._x000a__x000a_SHIP TO: _x000a_SUNCOAST COMMERCIAL DOOR &amp; HARDWARE _x000a_1856 APEX RD_x000a_SARASOTA, FL 34240"/>
    <s v="INTEGRATED OPENING SOLUTIONS DBA SUNCOAST COMMERCIAL DOOR &amp; HARDWARE"/>
    <s v="14130990"/>
    <s v="300306-21"/>
    <s v="7968264"/>
    <n v="13"/>
    <s v="Schlage Commercial"/>
    <s v="Lock"/>
    <s v="Cylinder"/>
    <s v="Security"/>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9050 Cylinder"/>
    <m/>
    <m/>
    <m/>
    <n v="45874.833333333299"/>
    <m/>
    <m/>
    <s v="Replace Only"/>
    <s v="Active"/>
    <s v="Amilia Poling"/>
    <s v="Amilia Poling"/>
    <s v="Commercial"/>
    <x v="3"/>
    <s v="Customer Ordered Incorrect Product"/>
    <s v="Customer Ordered Incorrect Product"/>
    <s v=""/>
    <s v="2026 / 02"/>
    <s v="Return / Replace / Scrap"/>
    <x v="2"/>
  </r>
  <r>
    <x v="623"/>
    <s v="CAS6451754"/>
    <s v="Issue"/>
    <x v="0"/>
    <x v="1"/>
    <m/>
    <m/>
    <s v="Schlage Commercial"/>
    <s v="Lock"/>
    <s v="Cylinder"/>
    <s v="Security"/>
    <s v="CHARGE REPLACE LINES 9, 13, AND 14 _x000a_QTY 7) 30-001.626.E_x000a_Need Next Available Key Symbol _x000a_Line 9 : Door ID 240; Set List AA _x000a_Line 13 : Door IDs 119, 121, 241, 242; Set List AA _x000a_Line 14 : Door IDs 118, 120; Set List AA_x000a_Structure Number : 25R09359_x000a__x000a_Key schedule provided was incorrect, and cores were provided with incorrect keying._x000a__x000a_SHIP TO: _x000a_SUNCOAST COMMERCIAL DOOR &amp; HARDWARE _x000a_1856 APEX RD_x000a_SARASOTA, FL 34240"/>
    <s v="INTEGRATED OPENING SOLUTIONS DBA SUNCOAST COMMERCIAL DOOR &amp; HARDWARE"/>
    <s v="14130990"/>
    <s v="300306-21"/>
    <s v="7968264"/>
    <n v="14"/>
    <s v="Schlage Commercial"/>
    <s v="Lock"/>
    <s v="Cylinder"/>
    <s v="Security"/>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9050 Cylinder"/>
    <m/>
    <m/>
    <m/>
    <n v="45874.833333333299"/>
    <m/>
    <m/>
    <s v="Replace Only"/>
    <s v="Active"/>
    <s v="Amilia Poling"/>
    <s v="Amilia Poling"/>
    <s v="Commercial"/>
    <x v="3"/>
    <s v="Customer Ordered Incorrect Product"/>
    <s v="Customer Ordered Incorrect Product"/>
    <s v=""/>
    <s v="2026 / 02"/>
    <s v="Return / Replace / Scrap"/>
    <x v="2"/>
  </r>
  <r>
    <x v="624"/>
    <s v="CAS6451990"/>
    <s v="Issue"/>
    <x v="0"/>
    <x v="0"/>
    <m/>
    <s v="Reliability"/>
    <s v="Schlage Commercial"/>
    <s v="Lock"/>
    <s v="L9000"/>
    <s v="Security"/>
    <s v="Part # Needed:_x000a_(2) L283-126_x000a__x000a_Ship to Address: ***Please Expedite***_x000a_Hausmann_x000a_ATTN: Seth Goodrich_x000a_2106 West Taylor Avenue, #400_x000a_Norfolk, NE 68701_x000a__x000a_Send call tag for 2 lock chassis to be sent back for evaluation. To Kevin Wickline/Steve Couch to Security office._x000a__x000a_(2) L9056L 06B L283-722 L583-363, unable to unlock via the keyed cylinder on outside. Burke Engineering is who the lockset was purchased from. Caller was able to remove the cylinder from the lockset. Stating that the cam is spinning around in hand. Something going on with the lock body on this. Will need to replace the lock body on this. Will need to get the original order # or the PO on which this was purchased. Caller provided H31301, which did not populate anything on my side."/>
    <s v="Seth Goodrich"/>
    <s v="13878811"/>
    <s v="H31301M"/>
    <s v="7588633"/>
    <n v="1"/>
    <s v="Schlage Commercial"/>
    <s v="Lock"/>
    <s v="L9000"/>
    <s v="Security"/>
    <n v="2"/>
    <s v="0311033~Functional Mechanical|1040~Funzionamento Meccanico|3082~Función mecánica|1036~Functional Mechanical"/>
    <s v="0161033~Broken / Bad Parts|1040~Parti rotte / difettose|3082~Partes rotas / malas|1036~Pièces cassées / mauvaises"/>
    <m/>
    <x v="0"/>
    <m/>
    <s v="194555279902"/>
    <s v="L9056"/>
    <s v="Chassis"/>
    <m/>
    <n v="45517.833333333299"/>
    <m/>
    <m/>
    <s v="Return and Replace"/>
    <s v="Active"/>
    <s v="Kevin Wickline"/>
    <s v="Veronica Ross"/>
    <s v="Commercial"/>
    <x v="3"/>
    <s v="Functional Mechanical"/>
    <s v="Broken / Bad Parts"/>
    <s v=""/>
    <s v="2026 / 02"/>
    <s v="Return / Replace / Scrap"/>
    <x v="0"/>
  </r>
  <r>
    <x v="625"/>
    <s v="CAS6452220"/>
    <s v="Issue"/>
    <x v="0"/>
    <x v="1"/>
    <m/>
    <m/>
    <s v="Krieger"/>
    <s v="Door"/>
    <s v="Acoustic"/>
    <s v="Pico Rivera"/>
    <s v="Missing 20 STC 50 labels"/>
    <s v="P W S INTERNATIONAL INC"/>
    <s v="16280"/>
    <m/>
    <m/>
    <m/>
    <m/>
    <m/>
    <m/>
    <m/>
    <m/>
    <m/>
    <m/>
    <m/>
    <x v="4"/>
    <m/>
    <m/>
    <m/>
    <m/>
    <m/>
    <m/>
    <m/>
    <m/>
    <m/>
    <s v="Resolved"/>
    <s v="Noelle Welter"/>
    <s v="Noelle Welter"/>
    <s v="Commercial"/>
    <x v="21"/>
    <s v=""/>
    <s v=""/>
    <s v=""/>
    <s v="2026 / 02"/>
    <s v="Return / Replace / Scrap"/>
    <x v="1"/>
  </r>
  <r>
    <x v="626"/>
    <s v="CAS6452257"/>
    <s v="Issue"/>
    <x v="0"/>
    <x v="1"/>
    <m/>
    <m/>
    <s v="Schlage Residential"/>
    <s v="Lock"/>
    <s v="JD"/>
    <s v="Olathe"/>
    <s v="IBE FROM CARRIER FEDEX ADVISING THAT A BOX OF LOCKS WERE LEFT ON THEIR DOCK. REQ TO NOW IF CUSTOMER WAS SHORT SHIPPED, IF SO, CARRIER WILL SHIP TO CUSTOMER_x000a__x000a_REQ THAT CARRIER SEND BACK TO CUSTOMER"/>
    <s v="3-G TRIM INC"/>
    <s v="14269175"/>
    <s v="82662"/>
    <m/>
    <m/>
    <m/>
    <m/>
    <m/>
    <m/>
    <m/>
    <m/>
    <m/>
    <m/>
    <x v="4"/>
    <m/>
    <m/>
    <m/>
    <m/>
    <m/>
    <m/>
    <m/>
    <m/>
    <m/>
    <s v="Active"/>
    <s v="Bionica Brown"/>
    <s v="Bionica Brown"/>
    <s v="Residential - Channel"/>
    <x v="7"/>
    <s v=""/>
    <s v=""/>
    <s v=""/>
    <s v="2026 / 02"/>
    <s v="Return / Replace / Scrap"/>
    <x v="1"/>
  </r>
  <r>
    <x v="627"/>
    <s v="CAS6445296"/>
    <s v="Issue"/>
    <x v="0"/>
    <x v="0"/>
    <m/>
    <s v="Reliability"/>
    <s v="Schlage Commercial"/>
    <s v="Lock"/>
    <s v="ND"/>
    <s v="El Sauzal"/>
    <s v="N/C REPLACE LINE 1 QTY 1)_x000a_LOCK.ND80.J.D.RHO.626.13-247.10-025.134.DETAIL_x000a__x000a_Per customer: The lockset is missing interior lock parts. They changed the core out with a new core but that didn’t fix the issue. The key just kept spinning in the lock._x000a__x000a_Ship To:_x000a_AMERICAN DIRECT - ATLANTA_x000a_1327 NORTHBROOK PKWY_x000a_SUITE 490_x000a_SUWANEE, GA 30024"/>
    <s v="Foundation Building Materials"/>
    <s v="13689272"/>
    <s v="PO-021374"/>
    <s v="7264186"/>
    <n v="1"/>
    <s v="Schlage Commercial"/>
    <s v="Lock"/>
    <s v="ND"/>
    <s v="El Sauzal"/>
    <n v="1"/>
    <s v="0311033~Functional Mechanical|1040~Funzionamento Meccanico|3082~Función mecánica|1036~Functional Mechanical"/>
    <s v="0161033~Broken / Bad Parts|1040~Parti rotte / difettose|3082~Partes rotas / malas|1036~Pièces cassées / mauvaises"/>
    <m/>
    <x v="0"/>
    <m/>
    <s v="ND-SLLK*9579240"/>
    <s v="ND80"/>
    <m/>
    <m/>
    <n v="45235.791666666701"/>
    <m/>
    <m/>
    <s v="Replace Only"/>
    <s v="Resolved"/>
    <s v="Collin Cornelius"/>
    <s v="Kevin Durand"/>
    <s v="Commercial"/>
    <x v="3"/>
    <s v="Functional Mechanical"/>
    <s v="Broken / Bad Parts"/>
    <s v=""/>
    <s v="2026 / 02"/>
    <s v="Return / Replace / Scrap"/>
    <x v="0"/>
  </r>
  <r>
    <x v="628"/>
    <s v="CAS6445371"/>
    <s v="Issue"/>
    <x v="0"/>
    <x v="0"/>
    <m/>
    <s v="Out of Box"/>
    <s v="Schlage Electronic Locks"/>
    <s v="Electronic Locks"/>
    <s v="Control 2.2/2.3"/>
    <s v="Ensenada"/>
    <s v="REPLACE / RETURN _x000a_Qnty: 1_x000a__x000a_LINE 1 QTY 1_x000a_LOCK.BE467.F.GRW.619.12-398.10-116.134_x000a__x000a_Order No: 14043843_x000a_Supplier: INSTANT HARDWARE DELIVERY_x000a__x000a_This was cloned from original case: CAS6421360_x000a_Service case was CAS6445445_x000a__x000a_Ship To:_x000a_Allwine Security_x000a_208 E Main St_x000a_Brownstown, PA 17508_x000a_Att: Jamie Alwine _x000a__x000a__x000a_NO CHARGE REPLACEMENT ORDER: _x000a_Before an exchange can be placed, you will need to work with our Product Support team to sign off on troubleshooting steps being completed. Please include Troubleshooting case # to proceed._x000a_They have been CC'ed in this email, and their email is below for reference. _x000a__x000a_Do you need a replacement for a component or the entire device?: _x000a_Is there anything else we should know about this return?: We have one BE467F GRW 619 that was bad out of box. _x000a_We cannot commission or factory default the controller._x000a_Selected primary Product Type: Electronic Locks/Readers and Credentials/Biometrics_x000a_Do you also need to update the Ship To Address on your order?: No_x000a_The original ship-to address is saved on the shipping tab._x000a_Email: tschuch@instanthardwaredelivery.com_x000a_Phone Number: 13014179494_x000a_Preferred Contact Method: Email"/>
    <s v="INSTANT HARDWARE DELIVERY"/>
    <s v="14043843"/>
    <s v="35611"/>
    <s v="7814655"/>
    <m/>
    <s v="Schlage Electronic Locks"/>
    <s v="Electronic Locks"/>
    <s v="Control 2.2/2.3"/>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517671"/>
    <s v="Main board"/>
    <m/>
    <n v="45964.083333333299"/>
    <m/>
    <m/>
    <m/>
    <s v="Return and Replace"/>
    <s v="Active"/>
    <s v="Ernie Saldana"/>
    <s v="Jeff Livingston"/>
    <s v="Commercial"/>
    <x v="10"/>
    <s v="Functional Electronic"/>
    <s v="Communication / Commissioning / Programming"/>
    <s v="Failed Programming"/>
    <s v="2026 / 02"/>
    <s v="Return / Replace / Scrap"/>
    <x v="0"/>
  </r>
  <r>
    <x v="629"/>
    <s v="CAS6445397"/>
    <s v="Issue"/>
    <x v="0"/>
    <x v="1"/>
    <m/>
    <m/>
    <s v="Schlage Commercial"/>
    <s v="Lock"/>
    <s v="L9000"/>
    <s v="Security"/>
    <s v="N/C RETURN AND REPLACE LINE 30 QTY 21)_x000a_09-506.03.A.622_x000a_47804352.622_x000a__x000a_Factory sent brass finish instead of 622. See photos in timeline._x000a__x000a_Pick Up/Ship To:_x000a_UNIFIED DOOR AND HARDWARE GROUP LLC_x000a_1650 SUCKLE HWY_x000a_PENNSAUKEN, NJ 08110"/>
    <s v="Foundation Building Materials"/>
    <s v="14084895"/>
    <s v="TF4169-311A"/>
    <s v="7902375"/>
    <n v="30"/>
    <s v="Schlage Commercial"/>
    <s v="Lock"/>
    <s v="L9000"/>
    <s v="Security"/>
    <n v="21"/>
    <s v="0281033~Allegion Sent Incorrect Product / Part"/>
    <s v="9721033~Incorrect Product|1036~Produit incorrect|1040~Prodotto errato"/>
    <m/>
    <x v="0"/>
    <m/>
    <s v="09-506.03.A.622"/>
    <m/>
    <m/>
    <m/>
    <n v="45813.083333333299"/>
    <m/>
    <m/>
    <s v="Return and Replace"/>
    <s v="Active"/>
    <s v="Collin Cornelius"/>
    <s v="Collin Cornelius"/>
    <s v="Commercial"/>
    <x v="3"/>
    <s v="Allegion Sent Incorrect Product / Part"/>
    <s v="Incorrect Product"/>
    <s v=""/>
    <s v="2026 / 02"/>
    <s v="Return / Replace / Scrap"/>
    <x v="0"/>
  </r>
  <r>
    <x v="629"/>
    <s v="CAS6445397"/>
    <s v="Issue"/>
    <x v="0"/>
    <x v="1"/>
    <m/>
    <m/>
    <s v="Schlage Commercial"/>
    <s v="Lock"/>
    <s v="L9000"/>
    <s v="Security"/>
    <s v="N/C RETURN AND REPLACE LINE 30 QTY 21)_x000a_09-506.03.A.622_x000a_47804352.622_x000a__x000a_Factory sent brass finish instead of 622. See photos in timeline._x000a__x000a_Pick Up/Ship To:_x000a_UNIFIED DOOR AND HARDWARE GROUP LLC_x000a_1650 SUCKLE HWY_x000a_PENNSAUKEN, NJ 08110"/>
    <s v="Foundation Building Materials"/>
    <s v="14084895"/>
    <s v="TF4169-311A"/>
    <s v="7902375"/>
    <n v="30"/>
    <s v="Schlage Commercial"/>
    <s v="Lock"/>
    <s v="L9000"/>
    <s v="Security"/>
    <n v="21"/>
    <s v="0281033~Allegion Sent Incorrect Product / Part"/>
    <s v="9721033~Incorrect Product|1036~Produit incorrect|1040~Prodotto errato"/>
    <m/>
    <x v="0"/>
    <m/>
    <s v="47804352.622"/>
    <m/>
    <m/>
    <m/>
    <n v="45813.083333333299"/>
    <m/>
    <m/>
    <s v="Return and Replace"/>
    <s v="Active"/>
    <s v="Collin Cornelius"/>
    <s v="Collin Cornelius"/>
    <s v="Commercial"/>
    <x v="3"/>
    <s v="Allegion Sent Incorrect Product / Part"/>
    <s v="Incorrect Product"/>
    <s v=""/>
    <s v="2026 / 02"/>
    <s v="Return / Replace / Scrap"/>
    <x v="0"/>
  </r>
  <r>
    <x v="630"/>
    <s v="CAS6445581"/>
    <s v="Issue"/>
    <x v="0"/>
    <x v="0"/>
    <m/>
    <s v="Out of Box"/>
    <s v="Schlage Electronic Locks"/>
    <s v="Electronic Locks"/>
    <s v="Multi-Technology Cards"/>
    <s v="Security"/>
    <s v="Qnty: 60_x000a__x000a_Replace original order with 8643T._x000a_CREDENTIALS.8643T.CT6A0921.26A.22.42509.42509.1.01-Standard Default.No.6_x000a__x000a_Order No: 14102522_x000a_PO: 146570_x000a_Supplier: LOCKMASTERS INC_x000a__x000a_Expedite Shipment To: _x000a_Tommy Cole _x000a_6077 West River Road _x000a_Aylett Va 23009_x000a__x000a_Caller reports at least 10 of these 60 fobs on this order do not work._x000a_There are indications that badge IDs 042536, 042549, and 042534 have CSN issues._x000a_Will replace order with 8643T fobs_x000a_Original order: CREDENTIALS.9651.CT6A0921.26A.22.42509.42509.1.01-Standard Default.No.6"/>
    <s v="ALLEGION - RSO CAROLINAS"/>
    <s v="Field Support Accommodation"/>
    <s v="CAS6445581 RPL FSAC"/>
    <m/>
    <m/>
    <s v="Schlage Electronic Locks"/>
    <s v="Electronic Locks"/>
    <s v="Multi-Technology Cards"/>
    <s v="Security"/>
    <n v="60"/>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CREDENTIALS.8643T.CT6A0921.26A.22.42509.42509.1.01-Standard Default.No.6"/>
    <s v="8643T"/>
    <m/>
    <m/>
    <m/>
    <n v="45797.083333333299"/>
    <m/>
    <s v="Replace Only"/>
    <s v="Resolved"/>
    <s v="Ernie Saldana"/>
    <s v="Jeff Livingston"/>
    <s v="Commercial"/>
    <x v="10"/>
    <s v="Functional Electronic"/>
    <s v="Cannot lock / Unlock"/>
    <s v="No Response from Reader"/>
    <s v="2026 / 02"/>
    <s v="Return / Replace / Scrap"/>
    <x v="0"/>
  </r>
  <r>
    <x v="631"/>
    <s v="CAS6446052"/>
    <s v="Issue"/>
    <x v="0"/>
    <x v="3"/>
    <m/>
    <m/>
    <s v="Von Duprin"/>
    <s v="Exit"/>
    <s v="94/95"/>
    <s v="Indianapolis"/>
    <s v="Replace:_x000a_Line 1: 1EA:_x000a_9447-EO-US26D-3'-4'-LHR-338-385A_x000a_Per customer only 1 device arrived._x000a__x000a_Ship to:_x000a_FAIRWAY SUPPLY INC_x000a_5215 LINBAR DR_x000a_STE 202_x000a_NASHVILLE, TN 37211"/>
    <s v="FAIRWAY SUPPLY INC"/>
    <s v="SO03233432"/>
    <s v="2601-15"/>
    <s v="45709604"/>
    <m/>
    <s v="Von Duprin"/>
    <s v="Exit"/>
    <s v="94/95"/>
    <s v="Indianapolis"/>
    <n v="1"/>
    <s v="Lost in Transit/Wrong Address"/>
    <s v="1513082~Extraviado en tránsito - Transportista|1040~Smarrimento in transito - Vettore|1036~Perdu en transit - Transporteur|1033~Lost in Transit - Carrier"/>
    <m/>
    <x v="5"/>
    <m/>
    <s v="9447-EO-US26D-3'-4'-LHR-338-385A"/>
    <m/>
    <m/>
    <m/>
    <n v="46071.791666666701"/>
    <m/>
    <m/>
    <s v="Replace Only"/>
    <s v="Resolved"/>
    <s v="Latia Whorton"/>
    <s v="Caleb Nanzer"/>
    <s v="Commercial"/>
    <x v="0"/>
    <s v="Lost in Transit/Wrong Address"/>
    <s v="Lost in Transit - Carrier"/>
    <s v=""/>
    <s v="2026 / 02"/>
    <s v="Return / Replace / Scrap"/>
    <x v="0"/>
  </r>
  <r>
    <x v="632"/>
    <s v="CAS6446541"/>
    <s v="Issue"/>
    <x v="0"/>
    <x v="1"/>
    <m/>
    <m/>
    <s v="Lcn"/>
    <s v="Dctl"/>
    <s v="4040XP"/>
    <s v="Princeton"/>
    <s v="RETURN FOR CREDIT - NO RESTOCK FEE_x000a_QTY (6) 4040XP Arms REG ALUM SRT_x000a_Issue call tag 21 Lbs._x000a__x000a_REPLACE W/CHARGES (79%)_x000a_QTY (6) 4040XP Arms S-CNS ALUM SRT_x000a__x000a_P/U-SHIP TO_x000a_Modern Art &amp; Plate Glass   _x000a_30 CONRAD ST                                 _x000a_JOHNSTOWN         PA 15905 _x000a__x000a_Is there anything else we should know about this return?: po got entered w/ regular arms and my PO clearly shows these to be cush arms 4040xp-3077cns-689.. please have the correct ones sent asap._x000a__x000a_my PO is attached too_x000a_Selected primary Product Type: Closers_x000a_Do you also need to update the Ship To Address on your order?: No_x000a_The original ship-to address is saved on the shipping tab._x000a_Did the label match the product inside?: Yes_x000a_One or more files were provided by the customer and saved in the timeline._x000a_Email: mburstein@sentineldoor.com_x000a_Phone Number: 18003277848_x000a_Preferred Contact Method: Email"/>
    <s v="SENTINEL DOOR CONTROLS"/>
    <s v="102134-00"/>
    <s v="PO62344"/>
    <s v="102134-00 2/12/2026"/>
    <n v="1"/>
    <s v="Lcn"/>
    <s v="Dctl"/>
    <s v="4040XP"/>
    <s v="Princeton"/>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4040XP Arms S-CNS ALUM SRT"/>
    <m/>
    <m/>
    <m/>
    <n v="46064.791666666701"/>
    <m/>
    <m/>
    <s v="Replace Only"/>
    <s v="Active"/>
    <s v="Portal Cases"/>
    <s v="Karen Fischer"/>
    <s v="Commercial"/>
    <x v="4"/>
    <s v="Allegion Entered Incorrect Product"/>
    <s v="Allegion Entered Incorrect Product"/>
    <s v=""/>
    <s v="2026 / 02"/>
    <s v="Return / Replace / Scrap"/>
    <x v="1"/>
  </r>
  <r>
    <x v="632"/>
    <s v="CAS6446541"/>
    <s v="Issue"/>
    <x v="0"/>
    <x v="1"/>
    <m/>
    <m/>
    <s v="Lcn"/>
    <s v="Dctl"/>
    <s v="4040XP"/>
    <s v="Princeton"/>
    <s v="RETURN FOR CREDIT - NO RESTOCK FEE_x000a_QTY (6) 4040XP Arms REG ALUM SRT_x000a_Issue call tag 21 Lbs._x000a__x000a_REPLACE W/CHARGES (79%)_x000a_QTY (6) 4040XP Arms S-CNS ALUM SRT_x000a__x000a_P/U-SHIP TO_x000a_Modern Art &amp; Plate Glass   _x000a_30 CONRAD ST                                 _x000a_JOHNSTOWN         PA 15905 _x000a__x000a_Is there anything else we should know about this return?: po got entered w/ regular arms and my PO clearly shows these to be cush arms 4040xp-3077cns-689.. please have the correct ones sent asap._x000a__x000a_my PO is attached too_x000a_Selected primary Product Type: Closers_x000a_Do you also need to update the Ship To Address on your order?: No_x000a_The original ship-to address is saved on the shipping tab._x000a_Did the label match the product inside?: Yes_x000a_One or more files were provided by the customer and saved in the timeline._x000a_Email: mburstein@sentineldoor.com_x000a_Phone Number: 18003277848_x000a_Preferred Contact Method: Email"/>
    <s v="SENTINEL DOOR CONTROLS"/>
    <s v="102134-00"/>
    <s v="PO62344"/>
    <s v="102134-00 2/12/2026"/>
    <n v="1"/>
    <s v="Lcn"/>
    <s v="Dctl"/>
    <s v="4040XP"/>
    <s v="Princeton"/>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4040XP Arms REG ALUM SRT"/>
    <m/>
    <m/>
    <m/>
    <n v="46064.791666666701"/>
    <m/>
    <m/>
    <s v="Return Only"/>
    <s v="Active"/>
    <s v="Portal Cases"/>
    <s v="Karen Fischer"/>
    <s v="Commercial"/>
    <x v="4"/>
    <s v="Allegion Entered Incorrect Product"/>
    <s v="Allegion Entered Incorrect Product"/>
    <s v=""/>
    <s v="2026 / 02"/>
    <s v="Return / Replace / Scrap"/>
    <x v="1"/>
  </r>
  <r>
    <x v="633"/>
    <s v="CAS6446565"/>
    <s v="Issue"/>
    <x v="0"/>
    <x v="0"/>
    <m/>
    <s v="Reliability"/>
    <s v="Schlage Residential"/>
    <s v="Lock"/>
    <s v="Encode"/>
    <s v="Ensenada"/>
    <s v="NC RPL for Defective Encodes / Schlage Res. / Atlantic Building Supply / 3002372_x000a_14 of the BE489WBC CAM 619_x000a_4 of the BE489WBC CEN 622_x000a__x000a_Good afternoon,_x000a_I was able to get these locks and go through them. Changed batteries, FDRd, checked wires, those things – I found the same thing the customer did. Can we please send the customer replacements for these?_x000a_Thank you,_x000a_Kelsey Sweat _x000a_Single Family Sales Consultant _x000a_121 Continental Drive Suite 112_x000a_Newark, DE  19713 _x000a_Cell: 202-570-0236_x000a_Email: kelsey.sweat@allegion.com_x000a_We’ve got a decent stack of BE489s that we found were defective and cannot get them to work properly, see the list below. Can you please either issue a credit or replacement material for these? We would be happy to send them in._x000a_BE489 CAM 619_x000a_QTY 9 - Do not get power to the keypad, no visible damage to wiring_x000a_QTY 1 – Gears clicking inside the mechanism_x000a_QTY 1 – Can’t program any codes into it_x000a_QTY 3 – Low power/act weak even with fresh batteries_x000a_BE489 CEN 622_x000a_QTY 1 – Does not get power to keypad, no visible damage to wiring_x000a_QTY 1 – Can’t program any codes into it_x000a_QTY 2 - Low power/act weak even with fresh batteries_x000a_Case VanWingerden"/>
    <s v="ATLANTIC BUILDING SUPPLY INC"/>
    <s v="14210923 / 14195222"/>
    <s v="1106TPEXT / 1014LENEXT"/>
    <s v="8076110 / 8056047"/>
    <n v="9"/>
    <s v="Schlage Residential"/>
    <s v="Lock"/>
    <s v="Encode"/>
    <s v="Ensenada"/>
    <n v="9"/>
    <s v="0321033~Functional Electronic|1040~Funzionamento Elettronico|3082~Función electrónica|1036~Electronique fonctionnelle"/>
    <s v="0831033~Keypad Unresponsive|1040~La tastiera non risponde|3082~Teclado no responde|1036~Le clavier ne répond pas"/>
    <m/>
    <x v="0"/>
    <m/>
    <m/>
    <s v="BE489"/>
    <m/>
    <m/>
    <n v="45973.791666666701"/>
    <m/>
    <m/>
    <s v="Replace Only"/>
    <s v="Resolved"/>
    <s v="Curt Moore"/>
    <s v="Curt Moore"/>
    <s v="Residential - Channel"/>
    <x v="9"/>
    <s v="Functional Electronic"/>
    <s v="Keypad Unresponsive"/>
    <s v=""/>
    <s v="2026 / 02"/>
    <s v="Return / Replace / Scrap"/>
    <x v="0"/>
  </r>
  <r>
    <x v="633"/>
    <s v="CAS6446565"/>
    <s v="Issue"/>
    <x v="0"/>
    <x v="0"/>
    <m/>
    <s v="Reliability"/>
    <s v="Schlage Residential"/>
    <s v="Lock"/>
    <s v="Encode"/>
    <s v="Ensenada"/>
    <s v="NC RPL for Defective Encodes / Schlage Res. / Atlantic Building Supply / 3002372_x000a_14 of the BE489WBC CAM 619_x000a_4 of the BE489WBC CEN 622_x000a__x000a_Good afternoon,_x000a_I was able to get these locks and go through them. Changed batteries, FDRd, checked wires, those things – I found the same thing the customer did. Can we please send the customer replacements for these?_x000a_Thank you,_x000a_Kelsey Sweat _x000a_Single Family Sales Consultant _x000a_121 Continental Drive Suite 112_x000a_Newark, DE  19713 _x000a_Cell: 202-570-0236_x000a_Email: kelsey.sweat@allegion.com_x000a_We’ve got a decent stack of BE489s that we found were defective and cannot get them to work properly, see the list below. Can you please either issue a credit or replacement material for these? We would be happy to send them in._x000a_BE489 CAM 619_x000a_QTY 9 - Do not get power to the keypad, no visible damage to wiring_x000a_QTY 1 – Gears clicking inside the mechanism_x000a_QTY 1 – Can’t program any codes into it_x000a_QTY 3 – Low power/act weak even with fresh batteries_x000a_BE489 CEN 622_x000a_QTY 1 – Does not get power to keypad, no visible damage to wiring_x000a_QTY 1 – Can’t program any codes into it_x000a_QTY 2 - Low power/act weak even with fresh batteries_x000a_Case VanWingerden"/>
    <s v="ATLANTIC BUILDING SUPPLY INC"/>
    <s v="14210923 / 14195222"/>
    <s v="1106TPEXT / 1014LENEXT"/>
    <s v="8076110 / 8056047"/>
    <n v="9"/>
    <s v="Schlage Residential"/>
    <s v="Lock"/>
    <s v="Encode"/>
    <s v="Ensenada"/>
    <n v="1"/>
    <s v="0311033~Functional Mechanical|1040~Funzionamento Meccanico|3082~Función mecánica|1036~Functional Mechanical"/>
    <s v="0161033~Broken / Bad Parts|1040~Parti rotte / difettose|3082~Partes rotas / malas|1036~Pièces cassées / mauvaises"/>
    <m/>
    <x v="0"/>
    <m/>
    <m/>
    <s v="BE489"/>
    <m/>
    <m/>
    <n v="45973.791666666701"/>
    <m/>
    <m/>
    <s v="Replace Only"/>
    <s v="Resolved"/>
    <s v="Curt Moore"/>
    <s v="Curt Moore"/>
    <s v="Residential - Channel"/>
    <x v="9"/>
    <s v="Functional Mechanical"/>
    <s v="Broken / Bad Parts"/>
    <s v=""/>
    <s v="2026 / 02"/>
    <s v="Return / Replace / Scrap"/>
    <x v="0"/>
  </r>
  <r>
    <x v="633"/>
    <s v="CAS6446565"/>
    <s v="Issue"/>
    <x v="0"/>
    <x v="0"/>
    <m/>
    <s v="Reliability"/>
    <s v="Schlage Residential"/>
    <s v="Lock"/>
    <s v="Encode"/>
    <s v="Ensenada"/>
    <s v="NC RPL for Defective Encodes / Schlage Res. / Atlantic Building Supply / 3002372_x000a_14 of the BE489WBC CAM 619_x000a_4 of the BE489WBC CEN 622_x000a__x000a_Good afternoon,_x000a_I was able to get these locks and go through them. Changed batteries, FDRd, checked wires, those things – I found the same thing the customer did. Can we please send the customer replacements for these?_x000a_Thank you,_x000a_Kelsey Sweat _x000a_Single Family Sales Consultant _x000a_121 Continental Drive Suite 112_x000a_Newark, DE  19713 _x000a_Cell: 202-570-0236_x000a_Email: kelsey.sweat@allegion.com_x000a_We’ve got a decent stack of BE489s that we found were defective and cannot get them to work properly, see the list below. Can you please either issue a credit or replacement material for these? We would be happy to send them in._x000a_BE489 CAM 619_x000a_QTY 9 - Do not get power to the keypad, no visible damage to wiring_x000a_QTY 1 – Gears clicking inside the mechanism_x000a_QTY 1 – Can’t program any codes into it_x000a_QTY 3 – Low power/act weak even with fresh batteries_x000a_BE489 CEN 622_x000a_QTY 1 – Does not get power to keypad, no visible damage to wiring_x000a_QTY 1 – Can’t program any codes into it_x000a_QTY 2 - Low power/act weak even with fresh batteries_x000a_Case VanWingerden"/>
    <s v="ATLANTIC BUILDING SUPPLY INC"/>
    <s v="14210923 / 14195222"/>
    <s v="1106TPEXT / 1014LENEXT"/>
    <s v="8076110 / 8056047"/>
    <n v="9"/>
    <s v="Schlage Residential"/>
    <s v="Lock"/>
    <s v="Encode"/>
    <s v="Ensenada"/>
    <n v="1"/>
    <s v="0321033~Functional Electronic|1040~Funzionamento Elettronico|3082~Función electrónica|1036~Electronique fonctionnelle"/>
    <s v="0263082~Comunicación|1033~Communication / Commissioning / Programming|1040~Comunicazione |1036~Communication"/>
    <s v="0011033~Allegion / Schlage Products|1036~Produits Allegion / Schlage|3082~Allegion / Schlage Productos|1040~Prodotti Allegion/Schalge"/>
    <x v="0"/>
    <m/>
    <m/>
    <s v="BE489"/>
    <m/>
    <m/>
    <n v="45973.791666666701"/>
    <m/>
    <m/>
    <s v="Replace Only"/>
    <s v="Resolved"/>
    <s v="Curt Moore"/>
    <s v="Curt Moore"/>
    <s v="Residential - Channel"/>
    <x v="9"/>
    <s v="Functional Electronic"/>
    <s v="Communication / Commissioning / Programming"/>
    <s v="Allegion / Schlage Products"/>
    <s v="2026 / 02"/>
    <s v="Return / Replace / Scrap"/>
    <x v="0"/>
  </r>
  <r>
    <x v="633"/>
    <s v="CAS6446565"/>
    <s v="Issue"/>
    <x v="0"/>
    <x v="0"/>
    <m/>
    <s v="Reliability"/>
    <s v="Schlage Residential"/>
    <s v="Lock"/>
    <s v="Encode"/>
    <s v="Ensenada"/>
    <s v="NC RPL for Defective Encodes / Schlage Res. / Atlantic Building Supply / 3002372_x000a_14 of the BE489WBC CAM 619_x000a_4 of the BE489WBC CEN 622_x000a__x000a_Good afternoon,_x000a_I was able to get these locks and go through them. Changed batteries, FDRd, checked wires, those things – I found the same thing the customer did. Can we please send the customer replacements for these?_x000a_Thank you,_x000a_Kelsey Sweat _x000a_Single Family Sales Consultant _x000a_121 Continental Drive Suite 112_x000a_Newark, DE  19713 _x000a_Cell: 202-570-0236_x000a_Email: kelsey.sweat@allegion.com_x000a_We’ve got a decent stack of BE489s that we found were defective and cannot get them to work properly, see the list below. Can you please either issue a credit or replacement material for these? We would be happy to send them in._x000a_BE489 CAM 619_x000a_QTY 9 - Do not get power to the keypad, no visible damage to wiring_x000a_QTY 1 – Gears clicking inside the mechanism_x000a_QTY 1 – Can’t program any codes into it_x000a_QTY 3 – Low power/act weak even with fresh batteries_x000a_BE489 CEN 622_x000a_QTY 1 – Does not get power to keypad, no visible damage to wiring_x000a_QTY 1 – Can’t program any codes into it_x000a_QTY 2 - Low power/act weak even with fresh batteries_x000a_Case VanWingerden"/>
    <s v="ATLANTIC BUILDING SUPPLY INC"/>
    <s v="14210923 / 14195222"/>
    <s v="1106TPEXT / 1014LENEXT"/>
    <s v="8076110 / 8056047"/>
    <n v="9"/>
    <s v="Schlage Residential"/>
    <s v="Lock"/>
    <s v="Encode"/>
    <s v="Ensenada"/>
    <n v="3"/>
    <s v="0321033~Functional Electronic|1040~Funzionamento Elettronico|3082~Función electrónica|1036~Electronique fonctionnelle"/>
    <s v="0151033~Battery Drain|1040~Batteria scarica|3082~Drenaje de batería|1036~Décharge de la batterie"/>
    <s v="0331033~Mechanical Failure|1036~Panne mécanique|3082~Fallo mecánico|1040~Guasto meccanico"/>
    <x v="0"/>
    <m/>
    <m/>
    <s v="BE489"/>
    <m/>
    <m/>
    <n v="45973.791666666701"/>
    <m/>
    <m/>
    <s v="Replace Only"/>
    <s v="Resolved"/>
    <s v="Curt Moore"/>
    <s v="Curt Moore"/>
    <s v="Residential - Channel"/>
    <x v="9"/>
    <s v="Functional Electronic"/>
    <s v="Battery Drain"/>
    <s v="Mechanical Failure"/>
    <s v="2026 / 02"/>
    <s v="Return / Replace / Scrap"/>
    <x v="0"/>
  </r>
  <r>
    <x v="633"/>
    <s v="CAS6446565"/>
    <s v="Issue"/>
    <x v="0"/>
    <x v="0"/>
    <m/>
    <s v="Reliability"/>
    <s v="Schlage Residential"/>
    <s v="Lock"/>
    <s v="Encode"/>
    <s v="Ensenada"/>
    <s v="NC RPL for Defective Encodes / Schlage Res. / Atlantic Building Supply / 3002372_x000a_14 of the BE489WBC CAM 619_x000a_4 of the BE489WBC CEN 622_x000a__x000a_Good afternoon,_x000a_I was able to get these locks and go through them. Changed batteries, FDRd, checked wires, those things – I found the same thing the customer did. Can we please send the customer replacements for these?_x000a_Thank you,_x000a_Kelsey Sweat _x000a_Single Family Sales Consultant _x000a_121 Continental Drive Suite 112_x000a_Newark, DE  19713 _x000a_Cell: 202-570-0236_x000a_Email: kelsey.sweat@allegion.com_x000a_We’ve got a decent stack of BE489s that we found were defective and cannot get them to work properly, see the list below. Can you please either issue a credit or replacement material for these? We would be happy to send them in._x000a_BE489 CAM 619_x000a_QTY 9 - Do not get power to the keypad, no visible damage to wiring_x000a_QTY 1 – Gears clicking inside the mechanism_x000a_QTY 1 – Can’t program any codes into it_x000a_QTY 3 – Low power/act weak even with fresh batteries_x000a_BE489 CEN 622_x000a_QTY 1 – Does not get power to keypad, no visible damage to wiring_x000a_QTY 1 – Can’t program any codes into it_x000a_QTY 2 - Low power/act weak even with fresh batteries_x000a_Case VanWingerden"/>
    <s v="ATLANTIC BUILDING SUPPLY INC"/>
    <s v="14210923 / 14195222"/>
    <s v="1106TPEXT / 1014LENEXT"/>
    <s v="8076110 / 8056047"/>
    <n v="1"/>
    <s v="Schlage Residential"/>
    <s v="Lock"/>
    <s v="Encode"/>
    <s v="Ensenada"/>
    <n v="1"/>
    <s v="0321033~Functional Electronic|1040~Funzionamento Elettronico|3082~Función electrónica|1036~Electronique fonctionnelle"/>
    <s v="0831033~Keypad Unresponsive|1040~La tastiera non risponde|3082~Teclado no responde|1036~Le clavier ne répond pas"/>
    <m/>
    <x v="0"/>
    <m/>
    <m/>
    <s v="BE489"/>
    <m/>
    <m/>
    <n v="45957.833333333299"/>
    <m/>
    <m/>
    <s v="Replace Only"/>
    <s v="Resolved"/>
    <s v="Curt Moore"/>
    <s v="Curt Moore"/>
    <s v="Residential - Channel"/>
    <x v="9"/>
    <s v="Functional Electronic"/>
    <s v="Keypad Unresponsive"/>
    <s v=""/>
    <s v="2026 / 02"/>
    <s v="Return / Replace / Scrap"/>
    <x v="0"/>
  </r>
  <r>
    <x v="633"/>
    <s v="CAS6446565"/>
    <s v="Issue"/>
    <x v="0"/>
    <x v="0"/>
    <m/>
    <s v="Reliability"/>
    <s v="Schlage Residential"/>
    <s v="Lock"/>
    <s v="Encode"/>
    <s v="Ensenada"/>
    <s v="NC RPL for Defective Encodes / Schlage Res. / Atlantic Building Supply / 3002372_x000a_14 of the BE489WBC CAM 619_x000a_4 of the BE489WBC CEN 622_x000a__x000a_Good afternoon,_x000a_I was able to get these locks and go through them. Changed batteries, FDRd, checked wires, those things – I found the same thing the customer did. Can we please send the customer replacements for these?_x000a_Thank you,_x000a_Kelsey Sweat _x000a_Single Family Sales Consultant _x000a_121 Continental Drive Suite 112_x000a_Newark, DE  19713 _x000a_Cell: 202-570-0236_x000a_Email: kelsey.sweat@allegion.com_x000a_We’ve got a decent stack of BE489s that we found were defective and cannot get them to work properly, see the list below. Can you please either issue a credit or replacement material for these? We would be happy to send them in._x000a_BE489 CAM 619_x000a_QTY 9 - Do not get power to the keypad, no visible damage to wiring_x000a_QTY 1 – Gears clicking inside the mechanism_x000a_QTY 1 – Can’t program any codes into it_x000a_QTY 3 – Low power/act weak even with fresh batteries_x000a_BE489 CEN 622_x000a_QTY 1 – Does not get power to keypad, no visible damage to wiring_x000a_QTY 1 – Can’t program any codes into it_x000a_QTY 2 - Low power/act weak even with fresh batteries_x000a_Case VanWingerden"/>
    <s v="ATLANTIC BUILDING SUPPLY INC"/>
    <s v="14210923 / 14195222"/>
    <s v="1106TPEXT / 1014LENEXT"/>
    <s v="8076110 / 8056047"/>
    <n v="1"/>
    <s v="Schlage Residential"/>
    <s v="Lock"/>
    <s v="Encode"/>
    <s v="Ensenada"/>
    <n v="1"/>
    <s v="0321033~Functional Electronic|1040~Funzionamento Elettronico|3082~Función electrónica|1036~Electronique fonctionnelle"/>
    <s v="0263082~Comunicación|1033~Communication / Commissioning / Programming|1040~Comunicazione |1036~Communication"/>
    <s v="0011033~Allegion / Schlage Products|1036~Produits Allegion / Schlage|3082~Allegion / Schlage Productos|1040~Prodotti Allegion/Schalge"/>
    <x v="0"/>
    <m/>
    <m/>
    <s v="BE489"/>
    <m/>
    <m/>
    <n v="45957.833333333299"/>
    <m/>
    <m/>
    <s v="Replace Only"/>
    <s v="Resolved"/>
    <s v="Curt Moore"/>
    <s v="Curt Moore"/>
    <s v="Residential - Channel"/>
    <x v="9"/>
    <s v="Functional Electronic"/>
    <s v="Communication / Commissioning / Programming"/>
    <s v="Allegion / Schlage Products"/>
    <s v="2026 / 02"/>
    <s v="Return / Replace / Scrap"/>
    <x v="0"/>
  </r>
  <r>
    <x v="633"/>
    <s v="CAS6446565"/>
    <s v="Issue"/>
    <x v="0"/>
    <x v="0"/>
    <m/>
    <s v="Reliability"/>
    <s v="Schlage Residential"/>
    <s v="Lock"/>
    <s v="Encode"/>
    <s v="Ensenada"/>
    <s v="NC RPL for Defective Encodes / Schlage Res. / Atlantic Building Supply / 3002372_x000a_14 of the BE489WBC CAM 619_x000a_4 of the BE489WBC CEN 622_x000a__x000a_Good afternoon,_x000a_I was able to get these locks and go through them. Changed batteries, FDRd, checked wires, those things – I found the same thing the customer did. Can we please send the customer replacements for these?_x000a_Thank you,_x000a_Kelsey Sweat _x000a_Single Family Sales Consultant _x000a_121 Continental Drive Suite 112_x000a_Newark, DE  19713 _x000a_Cell: 202-570-0236_x000a_Email: kelsey.sweat@allegion.com_x000a_We’ve got a decent stack of BE489s that we found were defective and cannot get them to work properly, see the list below. Can you please either issue a credit or replacement material for these? We would be happy to send them in._x000a_BE489 CAM 619_x000a_QTY 9 - Do not get power to the keypad, no visible damage to wiring_x000a_QTY 1 – Gears clicking inside the mechanism_x000a_QTY 1 – Can’t program any codes into it_x000a_QTY 3 – Low power/act weak even with fresh batteries_x000a_BE489 CEN 622_x000a_QTY 1 – Does not get power to keypad, no visible damage to wiring_x000a_QTY 1 – Can’t program any codes into it_x000a_QTY 2 - Low power/act weak even with fresh batteries_x000a_Case VanWingerden"/>
    <s v="ATLANTIC BUILDING SUPPLY INC"/>
    <s v="14210923 / 14195222"/>
    <s v="1106TPEXT / 1014LENEXT"/>
    <s v="8076110 / 8056047"/>
    <n v="1"/>
    <s v="Schlage Residential"/>
    <s v="Lock"/>
    <s v="Encode"/>
    <s v="Ensenada"/>
    <n v="2"/>
    <s v="0321033~Functional Electronic|1040~Funzionamento Elettronico|3082~Función electrónica|1036~Electronique fonctionnelle"/>
    <s v="0151033~Battery Drain|1040~Batteria scarica|3082~Drenaje de batería|1036~Décharge de la batterie"/>
    <s v="0331033~Mechanical Failure|1036~Panne mécanique|3082~Fallo mecánico|1040~Guasto meccanico"/>
    <x v="0"/>
    <m/>
    <m/>
    <s v="BE489"/>
    <m/>
    <m/>
    <n v="45957.833333333299"/>
    <m/>
    <m/>
    <s v="Replace Only"/>
    <s v="Resolved"/>
    <s v="Curt Moore"/>
    <s v="Curt Moore"/>
    <s v="Residential - Channel"/>
    <x v="9"/>
    <s v="Functional Electronic"/>
    <s v="Battery Drain"/>
    <s v="Mechanical Failure"/>
    <s v="2026 / 02"/>
    <s v="Return / Replace / Scrap"/>
    <x v="0"/>
  </r>
  <r>
    <x v="634"/>
    <s v="CAS6447401"/>
    <s v="Issue"/>
    <x v="1"/>
    <x v="2"/>
    <m/>
    <m/>
    <s v="Ives / Gj Commercial"/>
    <s v="Accy"/>
    <s v="Hinges"/>
    <s v="Indianapolis"/>
    <s v="Valid quote 1561020 is approved to apply to this purchase order. Please see attached quote page for discount details. I. SANDOVAL_x000a__x000a_----------------------------------------------------_x000a__x000a_Please re apply quote to order 1561020_x000a_Issue credit"/>
    <s v="RAE Security Inc"/>
    <s v="SO03221635"/>
    <s v="PO-RS-SW-32079"/>
    <s v="45647496"/>
    <m/>
    <s v="Ives / Gj Commercial"/>
    <s v="Accy"/>
    <s v="Hinges"/>
    <s v="Indianapolis"/>
    <n v="1"/>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m/>
    <m/>
    <m/>
    <m/>
    <n v="46076.791666666701"/>
    <m/>
    <m/>
    <s v="Credit Request"/>
    <s v="Resolved"/>
    <s v="Derrisha Labeaud"/>
    <s v="Derrisha Labeaud"/>
    <s v="Commercial"/>
    <x v="1"/>
    <s v="Quote Change / Revision"/>
    <s v="Quote Discounts Revised After PO Shipped"/>
    <s v=""/>
    <s v="2026 / 02"/>
    <s v="Credit / Debit Request"/>
    <x v="1"/>
  </r>
  <r>
    <x v="635"/>
    <s v="CAS6447655"/>
    <s v="Issue"/>
    <x v="0"/>
    <x v="3"/>
    <m/>
    <m/>
    <s v="Ives / Gj Commercial"/>
    <s v="Accy"/>
    <s v="Overhead Door Holder / Stops"/>
    <s v="Indianapolis"/>
    <s v="Replace @ NC _x000a_Lost in transit (1ZA5V9400391031705)_x000a__x000a_L1 (4) 105S-695_x000a_L10 (3) 903S-BLK 1-3/4_x000a__x000a_Ship to _x000a_DOORS INC_x000a_110 WEST 55TH ST_x000a_Davenport, IA 52806_x000a_USA"/>
    <s v="DOORS INC"/>
    <s v="SO03235277"/>
    <s v="PD55925"/>
    <s v="45703235"/>
    <n v="1"/>
    <s v="Ives / Gj Commercial"/>
    <s v="Accy"/>
    <s v="Overhead Door Holder / Stops"/>
    <s v="Indianapolis"/>
    <n v="8"/>
    <s v="Lost in Transit/Wrong Address"/>
    <s v="1513082~Extraviado en tránsito - Transportista|1040~Smarrimento in transito - Vettore|1036~Perdu en transit - Transporteur|1033~Lost in Transit - Carrier"/>
    <m/>
    <x v="5"/>
    <m/>
    <s v="OH100-5"/>
    <m/>
    <m/>
    <m/>
    <n v="46077.791666666701"/>
    <m/>
    <m/>
    <s v="Replace Only"/>
    <s v="Resolved"/>
    <s v="Derrisha Labeaud"/>
    <s v="Caleb Nanzer"/>
    <s v="Commercial"/>
    <x v="1"/>
    <s v="Lost in Transit/Wrong Address"/>
    <s v="Lost in Transit - Carrier"/>
    <s v=""/>
    <s v="2026 / 02"/>
    <s v="Return / Replace / Scrap"/>
    <x v="0"/>
  </r>
  <r>
    <x v="635"/>
    <s v="CAS6447655"/>
    <s v="Issue"/>
    <x v="0"/>
    <x v="3"/>
    <m/>
    <m/>
    <s v="Ives / Gj Commercial"/>
    <s v="Accy"/>
    <s v="Overhead Door Holder / Stops"/>
    <s v="Indianapolis"/>
    <s v="Replace @ NC _x000a_Lost in transit (1ZA5V9400391031705)_x000a__x000a_L1 (4) 105S-695_x000a_L10 (3) 903S-BLK 1-3/4_x000a__x000a_Ship to _x000a_DOORS INC_x000a_110 WEST 55TH ST_x000a_Davenport, IA 52806_x000a_USA"/>
    <s v="DOORS INC"/>
    <s v="SO03235277"/>
    <s v="PD55925"/>
    <s v="45703235"/>
    <n v="10"/>
    <s v="Ives / Gj Commercial"/>
    <s v="Accy"/>
    <s v="Overhead Door Holder / Stops"/>
    <s v="Indianapolis"/>
    <n v="3"/>
    <s v="Lost in Transit/Wrong Address"/>
    <s v="1513082~Extraviado en tránsito - Transportista|1040~Smarrimento in transito - Vettore|1036~Perdu en transit - Transporteur|1033~Lost in Transit - Carrier"/>
    <m/>
    <x v="5"/>
    <m/>
    <m/>
    <m/>
    <m/>
    <m/>
    <n v="46077.791666666701"/>
    <m/>
    <m/>
    <s v="Replace Only"/>
    <s v="Resolved"/>
    <s v="Derrisha Labeaud"/>
    <s v="Caleb Nanzer"/>
    <s v="Commercial"/>
    <x v="1"/>
    <s v="Lost in Transit/Wrong Address"/>
    <s v="Lost in Transit - Carrier"/>
    <s v=""/>
    <s v="2026 / 02"/>
    <s v="Return / Replace / Scrap"/>
    <x v="0"/>
  </r>
  <r>
    <x v="636"/>
    <s v="CAS6447846"/>
    <s v="Issue"/>
    <x v="1"/>
    <x v="2"/>
    <m/>
    <m/>
    <s v="Schlage Residential"/>
    <s v="Lock"/>
    <s v="J"/>
    <s v="Olathe"/>
    <s v="Credit due to wrong Price book Order#14268414 / LMC - ABS / 3019446_x000a_Quote on order 1431973 should have been on PB 13_x000a_This is a COOP so must issue credit not short pay_x000a__x000a_See Invoice, quote, and worksheet attached."/>
    <s v="LUMBERMENS MERCHANDISING CORP"/>
    <s v="14268414"/>
    <s v="670742"/>
    <s v="8170177"/>
    <n v="3"/>
    <s v="Schlage Residential"/>
    <s v="Lock"/>
    <s v="J"/>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71.791666666701"/>
    <m/>
    <m/>
    <s v="Credit Request"/>
    <s v="Resolved"/>
    <s v="Curt Moore"/>
    <s v="Curt Moore"/>
    <s v="Residential - Channel"/>
    <x v="7"/>
    <s v="Pricebook / ERP Mismatch"/>
    <s v="System Did Not Apply Correct Pricing"/>
    <s v=""/>
    <s v="2026 / 02"/>
    <s v="Credit / Debit Request"/>
    <x v="1"/>
  </r>
  <r>
    <x v="636"/>
    <s v="CAS6447846"/>
    <s v="Issue"/>
    <x v="1"/>
    <x v="2"/>
    <m/>
    <m/>
    <s v="Schlage Residential"/>
    <s v="Lock"/>
    <s v="J"/>
    <s v="Olathe"/>
    <s v="Credit due to wrong Price book Order#14268414 / LMC - ABS / 3019446_x000a_Quote on order 1431973 should have been on PB 13_x000a_This is a COOP so must issue credit not short pay_x000a__x000a_See Invoice, quote, and worksheet attached."/>
    <s v="LUMBERMENS MERCHANDISING CORP"/>
    <s v="14268414"/>
    <s v="670742"/>
    <s v="8170177"/>
    <n v="5"/>
    <s v="Schlage Residential"/>
    <s v="Lock"/>
    <s v="J"/>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71.791666666701"/>
    <m/>
    <m/>
    <s v="Credit Request"/>
    <s v="Resolved"/>
    <s v="Curt Moore"/>
    <s v="Curt Moore"/>
    <s v="Residential - Channel"/>
    <x v="7"/>
    <s v="Pricebook / ERP Mismatch"/>
    <s v="System Did Not Apply Correct Pricing"/>
    <s v=""/>
    <s v="2026 / 02"/>
    <s v="Credit / Debit Request"/>
    <x v="1"/>
  </r>
  <r>
    <x v="636"/>
    <s v="CAS6447846"/>
    <s v="Issue"/>
    <x v="1"/>
    <x v="2"/>
    <m/>
    <m/>
    <s v="Schlage Residential"/>
    <s v="Lock"/>
    <s v="J"/>
    <s v="Olathe"/>
    <s v="Credit due to wrong Price book Order#14268414 / LMC - ABS / 3019446_x000a_Quote on order 1431973 should have been on PB 13_x000a_This is a COOP so must issue credit not short pay_x000a__x000a_See Invoice, quote, and worksheet attached."/>
    <s v="LUMBERMENS MERCHANDISING CORP"/>
    <s v="14268414"/>
    <s v="670742"/>
    <s v="8170177"/>
    <n v="6"/>
    <s v="Schlage Residential"/>
    <s v="Lock"/>
    <s v="J"/>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71.791666666701"/>
    <m/>
    <m/>
    <s v="Credit Request"/>
    <s v="Resolved"/>
    <s v="Curt Moore"/>
    <s v="Curt Moore"/>
    <s v="Residential - Channel"/>
    <x v="7"/>
    <s v="Pricebook / ERP Mismatch"/>
    <s v="System Did Not Apply Correct Pricing"/>
    <s v=""/>
    <s v="2026 / 02"/>
    <s v="Credit / Debit Request"/>
    <x v="1"/>
  </r>
  <r>
    <x v="637"/>
    <s v="CAS6447876"/>
    <s v="Issue"/>
    <x v="1"/>
    <x v="2"/>
    <m/>
    <m/>
    <s v="Schlage Commercial"/>
    <s v="Lock"/>
    <s v="Keys"/>
    <s v="Security"/>
    <s v="MONTHLY SALES TAX CREDIT"/>
    <s v="Motorola Solutions Video Manufacturing Inc"/>
    <s v="14246103"/>
    <s v="4500290885"/>
    <s v="8131402"/>
    <m/>
    <s v="Schlage Commercial"/>
    <s v="Lock"/>
    <s v="Keys"/>
    <s v="Security"/>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35.791666666701"/>
    <m/>
    <m/>
    <s v="Credit Request"/>
    <s v="Resolved"/>
    <s v="Nichole Grenoble"/>
    <s v="Nichole Grenoble"/>
    <s v="Commercial"/>
    <x v="3"/>
    <s v="Tax Exemption"/>
    <s v="No Valid Tax Exempt Certificate on File"/>
    <s v=""/>
    <s v="2026 / 02"/>
    <s v="Credit / Debit Request"/>
    <x v="2"/>
  </r>
  <r>
    <x v="638"/>
    <s v="CAS6447961"/>
    <s v="Issue"/>
    <x v="1"/>
    <x v="2"/>
    <m/>
    <m/>
    <s v="Schlage Commercial"/>
    <s v="Lock"/>
    <s v="Keys"/>
    <s v="Security"/>
    <s v="MONTHLY SALES TAX CREDIT"/>
    <s v="NEW SYSTEM ASSOCIATES"/>
    <s v="14221946"/>
    <s v="DF26692.15-1"/>
    <s v="8126015"/>
    <m/>
    <s v="Schlage Commercial"/>
    <s v="Lock"/>
    <s v="Keys"/>
    <s v="Security"/>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29.791666666701"/>
    <m/>
    <m/>
    <s v="Credit Request"/>
    <s v="Resolved"/>
    <s v="Nichole Grenoble"/>
    <s v="Nichole Grenoble"/>
    <s v="Commercial"/>
    <x v="3"/>
    <s v="Tax Exemption"/>
    <s v="No Valid Tax Exempt Certificate on File"/>
    <s v=""/>
    <s v="2026 / 02"/>
    <s v="Credit / Debit Request"/>
    <x v="2"/>
  </r>
  <r>
    <x v="639"/>
    <s v="CAS6448062"/>
    <s v="Issue"/>
    <x v="1"/>
    <x v="2"/>
    <m/>
    <m/>
    <s v="Schlage Commercial"/>
    <s v="Lock"/>
    <s v="Keys"/>
    <s v="Security"/>
    <s v="Hi Kit and Customer Services Team,_x000a_Thanks for the update._x000a__x000a_The package is now at Taiwan, the quickest way in this case now is to let Taiwan customer to receive the goods first, then Allegion HK booked courier shipment directly from Taiwan to HK. In order for Taiwan customer to get the package, they need to pay the FedEx bill first, can they provide the FedEx invoice charged to their amount and factory issue credit note based on the invoice amount?"/>
    <s v="ALLEGION (HONG KONG) LTD.  (E2840)UNITS 1101B-02A,11/F,TOWER B"/>
    <s v="14265995"/>
    <s v="PO20260072"/>
    <m/>
    <m/>
    <s v="Schlage Commercial"/>
    <s v="Lock"/>
    <s v="Keys"/>
    <s v="Security"/>
    <n v="1"/>
    <s v="Surcharge Revision"/>
    <s v="Surcharge Revision"/>
    <m/>
    <x v="3"/>
    <m/>
    <m/>
    <m/>
    <m/>
    <m/>
    <n v="46071.791666666701"/>
    <m/>
    <m/>
    <s v="Credit Request"/>
    <s v="Active"/>
    <s v="Lonnie Carl"/>
    <s v="Lonnie Carl"/>
    <s v="International"/>
    <x v="3"/>
    <s v="Surcharge Revision"/>
    <s v="Surcharge Revision"/>
    <s v=""/>
    <s v="2026 / 02"/>
    <s v="Credit / Debit Request"/>
    <x v="1"/>
  </r>
  <r>
    <x v="640"/>
    <s v="CAS6448069"/>
    <s v="Issue"/>
    <x v="1"/>
    <x v="2"/>
    <m/>
    <m/>
    <s v="Schlage Commercial"/>
    <s v="Lock"/>
    <s v="Keys"/>
    <s v="Security"/>
    <s v="MONTHLY SALES TAX CREDIT"/>
    <s v="NEW SYSTEM ASSOCIATES"/>
    <s v="14221946"/>
    <s v="DF26692.15-1"/>
    <s v="8124886"/>
    <m/>
    <s v="Schlage Commercial"/>
    <s v="Lock"/>
    <s v="Keys"/>
    <s v="Security"/>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28.791666666701"/>
    <m/>
    <m/>
    <s v="Credit Request"/>
    <s v="Resolved"/>
    <s v="Nichole Grenoble"/>
    <s v="Nichole Grenoble"/>
    <s v="Commercial"/>
    <x v="3"/>
    <s v="Tax Exemption"/>
    <s v="No Valid Tax Exempt Certificate on File"/>
    <s v=""/>
    <s v="2026 / 02"/>
    <s v="Credit / Debit Request"/>
    <x v="2"/>
  </r>
  <r>
    <x v="641"/>
    <s v="CAS6448138"/>
    <s v="Issue"/>
    <x v="1"/>
    <x v="2"/>
    <m/>
    <m/>
    <s v="Schlage Residential"/>
    <s v="Lock"/>
    <s v="F Handleset"/>
    <s v="Ensenada"/>
    <s v="Credit due to wrong Price book Order#14268414 / LMC - ABS / 3019446_x000a_Quote on order 1431973 should have been on PB 13_x000a_This is a COOP so must issue credit not short pay_x000a__x000a_See Invoice, quote, and worksheet attached."/>
    <s v="LUMBERMENS MERCHANDISING CORP"/>
    <s v="14268414"/>
    <s v="670742"/>
    <s v="8165167"/>
    <n v="2"/>
    <s v="Schlage Residential"/>
    <s v="Lock"/>
    <s v="F Handleset"/>
    <s v="Ensenada"/>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68.791666666701"/>
    <m/>
    <m/>
    <s v="Credit Request"/>
    <s v="Resolved"/>
    <s v="Curt Moore"/>
    <s v="Curt Moore"/>
    <s v="Residential - Channel"/>
    <x v="8"/>
    <s v="Pricebook / ERP Mismatch"/>
    <s v="System Did Not Apply Correct Pricing"/>
    <s v=""/>
    <s v="2026 / 02"/>
    <s v="Credit / Debit Request"/>
    <x v="1"/>
  </r>
  <r>
    <x v="642"/>
    <s v="CAS6448195"/>
    <s v="Issue"/>
    <x v="0"/>
    <x v="3"/>
    <m/>
    <m/>
    <s v="Zero"/>
    <s v="Accy"/>
    <s v="Thresholds"/>
    <s v="Indianapolis"/>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1"/>
    <s v="Zero"/>
    <s v="Accy"/>
    <s v="Thresholds"/>
    <s v="Indianapolis"/>
    <n v="1"/>
    <s v="Lost in Transit/Wrong Address"/>
    <s v="1743082~Dirección incorrecta - Transportista|1040~Indirizzo errato - Trasportatore|1036~Mauvaise adresse - Transporteur|1033~Wrong Address - Carrier"/>
    <m/>
    <x v="5"/>
    <m/>
    <s v="ADB7350"/>
    <m/>
    <m/>
    <m/>
    <n v="46014.791666666701"/>
    <m/>
    <m/>
    <s v="Replace Only"/>
    <s v="Resolved"/>
    <s v="Derrisha Labeaud"/>
    <s v="Caleb Nanzer"/>
    <s v="Commercial"/>
    <x v="5"/>
    <s v="Lost in Transit/Wrong Address"/>
    <s v="Wrong Address - Carrier"/>
    <s v=""/>
    <s v="2026 / 02"/>
    <s v="Return / Replace / Scrap"/>
    <x v="0"/>
  </r>
  <r>
    <x v="642"/>
    <s v="CAS6448195"/>
    <s v="Issue"/>
    <x v="0"/>
    <x v="3"/>
    <m/>
    <m/>
    <s v="Zero"/>
    <s v="Accy"/>
    <s v="Thresholds"/>
    <s v="Indianapolis"/>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2"/>
    <s v="Zero"/>
    <s v="Accy"/>
    <s v="Thresholds"/>
    <s v="Indianapolis"/>
    <n v="2"/>
    <s v="Lost in Transit/Wrong Address"/>
    <s v="1743082~Dirección incorrecta - Transportista|1040~Indirizzo errato - Trasportatore|1036~Mauvaise adresse - Transporteur|1033~Wrong Address - Carrier"/>
    <m/>
    <x v="5"/>
    <m/>
    <s v="SW154"/>
    <m/>
    <m/>
    <m/>
    <n v="46014.791666666701"/>
    <m/>
    <m/>
    <s v="Replace Only"/>
    <s v="Resolved"/>
    <s v="Derrisha Labeaud"/>
    <s v="Caleb Nanzer"/>
    <s v="Commercial"/>
    <x v="5"/>
    <s v="Lost in Transit/Wrong Address"/>
    <s v="Wrong Address - Carrier"/>
    <s v=""/>
    <s v="2026 / 02"/>
    <s v="Return / Replace / Scrap"/>
    <x v="0"/>
  </r>
  <r>
    <x v="642"/>
    <s v="CAS6448195"/>
    <s v="Issue"/>
    <x v="0"/>
    <x v="3"/>
    <m/>
    <m/>
    <s v="Zero"/>
    <s v="Accy"/>
    <s v="Thresholds"/>
    <s v="Indianapolis"/>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3"/>
    <s v="Zero"/>
    <s v="Accy"/>
    <s v="Thresholds"/>
    <s v="Indianapolis"/>
    <n v="2"/>
    <s v="Lost in Transit/Wrong Address"/>
    <s v="1743082~Dirección incorrecta - Transportista|1040~Indirizzo errato - Trasportatore|1036~Mauvaise adresse - Transporteur|1033~Wrong Address - Carrier"/>
    <m/>
    <x v="5"/>
    <m/>
    <s v="SW154"/>
    <s v="Saddle"/>
    <m/>
    <m/>
    <n v="46014.791666666701"/>
    <m/>
    <m/>
    <s v="Replace Only"/>
    <s v="Resolved"/>
    <s v="Derrisha Labeaud"/>
    <s v="Caleb Nanzer"/>
    <s v="Commercial"/>
    <x v="5"/>
    <s v="Lost in Transit/Wrong Address"/>
    <s v="Wrong Address - Carrier"/>
    <s v=""/>
    <s v="2026 / 02"/>
    <s v="Return / Replace / Scrap"/>
    <x v="0"/>
  </r>
  <r>
    <x v="642"/>
    <s v="CAS6448195"/>
    <s v="Issue"/>
    <x v="0"/>
    <x v="3"/>
    <m/>
    <m/>
    <s v="Zero"/>
    <s v="Accy"/>
    <s v="Thresholds"/>
    <s v="Indianapolis"/>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4"/>
    <s v="Zero"/>
    <s v="Accy"/>
    <s v="Thresholds"/>
    <s v="Indianapolis"/>
    <n v="2"/>
    <s v="Lost in Transit/Wrong Address"/>
    <s v="1743082~Dirección incorrecta - Transportista|1040~Indirizzo errato - Trasportatore|1036~Mauvaise adresse - Transporteur|1033~Wrong Address - Carrier"/>
    <m/>
    <x v="5"/>
    <m/>
    <s v="WT8144"/>
    <s v="Saddle"/>
    <m/>
    <m/>
    <n v="46014.791666666701"/>
    <m/>
    <m/>
    <s v="Replace Only"/>
    <s v="Resolved"/>
    <s v="Derrisha Labeaud"/>
    <s v="Caleb Nanzer"/>
    <s v="Commercial"/>
    <x v="5"/>
    <s v="Lost in Transit/Wrong Address"/>
    <s v="Wrong Address - Carrier"/>
    <s v=""/>
    <s v="2026 / 02"/>
    <s v="Return / Replace / Scrap"/>
    <x v="0"/>
  </r>
  <r>
    <x v="643"/>
    <s v="CAS6448254"/>
    <s v="Issue"/>
    <x v="0"/>
    <x v="0"/>
    <m/>
    <s v="Reliability"/>
    <s v="Schlage Residential"/>
    <s v="Lock"/>
    <s v="F Knob/Lever"/>
    <s v="Ensenada"/>
    <s v="SIF RMA for Defective locks / Schlage Res. / Schilling Brothers / 3015641_x000a_Line # 12 - 2 of the F51A PLY 622 KA4 / 043156420735 / $22.40 _x000a__x000a_Morning,_x000a_We received (2) F51APLY622 from PO #1000362124 that are damaged. The knob is continuing to come off when you pull on it. The screws stay in place but the knob comes off.  _x000a_Can you please send us an RMA or give us approval to field destroy?_x000a_Thank you,"/>
    <s v="SCHILLING BROTHERS LUMBER"/>
    <s v="14252508"/>
    <s v="1000362124"/>
    <s v="8144592"/>
    <n v="12"/>
    <s v="Schlage Residential"/>
    <s v="Lock"/>
    <s v="F Knob/Lever"/>
    <s v="Ensenada"/>
    <n v="2"/>
    <s v="0311033~Functional Mechanical|1040~Funzionamento Meccanico|3082~Función mecánica|1036~Functional Mechanical"/>
    <s v="0161033~Broken / Bad Parts|1040~Parti rotte / difettose|3082~Partes rotas / malas|1036~Pièces cassées / mauvaises"/>
    <m/>
    <x v="0"/>
    <m/>
    <s v="043156420735"/>
    <s v="F51"/>
    <m/>
    <m/>
    <n v="46048.791666666701"/>
    <m/>
    <m/>
    <s v="Return Only"/>
    <s v="Resolved"/>
    <s v="Curt Moore"/>
    <s v="Curt Moore"/>
    <s v="Residential - Channel"/>
    <x v="8"/>
    <s v="Functional Mechanical"/>
    <s v="Broken / Bad Parts"/>
    <s v=""/>
    <s v="2026 / 02"/>
    <s v="Return / Replace / Scrap"/>
    <x v="0"/>
  </r>
  <r>
    <x v="644"/>
    <s v="CAS6448453"/>
    <s v="Issue"/>
    <x v="0"/>
    <x v="1"/>
    <m/>
    <m/>
    <s v="Schlage Commercial"/>
    <s v="Lock"/>
    <s v="Cylinder"/>
    <s v="El Sauzal"/>
    <s v="We had imported parts out of which 1 No RECENTERING ADAPTOR is missing in the package. Details mentioned below._x000a_PO NO_x000a_SALES ORDER_x000a_MODEL NO._x000a_QTY_x000a_PROBLEMS_x000a_PO26-00070_x000a_14261101_x000a_Part no: 47695211_x000a_Description:  RECENTERING ADAPTOR_x000a_1  Qty missing in the package_x000a_Kindly consider this as a free of cost replacement and book the shipment in DDP incoterms using US Shipper Account."/>
    <s v="ALLEGION INDIA PRIVATE LIMITED"/>
    <s v="14261101"/>
    <s v="PO26-00070"/>
    <m/>
    <n v="1"/>
    <s v="Schlage Commercial"/>
    <s v="Lock"/>
    <s v="Cylinder"/>
    <s v="El Sauzal"/>
    <n v="1"/>
    <s v="0213082~Allegion no envió un producto/pieza|1040~(Alle) Spedito Articolo/Componente mancante|1036~Allegion a envoyé un produit ou une pièce manquante|1033~Allegion Sent Missing Product / Part"/>
    <s v="9741040~Prodotto Mancante|1033~Missing Product|1036~Produit manquant"/>
    <m/>
    <x v="0"/>
    <m/>
    <s v="47695211"/>
    <m/>
    <m/>
    <m/>
    <n v="46069.791666666701"/>
    <m/>
    <m/>
    <s v="Replace Only"/>
    <s v="Resolved"/>
    <s v="Lonnie Carl"/>
    <s v="Lonnie Carl"/>
    <s v="International"/>
    <x v="3"/>
    <s v="Allegion Sent Missing Product / Part"/>
    <s v="Missing Product"/>
    <s v=""/>
    <s v="2026 / 02"/>
    <s v="Return / Replace / Scrap"/>
    <x v="0"/>
  </r>
  <r>
    <x v="645"/>
    <s v="CAS6448954"/>
    <s v="Issue"/>
    <x v="1"/>
    <x v="2"/>
    <m/>
    <m/>
    <s v="Lcn"/>
    <s v="Dctl"/>
    <s v="4040XP"/>
    <s v="Princeton"/>
    <s v="QUOTE #1533842 DID NOT GET APPLIED TO INVOICE #758011-00. AND CREDIT NEEDS TO BE APPLIED TO INV#758011-00 NMG"/>
    <s v="Himmel's Architectural Door &amp; Hardware LLC"/>
    <s v="758011-00"/>
    <s v="6028068"/>
    <s v="758011-00"/>
    <m/>
    <s v="Lcn"/>
    <s v="Dctl"/>
    <s v="4040XP"/>
    <s v="Princeton"/>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5901.833333333299"/>
    <m/>
    <m/>
    <s v="Credit Request"/>
    <s v="Resolved"/>
    <s v="Nichole Grenoble"/>
    <s v="Nichole Grenoble"/>
    <s v="Commercial"/>
    <x v="4"/>
    <s v="Customer Forgot or Incorrect Quote #"/>
    <s v="Customer Forgot to Add Quote"/>
    <s v=""/>
    <s v="2026 / 02"/>
    <s v="Credit / Debit Request"/>
    <x v="2"/>
  </r>
  <r>
    <x v="646"/>
    <s v="CAS6449061"/>
    <s v="Issue"/>
    <x v="1"/>
    <x v="2"/>
    <m/>
    <m/>
    <s v="Lcn"/>
    <s v="Dctl"/>
    <s v="4040XP"/>
    <s v="Princeton"/>
    <s v="QUOTE #1501466 WAS APPLIED TO INVOICE #786902-00 BUT SURCHARGES WERE APPLIED, NEEDS A CUSTOMER ACCOMMODATION DONE"/>
    <s v="Himmel's Architectural Door &amp; Hardware LLC"/>
    <s v="786902-00"/>
    <s v="6036380"/>
    <s v="786902-00"/>
    <m/>
    <s v="Lcn"/>
    <s v="Dctl"/>
    <s v="4040XP"/>
    <s v="Princeton"/>
    <n v="1"/>
    <s v="Surcharge Revision"/>
    <s v="Surcharge Revision"/>
    <m/>
    <x v="3"/>
    <m/>
    <m/>
    <m/>
    <m/>
    <m/>
    <n v="46043.791666666701"/>
    <m/>
    <m/>
    <s v="Credit Request"/>
    <s v="Resolved"/>
    <s v="Nichole Grenoble"/>
    <s v="Nichole Grenoble"/>
    <s v="Commercial"/>
    <x v="4"/>
    <s v="Surcharge Revision"/>
    <s v="Surcharge Revision"/>
    <s v=""/>
    <s v="2026 / 02"/>
    <s v="Credit / Debit Request"/>
    <x v="1"/>
  </r>
  <r>
    <x v="647"/>
    <s v="CAS6450369"/>
    <s v="Issue"/>
    <x v="0"/>
    <x v="1"/>
    <m/>
    <m/>
    <s v="Schlage Commercial"/>
    <s v="Lock"/>
    <s v="Cylinder"/>
    <s v="Security"/>
    <s v="Is there anything else we should know about this return?: Email was sent to Allegion stating that the Keyway was to be D124 not D125. Need qty 3 each on Line 3 replaced with the correct keyway D124._x000a_Selected primary Product Type: Mechanical Locks_x000a_Do you also need to update the Ship To Address on your order?: No_x000a_The original ship-to address is saved on the shipping tab._x000a_Did the label match the product inside?: Yes_x000a_One or more files were provided by the customer and saved in the timeline._x000a_Email: blake.grossenheider@h-gsales.com_x000a_Phone Number: (314) 432-8188_x000a_Preferred Contact Method: Email_x000a_"/>
    <s v="H &amp; G SALES INC"/>
    <s v="14225415"/>
    <s v="5275016001"/>
    <s v="8098927"/>
    <m/>
    <m/>
    <m/>
    <m/>
    <m/>
    <n v="3"/>
    <m/>
    <m/>
    <m/>
    <x v="4"/>
    <m/>
    <s v="CYLSS-SLCY*5092569"/>
    <m/>
    <m/>
    <m/>
    <n v="45999.791666666701"/>
    <m/>
    <m/>
    <m/>
    <s v="Active"/>
    <s v="Portal Cases"/>
    <s v="Portal Cases"/>
    <s v="Commercial"/>
    <x v="3"/>
    <s v=""/>
    <s v=""/>
    <s v=""/>
    <s v="2026 / 02"/>
    <s v="Return / Replace / Scrap"/>
    <x v="1"/>
  </r>
  <r>
    <x v="648"/>
    <s v="CAS6450427"/>
    <s v="Issue"/>
    <x v="0"/>
    <x v="1"/>
    <m/>
    <m/>
    <s v="Schlage Residential"/>
    <s v="Lock"/>
    <s v="J"/>
    <s v="Olathe"/>
    <s v="NC RPL for locks with incorrect finish / Schlage Res. Mech. / UNIFIED DOOR &amp; HARDWARE GROUP LLC / 3000872_x000a_Per the PO_x000a_Line # 5 - 4 of the J10F BRW 619 COL 16-059 10-101 _x000a_Line #6 - 4 of the J10F BRW 619 COL 16-059 10-101_x000a__x000a_Good Morning,_x000a_I spoke with Kurt at Schlage customer Service - he told me to reach out to you for replacements. PO JF1477-065A, Order#14105289. Lines 5.1 &amp; 6.1 on the attached acknowledgment were sent in 626 finish when they should have been 619 finish. I have attached the PO to reference as well. Please send out replacements ASAP._x000a_Thank you,_x000a_Gina Cordwell_x000a_Project Coordinator"/>
    <s v="Foundation Building Materials"/>
    <s v="14105289 - SO02993114"/>
    <s v="JF1477-065A"/>
    <s v="7912272"/>
    <n v="5"/>
    <s v="Schlage Residential"/>
    <s v="Lock"/>
    <s v="J"/>
    <s v="Olathe"/>
    <n v="4"/>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5820.833333333299"/>
    <m/>
    <m/>
    <s v="Replace Only"/>
    <s v="Resolved"/>
    <s v="Curt Moore"/>
    <s v="Curt Moore"/>
    <s v="Residential - Channel"/>
    <x v="7"/>
    <s v="Allegion Entered Incorrect Product"/>
    <s v="Allegion Entered Incorrect Product"/>
    <s v=""/>
    <s v="2026 / 02"/>
    <s v="Return / Replace / Scrap"/>
    <x v="1"/>
  </r>
  <r>
    <x v="648"/>
    <s v="CAS6450427"/>
    <s v="Issue"/>
    <x v="0"/>
    <x v="1"/>
    <m/>
    <m/>
    <s v="Schlage Residential"/>
    <s v="Lock"/>
    <s v="J"/>
    <s v="Olathe"/>
    <s v="NC RPL for locks with incorrect finish / Schlage Res. Mech. / UNIFIED DOOR &amp; HARDWARE GROUP LLC / 3000872_x000a_Per the PO_x000a_Line # 5 - 4 of the J10F BRW 619 COL 16-059 10-101 _x000a_Line #6 - 4 of the J10F BRW 619 COL 16-059 10-101_x000a__x000a_Good Morning,_x000a_I spoke with Kurt at Schlage customer Service - he told me to reach out to you for replacements. PO JF1477-065A, Order#14105289. Lines 5.1 &amp; 6.1 on the attached acknowledgment were sent in 626 finish when they should have been 619 finish. I have attached the PO to reference as well. Please send out replacements ASAP._x000a_Thank you,_x000a_Gina Cordwell_x000a_Project Coordinator"/>
    <s v="Foundation Building Materials"/>
    <s v="14105289 - SO02993114"/>
    <s v="JF1477-065A"/>
    <s v="7912272"/>
    <n v="6"/>
    <s v="Schlage Residential"/>
    <s v="Lock"/>
    <s v="J"/>
    <s v="Olathe"/>
    <n v="4"/>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5820.833333333299"/>
    <m/>
    <m/>
    <s v="Replace Only"/>
    <s v="Resolved"/>
    <s v="Curt Moore"/>
    <s v="Curt Moore"/>
    <s v="Residential - Channel"/>
    <x v="7"/>
    <s v="Allegion Entered Incorrect Product"/>
    <s v="Allegion Entered Incorrect Product"/>
    <s v=""/>
    <s v="2026 / 02"/>
    <s v="Return / Replace / Scrap"/>
    <x v="1"/>
  </r>
  <r>
    <x v="649"/>
    <s v="CAS6450546"/>
    <s v="Issue"/>
    <x v="0"/>
    <x v="1"/>
    <m/>
    <m/>
    <s v="Schlage Commercial"/>
    <s v="Lock"/>
    <s v="Keys"/>
    <s v="Security"/>
    <s v="Is there anything else we should know about this return?: Side cuts for the finger pins were not cut into the blanks matching the customers account number. side cuts should be 56325._x000a_Selected primary Product Type: Mechanical Locks_x000a_Do you also need to update the Ship To Address on your order?: No_x000a_The original ship-to address is saved on the shipping tab._x000a_Did the label match the product inside?: Yes_x000a_Email: adam.katz@imlss.com_x000a_Phone Number: 8014860079_x000a_Preferred Contact Method: Email_x000a_"/>
    <s v="IML Security Supply"/>
    <s v="14267524"/>
    <s v="698269"/>
    <s v="8168052"/>
    <m/>
    <m/>
    <m/>
    <m/>
    <m/>
    <n v="100"/>
    <m/>
    <m/>
    <m/>
    <x v="4"/>
    <m/>
    <s v="KYSS-SLKY*6073607"/>
    <m/>
    <m/>
    <m/>
    <n v="46070.791666666701"/>
    <m/>
    <m/>
    <m/>
    <s v="Active"/>
    <s v="Portal Cases"/>
    <s v="Portal Cases"/>
    <s v="Commercial"/>
    <x v="3"/>
    <s v=""/>
    <s v=""/>
    <s v=""/>
    <s v="2026 / 02"/>
    <s v="Return / Replace / Scrap"/>
    <x v="1"/>
  </r>
  <r>
    <x v="650"/>
    <s v="CAS6451547"/>
    <s v="Issue"/>
    <x v="0"/>
    <x v="3"/>
    <m/>
    <m/>
    <s v="Falcon"/>
    <s v="Exit"/>
    <s v="1690"/>
    <s v="Indianapolis"/>
    <s v="NC replacement_x000a_Label created 1Z4411480392636946 -did not receive_x000a__x000a__x000a_Line 1  _x000a_qty 2_x000a_HH-1690-EO-US28-36&quot;-8'-RHR-HEX-HSEC-SNB-1 3/4&quot;HMD-HMF_x000a_Line 3 _x000a_qty 1_x000a_MEL-HH-1690-EO-DC13-36&quot;-8'-RHR-HEX-HSEC-SNB-1 3/4&quot;HMD-HMF_x000a__x000a_Ship to _x000a_SENTINEL DOOR CONTROLS_x000a_3020 HUTCHISON MCDONALD RD STE D_x000a_Charlotte, NC 28269&quot;-8'-RHR-HEX-HSEC-SNB-1 3/4&quot;HMD-HMF"/>
    <s v="SENTINEL DOOR CONTROLS"/>
    <s v="SO03271561"/>
    <s v="PO62314"/>
    <s v="45710174"/>
    <n v="3"/>
    <s v="Falcon"/>
    <s v="Exit"/>
    <s v="1690"/>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s v="MEL-HH-1690-EO-DC13-36"/>
    <m/>
    <m/>
    <m/>
    <n v="46071.791666666701"/>
    <m/>
    <m/>
    <s v="Replace Only"/>
    <s v="Resolved"/>
    <s v="Nikki Skipper"/>
    <s v="Deandra Ball"/>
    <s v="Commercial"/>
    <x v="12"/>
    <s v="Damaged in Transit"/>
    <s v="Damaged in Transit"/>
    <s v=""/>
    <s v="2026 / 02"/>
    <s v="Return / Replace / Scrap"/>
    <x v="0"/>
  </r>
  <r>
    <x v="650"/>
    <s v="CAS6451547"/>
    <s v="Issue"/>
    <x v="0"/>
    <x v="3"/>
    <m/>
    <m/>
    <s v="Falcon"/>
    <s v="Exit"/>
    <s v="1690"/>
    <s v="Indianapolis"/>
    <s v="NC replacement_x000a_Label created 1Z4411480392636946 -did not receive_x000a__x000a__x000a_Line 1  _x000a_qty 2_x000a_HH-1690-EO-US28-36&quot;-8'-RHR-HEX-HSEC-SNB-1 3/4&quot;HMD-HMF_x000a_Line 3 _x000a_qty 1_x000a_MEL-HH-1690-EO-DC13-36&quot;-8'-RHR-HEX-HSEC-SNB-1 3/4&quot;HMD-HMF_x000a__x000a_Ship to _x000a_SENTINEL DOOR CONTROLS_x000a_3020 HUTCHISON MCDONALD RD STE D_x000a_Charlotte, NC 28269&quot;-8'-RHR-HEX-HSEC-SNB-1 3/4&quot;HMD-HMF"/>
    <s v="SENTINEL DOOR CONTROLS"/>
    <s v="SO03271561"/>
    <s v="PO62314"/>
    <s v="45710174"/>
    <n v="1"/>
    <s v="Falcon"/>
    <s v="Exit"/>
    <s v="1690"/>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HH-1690-EO-US28-36&quot;-8'-RHR-HEX-HSEC-SNB-1 3/4&quot;HMD-HMF"/>
    <m/>
    <m/>
    <m/>
    <n v="46071.791666666701"/>
    <m/>
    <m/>
    <s v="Replace Only"/>
    <s v="Resolved"/>
    <s v="Nikki Skipper"/>
    <s v="Deandra Ball"/>
    <s v="Commercial"/>
    <x v="12"/>
    <s v="Allegion Sent Missing Product / Part"/>
    <s v="Missing Product"/>
    <s v=""/>
    <s v="2026 / 02"/>
    <s v="Return / Replace / Scrap"/>
    <x v="0"/>
  </r>
  <r>
    <x v="651"/>
    <s v="CAS6451579"/>
    <s v="Issue"/>
    <x v="0"/>
    <x v="1"/>
    <m/>
    <m/>
    <s v="Schlage Residential"/>
    <s v="Lock"/>
    <s v="FE Handleset"/>
    <s v="Ensenada"/>
    <s v="Is there anything else we should know about this return?: Our PO states we ordered a FE285GRW716AND not a FE285GRW716AND619. Please send out a replacement for the correct item &amp; a RMA for the incorrect product._x000a_Selected primary Product Type: Mechanical Locks_x000a_Do you also need to update the Ship To Address on your order?: Yes_x000a_The customer changed the ship-to address and it is saved on the shipping tab._x000a_Did the label match the product inside?: Yes_x000a_One or more files were provided by the customer and saved in the timeline._x000a_Email: smetz@topnotchinc.com_x000a_Phone Number: 18002334210_x000a_Preferred Contact Method: Email_x000a_"/>
    <s v="TOP NOTCH DISTRIBUTORS"/>
    <s v="14212516"/>
    <s v="5290140"/>
    <s v="8073528"/>
    <m/>
    <s v="Schlage Residential"/>
    <s v="Lock"/>
    <s v="FE Handleset"/>
    <s v="Ensenada"/>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043156620173"/>
    <m/>
    <m/>
    <m/>
    <n v="45972.791666666701"/>
    <m/>
    <m/>
    <s v="Replace Only"/>
    <s v="Resolved"/>
    <s v="Portal Cases"/>
    <s v="Kris Learned"/>
    <s v="Residential - Channel"/>
    <x v="9"/>
    <s v="Allegion Entered Incorrect Product"/>
    <s v="Allegion Entered Incorrect Product"/>
    <s v=""/>
    <s v="2026 / 02"/>
    <s v="Return / Replace / Scrap"/>
    <x v="1"/>
  </r>
  <r>
    <x v="652"/>
    <s v="CAS6452899"/>
    <s v="Issue"/>
    <x v="0"/>
    <x v="1"/>
    <m/>
    <m/>
    <s v="Fast Track"/>
    <s v="Multiple"/>
    <s v="Multiple"/>
    <s v="Security"/>
    <s v="REPLACE AT NO CHARGE_x000a_QTY (50) 35-270 468 S123 EVEREST KEY BL - Line 4_x000a__x000a_SHIP TO _x000a_BREDEMUS HARDWARE CO_x000a_1285 SYLVAN ST_x000a_Saint Paul, MN 55117_x000a__x000a_Is there anything else we should know about your request?: We are short one box of the 35-270 S123 key blanks   S00031642750_x000a_Selected primary Product Type: ProExpress/FastTrack_x000a_Do you also need to update the Ship To Address on your order?: No_x000a_The original ship-to address is saved on the shipping tab._x000a_Email: kristin@bredemus.com_x000a_Phone Number: 6514896250_x000a_Preferred Contact Method: Email"/>
    <s v="BREDEMUS HARDWARE CO"/>
    <s v="SO03280319  14274719"/>
    <s v="26-741"/>
    <s v="45711096 2/20/2026"/>
    <n v="4"/>
    <s v="Schlage Commercial"/>
    <s v="Lock"/>
    <s v="Keys"/>
    <s v="Security"/>
    <n v="50"/>
    <s v="0213082~Allegion no envió un producto/pieza|1040~(Alle) Spedito Articolo/Componente mancante|1036~Allegion a envoyé un produit ou une pièce manquante|1033~Allegion Sent Missing Product / Part"/>
    <s v="9741040~Prodotto Mancante|1033~Missing Product|1036~Produit manquant"/>
    <m/>
    <x v="0"/>
    <m/>
    <s v="S00031642750:FT"/>
    <m/>
    <m/>
    <m/>
    <n v="46072.791666666701"/>
    <m/>
    <m/>
    <s v="Replace Only"/>
    <s v="Resolved"/>
    <s v="Portal Cases"/>
    <s v="Karen Fischer"/>
    <s v="Commercial"/>
    <x v="17"/>
    <s v="Allegion Sent Missing Product / Part"/>
    <s v="Missing Product"/>
    <s v=""/>
    <s v="2026 / 02"/>
    <s v="Return / Replace / Scrap"/>
    <x v="0"/>
  </r>
  <r>
    <x v="653"/>
    <s v="CAS6454140"/>
    <s v="Issue"/>
    <x v="0"/>
    <x v="0"/>
    <m/>
    <s v="Reliability"/>
    <s v="Schlage System Components"/>
    <s v="Sys Comp"/>
    <s v="RC04"/>
    <s v="Security"/>
    <s v="REPLACE / SCRAP_x000a_QTY (1), RC-04-PRX-M_x000a_00-18-C8-40-F9-C0_x000a_SO13903472_x000a_Ship: 7/22/2024_x000a__x000a_Ship to:_x000a_Advent Communications_x000a_ATTN : Mike Jouder _x000a_250 Meadowlands Boulevard_x000a_Washington, PA 15301_x000a__x000a_Reason:_x000a_Reader not discoverable after failed firmware update._x000a__x000a_SO13903472_x000a_CS called RC04 offline with red light not connecting - took to home network and was able to discover in the Isonas Configuration Tool- he then tried to update firmware he got to 99% and then it hung for 5+ minutes- got a error- he didn't remember the error-closed the window and then could not discover the RC04 again._x000a_he tried to power cycle no change- we tried to FDR on the phone no change ."/>
    <s v="Paul Galla"/>
    <s v="TECH ACCOMMODATION"/>
    <s v="CAS6454140 RPL TAC"/>
    <m/>
    <m/>
    <s v="Schlage System Components"/>
    <s v="Sys Comp"/>
    <s v="RC04"/>
    <s v="Security"/>
    <n v="1"/>
    <s v="0321033~Functional Electronic|1040~Funzionamento Elettronico|3082~Función electrónica|1036~Electronique fonctionnelle"/>
    <s v="1701036~La Mise à Jour du Microprogramme a Éch|3082~Fallo actualización firmware|1040~Aggiornamento del Firmware Fallito|1033~Firmware Update Failed"/>
    <s v="0601033~Will Not Update|1036~Will not update|3082~No actualiza|1040~Non si aggiorna"/>
    <x v="0"/>
    <m/>
    <s v="RC-04-PRX-M"/>
    <s v="Firmware"/>
    <m/>
    <m/>
    <n v="45512.833333333299"/>
    <m/>
    <m/>
    <s v="Replace Only"/>
    <s v="Resolved"/>
    <s v="Jeffrey Lomauro"/>
    <s v="Jeff Livingston"/>
    <s v="Commercial"/>
    <x v="6"/>
    <s v="Functional Electronic"/>
    <s v="Firmware Update Failed"/>
    <s v="Will Not Update"/>
    <s v="2026 / 02"/>
    <s v="Return / Replace / Scrap"/>
    <x v="0"/>
  </r>
  <r>
    <x v="654"/>
    <s v="CAS6455489"/>
    <s v="Issue"/>
    <x v="1"/>
    <x v="2"/>
    <m/>
    <m/>
    <s v="Steelcraft"/>
    <s v="Door"/>
    <s v="FS"/>
    <s v="Blue Ash"/>
    <s v="ACCT#  1855  ISSUE CREDIT  $17.82  (OS) _x000a_Apply Quote (Selected): 1602814_x000a_Is there anything else we should know about this request: Order was placed between the issuing of the new quote 1602814. The discount shown on invoice is 54.50 % but should be a 59 percent discount_x000a_Please select the primary Product Type on this request: Steelcraft Doors and Frames_x000a_Do you also need to update the Ship To Address on your order?: No_x000a_The original ship-to address is saved on the shipping tab._x000a_Email: astutz@lazcos.com_x000a_Phone Number: (219) 980-0860_x000a_Preferred Contact Method: Email"/>
    <s v="LAZZARO CO"/>
    <s v="109032"/>
    <s v="MW3001-100"/>
    <s v="11888285"/>
    <n v="1"/>
    <s v="Steelcraft"/>
    <s v="Door"/>
    <s v="L"/>
    <s v="Blue Ash"/>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80"/>
    <m/>
    <s v="Credit Request"/>
    <s v="Active"/>
    <s v="Portal Cases"/>
    <s v="Stephen Estep"/>
    <s v="Commercial"/>
    <x v="2"/>
    <s v="Customer Forgot or Incorrect Quote #"/>
    <s v="Customer Provided Incorrect Quote #"/>
    <s v=""/>
    <s v="2026 / 02"/>
    <s v="Credit / Debit Request"/>
    <x v="2"/>
  </r>
  <r>
    <x v="654"/>
    <s v="CAS6455489"/>
    <s v="Issue"/>
    <x v="1"/>
    <x v="2"/>
    <m/>
    <m/>
    <s v="Steelcraft"/>
    <s v="Door"/>
    <s v="FS"/>
    <s v="Blue Ash"/>
    <s v="ACCT#  1855  ISSUE CREDIT  $17.82  (OS) _x000a_Apply Quote (Selected): 1602814_x000a_Is there anything else we should know about this request: Order was placed between the issuing of the new quote 1602814. The discount shown on invoice is 54.50 % but should be a 59 percent discount_x000a_Please select the primary Product Type on this request: Steelcraft Doors and Frames_x000a_Do you also need to update the Ship To Address on your order?: No_x000a_The original ship-to address is saved on the shipping tab._x000a_Email: astutz@lazcos.com_x000a_Phone Number: (219) 980-0860_x000a_Preferred Contact Method: Email"/>
    <s v="LAZZARO CO"/>
    <s v="109032"/>
    <s v="MW3001-100"/>
    <s v="11888285"/>
    <n v="1"/>
    <m/>
    <m/>
    <m/>
    <m/>
    <m/>
    <m/>
    <m/>
    <m/>
    <x v="4"/>
    <m/>
    <s v="F 164.FRME.STL.CFG.F"/>
    <m/>
    <m/>
    <m/>
    <n v="46051.791666666701"/>
    <m/>
    <m/>
    <m/>
    <s v="Active"/>
    <s v="Portal Cases"/>
    <s v="Stephen Estep"/>
    <s v="Commercial"/>
    <x v="2"/>
    <s v=""/>
    <s v=""/>
    <s v=""/>
    <s v="2026 / 02"/>
    <s v="Credit / Debit Request"/>
    <x v="1"/>
  </r>
  <r>
    <x v="655"/>
    <s v="CAS6446440"/>
    <s v="Issue"/>
    <x v="1"/>
    <x v="2"/>
    <m/>
    <m/>
    <s v="Ives / Gj Commercial"/>
    <s v="Accy"/>
    <s v="Overhead Door Holder / Stops"/>
    <s v="Indianapolis"/>
    <s v="2/25 SEE NOTE_x000a__x000a_Valid quote 1559108 is approved to apply to this purchase order. Please see attached quote page for discount details. I. SANDOVAL_x000a__x000a_----------------------------------------------------------_x000a__x000a_Apply Quote# 1559108_x000a_Credit Invoice# 45712638"/>
    <s v="JOHNSON HARDWARE COMPANY"/>
    <s v="SO03272582"/>
    <s v="210010"/>
    <s v="45712638"/>
    <m/>
    <s v="Ives / Gj Commercial"/>
    <s v="Accy"/>
    <s v="Overhead Door Holder / Stops"/>
    <s v="Indianapolis"/>
    <n v="1"/>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m/>
    <m/>
    <m/>
    <m/>
    <m/>
    <n v="46076"/>
    <m/>
    <s v="Credit Request"/>
    <s v="Active"/>
    <s v="Tre' Anthony Barnes"/>
    <s v="Tre' Anthony Barnes"/>
    <s v="Commercial"/>
    <x v="1"/>
    <s v="Quote Change / Revision"/>
    <s v="Quote Discounts Revised After PO Shipped"/>
    <s v=""/>
    <s v="2026 / 02"/>
    <s v="Credit / Debit Request"/>
    <x v="1"/>
  </r>
  <r>
    <x v="656"/>
    <s v="CAS6448616"/>
    <s v="Issue"/>
    <x v="0"/>
    <x v="0"/>
    <m/>
    <s v="Out of Box"/>
    <s v="Lcn"/>
    <s v="Dctl"/>
    <s v="9540"/>
    <s v="Princeton"/>
    <s v="Return/Replace_x000a_(1) 9540-3462 Controller Assy.                  115  _x000a_Defective_x000a_Product Support - CAS6425316_x000a__x000a_Ship to:_x000a_CRAFTMASTER HARDWARE LLC  _x000a_190 Veterans Dr  _x000a_Northvale         NJ 07647         _x000a__x000a_Do you need a replacement for a component or the entire device?: Component_x000a_Please describe the component: need replacement 9540-3462 for defective unit_x000a_Is there anything else we should know about this return?: customer created case# CAS6425316_x000a_Selected primary Product Type: Closers_x000a_Do you also need to update the Ship To Address on your order?: No_x000a_The original ship-to address is saved on the shipping tab._x000a_Email: clogan@craftmaster.net_x000a_Phone Number: 2017680808_x000a_Preferred Contact Method: Email"/>
    <s v="Kendell Intermediate Corp - dba Craftmaster"/>
    <s v="SO02658390"/>
    <s v="P209049"/>
    <s v="44957621"/>
    <n v="1"/>
    <s v="Lcn"/>
    <s v="Dctl"/>
    <s v="95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9540-3462 Controller Assy.                  115"/>
    <s v="Control Box"/>
    <m/>
    <m/>
    <n v="45494.833333333299"/>
    <m/>
    <m/>
    <s v="Return and Replace"/>
    <s v="Active"/>
    <s v="Portal Cases"/>
    <s v="Lisa Waterhouse"/>
    <s v="Commercial"/>
    <x v="4"/>
    <s v="Door Not in Control"/>
    <s v="Won't Stay in Adjustment"/>
    <s v=""/>
    <s v="2026 / 02"/>
    <s v="Return / Replace / Scrap"/>
    <x v="0"/>
  </r>
  <r>
    <x v="657"/>
    <s v="CAS6448709"/>
    <s v="Issue"/>
    <x v="0"/>
    <x v="4"/>
    <m/>
    <m/>
    <s v="Ives / Gj Commercial"/>
    <s v="Accy"/>
    <s v="Pulls &amp; Pushbars"/>
    <s v="Indianapolis"/>
    <s v="**CANNOT RETURN - BELOW OUR $250.00 RETURN POLICY**_x000a__x000a_L2 QTY 1 VR910-NL STD US32D_x000a_L3 QTY 1 8400 US32D 10&quot; x 46 B-CS_x000a_45% RESTOCK FEE_x000a__x000a_Is there anything else we should know about this return?: Customer would like to return if possible_x000a_Selected primary Product Type: Closers_x000a_Is this still new and in the original package?: No_x000a_Email: aaron.ovelman@arconic.com_x000a_Phone Number: 5703896302_x000a_Preferred Contact Method: Email"/>
    <s v="KAWNEER CO INC"/>
    <s v="SO03246667"/>
    <s v="68-612801OP"/>
    <s v="45689145"/>
    <n v="2"/>
    <s v="Ives / Gj Commercial"/>
    <s v="Accy"/>
    <s v="Pulls &amp; Pushbars"/>
    <s v="Indianapolis"/>
    <n v="1"/>
    <s v="0141033~Customer Ordered Incorrect Amount|1040~(Cliente) Ordinato Q.tà/Valore Errato|3082~Cliente solicitó cantidad errónea|1036~Le client a commandé un montant incorrect"/>
    <s v="2251033~Overage|1036~Excédent|1040~Troppo Vecchio|3082~Exceso|1055~Geçkin"/>
    <m/>
    <x v="2"/>
    <m/>
    <s v="VR.1005"/>
    <m/>
    <m/>
    <m/>
    <n v="46057.791666666701"/>
    <m/>
    <m/>
    <s v="Return Only"/>
    <s v="Resolved"/>
    <s v="Portal Cases"/>
    <s v="Jacquelyn Bastone"/>
    <s v="Commercial"/>
    <x v="1"/>
    <s v="Customer Ordered Incorrect Amount"/>
    <s v="Overage"/>
    <s v=""/>
    <s v="2026 / 02"/>
    <s v="Return / Replace / Scrap"/>
    <x v="2"/>
  </r>
  <r>
    <x v="657"/>
    <s v="CAS6448709"/>
    <s v="Issue"/>
    <x v="0"/>
    <x v="4"/>
    <m/>
    <m/>
    <s v="Ives / Gj Commercial"/>
    <s v="Accy"/>
    <s v="Pulls &amp; Pushbars"/>
    <s v="Indianapolis"/>
    <s v="**CANNOT RETURN - BELOW OUR $250.00 RETURN POLICY**_x000a__x000a_L2 QTY 1 VR910-NL STD US32D_x000a_L3 QTY 1 8400 US32D 10&quot; x 46 B-CS_x000a_45% RESTOCK FEE_x000a__x000a_Is there anything else we should know about this return?: Customer would like to return if possible_x000a_Selected primary Product Type: Closers_x000a_Is this still new and in the original package?: No_x000a_Email: aaron.ovelman@arconic.com_x000a_Phone Number: 5703896302_x000a_Preferred Contact Method: Email"/>
    <s v="KAWNEER CO INC"/>
    <s v="SO03246667"/>
    <s v="68-612801OP"/>
    <s v="45689145"/>
    <n v="3"/>
    <s v="Ives / Gj Commercial"/>
    <s v="Accy"/>
    <s v="Plates - Kick/Push/Pull"/>
    <s v="Indianapolis"/>
    <n v="1"/>
    <s v="0141033~Customer Ordered Incorrect Amount|1040~(Cliente) Ordinato Q.tà/Valore Errato|3082~Cliente solicitó cantidad errónea|1036~Le client a commandé un montant incorrect"/>
    <s v="2251033~Overage|1036~Excédent|1040~Troppo Vecchio|3082~Exceso|1055~Geçkin"/>
    <m/>
    <x v="2"/>
    <m/>
    <s v="KPLATE.13481"/>
    <m/>
    <m/>
    <m/>
    <n v="46057.791666666701"/>
    <m/>
    <m/>
    <s v="Return Only"/>
    <s v="Resolved"/>
    <s v="Portal Cases"/>
    <s v="Jacquelyn Bastone"/>
    <s v="Commercial"/>
    <x v="1"/>
    <s v="Customer Ordered Incorrect Amount"/>
    <s v="Overage"/>
    <s v=""/>
    <s v="2026 / 02"/>
    <s v="Return / Replace / Scrap"/>
    <x v="2"/>
  </r>
  <r>
    <x v="658"/>
    <s v="CAS6448812"/>
    <s v="Issue"/>
    <x v="0"/>
    <x v="1"/>
    <m/>
    <m/>
    <s v="Zero"/>
    <s v="Accy"/>
    <s v="Perimeter Seals"/>
    <s v="Indianapolis"/>
    <s v="Return with 45% restock fee/no call tags. Customer ordered twice. _x000a__x000a_Line 1 - Qty 58 - 488S-BK 17FT PSA_x000a_Line 2 - Qty 2 - 488S-BK 20FT PSA_x000a_Line 3 - Qty 1 - 488S-BK 18ft PSA_x000a_Line 4 - Qty 1 - 488S-BK 18ft PSA_x000a__x000a_Ship to:_x000a_Rayhaven_x000a_35901 SCHOOLCRAFT RD_x000a_LIVONIA, MI 48150_x000a_USA_x000a__x000a__x000a_Is there anything else we should know about this return?: Accidental double order_x000a_Selected primary Product Type: Accessories_x000a_Is this still new and in the original package?: Yes_x000a_One or more files were provided by the customer and saved in the timeline._x000a_Email: zmielen@rayhaven.com_x000a_Phone Number: (313) 428-6246_x000a_Preferred Contact Method: Email"/>
    <s v="UNIFIED DOOR AND HARDWARE DBA RAYHAVEN EQUIPMENT GROUP"/>
    <s v="SO03272907"/>
    <s v="1065171"/>
    <s v="45709641"/>
    <n v="1"/>
    <s v="Zero"/>
    <s v="Accy"/>
    <s v="Weatherstripping"/>
    <s v="Indianapolis"/>
    <n v="58"/>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WT488BK-17PSA"/>
    <m/>
    <m/>
    <m/>
    <n v="46071.791666666701"/>
    <m/>
    <m/>
    <s v="Return Only"/>
    <s v="Active"/>
    <s v="Portal Cases"/>
    <s v="Caleb Nanzer"/>
    <s v="Commercial"/>
    <x v="5"/>
    <s v="Customer Ordered Incorrect Product"/>
    <s v="Customer Ordered Incorrect Product"/>
    <s v=""/>
    <s v="2026 / 02"/>
    <s v="Return / Replace / Scrap"/>
    <x v="2"/>
  </r>
  <r>
    <x v="658"/>
    <s v="CAS6448812"/>
    <s v="Issue"/>
    <x v="0"/>
    <x v="1"/>
    <m/>
    <m/>
    <s v="Zero"/>
    <s v="Accy"/>
    <s v="Perimeter Seals"/>
    <s v="Indianapolis"/>
    <s v="Return with 45% restock fee/no call tags. Customer ordered twice. _x000a__x000a_Line 1 - Qty 58 - 488S-BK 17FT PSA_x000a_Line 2 - Qty 2 - 488S-BK 20FT PSA_x000a_Line 3 - Qty 1 - 488S-BK 18ft PSA_x000a_Line 4 - Qty 1 - 488S-BK 18ft PSA_x000a__x000a_Ship to:_x000a_Rayhaven_x000a_35901 SCHOOLCRAFT RD_x000a_LIVONIA, MI 48150_x000a_USA_x000a__x000a__x000a_Is there anything else we should know about this return?: Accidental double order_x000a_Selected primary Product Type: Accessories_x000a_Is this still new and in the original package?: Yes_x000a_One or more files were provided by the customer and saved in the timeline._x000a_Email: zmielen@rayhaven.com_x000a_Phone Number: (313) 428-6246_x000a_Preferred Contact Method: Email"/>
    <s v="UNIFIED DOOR AND HARDWARE DBA RAYHAVEN EQUIPMENT GROUP"/>
    <s v="SO03272907"/>
    <s v="1065171"/>
    <s v="45709641"/>
    <n v="2"/>
    <s v="Zero"/>
    <s v="Accy"/>
    <s v="Weatherstripping"/>
    <s v="Indianapolis"/>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WT488BK-20PSA"/>
    <m/>
    <m/>
    <m/>
    <n v="46071.791666666701"/>
    <m/>
    <m/>
    <s v="Return Only"/>
    <s v="Active"/>
    <s v="Portal Cases"/>
    <s v="Caleb Nanzer"/>
    <s v="Commercial"/>
    <x v="5"/>
    <s v="Customer Ordered Incorrect Product"/>
    <s v="Customer Ordered Incorrect Product"/>
    <s v=""/>
    <s v="2026 / 02"/>
    <s v="Return / Replace / Scrap"/>
    <x v="2"/>
  </r>
  <r>
    <x v="658"/>
    <s v="CAS6448812"/>
    <s v="Issue"/>
    <x v="0"/>
    <x v="1"/>
    <m/>
    <m/>
    <s v="Zero"/>
    <s v="Accy"/>
    <s v="Perimeter Seals"/>
    <s v="Indianapolis"/>
    <s v="Return with 45% restock fee/no call tags. Customer ordered twice. _x000a__x000a_Line 1 - Qty 58 - 488S-BK 17FT PSA_x000a_Line 2 - Qty 2 - 488S-BK 20FT PSA_x000a_Line 3 - Qty 1 - 488S-BK 18ft PSA_x000a_Line 4 - Qty 1 - 488S-BK 18ft PSA_x000a__x000a_Ship to:_x000a_Rayhaven_x000a_35901 SCHOOLCRAFT RD_x000a_LIVONIA, MI 48150_x000a_USA_x000a__x000a__x000a_Is there anything else we should know about this return?: Accidental double order_x000a_Selected primary Product Type: Accessories_x000a_Is this still new and in the original package?: Yes_x000a_One or more files were provided by the customer and saved in the timeline._x000a_Email: zmielen@rayhaven.com_x000a_Phone Number: (313) 428-6246_x000a_Preferred Contact Method: Email"/>
    <s v="UNIFIED DOOR AND HARDWARE DBA RAYHAVEN EQUIPMENT GROUP"/>
    <s v="SO03272907"/>
    <s v="1065171"/>
    <s v="45709641"/>
    <n v="3"/>
    <s v="Zero"/>
    <s v="Accy"/>
    <s v="Weatherstripping"/>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WT488BK-18PSA"/>
    <m/>
    <m/>
    <m/>
    <n v="46071.791666666701"/>
    <m/>
    <m/>
    <s v="Return Only"/>
    <s v="Active"/>
    <s v="Portal Cases"/>
    <s v="Caleb Nanzer"/>
    <s v="Commercial"/>
    <x v="5"/>
    <s v="Customer Ordered Incorrect Product"/>
    <s v="Customer Ordered Incorrect Product"/>
    <s v=""/>
    <s v="2026 / 02"/>
    <s v="Return / Replace / Scrap"/>
    <x v="2"/>
  </r>
  <r>
    <x v="658"/>
    <s v="CAS6448812"/>
    <s v="Issue"/>
    <x v="0"/>
    <x v="1"/>
    <m/>
    <m/>
    <s v="Zero"/>
    <s v="Accy"/>
    <s v="Perimeter Seals"/>
    <s v="Indianapolis"/>
    <s v="Return with 45% restock fee/no call tags. Customer ordered twice. _x000a__x000a_Line 1 - Qty 58 - 488S-BK 17FT PSA_x000a_Line 2 - Qty 2 - 488S-BK 20FT PSA_x000a_Line 3 - Qty 1 - 488S-BK 18ft PSA_x000a_Line 4 - Qty 1 - 488S-BK 18ft PSA_x000a__x000a_Ship to:_x000a_Rayhaven_x000a_35901 SCHOOLCRAFT RD_x000a_LIVONIA, MI 48150_x000a_USA_x000a__x000a__x000a_Is there anything else we should know about this return?: Accidental double order_x000a_Selected primary Product Type: Accessories_x000a_Is this still new and in the original package?: Yes_x000a_One or more files were provided by the customer and saved in the timeline._x000a_Email: zmielen@rayhaven.com_x000a_Phone Number: (313) 428-6246_x000a_Preferred Contact Method: Email"/>
    <s v="UNIFIED DOOR AND HARDWARE DBA RAYHAVEN EQUIPMENT GROUP"/>
    <s v="SO03272907"/>
    <s v="1065171"/>
    <s v="45709641"/>
    <n v="4"/>
    <s v="Zero"/>
    <s v="Accy"/>
    <s v="Weatherstripping"/>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WT488BK-21PSA"/>
    <m/>
    <m/>
    <m/>
    <n v="46071.791666666701"/>
    <m/>
    <m/>
    <s v="Return Only"/>
    <s v="Active"/>
    <s v="Portal Cases"/>
    <s v="Caleb Nanzer"/>
    <s v="Commercial"/>
    <x v="5"/>
    <s v="Customer Ordered Incorrect Product"/>
    <s v="Customer Ordered Incorrect Product"/>
    <s v=""/>
    <s v="2026 / 02"/>
    <s v="Return / Replace / Scrap"/>
    <x v="2"/>
  </r>
  <r>
    <x v="659"/>
    <s v="CAS6452992"/>
    <s v="Issue"/>
    <x v="0"/>
    <x v="1"/>
    <m/>
    <m/>
    <s v="Proexpress"/>
    <s v="Multiple"/>
    <s v="Multiple"/>
    <s v="Olathe"/>
    <s v="W581PD DAN 2 3/4-BS 30-148 SCHLAGE-C/KWY 626  not available as P Conventional 6-pin cylinder, keyed 5 through ProExpress only P6_x000a__x000a_Is there anything else we should know about this return?: We ordered 100 each Lockset W581PD DAN 2 3/4-BS 30-148 SCHLAGE-C/KWY 626 which are keyed and appears wrong locksets are in transit to us again. Please ship correct replacements ASAP! Ship 30 each UPS Next Day Air at Allegion's expense and 70 each Ground Shipment. We are shorting product to one of our biggest customers due to Allegion's error on our last 2 shipments of these locksets._x000a_Selected primary Product Type: Mechanical Locks_x000a_Do you also need to update the Ship To Address on your order?: No_x000a_The original ship-to address is saved on the shipping tab._x000a_Did the label match the product inside?: Yes_x000a_Email: tburrow@cookandboardman.com_x000a_Preferred Contact Method: Email"/>
    <s v="COOK &amp; BOARDMAN LLC"/>
    <s v="SO03286312"/>
    <s v="6617209"/>
    <s v="45719011"/>
    <n v="1"/>
    <m/>
    <m/>
    <m/>
    <m/>
    <n v="100"/>
    <m/>
    <m/>
    <m/>
    <x v="4"/>
    <m/>
    <s v="194555238015"/>
    <m/>
    <m/>
    <m/>
    <n v="46077.791666666701"/>
    <m/>
    <m/>
    <m/>
    <s v="Resolved"/>
    <s v="Portal Cases"/>
    <s v="Kris Learned"/>
    <s v="Commercial"/>
    <x v="11"/>
    <s v=""/>
    <s v=""/>
    <s v=""/>
    <s v="2026 / 02"/>
    <s v="Return / Replace / Scrap"/>
    <x v="1"/>
  </r>
  <r>
    <x v="660"/>
    <s v="CAS6453384"/>
    <s v="Issue"/>
    <x v="0"/>
    <x v="1"/>
    <m/>
    <m/>
    <s v="Fast Track"/>
    <s v="Multiple"/>
    <s v="Multiple"/>
    <s v="Indianapolis"/>
    <s v="Is there anything else we should know about this return?: We ordered 4.5&quot; x 4.5&quot; TW8 hinges but received 4.5&quot; x 4&quot; TW8 hinges instead.  Please send replacements and return paperwork.  We are currently installing this project and need the replacements pretty quickly._x000a_Selected primary Product Type: Accessories_x000a_Do you also need to update the Ship To Address on your order?: No_x000a_The original ship-to address is saved on the shipping tab._x000a_Did the label match the product inside?: Yes_x000a_Email: mikeg@discoverydoor.com_x000a_Phone Number: 19163153253_x000a_Preferred Contact Method: Email_x000a_"/>
    <s v="Cook &amp; Boardman dba Discovery Door"/>
    <s v="SO03174432"/>
    <s v="506755-003"/>
    <s v="45585181"/>
    <n v="2"/>
    <m/>
    <m/>
    <m/>
    <m/>
    <n v="12"/>
    <m/>
    <m/>
    <m/>
    <x v="4"/>
    <m/>
    <s v="5HG.11315"/>
    <m/>
    <m/>
    <m/>
    <n v="45971.791666666701"/>
    <m/>
    <m/>
    <m/>
    <s v="Active"/>
    <s v="Portal Cases"/>
    <s v="Kris Learned"/>
    <s v="Commercial"/>
    <x v="17"/>
    <s v=""/>
    <s v=""/>
    <s v=""/>
    <s v="2026 / 02"/>
    <s v="Return / Replace / Scrap"/>
    <x v="1"/>
  </r>
  <r>
    <x v="661"/>
    <s v="CAS6453500"/>
    <s v="Issue"/>
    <x v="0"/>
    <x v="0"/>
    <m/>
    <s v="Reliability"/>
    <s v="Locknetics"/>
    <s v="Sys Comp"/>
    <s v="Pushplt"/>
    <s v="Olathe"/>
    <s v="Fault: The initial installation of the button was performed, and the valve was adjusted to provide a hold time of approximately 6 to 7 seconds. This allows the door operator sufficient time to open the door while the electromagnets are deactivated. Two days after the button was installed, the customer reported a door malfunction. It was discovered that the button was not providing the hold time necessary for the operator to open the door. The button was disassembled, and it was found that adjusting its valve did not change the hold time. Tests were performed on the door with another button, adjusting its valve, and it functioned and maintained the hold time. It was concluded that the fault lies with the button, which is not providing a hold time._x000a__x000a_Line 1 / QTY = 1 / PUSHBUTTON.631.AL.EX.DA / 043156576395"/>
    <s v="ANIXTER INC"/>
    <s v="14241242"/>
    <s v="124-418819-124"/>
    <m/>
    <n v="1"/>
    <s v="Locknetics"/>
    <s v="Sys Comp"/>
    <s v="Pushplt"/>
    <s v="Olathe"/>
    <n v="1"/>
    <s v="0321033~Functional Electronic|1040~Funzionamento Elettronico|3082~Función electrónica|1036~Electronique fonctionnelle"/>
    <s v="3971033~Wiring|1036~Câblage|1040~Cablaggio|3082~Alambrado|1055~Kablolama"/>
    <m/>
    <x v="0"/>
    <m/>
    <s v="043156576395"/>
    <s v="PPH-100-AL"/>
    <m/>
    <m/>
    <n v="46027.791666666701"/>
    <m/>
    <m/>
    <s v="Replace Only"/>
    <s v="Active"/>
    <s v="Lonnie Carl"/>
    <s v="Lonnie Carl"/>
    <s v="International"/>
    <x v="14"/>
    <s v="Functional Electronic"/>
    <s v="Wiring"/>
    <s v=""/>
    <s v="2026 / 02"/>
    <s v="Return / Replace / Scrap"/>
    <x v="0"/>
  </r>
  <r>
    <x v="662"/>
    <s v="CAS6455873"/>
    <s v="Issue"/>
    <x v="0"/>
    <x v="4"/>
    <m/>
    <m/>
    <s v="Steelcraft"/>
    <s v="Door"/>
    <s v="Frame Elevations"/>
    <s v="Blue Ash"/>
    <s v="(104)  REPL  20 PCS  PT# 3AN0700P021-GL _x000a_(SEE  SHIP  TO ADD  BELOW)   (n/c  cust accom)  _x000a_The customer is in need of 20 of the attached base anchors for sidelite/ transom frames from original PO TF4288- 102W . I need to get these sent direct to the jobsite ( below address )  asap . Please confirm you received this &amp; advise when we can get these sent , these are holding up the installation of the frames  . _x000a__x000a_Consigli Constructionc_x000a_14709 Saddle Creek Drive _x000a_Burtonsville , Md   , 20886 _x000a_Attn Steve Turocy  202-875-4516 _x000a__x000a_         Any questions please call _x000a_           Thank you _x000a_Bob Gallagher"/>
    <s v="Unified Door &amp; Hardware Group dba Joffe Millwork &amp; Supply"/>
    <s v="996503"/>
    <s v="TF4288-102W-TB"/>
    <s v="11880898"/>
    <n v="104"/>
    <s v="Steelcraft"/>
    <s v="Door"/>
    <s v="Frame Elevations"/>
    <s v="Blue Ash"/>
    <n v="20"/>
    <s v="0141033~Customer Ordered Incorrect Amount|1040~(Cliente) Ordinato Q.tà/Valore Errato|3082~Cliente solicitó cantidad errónea|1036~Le client a commandé un montant incorrect"/>
    <s v="3251033~Shortage|1040~Mancanza|1055~Eksiklik|3082~Escaso|1036~Rupture"/>
    <m/>
    <x v="2"/>
    <m/>
    <s v="3AN0700P021-GL"/>
    <m/>
    <m/>
    <m/>
    <m/>
    <n v="46080"/>
    <m/>
    <s v="Replace Only"/>
    <s v="Resolved"/>
    <s v="Stephen Estep"/>
    <s v="Jeff Livingston"/>
    <s v="Commercial"/>
    <x v="2"/>
    <s v="Customer Ordered Incorrect Amount"/>
    <s v="Shortage"/>
    <s v=""/>
    <s v="2026 / 02"/>
    <s v="Return / Replace / Scrap"/>
    <x v="2"/>
  </r>
  <r>
    <x v="663"/>
    <s v="CAS6455903"/>
    <s v="Issue"/>
    <x v="0"/>
    <x v="1"/>
    <m/>
    <m/>
    <s v="Steelcraft"/>
    <s v="Door"/>
    <s v="Paladin PW"/>
    <s v="Blue Ash"/>
    <s v="Pending Approval (Davidson or Guthrie) 02/27_x000a__x000a_(30)  No Charge Glass Replacement 961749, opening#108, inactive leaf_x000a__x000a_Enterprise State Community College_x000a_600 Plaza Drive_x000a_Enterprise, AL 36330_x000a__x000a_ Charles Mayhall (Project Manager) 251-510-2995_x000a__x000a_Robert Harrison (Superintendent) 251-233-8710_x000a__x000a_Please create a case for a No Charge tornado glass replacement of (1) PNF narrow light – Quality will replace onsite._x000a_• Problem: Glass arrived broken from Steelcraft last year. Customer let me know but had to install the door to close the opening and finish the building. They are now ready for us to replace the glass. See photo._x000a_• Kevin Guthrie in quality will replace on site, targeting next week_x000a_• Customer: Brabner and Hollon #1400_x000a_• Order: PO#625999//SO#961749, line 30, opening#108, inactive leaf only of 6070 LM9300 pair (1 piece of 6MS0039A glass to replace)_x000a_• Customer Contact is Kelsey Stuart (cc’d)_x000a_ Kelsey, please reply all here when you have a site address and contact."/>
    <s v="BRABNER &amp; HOLLON"/>
    <s v="961749"/>
    <s v="625999"/>
    <s v="11851819"/>
    <n v="30"/>
    <s v="Steelcraft"/>
    <s v="Door"/>
    <s v="Paladin PW"/>
    <s v="Blue Ash"/>
    <n v="1"/>
    <s v="0241036~Allegion a produit un produit incorrect|1033~Allegion Manuf Incorrect Product"/>
    <s v="9401033~Incorrect Trim|1036~Garniture incorrecte|1040~Trim errato|3082~Ajuste incorrecto|1055~Yanlış Trim"/>
    <m/>
    <x v="0"/>
    <m/>
    <s v="PW144 PNF INACT ONLY"/>
    <m/>
    <m/>
    <m/>
    <m/>
    <n v="46080"/>
    <m/>
    <s v="Replace Only"/>
    <s v="Active"/>
    <s v="Stephen Estep"/>
    <s v="Jeff Livingston"/>
    <s v="Commercial"/>
    <x v="2"/>
    <s v="Allegion Manuf Incorrect Product"/>
    <s v="Incorrect Trim"/>
    <s v=""/>
    <s v="2026 / 02"/>
    <s v="Return / Replace / Scrap"/>
    <x v="0"/>
  </r>
  <r>
    <x v="664"/>
    <s v="CAS6456028"/>
    <s v="Issue"/>
    <x v="1"/>
    <x v="2"/>
    <m/>
    <m/>
    <s v="Schlage Commercial"/>
    <s v="Lock"/>
    <s v="ND"/>
    <s v="Security"/>
    <s v="Add quote 1588203 to invoice 8146646 and credit the difference."/>
    <s v="P W S INTERNATIONAL INC"/>
    <s v="14243925"/>
    <s v="53377-25-MD"/>
    <s v="8146646"/>
    <n v="1"/>
    <s v="Schlage Commercial"/>
    <s v="Lock"/>
    <s v="ND"/>
    <s v="Security"/>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51.083333333299"/>
    <m/>
    <m/>
    <s v="Credit Request"/>
    <s v="Active"/>
    <s v="Collin Cornelius"/>
    <s v="AM CRM"/>
    <s v="Commercial"/>
    <x v="3"/>
    <s v="Customer Forgot or Incorrect Quote #"/>
    <s v="Customer Forgot to Add Quote"/>
    <s v=""/>
    <s v="2026 / 02"/>
    <s v="Credit / Debit Request"/>
    <x v="2"/>
  </r>
  <r>
    <x v="665"/>
    <s v="CAS6456263"/>
    <s v="Issue"/>
    <x v="0"/>
    <x v="0"/>
    <m/>
    <s v="Out of Box"/>
    <s v="Schlage Commercial"/>
    <s v="Lock"/>
    <s v="L9000"/>
    <s v="Security"/>
    <s v="N/C REPLACE LINE 6 QTY 1)_x000a_LOCK.L9485.P6.EV.03.626.00A.RH.09-666.10-072.134.1 3/16.KA-0BIT.DETAIL.C124.48-009-EV.2_x000a__x000a_Per customer: We have qty-1 L9485 on this order that broke along the seam weld when we went to install_x000a_ _x000a_Ship To:_x000a_FDC STORAGE FACILITY_x000a_2615 S 80TH ST_x000a_SUITE 130_x000a_TACOMA, WA 98409"/>
    <s v="FRONTIER DOOR &amp; CABINET INC"/>
    <s v="14183018"/>
    <s v="FDC0000306300"/>
    <s v="8038794"/>
    <n v="6"/>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SLLK*11006356"/>
    <s v="L9485"/>
    <m/>
    <m/>
    <n v="45943.083333333299"/>
    <m/>
    <m/>
    <s v="Replace Only"/>
    <s v="Active"/>
    <s v="Collin Cornelius"/>
    <s v="Collin Cornelius"/>
    <s v="Commercial"/>
    <x v="3"/>
    <s v="Functional Mechanical"/>
    <s v="Broken / Bad Parts"/>
    <s v=""/>
    <s v="2026 / 02"/>
    <s v="Return / Replace / Scrap"/>
    <x v="0"/>
  </r>
  <r>
    <x v="666"/>
    <s v="CAS6445176"/>
    <s v="Issue"/>
    <x v="1"/>
    <x v="2"/>
    <m/>
    <m/>
    <s v="Schlage Residential"/>
    <s v="Lock"/>
    <s v="F Knob/Lever"/>
    <s v="Ensenada"/>
    <s v="Credit- Quote did not apply correctly_x000a__x000a_BE489WBC.CEN.622.12-351.10-116    QTY 6   282.80-181.44= 101.36 ea_x000a_B60.N.608.12-321.10-116.134.KA4.   QTY 4  31.12-14.18= 16.94 ea_x000a_F10.LAT.622.COL..16-080.10-027.134   QTY 24   34.12-17.67= 16.45 ea_x000a_F170.LAT.622.134   QTY 10     14.25-5.29= 8.96 ea_x000a__x000a__x000a_22239 N 17TH PL_x000a_PHOENIX, AZ, 85024"/>
    <s v="3-G TRIM INC"/>
    <s v="14269637"/>
    <s v="82702"/>
    <s v="8165421"/>
    <m/>
    <s v="Schlage Residential"/>
    <s v="Lock"/>
    <s v="F Knob/Lever"/>
    <s v="Ensenada"/>
    <n v="6"/>
    <s v="0531033~Quote / Product Error|1040~Errore Offerta / Prodotto|3082~Oferta / error producto|1036~Erreur de devis / produit"/>
    <s v="2751033~Quote Error|1036~Erreur de devis|1040~Errore di citazione|3082~Error de cita|1055~Alıntı Hatası"/>
    <m/>
    <x v="7"/>
    <m/>
    <s v="BE489WBC.CEN.622.12-351.10-116"/>
    <m/>
    <m/>
    <m/>
    <n v="46069.791666666701"/>
    <m/>
    <m/>
    <s v="Credit Request"/>
    <s v="Resolved"/>
    <s v="Lucresia James"/>
    <s v="Lucresia James"/>
    <s v="Residential - Channel"/>
    <x v="8"/>
    <s v="Quote / Product Error"/>
    <s v="Quote Error"/>
    <s v=""/>
    <s v="2026 / 02"/>
    <s v="Credit / Debit Request"/>
    <x v="1"/>
  </r>
  <r>
    <x v="666"/>
    <s v="CAS6445176"/>
    <s v="Issue"/>
    <x v="1"/>
    <x v="2"/>
    <m/>
    <m/>
    <s v="Schlage Residential"/>
    <s v="Lock"/>
    <s v="F Knob/Lever"/>
    <s v="Ensenada"/>
    <s v="Credit- Quote did not apply correctly_x000a__x000a_BE489WBC.CEN.622.12-351.10-116    QTY 6   282.80-181.44= 101.36 ea_x000a_B60.N.608.12-321.10-116.134.KA4.   QTY 4  31.12-14.18= 16.94 ea_x000a_F10.LAT.622.COL..16-080.10-027.134   QTY 24   34.12-17.67= 16.45 ea_x000a_F170.LAT.622.134   QTY 10     14.25-5.29= 8.96 ea_x000a__x000a__x000a_22239 N 17TH PL_x000a_PHOENIX, AZ, 85024"/>
    <s v="3-G TRIM INC"/>
    <s v="14269637"/>
    <s v="82702"/>
    <s v="8165421"/>
    <m/>
    <s v="Schlage Residential"/>
    <s v="Lock"/>
    <s v="F Knob/Lever"/>
    <s v="Ensenada"/>
    <n v="4"/>
    <s v="0531033~Quote / Product Error|1040~Errore Offerta / Prodotto|3082~Oferta / error producto|1036~Erreur de devis / produit"/>
    <s v="2751033~Quote Error|1036~Erreur de devis|1040~Errore di citazione|3082~Error de cita|1055~Alıntı Hatası"/>
    <m/>
    <x v="7"/>
    <m/>
    <s v="B60.N.608.12-321.10-116.134"/>
    <m/>
    <m/>
    <m/>
    <n v="46069.791666666701"/>
    <m/>
    <m/>
    <s v="Credit Request"/>
    <s v="Resolved"/>
    <s v="Lucresia James"/>
    <s v="Lucresia James"/>
    <s v="Residential - Channel"/>
    <x v="8"/>
    <s v="Quote / Product Error"/>
    <s v="Quote Error"/>
    <s v=""/>
    <s v="2026 / 02"/>
    <s v="Credit / Debit Request"/>
    <x v="1"/>
  </r>
  <r>
    <x v="666"/>
    <s v="CAS6445176"/>
    <s v="Issue"/>
    <x v="1"/>
    <x v="2"/>
    <m/>
    <m/>
    <s v="Schlage Residential"/>
    <s v="Lock"/>
    <s v="F Knob/Lever"/>
    <s v="Ensenada"/>
    <s v="Credit- Quote did not apply correctly_x000a__x000a_BE489WBC.CEN.622.12-351.10-116    QTY 6   282.80-181.44= 101.36 ea_x000a_B60.N.608.12-321.10-116.134.KA4.   QTY 4  31.12-14.18= 16.94 ea_x000a_F10.LAT.622.COL..16-080.10-027.134   QTY 24   34.12-17.67= 16.45 ea_x000a_F170.LAT.622.134   QTY 10     14.25-5.29= 8.96 ea_x000a__x000a__x000a_22239 N 17TH PL_x000a_PHOENIX, AZ, 85024"/>
    <s v="3-G TRIM INC"/>
    <s v="14269637"/>
    <s v="82702"/>
    <s v="8165421"/>
    <m/>
    <s v="Schlage Residential"/>
    <s v="Lock"/>
    <s v="F Knob/Lever"/>
    <s v="Ensenada"/>
    <n v="24"/>
    <s v="0531033~Quote / Product Error|1040~Errore Offerta / Prodotto|3082~Oferta / error producto|1036~Erreur de devis / produit"/>
    <s v="2751033~Quote Error|1036~Erreur de devis|1040~Errore di citazione|3082~Error de cita|1055~Alıntı Hatası"/>
    <m/>
    <x v="7"/>
    <m/>
    <s v="F10.LAT.622.COL"/>
    <m/>
    <m/>
    <m/>
    <n v="46069.791666666701"/>
    <m/>
    <m/>
    <s v="Credit Request"/>
    <s v="Resolved"/>
    <s v="Lucresia James"/>
    <s v="Lucresia James"/>
    <s v="Residential - Channel"/>
    <x v="8"/>
    <s v="Quote / Product Error"/>
    <s v="Quote Error"/>
    <s v=""/>
    <s v="2026 / 02"/>
    <s v="Credit / Debit Request"/>
    <x v="1"/>
  </r>
  <r>
    <x v="666"/>
    <s v="CAS6445176"/>
    <s v="Issue"/>
    <x v="1"/>
    <x v="2"/>
    <m/>
    <m/>
    <s v="Schlage Residential"/>
    <s v="Lock"/>
    <s v="F Knob/Lever"/>
    <s v="Ensenada"/>
    <s v="Credit- Quote did not apply correctly_x000a__x000a_BE489WBC.CEN.622.12-351.10-116    QTY 6   282.80-181.44= 101.36 ea_x000a_B60.N.608.12-321.10-116.134.KA4.   QTY 4  31.12-14.18= 16.94 ea_x000a_F10.LAT.622.COL..16-080.10-027.134   QTY 24   34.12-17.67= 16.45 ea_x000a_F170.LAT.622.134   QTY 10     14.25-5.29= 8.96 ea_x000a__x000a__x000a_22239 N 17TH PL_x000a_PHOENIX, AZ, 85024"/>
    <s v="3-G TRIM INC"/>
    <s v="14269637"/>
    <s v="82702"/>
    <s v="8165421"/>
    <m/>
    <s v="Schlage Residential"/>
    <s v="Lock"/>
    <s v="F Knob/Lever"/>
    <s v="Ensenada"/>
    <n v="10"/>
    <s v="0531033~Quote / Product Error|1040~Errore Offerta / Prodotto|3082~Oferta / error producto|1036~Erreur de devis / produit"/>
    <s v="2751033~Quote Error|1036~Erreur de devis|1040~Errore di citazione|3082~Error de cita|1055~Alıntı Hatası"/>
    <m/>
    <x v="7"/>
    <m/>
    <s v="F170.LAT.622.134"/>
    <m/>
    <m/>
    <m/>
    <n v="46069.791666666701"/>
    <m/>
    <m/>
    <s v="Credit Request"/>
    <s v="Resolved"/>
    <s v="Lucresia James"/>
    <s v="Lucresia James"/>
    <s v="Residential - Channel"/>
    <x v="8"/>
    <s v="Quote / Product Error"/>
    <s v="Quote Error"/>
    <s v=""/>
    <s v="2026 / 02"/>
    <s v="Credit / Debit Request"/>
    <x v="1"/>
  </r>
  <r>
    <x v="667"/>
    <s v="CAS6446021"/>
    <s v="Issue"/>
    <x v="0"/>
    <x v="1"/>
    <m/>
    <m/>
    <s v="Steelcraft"/>
    <s v="Door"/>
    <s v="SZ"/>
    <s v="Blue Ash"/>
    <s v="ACCT# 8581  ISSUE CREDIT $1373.12   (KM)  _x000a_Selected credit reason: Other_x000a_Is there anything else we should know about this request: PO 16252 FOR 7 OF THE BS02520 161 FACE BORE IS OFF SET BY 1/8_x000a_One or more files were provided by the customer and saved in the timeline._x000a_Email: sgibbs@jeldwen.com_x000a_Phone Number: (530) 704-3422_x000a_Preferred Contact Method: Email_x000a_I was in the shop yesterday and they shared a few ongoing issues on going with me.  We will pursue credit in the formal manor, but I want to make sure that you are seeing this and knowing the scale of what we are going through in day.  These problems are affecting the shop’s ability to prep in allotted time per preparation._x000a_ _x000a_7 each BS03520._x000a_ _x000a_Thanks,_x000a_Kraig"/>
    <s v="AMERICAN BUILDING SUPPLY"/>
    <s v="107667"/>
    <s v="16252"/>
    <s v="11888224"/>
    <m/>
    <s v="Steelcraft"/>
    <s v="Door"/>
    <s v="SZ"/>
    <s v="Blue Ash"/>
    <n v="1"/>
    <s v="0241036~Allegion a produit un produit incorrect|1033~Allegion Manuf Incorrect Product"/>
    <s v="9601033~Door Size Height"/>
    <m/>
    <x v="0"/>
    <m/>
    <m/>
    <m/>
    <m/>
    <m/>
    <m/>
    <n v="46078"/>
    <m/>
    <s v="Credit Request"/>
    <s v="Resolved"/>
    <s v="Portal Cases"/>
    <s v="Stephen Estep"/>
    <s v="Commercial"/>
    <x v="2"/>
    <s v="Allegion Manuf Incorrect Product"/>
    <s v="Door Size Height"/>
    <s v=""/>
    <s v="2026 / 02"/>
    <s v="Return / Replace / Scrap"/>
    <x v="0"/>
  </r>
  <r>
    <x v="667"/>
    <s v="CAS6446021"/>
    <s v="Issue"/>
    <x v="0"/>
    <x v="1"/>
    <m/>
    <m/>
    <s v="Steelcraft"/>
    <s v="Door"/>
    <s v="SZ"/>
    <s v="Blue Ash"/>
    <s v="ACCT# 8581  ISSUE CREDIT $1373.12   (KM)  _x000a_Selected credit reason: Other_x000a_Is there anything else we should know about this request: PO 16252 FOR 7 OF THE BS02520 161 FACE BORE IS OFF SET BY 1/8_x000a_One or more files were provided by the customer and saved in the timeline._x000a_Email: sgibbs@jeldwen.com_x000a_Phone Number: (530) 704-3422_x000a_Preferred Contact Method: Email_x000a_I was in the shop yesterday and they shared a few ongoing issues on going with me.  We will pursue credit in the formal manor, but I want to make sure that you are seeing this and knowing the scale of what we are going through in day.  These problems are affecting the shop’s ability to prep in allotted time per preparation._x000a_ _x000a_7 each BS03520._x000a_ _x000a_Thanks,_x000a_Kraig"/>
    <s v="AMERICAN BUILDING SUPPLY"/>
    <s v="107667"/>
    <s v="16252"/>
    <s v="11888224"/>
    <n v="1"/>
    <m/>
    <m/>
    <m/>
    <m/>
    <m/>
    <m/>
    <m/>
    <m/>
    <x v="4"/>
    <m/>
    <s v="BS02520.DOOR.STL.CFG.L"/>
    <m/>
    <m/>
    <m/>
    <m/>
    <m/>
    <m/>
    <s v="Credit Request"/>
    <s v="Resolved"/>
    <s v="Portal Cases"/>
    <s v="Stephen Estep"/>
    <s v="Commercial"/>
    <x v="2"/>
    <s v=""/>
    <s v=""/>
    <s v=""/>
    <s v="2026 / 02"/>
    <s v="Return / Replace / Scrap"/>
    <x v="1"/>
  </r>
  <r>
    <x v="668"/>
    <s v="CAS6446199"/>
    <s v="Issue"/>
    <x v="0"/>
    <x v="4"/>
    <m/>
    <m/>
    <s v="Schlage Commercial"/>
    <s v="Lock"/>
    <s v="Cylinder"/>
    <s v="Security"/>
    <s v="Line 1 -Did not receive cylinders_x000a_Received another customers cylinders_x000a_Old RPA 51009250506201_x000a_NEW RPA # 52402260506201 , NH _x000a_Replace no charge:_x000a_Line 1 Qty 10_x000a_CYL.23-030-6.EV.626.T123.MK.DETAIL_x000a_STR 627581U_x000a_GGM_x000a__x000a_Ship next day air to:_x000a_Emily Sheppard DBA Jack's Locksmith_x000a_78 Woods Rd_x000a_Spruce Pine, NC 28777_x000a__x000a_Call tag to send received cylinders to correct customer-CAS6445811"/>
    <s v="COOK &amp; BOARDMAN LLC"/>
    <s v="14266572"/>
    <s v="5941263-01"/>
    <s v="8165316"/>
    <n v="1"/>
    <s v="Schlage Commercial"/>
    <s v="Lock"/>
    <s v="Cylinder"/>
    <s v="Security"/>
    <n v="10"/>
    <s v="0641033~Allegion Shipped Incorrect Amount|1040~(Allegion) Spedito Valore/Q.tà Errato|3082~Allegion envió una cantidad incorrecta|1036~Allegion a expédié un montant incorrect"/>
    <s v="3251033~Shortage|1040~Mancanza|1055~Eksiklik|3082~Escaso|1036~Rupture"/>
    <m/>
    <x v="6"/>
    <m/>
    <s v="CYLSS-SLCY*5066470"/>
    <m/>
    <m/>
    <m/>
    <n v="46068.791666666701"/>
    <m/>
    <m/>
    <s v="Replace Only"/>
    <s v="Resolved"/>
    <s v="Tuesday Bailey"/>
    <s v="Kevin Durand"/>
    <s v="Commercial"/>
    <x v="3"/>
    <s v="Allegion Shipped Incorrect Amount"/>
    <s v="Shortage"/>
    <s v=""/>
    <s v="2026 / 02"/>
    <s v="Return / Replace / Scrap"/>
    <x v="0"/>
  </r>
  <r>
    <x v="669"/>
    <s v="CAS6446895"/>
    <s v="Issue"/>
    <x v="0"/>
    <x v="1"/>
    <m/>
    <m/>
    <s v="Ives / Gj Commercial"/>
    <s v="Accy"/>
    <s v="Hinges"/>
    <s v="Indianapolis"/>
    <s v="SIF credit, material in box did not match what they ordered. Ordered on new PO, please scrap material or return to stock. _x000a__x000a_Line 3 - Qty 8 - 5BB1 4.5 x 4 652 TW8 CON_x000a__x000a_Ship to:_x000a_Architectural Doors_x000a_3900 HOLLY ST_x000a_Denver, CO 80207_x000a_USA_x000a__x000a_Is there anything else we should know about this return?: SKU # didn't match what was listed on the PO as 4-1/2&quot; x 4-1/2&quot;. _x000a_A replacement order has been placed.  PO #609134._x000a_Please return these for full credit._x000a_Selected primary Product Type: Accessories_x000a_Do you also need to update the Ship To Address on your order?: No_x000a_The original ship-to address is saved on the shipping tab._x000a_Did the label match the product inside?: Yes_x000a_Email: talf@archdoorsinc.com_x000a_Phone Number: 13033221410_x000a_Preferred Contact Method: Email"/>
    <s v="Cook &amp; Boardman dba Architectural Doors"/>
    <s v="SO03275455"/>
    <s v="609129"/>
    <s v="45704218"/>
    <n v="3"/>
    <s v="Ives / Gj Commercial"/>
    <s v="Accy"/>
    <s v="Hinges"/>
    <s v="Indianapolis"/>
    <n v="8"/>
    <s v="0281033~Allegion Sent Incorrect Product / Part"/>
    <s v="9731033~Incorrect Part / Component|1036~Composant/pièce incorrect|1040~Componente errato"/>
    <m/>
    <x v="0"/>
    <m/>
    <s v="5HG.11315"/>
    <m/>
    <m/>
    <m/>
    <n v="46069.791666666701"/>
    <m/>
    <m/>
    <s v="Credit Request"/>
    <s v="Active"/>
    <s v="Portal Cases"/>
    <s v="Caleb Nanzer"/>
    <s v="Commercial"/>
    <x v="1"/>
    <s v="Allegion Sent Incorrect Product / Part"/>
    <s v="Incorrect Part / Component"/>
    <s v=""/>
    <s v="2026 / 02"/>
    <s v="Return / Replace / Scrap"/>
    <x v="0"/>
  </r>
  <r>
    <x v="670"/>
    <s v="CAS6447344"/>
    <s v="Issue"/>
    <x v="1"/>
    <x v="2"/>
    <m/>
    <m/>
    <s v="Von Duprin"/>
    <s v="Multiple"/>
    <s v="Multiple"/>
    <s v="Indianapolis"/>
    <s v="Please issue credit to invoice 45711611 in the amount of $2,549.97 for surcharges. _x000a__x000a_*Quote is surcharge exempt*"/>
    <s v="BA Hoft of Raleigh LLC"/>
    <s v="SO03265624"/>
    <s v="PO-079125##1"/>
    <s v="45711611"/>
    <n v="1"/>
    <s v="Von Duprin"/>
    <s v="Exit"/>
    <s v="98/99"/>
    <s v="Indianapolis"/>
    <n v="5"/>
    <s v="Surcharge Revision"/>
    <s v="Surcharge Revision"/>
    <m/>
    <x v="3"/>
    <m/>
    <s v="ED98"/>
    <m/>
    <m/>
    <m/>
    <n v="46072.791666666701"/>
    <m/>
    <m/>
    <s v="Credit Request"/>
    <s v="Resolved"/>
    <s v="Brayden Helms"/>
    <s v="Brayden Helms"/>
    <s v="Commercial"/>
    <x v="0"/>
    <s v="Surcharge Revision"/>
    <s v="Surcharge Revision"/>
    <s v=""/>
    <s v="2026 / 02"/>
    <s v="Credit / Debit Request"/>
    <x v="1"/>
  </r>
  <r>
    <x v="670"/>
    <s v="CAS6447344"/>
    <s v="Issue"/>
    <x v="1"/>
    <x v="2"/>
    <m/>
    <m/>
    <s v="Von Duprin"/>
    <s v="Multiple"/>
    <s v="Multiple"/>
    <s v="Indianapolis"/>
    <s v="Please issue credit to invoice 45711611 in the amount of $2,549.97 for surcharges. _x000a__x000a_*Quote is surcharge exempt*"/>
    <s v="BA Hoft of Raleigh LLC"/>
    <s v="SO03265624"/>
    <s v="PO-079125##1"/>
    <s v="45711611"/>
    <n v="2"/>
    <s v="Von Duprin"/>
    <s v="Exit"/>
    <s v="98/99"/>
    <s v="Indianapolis"/>
    <n v="1"/>
    <s v="Surcharge Revision"/>
    <s v="Surcharge Revision"/>
    <m/>
    <x v="3"/>
    <m/>
    <s v="ED98"/>
    <m/>
    <m/>
    <m/>
    <n v="46072.791666666701"/>
    <m/>
    <m/>
    <s v="Credit Request"/>
    <s v="Resolved"/>
    <s v="Brayden Helms"/>
    <s v="Brayden Helms"/>
    <s v="Commercial"/>
    <x v="0"/>
    <s v="Surcharge Revision"/>
    <s v="Surcharge Revision"/>
    <s v=""/>
    <s v="2026 / 02"/>
    <s v="Credit / Debit Request"/>
    <x v="1"/>
  </r>
  <r>
    <x v="670"/>
    <s v="CAS6447344"/>
    <s v="Issue"/>
    <x v="1"/>
    <x v="2"/>
    <m/>
    <m/>
    <s v="Von Duprin"/>
    <s v="Multiple"/>
    <s v="Multiple"/>
    <s v="Indianapolis"/>
    <s v="Please issue credit to invoice 45711611 in the amount of $2,549.97 for surcharges. _x000a__x000a_*Quote is surcharge exempt*"/>
    <s v="BA Hoft of Raleigh LLC"/>
    <s v="SO03265624"/>
    <s v="PO-079125##1"/>
    <s v="45711611"/>
    <n v="3"/>
    <s v="Von Duprin"/>
    <s v="Exit"/>
    <s v="98/99"/>
    <s v="Indianapolis"/>
    <n v="1"/>
    <s v="Surcharge Revision"/>
    <s v="Surcharge Revision"/>
    <m/>
    <x v="3"/>
    <m/>
    <s v="ED98"/>
    <m/>
    <m/>
    <m/>
    <n v="46072.791666666701"/>
    <m/>
    <m/>
    <s v="Credit Request"/>
    <s v="Resolved"/>
    <s v="Brayden Helms"/>
    <s v="Brayden Helms"/>
    <s v="Commercial"/>
    <x v="0"/>
    <s v="Surcharge Revision"/>
    <s v="Surcharge Revision"/>
    <s v=""/>
    <s v="2026 / 02"/>
    <s v="Credit / Debit Request"/>
    <x v="1"/>
  </r>
  <r>
    <x v="670"/>
    <s v="CAS6447344"/>
    <s v="Issue"/>
    <x v="1"/>
    <x v="2"/>
    <m/>
    <m/>
    <s v="Von Duprin"/>
    <s v="Multiple"/>
    <s v="Multiple"/>
    <s v="Indianapolis"/>
    <s v="Please issue credit to invoice 45711611 in the amount of $2,549.97 for surcharges. _x000a__x000a_*Quote is surcharge exempt*"/>
    <s v="BA Hoft of Raleigh LLC"/>
    <s v="SO03265624"/>
    <s v="PO-079125##1"/>
    <s v="45711611"/>
    <n v="4"/>
    <s v="Von Duprin"/>
    <s v="Exit"/>
    <s v="98/99"/>
    <s v="Indianapolis"/>
    <n v="7"/>
    <s v="Surcharge Revision"/>
    <s v="Surcharge Revision"/>
    <m/>
    <x v="3"/>
    <m/>
    <s v="ED98"/>
    <m/>
    <m/>
    <m/>
    <n v="46072.791666666701"/>
    <m/>
    <m/>
    <s v="Credit Request"/>
    <s v="Resolved"/>
    <s v="Brayden Helms"/>
    <s v="Brayden Helms"/>
    <s v="Commercial"/>
    <x v="0"/>
    <s v="Surcharge Revision"/>
    <s v="Surcharge Revision"/>
    <s v=""/>
    <s v="2026 / 02"/>
    <s v="Credit / Debit Request"/>
    <x v="1"/>
  </r>
  <r>
    <x v="670"/>
    <s v="CAS6447344"/>
    <s v="Issue"/>
    <x v="1"/>
    <x v="2"/>
    <m/>
    <m/>
    <s v="Von Duprin"/>
    <s v="Multiple"/>
    <s v="Multiple"/>
    <s v="Indianapolis"/>
    <s v="Please issue credit to invoice 45711611 in the amount of $2,549.97 for surcharges. _x000a__x000a_*Quote is surcharge exempt*"/>
    <s v="BA Hoft of Raleigh LLC"/>
    <s v="SO03265624"/>
    <s v="PO-079125##1"/>
    <s v="45711611"/>
    <n v="5"/>
    <s v="Von Duprin"/>
    <s v="Exit"/>
    <s v="98/99"/>
    <s v="Indianapolis"/>
    <n v="6"/>
    <s v="Surcharge Revision"/>
    <s v="Surcharge Revision"/>
    <m/>
    <x v="3"/>
    <m/>
    <s v="ED98"/>
    <m/>
    <m/>
    <m/>
    <n v="46072.791666666701"/>
    <m/>
    <m/>
    <s v="Credit Request"/>
    <s v="Resolved"/>
    <s v="Brayden Helms"/>
    <s v="Brayden Helms"/>
    <s v="Commercial"/>
    <x v="0"/>
    <s v="Surcharge Revision"/>
    <s v="Surcharge Revision"/>
    <s v=""/>
    <s v="2026 / 02"/>
    <s v="Credit / Debit Request"/>
    <x v="1"/>
  </r>
  <r>
    <x v="671"/>
    <s v="CAS6450636"/>
    <s v="Issue"/>
    <x v="0"/>
    <x v="1"/>
    <m/>
    <m/>
    <s v="Schlage Commercial"/>
    <s v="Lock"/>
    <s v="ND"/>
    <s v="Security"/>
    <s v="Customer wanted B not P6 , OE error _x000a__x000a_RETURN WITH 0% RESTOCK _x000a_LINE 4 QTY 6_x000a_LOCK.ND98.P6.D.EV.SPA.626.13-247.10-025.134.KD.DETAIL.S123.48-270-EV.47342586_x000a__x000a_REPLACE @ CHARGE_x000a_QUOTE 1547910 / PB15 / 74% DISCOUNT / 4.5% SURCHARGE_x000a_QTY 6 ND98BD SPA 626 13-247 10-025 1 3/4_x000a__x000a_SHIP TO/PICK UP (1 LABEL @ 34LBS):_x000a_WM. S. TRIMBLE COMPANY_x000a_2200 ATCHLEY ST_x000a_KNOXVILLE, TN 37920"/>
    <s v="WM S TRIMBLE CO INC"/>
    <s v="14257315"/>
    <s v="1-385273"/>
    <s v="8162878"/>
    <n v="4"/>
    <s v="Schlage Commercial"/>
    <s v="Lock"/>
    <s v="ND"/>
    <s v="Security"/>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ND-SLLK*11280988"/>
    <m/>
    <m/>
    <m/>
    <n v="46065"/>
    <m/>
    <m/>
    <s v="Return Only"/>
    <s v="Active"/>
    <s v="Ricky Lewis"/>
    <s v="Veronica Ross"/>
    <s v="Commercial"/>
    <x v="3"/>
    <s v="Allegion Entered Incorrect Product"/>
    <s v="Allegion Entered Incorrect Product"/>
    <s v=""/>
    <s v="2026 / 02"/>
    <s v="Return / Replace / Scrap"/>
    <x v="1"/>
  </r>
  <r>
    <x v="671"/>
    <s v="CAS6450636"/>
    <s v="Issue"/>
    <x v="0"/>
    <x v="1"/>
    <m/>
    <m/>
    <s v="Schlage Commercial"/>
    <s v="Lock"/>
    <s v="ND"/>
    <s v="Security"/>
    <s v="Customer wanted B not P6 , OE error _x000a__x000a_RETURN WITH 0% RESTOCK _x000a_LINE 4 QTY 6_x000a_LOCK.ND98.P6.D.EV.SPA.626.13-247.10-025.134.KD.DETAIL.S123.48-270-EV.47342586_x000a__x000a_REPLACE @ CHARGE_x000a_QUOTE 1547910 / PB15 / 74% DISCOUNT / 4.5% SURCHARGE_x000a_QTY 6 ND98BD SPA 626 13-247 10-025 1 3/4_x000a__x000a_SHIP TO/PICK UP (1 LABEL @ 34LBS):_x000a_WM. S. TRIMBLE COMPANY_x000a_2200 ATCHLEY ST_x000a_KNOXVILLE, TN 37920"/>
    <s v="WM S TRIMBLE CO INC"/>
    <s v="14257315"/>
    <s v="1-385273"/>
    <s v="8162878"/>
    <n v="4"/>
    <s v="Schlage Commercial"/>
    <s v="Lock"/>
    <s v="ND"/>
    <s v="Security"/>
    <n v="6"/>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ND98BD SPA 626 13-247 10-025 1 3/4"/>
    <m/>
    <m/>
    <m/>
    <n v="46065"/>
    <m/>
    <m/>
    <s v="Replace Only"/>
    <s v="Active"/>
    <s v="Ricky Lewis"/>
    <s v="Veronica Ross"/>
    <s v="Commercial"/>
    <x v="3"/>
    <s v="Customer Ordered Incorrect Product"/>
    <s v="Customer Ordered Incorrect Product"/>
    <s v=""/>
    <s v="2026 / 02"/>
    <s v="Return / Replace / Scrap"/>
    <x v="2"/>
  </r>
  <r>
    <x v="672"/>
    <s v="CAS6451591"/>
    <s v="Issue"/>
    <x v="0"/>
    <x v="3"/>
    <m/>
    <m/>
    <s v="Ives / Gj Commercial"/>
    <s v="Accy"/>
    <s v="Hinges"/>
    <s v="Indianapolis"/>
    <s v="CUSTOMER RECEIVED WRONG SHIPMENT_x000a__x000a_SHIP TO_x000a_DH PACE COMPANY 95257280/SO03279384_x000a_2405 W UNIVERSITY DR STE 102_x000a_Tempe, AZ 85281_x000a_USA_x000a_PO  95257280/SO03279384_x000a__x000a_PICK UP_x000a_MIDLAND HARDWARE COMPANY_x000a_1521 W 117TH ST_x000a_CLEVELAND, OH 44107_x000a_USA_x000a_PO/301039-08/SO03279939_x000a__x000a_CUSTOMER ALSO STATES THAT THEY BELEIVE DH PACE HAS THEIR SHIPMENT"/>
    <s v="MIDLAND HARDWARE COMPANY"/>
    <s v="SO03279939"/>
    <s v="301039-08"/>
    <m/>
    <m/>
    <s v="Ives / Gj Commercial"/>
    <s v="Accy"/>
    <s v="Hinges"/>
    <s v="Indianapolis"/>
    <n v="1"/>
    <s v="Lost in Transit/Wrong Address"/>
    <s v="1743082~Dirección incorrecta - Transportista|1040~Indirizzo errato - Trasportatore|1036~Mauvaise adresse - Transporteur|1033~Wrong Address - Carrier"/>
    <m/>
    <x v="5"/>
    <m/>
    <m/>
    <m/>
    <m/>
    <m/>
    <n v="46077.791666666701"/>
    <m/>
    <m/>
    <s v="Return Only"/>
    <s v="Active"/>
    <s v="Lorell McDonald"/>
    <s v="Lorell McDonald"/>
    <s v="Commercial"/>
    <x v="1"/>
    <s v="Lost in Transit/Wrong Address"/>
    <s v="Wrong Address - Carrier"/>
    <s v=""/>
    <s v="2026 / 02"/>
    <s v="Return / Replace / Scrap"/>
    <x v="0"/>
  </r>
  <r>
    <x v="673"/>
    <s v="CAS6451709"/>
    <s v="Issue"/>
    <x v="0"/>
    <x v="0"/>
    <m/>
    <s v="Out of Box"/>
    <s v="Ives / Gj Commercial"/>
    <s v="Accy"/>
    <s v="Overhead Door Holder / Stops"/>
    <s v="Indianapolis"/>
    <s v="WAITING ON PART NUMBER_x000a_RPL N/C_x000a_L2 1EA 103S630_x000a__x000a__x000a_INTEX COMMERCIAL DOOR SYSTEMS_x000a_1248 SUSSEX TPKE_x000a_BLDG A2_x000a_RANDOLPH, NJ 07869_x000a_USA"/>
    <s v="INTEX COMMERCIAL DOOR SYSTEMS"/>
    <s v="SO03181201"/>
    <s v="TQ24691-GJ"/>
    <s v="45592616"/>
    <n v="2"/>
    <s v="Ives / Gj Commercial"/>
    <s v="Accy"/>
    <s v="Overhead Door Holder / Stops"/>
    <s v="Indianapolis"/>
    <n v="1"/>
    <s v="0311033~Functional Mechanical|1040~Funzionamento Meccanico|3082~Función mecánica|1036~Functional Mechanical"/>
    <s v="9691033~Installation / Removal / Prep|1036~Installation / Préparation|1040~Installazione / Prep"/>
    <m/>
    <x v="0"/>
    <m/>
    <s v="OH.11183"/>
    <s v="100"/>
    <m/>
    <m/>
    <n v="45978.791666666701"/>
    <m/>
    <m/>
    <s v="Replace Only"/>
    <s v="Active"/>
    <s v="Lorell McDonald"/>
    <s v="Lorell McDonald"/>
    <s v="Commercial"/>
    <x v="1"/>
    <s v="Functional Mechanical"/>
    <s v="Installation / Removal / Prep"/>
    <s v=""/>
    <s v="2026 / 02"/>
    <s v="Return / Replace / Scrap"/>
    <x v="0"/>
  </r>
  <r>
    <x v="674"/>
    <s v="CAS6452035"/>
    <s v="Issue"/>
    <x v="0"/>
    <x v="3"/>
    <m/>
    <m/>
    <s v="Ives / Gj Commercial"/>
    <s v="Accy"/>
    <s v="Hinges"/>
    <s v="Indianapolis"/>
    <s v="RPL - back to cs to add case product section_x000a_L1 13EA 5BB1 SH 4.5 x 4.5 630 NRP - 13.71_x000a_L2 3EA 5BB1 4.5 x 4.5 630 CON TW8 - 118.05_x000a_L3 8EA  5BB1HW SH 4.5 x 4.5 630 NRP - 15.95_x000a_L4 4EA 5BB1 4.5 x 4.5 630 - 9.39 - .68_x000a_L11 2EA WS406/407CVX US32D_x000a__x000a_HAVE NOT RECEIVE CUSTOMER STATES TRACKING SHOWS UPS _x000a_BUT I SEE R&amp;L CARRIER  178633836_x000a__x000a_SEND TO_x000a_480 - MARTIN ARCHITECTURAL PRODUCTS - CARY_x000a_511 E CHATHAM ST_x000a_CARY, NC 27511_x000a_USA"/>
    <s v="COOK &amp; BOARDMAN LLC - DBA MARTIN ARCHITECTURAL PRODUCTS"/>
    <s v="SO03259981"/>
    <s v="369481-015"/>
    <s v="45707555"/>
    <m/>
    <m/>
    <m/>
    <m/>
    <m/>
    <m/>
    <m/>
    <m/>
    <m/>
    <x v="4"/>
    <m/>
    <m/>
    <m/>
    <m/>
    <m/>
    <m/>
    <m/>
    <m/>
    <m/>
    <s v="Active"/>
    <s v="Lorell McDonald"/>
    <s v="Caleb Nanzer"/>
    <s v="Commercial"/>
    <x v="1"/>
    <s v=""/>
    <s v=""/>
    <s v=""/>
    <s v="2026 / 02"/>
    <s v="Return / Replace / Scrap"/>
    <x v="1"/>
  </r>
  <r>
    <x v="675"/>
    <s v="CAS6452239"/>
    <s v="Issue"/>
    <x v="0"/>
    <x v="0"/>
    <m/>
    <s v="Reliability"/>
    <s v="Von Duprin"/>
    <s v="Exit"/>
    <s v="Trim/Controls"/>
    <s v="Indianapolis"/>
    <s v="REPLACE N/C_x000a_LINE 1 (1 EACH) M996L -RV US26D FS- 06 RHR_x000a__x000a_PER CUSTOMER -  CAS6426423 DEFECTIVE_x000a__x000a_SHIP TO_x000a_THE LAZZARO COMPANIES_x000a_5880 BROADWAY_x000a_Merrillville, IN 46410_x000a_USA"/>
    <s v="LAZZARO CO"/>
    <s v="SO03073554"/>
    <s v="DD62381-306"/>
    <s v="45512000"/>
    <n v="1"/>
    <s v="Von Duprin"/>
    <s v="Exit"/>
    <s v="Trim/Controls"/>
    <s v="Indianapolis"/>
    <n v="1"/>
    <s v="0311033~Functional Mechanical|1040~Funzionamento Meccanico|3082~Función mecánica|1036~Functional Mechanical"/>
    <s v="1191033~Product Operation Issue|1040~Problema funzionamento prodotto|3082~Problema funcionamiento producto|1036~PB de fonctionnement du produit"/>
    <s v="0271033~Latch Does Not Fully Retract|1036~Le loquet ne se rétracte pas complètement|3082~Picaporte no abre completamente|1040~lo scrocco non rientra totalmente"/>
    <x v="0"/>
    <m/>
    <s v="M996L -RV US26D FS- 06 RHR"/>
    <s v="Latch"/>
    <m/>
    <n v="45918"/>
    <n v="45917.833333333299"/>
    <m/>
    <m/>
    <s v="Replace Only"/>
    <s v="Active"/>
    <s v="Genesis Pearson"/>
    <s v="Deandra Ball"/>
    <s v="Commercial"/>
    <x v="0"/>
    <s v="Functional Mechanical"/>
    <s v="Product Operation Issue"/>
    <s v="Latch Does Not Fully Retract"/>
    <s v="2026 / 02"/>
    <s v="Return / Replace / Scrap"/>
    <x v="0"/>
  </r>
  <r>
    <x v="676"/>
    <s v="CAS6452577"/>
    <s v="Issue"/>
    <x v="0"/>
    <x v="1"/>
    <m/>
    <m/>
    <s v="Falcon"/>
    <s v="Exit"/>
    <s v="1990"/>
    <s v="Indianapolis"/>
    <s v="REPLACE SO03290425_x000a_DONE 02/27/26 JB_x000a__x000a_REPLACE _x000a_Qty 4 each 4270100521 bottom latch_x000a_Qty 4 each SCREW.1029_x000a_FOR LINE 1 1990 / 1992NL-OP 44&quot; P35 SU HEX PB48_x000a__x000a_SHIP TO_x000a_25 DARTMOUTH ST_x000a_Westwood, MA 02090 _x000a__x000a_Is there anything else we should know about your request?: They are missing the following parts:_x000a__x000a_Qty 4 each 4270100521 bottom latch_x000a_Qty 4 each SCREW.1029_x000a__x000a_Please ship as soon as possible. Thank you!_x000a_Selected primary Product Type: Exits_x000a_Do you also need to update the Ship To Address on your order?: No_x000a_The original ship-to address is saved on the shipping tab._x000a_Email: t.foust@seclock.com_x000a_Phone Number: 7812343692_x000a_Preferred Contact Method: Email"/>
    <s v="SECLOCK"/>
    <s v="SO03244696"/>
    <s v="660787##PT2"/>
    <s v="45695296"/>
    <n v="1"/>
    <s v="Falcon"/>
    <s v="Exit"/>
    <s v="1990"/>
    <s v="Indianapolis"/>
    <n v="4"/>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270100521: RL BOTTOM LATCH"/>
    <m/>
    <m/>
    <m/>
    <n v="46062.791666666701"/>
    <m/>
    <m/>
    <s v="Replace Only"/>
    <s v="Resolved"/>
    <s v="Portal Cases"/>
    <s v="Jacquelyn Bastone"/>
    <s v="Commercial"/>
    <x v="12"/>
    <s v="Allegion Sent Missing Product / Part"/>
    <s v="Missing Part / Component"/>
    <s v=""/>
    <s v="2026 / 02"/>
    <s v="Return / Replace / Scrap"/>
    <x v="0"/>
  </r>
  <r>
    <x v="676"/>
    <s v="CAS6452577"/>
    <s v="Issue"/>
    <x v="0"/>
    <x v="1"/>
    <m/>
    <m/>
    <s v="Falcon"/>
    <s v="Exit"/>
    <s v="1990"/>
    <s v="Indianapolis"/>
    <s v="REPLACE SO03290425_x000a_DONE 02/27/26 JB_x000a__x000a_REPLACE _x000a_Qty 4 each 4270100521 bottom latch_x000a_Qty 4 each SCREW.1029_x000a_FOR LINE 1 1990 / 1992NL-OP 44&quot; P35 SU HEX PB48_x000a__x000a_SHIP TO_x000a_25 DARTMOUTH ST_x000a_Westwood, MA 02090 _x000a__x000a_Is there anything else we should know about your request?: They are missing the following parts:_x000a__x000a_Qty 4 each 4270100521 bottom latch_x000a_Qty 4 each SCREW.1029_x000a__x000a_Please ship as soon as possible. Thank you!_x000a_Selected primary Product Type: Exits_x000a_Do you also need to update the Ship To Address on your order?: No_x000a_The original ship-to address is saved on the shipping tab._x000a_Email: t.foust@seclock.com_x000a_Phone Number: 7812343692_x000a_Preferred Contact Method: Email"/>
    <s v="SECLOCK"/>
    <s v="SO03244696"/>
    <s v="660787##PT2"/>
    <s v="45695296"/>
    <n v="1"/>
    <s v="Falcon"/>
    <s v="Exit"/>
    <s v="1990"/>
    <s v="Indianapolis"/>
    <n v="4"/>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SCREW.1029: PKG/10 10-32  1/4&quot; UFPH MS STL"/>
    <m/>
    <m/>
    <m/>
    <n v="46055"/>
    <m/>
    <m/>
    <s v="Replace Only"/>
    <s v="Resolved"/>
    <s v="Portal Cases"/>
    <s v="Jacquelyn Bastone"/>
    <s v="Commercial"/>
    <x v="12"/>
    <s v="Allegion Sent Missing Product / Part"/>
    <s v="Missing Part / Component"/>
    <s v=""/>
    <s v="2026 / 02"/>
    <s v="Return / Replace / Scrap"/>
    <x v="0"/>
  </r>
  <r>
    <x v="677"/>
    <s v="CAS6454890"/>
    <s v="Issue"/>
    <x v="0"/>
    <x v="1"/>
    <m/>
    <m/>
    <s v="Schlage Electronic Locks"/>
    <s v="Electronic Locks"/>
    <s v="CO200"/>
    <s v="Ensenada"/>
    <s v="Replace_x000a_Qty 1_x000a_23599376-134 - Thickness kit, includes the spindle_x000a__x000a_s there anything else we should know about your request?: Missing spindl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tbutts@goschiller.com_x000a_Phone Number: 9316487444_x000a_Preferred Contact Method: Email"/>
    <s v="SCHILLER ARCHITECTURAL HARDWARE AND DOOR SYSTEMS"/>
    <s v="14101500"/>
    <s v="494602"/>
    <s v="7899933"/>
    <m/>
    <s v="Schlage Electronic Locks"/>
    <s v="Electronic Locks"/>
    <s v="CO200"/>
    <s v="Ensenada"/>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23599376-134"/>
    <m/>
    <m/>
    <m/>
    <n v="46080"/>
    <m/>
    <m/>
    <s v="Replace Only"/>
    <s v="Resolved"/>
    <s v="Portal Cases"/>
    <s v="Jeff Livingston"/>
    <s v="Commercial"/>
    <x v="10"/>
    <s v="Allegion Sent Missing Product / Part"/>
    <s v="Missing Part / Component"/>
    <s v=""/>
    <s v="2026 / 02"/>
    <s v="Return / Replace / Scrap"/>
    <x v="0"/>
  </r>
  <r>
    <x v="678"/>
    <s v="CAS6455350"/>
    <s v="Issue"/>
    <x v="0"/>
    <x v="1"/>
    <m/>
    <m/>
    <s v="Falcon"/>
    <s v="Exit"/>
    <s v="1690"/>
    <s v="Indianapolis"/>
    <s v="I have a customer Architectural Hardware that got the wrong finish on a replacement order. Hoping we can expedite a replacement out to him in the correct finish. This is the only thing holding the job up._x000a__x000a_RMA/replace_x000a__x000a_Please ship 1 each EXT.399_x000a__x000a_Please ship to the following address:_x000a__x000a_Architectural Hardware attention Mark Wolverton 2928 E Boone Ave, Spokane, WA 99202"/>
    <s v="ALLEGION - RSO NORTHWEST - OR"/>
    <m/>
    <s v="83366m"/>
    <m/>
    <m/>
    <s v="Falcon"/>
    <s v="Exit"/>
    <s v="1690"/>
    <s v="Indianapolis"/>
    <n v="1"/>
    <s v="0281033~Allegion Sent Incorrect Product / Part"/>
    <s v="9721033~Incorrect Product|1036~Produit incorrect|1040~Prodotto errato"/>
    <m/>
    <x v="0"/>
    <m/>
    <m/>
    <m/>
    <m/>
    <n v="46064"/>
    <m/>
    <m/>
    <m/>
    <s v="Return and Replace"/>
    <s v="Active"/>
    <s v="Derek Kemp"/>
    <s v="Derek Kemp"/>
    <s v="Commercial"/>
    <x v="12"/>
    <s v="Allegion Sent Incorrect Product / Part"/>
    <s v="Incorrect Product"/>
    <s v=""/>
    <s v="2026 / 02"/>
    <s v="Return / Replace / Scrap"/>
    <x v="0"/>
  </r>
  <r>
    <x v="679"/>
    <s v="CAS6455608"/>
    <s v="Issue"/>
    <x v="0"/>
    <x v="1"/>
    <m/>
    <m/>
    <s v="Schlage Commercial"/>
    <s v="Lock"/>
    <s v="ND"/>
    <s v="Security"/>
    <s v="NC Replace from Line 7_x000a_Qty 1) 48029970 622_x000a__x000a_Missing spacer for 1 3/8&quot; thick door_x000a__x000a_Ship to:_x000a_FOUNDATION BLDG MATERIALS LLC_x000a_Attn: Doug Allen_x000a_150 ERIE STATION RD_x000a_WEST HENRIETTA, NY, 14586, US"/>
    <s v="Foundation Building Materials dba Henrietta Building Supplies"/>
    <s v="14113750"/>
    <s v="290272503"/>
    <s v="7937427"/>
    <n v="7"/>
    <s v="Schlage Commercial"/>
    <s v="Lock"/>
    <s v="ND"/>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8029970 622"/>
    <m/>
    <m/>
    <m/>
    <n v="45845.083333333299"/>
    <m/>
    <m/>
    <s v="Replace Only"/>
    <s v="Active"/>
    <s v="Bethany Adams"/>
    <s v="Bethany Adams"/>
    <s v="Commercial"/>
    <x v="3"/>
    <s v="Allegion Sent Missing Product / Part"/>
    <s v="Missing Part / Component"/>
    <s v=""/>
    <s v="2026 / 02"/>
    <s v="Return / Replace / Scrap"/>
    <x v="0"/>
  </r>
  <r>
    <x v="680"/>
    <s v="CAS6457312"/>
    <s v="Issue"/>
    <x v="0"/>
    <x v="1"/>
    <m/>
    <m/>
    <s v="Von Duprin"/>
    <s v="Exit"/>
    <s v="Power Supplies"/>
    <s v="Indianapolis"/>
    <s v="Is there anything else we should know about your request?: Hello, hope all is well! Per our warehouse, we received 9 of line 13 and 7 of line 14. _x000a__x000a_7ea of EPT10 US19 (8 ordered)_x000a_9ea of EPT10 US19 CON (8 ordered)_x000a__x000a_Please let us know preference for extra item, and advise if any additional information is needed to issue replacement unit for line 13. Thank you!_x000a_Selected primary Product Type: Accessories_x000a_Do you also need to update the Ship To Address on your order?: No_x000a_The original ship-to address is saved on the shipping tab._x000a_Email: k.fast@seclock.com_x000a_Phone Number: 781.234.3767 _x000a_Preferred Contact Method: Email_x000a_"/>
    <s v="SECLOCK"/>
    <s v="SO03267369"/>
    <s v="665191"/>
    <s v="45719966"/>
    <n v="13"/>
    <m/>
    <m/>
    <m/>
    <m/>
    <n v="1"/>
    <m/>
    <m/>
    <m/>
    <x v="4"/>
    <m/>
    <s v="012012-622"/>
    <m/>
    <m/>
    <m/>
    <n v="46077.791666666701"/>
    <m/>
    <m/>
    <m/>
    <s v="Active"/>
    <s v="Portal Cases"/>
    <s v="Portal Cases"/>
    <s v="Commercial"/>
    <x v="0"/>
    <s v=""/>
    <s v=""/>
    <s v=""/>
    <s v="2026 / 02"/>
    <s v="Return / Replace / Scrap"/>
    <x v="1"/>
  </r>
  <r>
    <x v="681"/>
    <s v="CAS6444756"/>
    <s v="Issue"/>
    <x v="1"/>
    <x v="2"/>
    <m/>
    <m/>
    <s v="Schlage Commercial"/>
    <s v="Lock"/>
    <s v="L9000"/>
    <s v="El Sauzal"/>
    <s v="Apply quote 1606973 to invoice 8177147 and credit the difference. _x000a__x000a_Quote has already been approved by QV. Per OE, the reason for the quote not working as an issue with sku number used. Line had progressed too far to change. Updated case from change case to credit request._x000a__x000a_----------------------------------------------------------_x000a_Valid quote 1606973 is approved to apply to this purchase order. Please see attached quote page for discount details. I. SANDOVAL_x000a__x000a_----------------------------------------------------------_x000a__x000a_Apply quote 1606973 to line 10. Per customer, this should be discounted just like line 9._x000a__x000a_Line 10 hold applied"/>
    <s v="ACCESS HARDWARE SUPPLY"/>
    <s v="14271304"/>
    <s v="5044951"/>
    <s v="8177147"/>
    <n v="10"/>
    <s v="Schlage Commercial"/>
    <s v="Lock"/>
    <s v="L9000"/>
    <s v="El Sauzal"/>
    <n v="10"/>
    <s v="0531033~Quote / Product Error|1040~Errore Offerta / Prodotto|3082~Oferta / error producto|1036~Erreur de devis / produit"/>
    <s v="2751033~Quote Error|1036~Erreur de devis|1040~Errore di citazione|3082~Error de cita|1055~Alıntı Hatası"/>
    <m/>
    <x v="7"/>
    <m/>
    <s v="S00000067201"/>
    <m/>
    <m/>
    <m/>
    <n v="46077.083333333299"/>
    <m/>
    <m/>
    <s v="Credit Request"/>
    <s v="Active"/>
    <s v="Collin Cornelius"/>
    <s v="Collin Cornelius"/>
    <s v="Commercial"/>
    <x v="3"/>
    <s v="Quote / Product Error"/>
    <s v="Quote Error"/>
    <s v=""/>
    <s v="2026 / 02"/>
    <s v="Credit / Debit Request"/>
    <x v="1"/>
  </r>
  <r>
    <x v="682"/>
    <s v="CAS6444959"/>
    <s v="Issue"/>
    <x v="0"/>
    <x v="0"/>
    <m/>
    <s v="Out of Box"/>
    <s v="Lcn"/>
    <s v="Dctl"/>
    <s v="4040XP"/>
    <s v="Princeton"/>
    <s v="RETURN &amp; REPLACE (61.9%) w/surcharge_x000a_QTY (1) 4040XP- 3071 ALUM SRT - Line 2_x000a_Issue call tag 10.5 Lbs._x000a__x000a_P/U-SHIP TO_x000a_CENTRAL INDIANA HARDWARE   _x000a_9190 CORPORATION DRIVE STE 101_x000a_INDIANAPOLIS      IN 46256 _x000a__x000a_Is there visible damage to exterior of shipping cartons?: no_x000a_Is there anything else we should know about your request?: one closer (C126B) had oil leaking out of the body in the box.  i will need a replacement body only_x000a_Selected primary Product Type: Closer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765493-01"/>
    <s v="3037530041"/>
    <s v="765493-01 9/3/2025"/>
    <n v="2"/>
    <s v="Lcn"/>
    <s v="Dctl"/>
    <s v="4040XP"/>
    <s v="Princeton"/>
    <n v="1"/>
    <s v="3151033~Leaking Out of the Box|1036~Fuite Hors de la Boîte|1031~Aus der Box auslaufen|1040~Perdita Prodotto Nuovo (Pre-Installazione)|3082~Fuga fuera de la caja|1055~Kutunun Dışına Sızan|2070~Vazando Fora da Caixa"/>
    <s v="9121033~Leaking at Packing Nut|1036~Fuite à l'écrou d'emballage|1040~Perdendo a Dado d'imballaggio|3082~Fugas en la tuerca de embalaje|1055~Ambalaj Somununda Sızıntı"/>
    <m/>
    <x v="0"/>
    <m/>
    <s v="4040XP- 3071 ALUM SRT"/>
    <s v="STD Cylinder"/>
    <m/>
    <m/>
    <n v="45902.833333333299"/>
    <m/>
    <m/>
    <s v="Return and Replace"/>
    <s v="Active"/>
    <s v="Portal Cases"/>
    <s v="Karen Fischer"/>
    <s v="Commercial"/>
    <x v="4"/>
    <s v="Leaking Out of the Box"/>
    <s v="Leaking at Packing Nut"/>
    <s v=""/>
    <s v="2026 / 02"/>
    <s v="Return / Replace / Scrap"/>
    <x v="0"/>
  </r>
  <r>
    <x v="683"/>
    <s v="CAS6447264"/>
    <s v="Issue"/>
    <x v="0"/>
    <x v="0"/>
    <m/>
    <s v="Reliability"/>
    <s v="Lcn"/>
    <s v="Dctl"/>
    <s v="2030"/>
    <s v="Princeton"/>
    <s v="Return/Replace_x000a_(1) RH 2034 CylAssy           STD                         MTBLK HWMS  _x000a_Leaking_x000a__x000a_Ship to:_x000a_Classic City Door &amp; Hardware LLC  _x000a_150 Fritzmar Lane  Ste 4  _x000a_Athens            GA 30607        _x000a__x000a_Do you need a replacement for a component or the entire device?: Device_x000a_Is there anything else we should know about this return?: Fluid started draining from the closer over the weekend._x000a_Selected primary Product Type: Closers_x000a_Do you also need to update the Ship To Address on your order?: No_x000a_The original ship-to address is saved on the shipping tab._x000a_One or more files were provided by the customer and saved in the timeline._x000a_Email: tim@classiccitydoor.com_x000a_Phone Number: 7065438857_x000a_Preferred Contact Method: Email"/>
    <s v="CLASSIC CITY DOOR &amp; HARDWARE"/>
    <s v="718079-00"/>
    <s v="300764-7"/>
    <s v="718079-00"/>
    <n v="5"/>
    <s v="Lcn"/>
    <s v="Dctl"/>
    <s v="2030"/>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RH 2034 CylAssy           STD                         MTBLK HWMS"/>
    <s v="Cylinder"/>
    <m/>
    <m/>
    <n v="45687.791666666701"/>
    <m/>
    <m/>
    <s v="Return and Replace"/>
    <s v="Active"/>
    <s v="Portal Cases"/>
    <s v="Lisa Waterhouse"/>
    <s v="Commercial"/>
    <x v="4"/>
    <s v="Leaking After Install"/>
    <s v="Leaking at Shaft"/>
    <s v=""/>
    <s v="2026 / 02"/>
    <s v="Return / Replace / Scrap"/>
    <x v="0"/>
  </r>
  <r>
    <x v="684"/>
    <s v="CAS6448426"/>
    <s v="Issue"/>
    <x v="0"/>
    <x v="0"/>
    <m/>
    <s v="Out of Box"/>
    <s v="Schlage Commercial"/>
    <s v="Lock"/>
    <s v="L9000"/>
    <s v="Security"/>
    <s v="2/25/26 CM_x000a_SLD CREDIT RMA 14277822_x000a_QS REPLACEMENT_x000a__x000a_QS  10990537-0_x000a_DONE 02/24/26 CC_x000a_REPLACE _x000a_(QTY 4) L283-138-L9456 CORRIDOR_x000a_S00000771641-KIT_x000a_SHIP TO_x000a_S A MORMAN &amp; COMPANY_x000a_1100 GEZON PKWY SW_x000a_GRAND RAPIDS, MI, 49509"/>
    <s v="S A MORMAN &amp; CO"/>
    <s v="14077531"/>
    <s v="241126S"/>
    <s v="7870191"/>
    <n v="3"/>
    <s v="Schlage Commercial"/>
    <s v="Lock"/>
    <s v="L9000"/>
    <s v="Security"/>
    <n v="4"/>
    <s v="0311033~Functional Mechanical|1040~Funzionamento Meccanico|3082~Función mecánica|1036~Functional Mechanical"/>
    <s v="0161033~Broken / Bad Parts|1040~Parti rotte / difettose|3082~Partes rotas / malas|1036~Pièces cassées / mauvaises"/>
    <m/>
    <x v="0"/>
    <m/>
    <s v="S00000771641-KIT"/>
    <s v="L9456"/>
    <m/>
    <m/>
    <n v="45782.833333333299"/>
    <m/>
    <m/>
    <s v="Replace Only"/>
    <s v="Active"/>
    <s v="Carla Castelli"/>
    <s v="Kevin Durand"/>
    <s v="Commercial"/>
    <x v="3"/>
    <s v="Functional Mechanical"/>
    <s v="Broken / Bad Parts"/>
    <s v=""/>
    <s v="2026 / 02"/>
    <s v="Return / Replace / Scrap"/>
    <x v="0"/>
  </r>
  <r>
    <x v="685"/>
    <s v="CAS6448522"/>
    <s v="Issue"/>
    <x v="0"/>
    <x v="1"/>
    <m/>
    <m/>
    <s v="Schlage Commercial"/>
    <s v="Lock"/>
    <s v="L9000"/>
    <s v="Security"/>
    <s v="RPL ORDER #  14277332_x000a_DONE 02/24/26 CC_x000a_REPLACE_x000a_(QTY 20) 09-403 06A 626 _x000a_S00000408028_x000a_SHORT SHIPPED"/>
    <s v="S A MORMAN &amp; CO"/>
    <s v="14207172"/>
    <s v="252023EG"/>
    <s v="8085822"/>
    <n v="4"/>
    <s v="Schlage Commercial"/>
    <s v="Lock"/>
    <s v="L9000"/>
    <s v="Security"/>
    <n v="20"/>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S00000408028"/>
    <s v="L9456"/>
    <m/>
    <m/>
    <n v="45985.791666666701"/>
    <m/>
    <m/>
    <s v="Replace Only"/>
    <s v="Resolved"/>
    <s v="Carla Castelli"/>
    <s v="Carla Castelli"/>
    <s v="Commercial"/>
    <x v="3"/>
    <s v="Allegion Sent Missing Product / Part"/>
    <s v="Missing Part / Component"/>
    <s v=""/>
    <s v="2026 / 02"/>
    <s v="Return / Replace / Scrap"/>
    <x v="0"/>
  </r>
  <r>
    <x v="686"/>
    <s v="CAS6448726"/>
    <s v="Issue"/>
    <x v="0"/>
    <x v="4"/>
    <m/>
    <m/>
    <s v="Von Duprin"/>
    <s v="Exit"/>
    <s v="98/99"/>
    <s v="Indianapolis"/>
    <s v="RETURN _x000a_LINE 1 - 1 EACH 99 / RX-QELX-PA-AX-99-NL-OP-US26D-4'-L/TRIM-110MD-US26D-299- (ED99 113285) _x000a_45% RESTOCK FEE_x000a__x000a_SHIP FROM _x000a_KAWNEER CO INC_x000a_500 EAST 12TH ST_x000a_Bloomsburg, PA 17815_x000a_USA_x000a__x000a_Is there anything else we should know about this return?: Customer would like to return if possible._x000a_Selected primary Product Type: Exits_x000a_Is this still new and in the original package?: Yes_x000a_Email: aaron.ovelman@arconic.com_x000a_Phone Number: 5703896302_x000a_Preferred Contact Method: Email"/>
    <s v="KAWNEER CO INC"/>
    <s v="SO03246517"/>
    <s v="68-612803OP"/>
    <s v="45683668"/>
    <n v="1"/>
    <s v="Von Duprin"/>
    <s v="Exit"/>
    <s v="98/99"/>
    <s v="Indianapolis"/>
    <n v="1"/>
    <s v="0141033~Customer Ordered Incorrect Amount|1040~(Cliente) Ordinato Q.tà/Valore Errato|3082~Cliente solicitó cantidad errónea|1036~Le client a commandé un montant incorrect"/>
    <s v="2251033~Overage|1036~Excédent|1040~Troppo Vecchio|3082~Exceso|1055~Geçkin"/>
    <m/>
    <x v="2"/>
    <m/>
    <s v="ED99 113285"/>
    <m/>
    <m/>
    <m/>
    <n v="46054.791666666701"/>
    <m/>
    <m/>
    <s v="Return Only"/>
    <s v="Active"/>
    <s v="Portal Cases"/>
    <s v="Mary Rowinski"/>
    <s v="Commercial"/>
    <x v="0"/>
    <s v="Customer Ordered Incorrect Amount"/>
    <s v="Overage"/>
    <s v=""/>
    <s v="2026 / 02"/>
    <s v="Return / Replace / Scrap"/>
    <x v="2"/>
  </r>
  <r>
    <x v="687"/>
    <s v="CAS6449241"/>
    <s v="Issue"/>
    <x v="0"/>
    <x v="0"/>
    <m/>
    <s v="Out of Box"/>
    <s v="Schlage Commercial"/>
    <s v="Lock"/>
    <s v="ND Electrified"/>
    <s v="Security"/>
    <s v="The contractor was trying to install the lock, when they opened the box, the wiring cables were torn from the lockset."/>
    <s v="FAIRWAY INC"/>
    <s v="13989531"/>
    <s v="COACIBOLA-SC-FWJSD"/>
    <s v="7755375"/>
    <m/>
    <m/>
    <m/>
    <m/>
    <m/>
    <n v="1"/>
    <m/>
    <m/>
    <m/>
    <x v="4"/>
    <m/>
    <s v="194555123328"/>
    <m/>
    <m/>
    <m/>
    <n v="45677.791666666701"/>
    <m/>
    <m/>
    <m/>
    <s v="Active"/>
    <s v="Portal Cases"/>
    <s v="Carla Castelli"/>
    <s v="Commercial"/>
    <x v="3"/>
    <s v=""/>
    <s v=""/>
    <s v=""/>
    <s v="2026 / 02"/>
    <s v="Return / Replace / Scrap"/>
    <x v="1"/>
  </r>
  <r>
    <x v="688"/>
    <s v="CAS6453313"/>
    <s v="Issue"/>
    <x v="0"/>
    <x v="0"/>
    <m/>
    <s v="Reliability"/>
    <s v="Schlage Electronic Locks"/>
    <s v="Electronic Locks"/>
    <s v="Multi-Technology Readers"/>
    <s v="Security"/>
    <s v="Please replace MTK_x000a_Customer will call back with order number. so we can replace readers from AD lock_x000a_S/N: 000000085852, 0000000_x000a_s00030876545_x000a_order number: PO173-2_x000a__x000a_PLEASE REPLACE_x000a_QTY 2_x000a_MTK2-GRY FOR AD SERIES LOCKSETS_x000a__x000a_ISSUE: KEYPAD HAS FAILED/NO LONGER READS_x000a__x000a_sknebel@elliottdata.com_x000a__x000a_SHIP TO: _x000a_17825 EDISON AVE_x000a_CHESTERFIELD MO 63005"/>
    <s v="Samantha Knebel"/>
    <s v="TECH ACCOMMODATION"/>
    <s v="CAS6453313 RPL TAC"/>
    <m/>
    <m/>
    <s v="Schlage Electronic Locks"/>
    <s v="Electronic Locks"/>
    <s v="Multi-Technology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MTK-GRY"/>
    <s v="MTK 15"/>
    <m/>
    <m/>
    <m/>
    <n v="46079.083333333299"/>
    <m/>
    <s v="Replace Only"/>
    <s v="Active"/>
    <s v="Lindsay Weddel"/>
    <s v="Jeff Livingston"/>
    <s v="Commercial"/>
    <x v="10"/>
    <s v="Functional Electronic"/>
    <s v="POST Fail (Power On Self Test)"/>
    <s v=""/>
    <s v="2026 / 02"/>
    <s v="Return / Replace / Scrap"/>
    <x v="0"/>
  </r>
  <r>
    <x v="689"/>
    <s v="CAS6453599"/>
    <s v="Issue"/>
    <x v="0"/>
    <x v="1"/>
    <m/>
    <m/>
    <s v="Steelcraft"/>
    <s v="Door"/>
    <s v="F/FN"/>
    <s v="Blue Ash"/>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1"/>
    <s v="Steelcraft"/>
    <s v="Door"/>
    <s v="F/FN"/>
    <s v="Blue Ash"/>
    <n v="1"/>
    <s v="0241036~Allegion a produit un produit incorrect|1033~Allegion Manuf Incorrect Product"/>
    <s v="9561033~Prep Location - Lock/Strike"/>
    <m/>
    <x v="0"/>
    <m/>
    <s v="F 144D"/>
    <m/>
    <m/>
    <m/>
    <n v="46078.791666666701"/>
    <m/>
    <m/>
    <s v="Replace Only"/>
    <s v="Active"/>
    <s v="Ronald Holley"/>
    <s v="Jeff Livingston"/>
    <s v="Commercial"/>
    <x v="2"/>
    <s v="Allegion Manuf Incorrect Product"/>
    <s v="Prep Location - Lock/Strike"/>
    <s v=""/>
    <s v="2026 / 02"/>
    <s v="Return / Replace / Scrap"/>
    <x v="0"/>
  </r>
  <r>
    <x v="689"/>
    <s v="CAS6453599"/>
    <s v="Issue"/>
    <x v="0"/>
    <x v="1"/>
    <m/>
    <m/>
    <s v="Steelcraft"/>
    <s v="Door"/>
    <s v="F/FN"/>
    <s v="Blue Ash"/>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16"/>
    <s v="Steelcraft"/>
    <s v="Door"/>
    <s v="F/FN"/>
    <s v="Blue Ash"/>
    <n v="2"/>
    <s v="0241036~Allegion a produit un produit incorrect|1033~Allegion Manuf Incorrect Product"/>
    <s v="9561033~Prep Location - Lock/Strike"/>
    <m/>
    <x v="0"/>
    <m/>
    <s v="F 144D"/>
    <s v="F/FN"/>
    <m/>
    <m/>
    <n v="46078.791666666701"/>
    <m/>
    <m/>
    <s v="Replace Only"/>
    <s v="Active"/>
    <s v="Ronald Holley"/>
    <s v="Jeff Livingston"/>
    <s v="Commercial"/>
    <x v="2"/>
    <s v="Allegion Manuf Incorrect Product"/>
    <s v="Prep Location - Lock/Strike"/>
    <s v=""/>
    <s v="2026 / 02"/>
    <s v="Return / Replace / Scrap"/>
    <x v="0"/>
  </r>
  <r>
    <x v="689"/>
    <s v="CAS6453599"/>
    <s v="Issue"/>
    <x v="0"/>
    <x v="1"/>
    <m/>
    <m/>
    <s v="Steelcraft"/>
    <s v="Door"/>
    <s v="F/FN"/>
    <s v="Blue Ash"/>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19"/>
    <s v="Steelcraft"/>
    <s v="Door"/>
    <s v="F/FN"/>
    <s v="Blue Ash"/>
    <n v="1"/>
    <s v="0241036~Allegion a produit un produit incorrect|1033~Allegion Manuf Incorrect Product"/>
    <s v="9561033~Prep Location - Lock/Strike"/>
    <m/>
    <x v="0"/>
    <m/>
    <s v="F 164D"/>
    <m/>
    <m/>
    <m/>
    <n v="46078.791666666701"/>
    <m/>
    <m/>
    <s v="Replace Only"/>
    <s v="Active"/>
    <s v="Ronald Holley"/>
    <s v="Jeff Livingston"/>
    <s v="Commercial"/>
    <x v="2"/>
    <s v="Allegion Manuf Incorrect Product"/>
    <s v="Prep Location - Lock/Strike"/>
    <s v=""/>
    <s v="2026 / 02"/>
    <s v="Return / Replace / Scrap"/>
    <x v="0"/>
  </r>
  <r>
    <x v="689"/>
    <s v="CAS6453599"/>
    <s v="Issue"/>
    <x v="0"/>
    <x v="1"/>
    <m/>
    <m/>
    <s v="Steelcraft"/>
    <s v="Door"/>
    <s v="F/FN"/>
    <s v="Blue Ash"/>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37"/>
    <s v="Steelcraft"/>
    <s v="Door"/>
    <s v="F/FN"/>
    <s v="Blue Ash"/>
    <n v="1"/>
    <s v="0241036~Allegion a produit un produit incorrect|1033~Allegion Manuf Incorrect Product"/>
    <s v="9561033~Prep Location - Lock/Strike"/>
    <m/>
    <x v="0"/>
    <m/>
    <s v="F 144D"/>
    <m/>
    <m/>
    <m/>
    <n v="46071.791666666701"/>
    <n v="46079"/>
    <m/>
    <s v="Replace Only"/>
    <s v="Active"/>
    <s v="Ronald Holley"/>
    <s v="Jeff Livingston"/>
    <s v="Commercial"/>
    <x v="2"/>
    <s v="Allegion Manuf Incorrect Product"/>
    <s v="Prep Location - Lock/Strike"/>
    <s v=""/>
    <s v="2026 / 02"/>
    <s v="Return / Replace / Scrap"/>
    <x v="0"/>
  </r>
  <r>
    <x v="690"/>
    <s v="CAS6454287"/>
    <s v="Issue"/>
    <x v="0"/>
    <x v="0"/>
    <m/>
    <s v="Out of Box"/>
    <s v="Schlage Electronic Locks"/>
    <s v="Electronic Locks"/>
    <s v="CO100"/>
    <s v="Ensenada"/>
    <s v="Do you need a replacement for a component or the entire device?: Device_x000a_Is there anything else we should know about this return?: Locks were marked as defective after superintendent tried to resolve issues with tech support. Case # 6443260_x000a_Selected primary Product Type: Electronic Locks/Readers and Credentials/Biometrics_x000a_Do you also need to update the Ship To Address on your order?: No_x000a_The original ship-to address is saved on the shipping tab._x000a_Email: edrabick@buntingdoor.com_x000a_Phone Number: 16673593491_x000a_Preferred Contact Method: Email_x000a_"/>
    <s v="Cook &amp; Boardman Group dba Bunting Door &amp; Hardware"/>
    <s v="14215778"/>
    <s v="PO114122"/>
    <s v="8083107"/>
    <m/>
    <m/>
    <m/>
    <m/>
    <m/>
    <n v="4"/>
    <m/>
    <m/>
    <m/>
    <x v="4"/>
    <m/>
    <s v="CO10-SES*11114332"/>
    <m/>
    <m/>
    <m/>
    <n v="45981.791666666701"/>
    <m/>
    <m/>
    <m/>
    <s v="Active"/>
    <s v="Portal Cases"/>
    <s v="Portal Cases"/>
    <s v="Commercial"/>
    <x v="10"/>
    <s v=""/>
    <s v=""/>
    <s v=""/>
    <s v="2026 / 02"/>
    <s v="Return / Replace / Scrap"/>
    <x v="1"/>
  </r>
  <r>
    <x v="690"/>
    <s v="CAS6454287"/>
    <s v="Issue"/>
    <x v="0"/>
    <x v="0"/>
    <m/>
    <s v="Out of Box"/>
    <s v="Schlage Electronic Locks"/>
    <s v="Electronic Locks"/>
    <s v="CO100"/>
    <s v="Ensenada"/>
    <s v="Do you need a replacement for a component or the entire device?: Device_x000a_Is there anything else we should know about this return?: Locks were marked as defective after superintendent tried to resolve issues with tech support. Case # 6443260_x000a_Selected primary Product Type: Electronic Locks/Readers and Credentials/Biometrics_x000a_Do you also need to update the Ship To Address on your order?: No_x000a_The original ship-to address is saved on the shipping tab._x000a_Email: edrabick@buntingdoor.com_x000a_Phone Number: 16673593491_x000a_Preferred Contact Method: Email_x000a_"/>
    <s v="Cook &amp; Boardman Group dba Bunting Door &amp; Hardware"/>
    <s v="14215778"/>
    <s v="PO114122"/>
    <s v="8083107"/>
    <m/>
    <m/>
    <m/>
    <m/>
    <m/>
    <n v="3"/>
    <m/>
    <m/>
    <m/>
    <x v="4"/>
    <m/>
    <s v="CO10-SES*11114334"/>
    <m/>
    <m/>
    <m/>
    <n v="45981.791666666701"/>
    <m/>
    <m/>
    <m/>
    <s v="Active"/>
    <s v="Portal Cases"/>
    <s v="Portal Cases"/>
    <s v="Commercial"/>
    <x v="10"/>
    <s v=""/>
    <s v=""/>
    <s v=""/>
    <s v="2026 / 02"/>
    <s v="Return / Replace / Scrap"/>
    <x v="1"/>
  </r>
  <r>
    <x v="691"/>
    <s v="CAS6454597"/>
    <s v="Issue"/>
    <x v="0"/>
    <x v="1"/>
    <m/>
    <m/>
    <s v="Falcon"/>
    <s v="Exit"/>
    <s v="24/F-24"/>
    <s v="Indianapolis"/>
    <s v="Is there anything else we should know about your request?: Unit is missing the service vertical top rod item# 650311._x000a_If could please send us a replacement for this item only._x000a_And attention to my name: Alma Arredondo_x000a_Selected primary Product Type: Exits_x000a_Do you also need to update the Ship To Address on your order?: No_x000a_The original ship-to address is saved on the shipping tab._x000a_Email: alma.arredondo@imlss.com_x000a_Phone Number: (303) 223-8003_x000a_Preferred Contact Method: Email_x000a_"/>
    <s v="IML Security Supply"/>
    <s v="SO03076844"/>
    <s v="673094"/>
    <s v="45494817"/>
    <n v="5"/>
    <m/>
    <m/>
    <m/>
    <m/>
    <n v="1"/>
    <m/>
    <m/>
    <m/>
    <x v="4"/>
    <m/>
    <s v="ED24"/>
    <m/>
    <m/>
    <m/>
    <n v="45903.833333333299"/>
    <m/>
    <m/>
    <m/>
    <s v="Active"/>
    <s v="Portal Cases"/>
    <s v="Portal Cases"/>
    <s v="Commercial"/>
    <x v="12"/>
    <s v=""/>
    <s v=""/>
    <s v=""/>
    <s v="2026 / 02"/>
    <s v="Return / Replace / Scrap"/>
    <x v="1"/>
  </r>
  <r>
    <x v="692"/>
    <s v="CAS6454737"/>
    <s v="Issue"/>
    <x v="0"/>
    <x v="0"/>
    <m/>
    <s v="Out of Box"/>
    <s v="Schlage Commercial"/>
    <s v="Lock"/>
    <s v="L9000"/>
    <s v="El Sauzal"/>
    <s v="Do you need a replacement for a component or the entire device?: Component_x000a_Please describe the component: We have a bad mortise lock. Motor does not move when connected to 24VDC. _x000a_Selected primary Product Type: Electronic Locks/Readers and Credentials/Biometrics_x000a_Do you also need to update the Ship To Address on your order?: No_x000a_The original ship-to address is saved on the shipping tab._x000a_Email: eric.evans@cishowhardware.com_x000a_Phone Number: 480-967-8568_x000a_Preferred Contact Method: Email_x000a_"/>
    <s v="C &amp; I SHOW HARDWARE"/>
    <s v="14102441"/>
    <s v="C34627"/>
    <s v="7899226"/>
    <m/>
    <m/>
    <m/>
    <m/>
    <m/>
    <n v="1"/>
    <m/>
    <m/>
    <m/>
    <x v="4"/>
    <m/>
    <s v="L-SLLK*9659528"/>
    <m/>
    <m/>
    <m/>
    <n v="45810.833333333299"/>
    <m/>
    <m/>
    <m/>
    <s v="Active"/>
    <s v="Portal Cases"/>
    <s v="Portal Cases"/>
    <s v="Commercial"/>
    <x v="3"/>
    <s v=""/>
    <s v=""/>
    <s v=""/>
    <s v="2026 / 02"/>
    <s v="Return / Replace / Scrap"/>
    <x v="1"/>
  </r>
  <r>
    <x v="693"/>
    <s v="CAS6455696"/>
    <s v="Issue"/>
    <x v="0"/>
    <x v="1"/>
    <m/>
    <m/>
    <s v="Schlage Commercial"/>
    <s v="Lock"/>
    <s v="ND"/>
    <s v="El Sauzal"/>
    <s v="LINE 1 QTY 8 ITEM #141395 ND80TD RHO 626 ICA 13247 10025 K510-066_x000a__x000a_We ordered item # 141395 on PO # P039629 / 14262856 / line -1  , but we received Item # 13772 instead."/>
    <s v="ALLEGION - CANADA INC"/>
    <s v="14262856"/>
    <s v="P039629"/>
    <m/>
    <m/>
    <s v="Schlage Commercial"/>
    <s v="Lock"/>
    <s v="ND"/>
    <s v="El Sauzal"/>
    <n v="8"/>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6065.083333333299"/>
    <m/>
    <m/>
    <s v="Replace Only"/>
    <s v="Active"/>
    <s v="Venus Rivera"/>
    <s v="Venus Rivera"/>
    <s v="International"/>
    <x v="3"/>
    <s v="Allegion Entered Incorrect Product"/>
    <s v="Allegion Entered Incorrect Product"/>
    <s v=""/>
    <s v="2026 / 02"/>
    <s v="Return / Replace / Scrap"/>
    <x v="1"/>
  </r>
  <r>
    <x v="694"/>
    <s v="CAS6455802"/>
    <s v="Issue"/>
    <x v="0"/>
    <x v="1"/>
    <m/>
    <m/>
    <s v="Ives / Gj Commercial"/>
    <s v="Accy"/>
    <s v="Flush Bolts"/>
    <s v="Indianapolis"/>
    <s v="Is there anything else we should know about your request?: The QTY 3 FB51P US32D Flush bolts ordered did not come with any strike plates in them. Please send replacement strike plates for these flush bolts ASAP._x000a_Selected primary Product Type: Accessories_x000a_Do you also need to update the Ship To Address on your order?: No_x000a_The original ship-to address is saved on the shipping tab._x000a_Email: zwamsley@absdoors.com_x000a_Phone Number: (801) 478-1526_x000a_Preferred Contact Method: Email_x000a_"/>
    <s v="COOK &amp; BOARDMAN LLC - DBA ARCHITECTURAL BUILDING SUPPLY LLC"/>
    <s v="SO03164816"/>
    <s v="6612843"/>
    <s v="45653779"/>
    <n v="7"/>
    <m/>
    <m/>
    <m/>
    <m/>
    <n v="3"/>
    <m/>
    <m/>
    <m/>
    <x v="4"/>
    <m/>
    <s v="FB.10120"/>
    <m/>
    <m/>
    <m/>
    <n v="46028.791666666701"/>
    <m/>
    <m/>
    <m/>
    <s v="Active"/>
    <s v="Portal Cases"/>
    <s v="Portal Cases"/>
    <s v="Commercial"/>
    <x v="1"/>
    <s v=""/>
    <s v=""/>
    <s v=""/>
    <s v="2026 / 02"/>
    <s v="Return / Replace / Scrap"/>
    <x v="1"/>
  </r>
  <r>
    <x v="695"/>
    <s v="CAS6455803"/>
    <s v="Issue"/>
    <x v="0"/>
    <x v="0"/>
    <m/>
    <s v="Out of Box"/>
    <s v="Schlage Commercial"/>
    <s v="Lock"/>
    <s v="L9000"/>
    <s v="Security"/>
    <s v="NO CHARGE REPLACEMENT ORDER: _x000a__x000a_RETRACTOR LEVER L583-021_x000a_S00000052979_x000a__x000a_FOR_x000a_LINE 20 QTY 1_x000a_LOCK.L9080.H.17.622.00A.LR.09-663.10-072.134.1 3/16.DETAIL.BRN_x000a__x000a_Is there visible damage to exterior of shipping cartons?: no_x000a_Is there anything else we should know about your request?: the Lock Case Assembly is missing the &quot;Retractor Lever&quot; (L583-021).  Please see attached Photos_x000a_Selected primary Product Type: Mechanical Locks_x000a_Do you also need to update the Ship To Address on your order?: No_x000a_The original ship-to address is saved on the shipping tab._x000a_One or more files were provided by the customer and saved in the timeline._x000a_Email: ssmith@waltersandwolf.com_x000a_Phone Number: 6023501920_x000a_Preferred Contact Method: Email"/>
    <s v="WALTERS &amp; WOLF CONSTRUCTION SPECIALTIES INC"/>
    <s v="14211613"/>
    <s v="SS4084108"/>
    <s v="8097912"/>
    <n v="20"/>
    <s v="Schlage Commercial"/>
    <s v="Lock"/>
    <s v="L9000"/>
    <s v="Security"/>
    <n v="1"/>
    <s v="0491040~Imballaggio|1033~Insufficient Packaging|1036~Emballage|3082~Embalaje"/>
    <s v="1111040~Imballaggio|3082~Embalaje|1033~Insufficient Packaging|1036~Emballage"/>
    <m/>
    <x v="6"/>
    <m/>
    <s v="L-SLLK*9051014"/>
    <s v="L9080"/>
    <m/>
    <m/>
    <n v="45998.791666666701"/>
    <m/>
    <m/>
    <s v="Replace Only"/>
    <s v="Resolved"/>
    <s v="Portal Cases"/>
    <s v="Ramiro Hernandez"/>
    <s v="Commercial"/>
    <x v="3"/>
    <s v="Insufficient Packaging"/>
    <s v="Insufficient Packaging"/>
    <s v=""/>
    <s v="2026 / 02"/>
    <s v="Return / Replace / Scrap"/>
    <x v="0"/>
  </r>
  <r>
    <x v="696"/>
    <s v="CAS6456152"/>
    <s v="Issue"/>
    <x v="1"/>
    <x v="2"/>
    <m/>
    <m/>
    <s v="Falcon"/>
    <s v="Lock"/>
    <s v="T"/>
    <s v="Security"/>
    <s v="Selected credit reason: Other_x000a_Is there anything else we should know about this request: Locks were ordered with incorrect finish. Asked to get the correct finish and lead times on this now are 2 months. I dont have that long to wait. Purchasing somewhere else. Cancelled 509838 - RPL already._x000a_One or more files were provided by the customer and saved in the timeline._x000a_Email: travisg@summitdoors.net_x000a_Phone Number: 9794503588_x000a_Preferred Contact Method: Email_x000a_"/>
    <s v="SUMMIT DOORS AND HARDWARE INC"/>
    <s v="14255564"/>
    <s v="509838-01"/>
    <s v="8157350"/>
    <m/>
    <m/>
    <m/>
    <m/>
    <m/>
    <m/>
    <m/>
    <m/>
    <m/>
    <x v="4"/>
    <m/>
    <s v="T-FLLK*11296063"/>
    <m/>
    <m/>
    <m/>
    <m/>
    <m/>
    <m/>
    <s v="Credit Request"/>
    <s v="Active"/>
    <s v="Portal Cases"/>
    <s v="Portal Cases"/>
    <s v="Commercial"/>
    <x v="16"/>
    <s v=""/>
    <s v=""/>
    <s v=""/>
    <s v="2026 / 02"/>
    <s v="Credit / Debit Request"/>
    <x v="1"/>
  </r>
  <r>
    <x v="697"/>
    <s v="CAS6456768"/>
    <s v="Issue"/>
    <x v="0"/>
    <x v="0"/>
    <m/>
    <s v="Out of Box"/>
    <s v="Von Duprin"/>
    <s v="Exit"/>
    <s v="Mullions"/>
    <s v="Indianapolis"/>
    <s v="Is there visible damage to exterior of shipping cartons?: no_x000a_Is there anything else we should know about your request?: This mullion came in with concealed damage._x000a_Selected primary Product Type: Exits_x000a_Do you also need to update the Ship To Address on your order?: No_x000a_The original ship-to address is saved on the shipping tab._x000a_One or more files were provided by the customer and saved in the timeline._x000a_Email: mburstein@sentineldoor.com_x000a_Phone Number: 18003277848_x000a_Preferred Contact Method: Email_x000a_"/>
    <s v="SENTINEL DOOR CONTROLS"/>
    <s v="SO03259633"/>
    <s v="PO62253"/>
    <s v="45715113"/>
    <n v="1"/>
    <m/>
    <m/>
    <m/>
    <m/>
    <n v="1"/>
    <s v="0491040~Imballaggio|1033~Insufficient Packaging|1036~Emballage|3082~Embalaje"/>
    <s v="1111040~Imballaggio|3082~Embalaje|1033~Insufficient Packaging|1036~Emballage"/>
    <m/>
    <x v="6"/>
    <m/>
    <s v="MUL4954"/>
    <m/>
    <m/>
    <m/>
    <n v="46075.791666666701"/>
    <m/>
    <m/>
    <m/>
    <s v="Active"/>
    <s v="Portal Cases"/>
    <s v="Portal Cases"/>
    <s v="Commercial"/>
    <x v="0"/>
    <s v="Insufficient Packaging"/>
    <s v="Insufficient Packaging"/>
    <s v=""/>
    <s v="2026 / 02"/>
    <s v="Return / Replace / Scrap"/>
    <x v="0"/>
  </r>
  <r>
    <x v="698"/>
    <s v="CAS6456904"/>
    <s v="Issue"/>
    <x v="0"/>
    <x v="0"/>
    <m/>
    <s v="Out of Box"/>
    <s v="Ives / Gj Commercial"/>
    <s v="Accy"/>
    <s v="Plates - Kick/Push/Pull"/>
    <s v="Indianapolis"/>
    <s v="Is there visible damage to exterior of shipping cartons?: no_x000a_Is there anything else we should know about your request?: Both plates are bent ... Req return/repl_x000a_Selected primary Product Type: Accessories_x000a_Do you also need to update the Ship To Address on your order?: No_x000a_The original ship-to address is saved on the shipping tab._x000a_One or more files were provided by the customer and saved in the timeline._x000a_Email: tmiller@archdiv8.com_x000a_Phone Number: 12108266616_x000a_Preferred Contact Method: Email_x000a_"/>
    <s v="ARCHITECTURAL DIVISION 8"/>
    <s v="SO03269543"/>
    <s v="307217-51S"/>
    <s v="45707047"/>
    <n v="1"/>
    <m/>
    <m/>
    <m/>
    <m/>
    <n v="2"/>
    <s v="0491040~Imballaggio|1033~Insufficient Packaging|1036~Emballage|3082~Embalaje"/>
    <s v="1111040~Imballaggio|3082~Embalaje|1033~Insufficient Packaging|1036~Emballage"/>
    <m/>
    <x v="6"/>
    <m/>
    <s v="KPLATE.13481"/>
    <m/>
    <m/>
    <m/>
    <n v="46070.791666666701"/>
    <m/>
    <m/>
    <m/>
    <s v="Active"/>
    <s v="Portal Cases"/>
    <s v="Portal Cases"/>
    <s v="Commercial"/>
    <x v="1"/>
    <s v="Insufficient Packaging"/>
    <s v="Insufficient Packaging"/>
    <s v=""/>
    <s v="2026 / 02"/>
    <s v="Return / Replace / Scrap"/>
    <x v="0"/>
  </r>
  <r>
    <x v="699"/>
    <s v="CAS6457114"/>
    <s v="Issue"/>
    <x v="0"/>
    <x v="0"/>
    <m/>
    <s v="Out of Box"/>
    <s v="Falcon"/>
    <s v="Dctl"/>
    <s v="SC80A"/>
    <s v="Olathe"/>
    <s v="Do you need a replacement for a component or the entire device?: Component_x000a_Please describe the component: SC81A-3071-689 (CLOSER BODY ONLY)_x000a_CLOSER BODY LEAKING FLUID FROM SHAFT AND BACK CHECK VALVE_x000a_Selected primary Product Type: Closers_x000a_Do you also need to update the Ship To Address on your order?: No_x000a_The original ship-to address is saved on the shipping tab._x000a_Email: mburstein@sentineldoor.com_x000a_Phone Number: 18003277848_x000a_Preferred Contact Method: Email_x000a_"/>
    <s v="SENTINEL DOOR CONTROLS"/>
    <s v="SO03196791"/>
    <s v="PO61669"/>
    <s v="45629443"/>
    <n v="1"/>
    <m/>
    <m/>
    <m/>
    <m/>
    <n v="1"/>
    <m/>
    <m/>
    <m/>
    <x v="4"/>
    <m/>
    <s v="043156609437"/>
    <m/>
    <m/>
    <m/>
    <n v="46002.791666666701"/>
    <m/>
    <m/>
    <m/>
    <s v="Active"/>
    <s v="Portal Cases"/>
    <s v="Portal Cases"/>
    <s v="Commercial"/>
    <x v="13"/>
    <s v=""/>
    <s v=""/>
    <s v=""/>
    <s v="2026 / 02"/>
    <s v="Return / Replace / Scrap"/>
    <x v="1"/>
  </r>
  <r>
    <x v="700"/>
    <s v="CAS6457211"/>
    <s v="Issue"/>
    <x v="2"/>
    <x v="7"/>
    <m/>
    <m/>
    <s v="Schlage Commercial"/>
    <s v="Lock"/>
    <s v="L9000"/>
    <s v="Security"/>
    <s v="SERVICE PROVIDER:  _x000a_DeWitt &amp; Associates_x000a_1256 South Barnes_x000a_Springfield, MO  65804_x000a__x000a_SALES REP:  Adam Simeka_x000a__x000a_JOBSITE:_x000a_SPS Reed Academy_x000a_2000 N. Lyon Ave   _x000a_Springfield, MO  65803_x000a__x000a_REPLACEMENT CASE:  CAS6456183_x000a__x000a_PRODUCT:  _x000a_Qty 49 - L9056 x XL13-439 Entrance/office lock with automatic unlocking with key override feature_x000a_Qty 6 - L9480 x XL13-439 Storeroom lock with deadbolt and key override feature_x000a_Qty 6 - Latch x Aux latch x Deadbolt (L9453, L9458, L9480, L9485, L9486, L9492, L9493, L9494, L9495) 09-666 626_x000a__x000a_ISSUE:  _x000a_55 ea L Series mortise cassettes have to be changed out. Locks already installed on the door. Complete remove &amp; reinstall required._x000a__x000a_LABOR CHARGE:  _x000a_32 Hours @ $ 70 Per Hour= $ 2,240. Includes Remove &amp; Reinstall, Mobilization &amp; Supervision"/>
    <s v="ALLEGION - DSC"/>
    <s v="13890571"/>
    <s v="74366S-2414"/>
    <s v="7626555"/>
    <m/>
    <s v="Schlage Commercial"/>
    <s v="Lock"/>
    <s v="L9000"/>
    <s v="Security"/>
    <n v="1"/>
    <s v="0291033~External Labor|1036~External Labor|1040~Lavorazioni esterne|3082~Mano de obra externa"/>
    <s v="0623082~Mano de obra externa|1040~Lavorazioni Esterne|1033~External Labor|1036~Travail externe"/>
    <m/>
    <x v="0"/>
    <m/>
    <m/>
    <m/>
    <m/>
    <m/>
    <n v="45558"/>
    <m/>
    <m/>
    <s v="Credit Request"/>
    <s v="Active"/>
    <s v="Brittney Waterhouse"/>
    <s v="Brittney Waterhouse"/>
    <s v="Commercial"/>
    <x v="3"/>
    <s v="External Labor"/>
    <s v="External Labor"/>
    <s v=""/>
    <s v="2026 / 02"/>
    <s v="Warranty Service"/>
    <x v="0"/>
  </r>
  <r>
    <x v="701"/>
    <s v="CAS6444772"/>
    <s v="Issue"/>
    <x v="0"/>
    <x v="3"/>
    <m/>
    <m/>
    <s v="Von Duprin"/>
    <s v="Exit"/>
    <s v="55"/>
    <s v="Indianapolis"/>
    <s v="SLI states to be sent to FF but order shipped directly to Peru in error. Looped in shipping to trouble shoot and ensure balance is shipped correctly."/>
    <s v="Red Tower Group SAC"/>
    <s v="SO03229246"/>
    <s v="A-25035A"/>
    <m/>
    <m/>
    <s v="Von Duprin"/>
    <s v="Exit"/>
    <s v="55"/>
    <s v="Indianapolis"/>
    <n v="3"/>
    <s v="0461033~Wrong Shipping Method|3082~Método de envío incorrecto|1036~Méthode|1040~Metodo di spedizione errato"/>
    <s v="0953082~Método de envío incorrecto|1033~Wrong Shipping Method|1036~Méthode|1040~Método de envío incorrecto"/>
    <m/>
    <x v="6"/>
    <m/>
    <s v="ED55.13354"/>
    <m/>
    <m/>
    <m/>
    <n v="46070.791666666701"/>
    <m/>
    <m/>
    <s v="Return and Replace"/>
    <s v="Resolved"/>
    <s v="Erinn Breitigan"/>
    <s v="Erinn Breitigan"/>
    <s v="International"/>
    <x v="0"/>
    <s v="Wrong Shipping Method"/>
    <s v="Wrong Shipping Method"/>
    <s v=""/>
    <s v="2026 / 02"/>
    <s v="Return / Replace / Scrap"/>
    <x v="0"/>
  </r>
  <r>
    <x v="702"/>
    <s v="CAS6444778"/>
    <s v="Issue"/>
    <x v="1"/>
    <x v="2"/>
    <m/>
    <m/>
    <s v="Schlage Residential"/>
    <s v="Lock"/>
    <s v="F Knob/Lever"/>
    <s v="Olathe"/>
    <s v="Credit Internal Use Only/Do not send to Orgill for concealed shortage / Damage._x000a_Customer  8149552DMQ_x000a__x000a_See attached request."/>
    <s v="ORGILL INC - B1"/>
    <s v="14256323 - SO03249173"/>
    <s v="93794034"/>
    <s v="8149552"/>
    <n v="24"/>
    <s v="Schlage Residential"/>
    <s v="Lock"/>
    <s v="F Knob/Lever"/>
    <s v="Olathe"/>
    <n v="4"/>
    <s v="0531033~Quote / Product Error|1040~Errore Offerta / Prodotto|3082~Oferta / error producto|1036~Erreur de devis / produit"/>
    <s v="0171033~Broken Package|1040~Collo Rotto|3082~Embalaje roto|1036~Emballage cassé"/>
    <m/>
    <x v="7"/>
    <m/>
    <s v="043156555505 / 515-9876"/>
    <m/>
    <m/>
    <m/>
    <n v="46051.791666666701"/>
    <m/>
    <m/>
    <s v="Credit Request"/>
    <s v="Resolved"/>
    <s v="Curt Moore"/>
    <s v="Curt Moore"/>
    <s v="Residential - Channel"/>
    <x v="8"/>
    <s v="Quote / Product Error"/>
    <s v="Broken Package"/>
    <s v=""/>
    <s v="2026 / 02"/>
    <s v="Credit / Debit Request"/>
    <x v="1"/>
  </r>
  <r>
    <x v="703"/>
    <s v="CAS6444808"/>
    <s v="Issue"/>
    <x v="1"/>
    <x v="2"/>
    <m/>
    <m/>
    <s v="Schlage Residential"/>
    <s v="Lock"/>
    <s v="F Knob/Lever"/>
    <s v="Olathe"/>
    <s v="Credit Internal Use Only/Do not send to Orgill for concealed shortage / Damage._x000a_Customer  8151876DMQ_x000a__x000a_See attached request."/>
    <s v="ORGILL INC - B1"/>
    <s v="14247546 - SO03235129"/>
    <s v="33786365"/>
    <s v="8151876"/>
    <n v="13"/>
    <s v="Schlage Residential"/>
    <s v="Lock"/>
    <s v="F Knob/Lever"/>
    <s v="Olathe"/>
    <n v="200"/>
    <s v="0531033~Quote / Product Error|1040~Errore Offerta / Prodotto|3082~Oferta / error producto|1036~Erreur de devis / produit"/>
    <s v="0171033~Broken Package|1040~Collo Rotto|3082~Embalaje roto|1036~Emballage cassé"/>
    <m/>
    <x v="7"/>
    <m/>
    <s v="043156921683 / 695-4630"/>
    <m/>
    <m/>
    <m/>
    <n v="46053.791666666701"/>
    <m/>
    <m/>
    <s v="Credit Request"/>
    <s v="Resolved"/>
    <s v="Curt Moore"/>
    <s v="Curt Moore"/>
    <s v="Residential - Channel"/>
    <x v="8"/>
    <s v="Quote / Product Error"/>
    <s v="Broken Package"/>
    <s v=""/>
    <s v="2026 / 02"/>
    <s v="Credit / Debit Request"/>
    <x v="1"/>
  </r>
  <r>
    <x v="704"/>
    <s v="CAS6444902"/>
    <s v="Issue"/>
    <x v="1"/>
    <x v="2"/>
    <m/>
    <m/>
    <s v="Schlage Residential"/>
    <s v="Lock"/>
    <s v="F Knob/Lever"/>
    <s v="Olathe"/>
    <s v="Credit Internal Use Only/Do not send to Orgill for concealed shortage / Damage._x000a_Customer  8153814DMQ_x000a__x000a_See attached request."/>
    <s v="ORGILL INC - B1"/>
    <s v="14259242 - SO03253781"/>
    <s v="43797505"/>
    <s v="8153814"/>
    <n v="3"/>
    <s v="Schlage Residential"/>
    <s v="Lock"/>
    <s v="F Knob/Lever"/>
    <s v="Olathe"/>
    <n v="2"/>
    <s v="0531033~Quote / Product Error|1040~Errore Offerta / Prodotto|3082~Oferta / error producto|1036~Erreur de devis / produit"/>
    <s v="0171033~Broken Package|1040~Collo Rotto|3082~Embalaje roto|1036~Emballage cassé"/>
    <m/>
    <x v="7"/>
    <m/>
    <s v="043156457960 / 745-7054"/>
    <m/>
    <m/>
    <m/>
    <n v="46056.791666666701"/>
    <m/>
    <m/>
    <s v="Credit Request"/>
    <s v="Resolved"/>
    <s v="Curt Moore"/>
    <s v="Curt Moore"/>
    <s v="Residential - Channel"/>
    <x v="8"/>
    <s v="Quote / Product Error"/>
    <s v="Broken Package"/>
    <s v=""/>
    <s v="2026 / 02"/>
    <s v="Credit / Debit Request"/>
    <x v="1"/>
  </r>
  <r>
    <x v="704"/>
    <s v="CAS6444902"/>
    <s v="Issue"/>
    <x v="1"/>
    <x v="2"/>
    <m/>
    <m/>
    <s v="Schlage Residential"/>
    <s v="Lock"/>
    <s v="F Knob/Lever"/>
    <s v="Olathe"/>
    <s v="Credit Internal Use Only/Do not send to Orgill for concealed shortage / Damage._x000a_Customer  8153814DMQ_x000a__x000a_See attached request."/>
    <s v="ORGILL INC - B1"/>
    <s v="14259242 - SO03253781"/>
    <s v="43797505"/>
    <s v="8153814"/>
    <n v="32"/>
    <s v="Schlage Residential"/>
    <s v="Lock"/>
    <s v="F Knob/Lever"/>
    <s v="Olathe"/>
    <n v="4"/>
    <s v="0531033~Quote / Product Error|1040~Errore Offerta / Prodotto|3082~Oferta / error producto|1036~Erreur de devis / produit"/>
    <s v="0171033~Broken Package|1040~Collo Rotto|3082~Embalaje roto|1036~Emballage cassé"/>
    <m/>
    <x v="7"/>
    <m/>
    <s v="043156961320 / 695-0414"/>
    <m/>
    <m/>
    <m/>
    <n v="46056.791666666701"/>
    <m/>
    <m/>
    <s v="Credit Request"/>
    <s v="Resolved"/>
    <s v="Curt Moore"/>
    <s v="Curt Moore"/>
    <s v="Residential - Channel"/>
    <x v="8"/>
    <s v="Quote / Product Error"/>
    <s v="Broken Package"/>
    <s v=""/>
    <s v="2026 / 02"/>
    <s v="Credit / Debit Request"/>
    <x v="1"/>
  </r>
  <r>
    <x v="704"/>
    <s v="CAS6444902"/>
    <s v="Issue"/>
    <x v="1"/>
    <x v="2"/>
    <m/>
    <m/>
    <s v="Schlage Residential"/>
    <s v="Lock"/>
    <s v="F Knob/Lever"/>
    <s v="Olathe"/>
    <s v="Credit Internal Use Only/Do not send to Orgill for concealed shortage / Damage._x000a_Customer  8153814DMQ_x000a__x000a_See attached request."/>
    <s v="ORGILL INC - B1"/>
    <s v="14259242 - SO03253781"/>
    <s v="43797505"/>
    <s v="8153814"/>
    <n v="63"/>
    <s v="Schlage Residential"/>
    <s v="Lock"/>
    <s v="F Knob/Lever"/>
    <s v="Olathe"/>
    <n v="200"/>
    <s v="0531033~Quote / Product Error|1040~Errore Offerta / Prodotto|3082~Oferta / error producto|1036~Erreur de devis / produit"/>
    <s v="0171033~Broken Package|1040~Collo Rotto|3082~Embalaje roto|1036~Emballage cassé"/>
    <m/>
    <x v="7"/>
    <m/>
    <s v="043156343003 / 697-4083"/>
    <m/>
    <m/>
    <m/>
    <n v="46056.791666666701"/>
    <m/>
    <m/>
    <s v="Credit Request"/>
    <s v="Resolved"/>
    <s v="Curt Moore"/>
    <s v="Curt Moore"/>
    <s v="Residential - Channel"/>
    <x v="8"/>
    <s v="Quote / Product Error"/>
    <s v="Broken Package"/>
    <s v=""/>
    <s v="2026 / 02"/>
    <s v="Credit / Debit Request"/>
    <x v="1"/>
  </r>
  <r>
    <x v="705"/>
    <s v="CAS6444943"/>
    <s v="Issue"/>
    <x v="1"/>
    <x v="2"/>
    <m/>
    <m/>
    <s v="Schlage Residential"/>
    <s v="Lock"/>
    <s v="F Knob/Lever"/>
    <s v="Olathe"/>
    <s v="Credit Internal Use Only/Do not send to Orgill for concealed shortage / Damage._x000a_Customer  8153831DMQ_x000a__x000a_See attached request."/>
    <s v="ORGILL INC - B1"/>
    <s v="14260001 - SO03255601"/>
    <s v="73797506"/>
    <s v="8153831"/>
    <m/>
    <s v="Schlage Residential"/>
    <s v="Lock"/>
    <s v="F Knob/Lever"/>
    <s v="Olathe"/>
    <n v="4"/>
    <s v="0531033~Quote / Product Error|1040~Errore Offerta / Prodotto|3082~Oferta / error producto|1036~Erreur de devis / produit"/>
    <s v="0171033~Broken Package|1040~Collo Rotto|3082~Embalaje roto|1036~Emballage cassé"/>
    <m/>
    <x v="7"/>
    <m/>
    <s v="043156487349 / 555-6576"/>
    <m/>
    <m/>
    <m/>
    <n v="46056.791666666701"/>
    <m/>
    <m/>
    <s v="Credit Request"/>
    <s v="Resolved"/>
    <s v="Curt Moore"/>
    <s v="Curt Moore"/>
    <s v="Residential - Channel"/>
    <x v="8"/>
    <s v="Quote / Product Error"/>
    <s v="Broken Package"/>
    <s v=""/>
    <s v="2026 / 02"/>
    <s v="Credit / Debit Request"/>
    <x v="1"/>
  </r>
  <r>
    <x v="706"/>
    <s v="CAS6444995"/>
    <s v="Issue"/>
    <x v="0"/>
    <x v="3"/>
    <m/>
    <m/>
    <s v="Schlage Residential"/>
    <s v="Lock"/>
    <s v="B"/>
    <s v="Ensenada"/>
    <s v="NC RPL Lost 20 -B60622 / Schlage Res. / RIO GRANDE COMPANY / 3002296_x000a_Line #2 - 20 of the B60N 622 KA4 / 043156228904 / $14.18_x000a_UPS 1Z9W01V60317420365 delayed checking with UPS_x000a_Per UPS package is considered lost and am sending a NC RPL"/>
    <s v="RIO GRANDE CO"/>
    <s v="14257055"/>
    <s v="487740-00"/>
    <s v="8148213"/>
    <m/>
    <s v="Schlage Residential"/>
    <s v="Lock"/>
    <s v="B"/>
    <s v="Ensenada"/>
    <n v="20"/>
    <s v="Lost in Transit/Wrong Address"/>
    <s v="1513082~Extraviado en tránsito - Transportista|1040~Smarrimento in transito - Vettore|1036~Perdu en transit - Transporteur|1033~Lost in Transit - Carrier"/>
    <m/>
    <x v="5"/>
    <m/>
    <s v="043156228904"/>
    <m/>
    <m/>
    <m/>
    <n v="46050.791666666701"/>
    <m/>
    <m/>
    <s v="Replace Only"/>
    <s v="Resolved"/>
    <s v="Curt Moore"/>
    <s v="Curt Moore"/>
    <s v="Residential - Channel"/>
    <x v="8"/>
    <s v="Lost in Transit/Wrong Address"/>
    <s v="Lost in Transit - Carrier"/>
    <s v=""/>
    <s v="2026 / 02"/>
    <s v="Return / Replace / Scrap"/>
    <x v="0"/>
  </r>
  <r>
    <x v="707"/>
    <s v="CAS6445406"/>
    <s v="Issue"/>
    <x v="0"/>
    <x v="1"/>
    <m/>
    <m/>
    <s v="Schlage Residential"/>
    <s v="Lock"/>
    <s v="F Knob/Lever"/>
    <s v="Ensenada"/>
    <s v="NC RPL Keying Incorrect / Jim Schumacher / Schlage Res. / 3004231_x000a_2 F51A LAT 61916-211 10-063 Keyed to 98878_x000a_I purchased 4 Schlage locks to be keyed alike. I received 4 locks, 2 keyed alike, 2 not keyed alike so I have 3 different keys. _x000a_Key 2 are 98878 _x000a_Key  1 88935 and another 99864. I called Lowes and they said not their problem. Please advise 973 768 5000_x000a_Jim Schumacher_x000a_Ship to: _x000a_Jim Schumacher_x000a_9 Wedgewood Dr_x000a_ANNANDALE, NJ 08801"/>
    <s v="Jim Schumacher"/>
    <s v="SO03275589"/>
    <s v="40180656"/>
    <s v="45706034"/>
    <n v="1"/>
    <s v="Schlage Residential"/>
    <s v="Lock"/>
    <s v="F Knob/Lever"/>
    <s v="Ensenada"/>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m/>
    <m/>
    <m/>
    <m/>
    <n v="46070.791666666701"/>
    <m/>
    <m/>
    <s v="Replace Only"/>
    <s v="Resolved"/>
    <s v="Curt Moore"/>
    <s v="Curt Moore"/>
    <s v="Residential - Channel"/>
    <x v="8"/>
    <s v="Customer Ordered Incorrect Product"/>
    <s v="Customer Ordered Incorrect Product"/>
    <s v=""/>
    <s v="2026 / 02"/>
    <s v="Return / Replace / Scrap"/>
    <x v="2"/>
  </r>
  <r>
    <x v="708"/>
    <s v="CAS6445928"/>
    <s v="Issue"/>
    <x v="0"/>
    <x v="3"/>
    <m/>
    <m/>
    <s v="Ives / Gj Commercial"/>
    <s v="Accy"/>
    <s v="Pulls &amp; Pushbars"/>
    <s v="Indianapolis"/>
    <s v="N/C replacement, material never received by carrier. _x000a__x000a_Line 7 - Qty 1 - 8190HD-0  US10B 1.3/4&quot;_x000a__x000a_Ship to:_x000a_Himmels_x000a_1215 METROPLACE DR_x000a_STE 400_x000a_GRAPEVINE, TX 76051_x000a_USA_x000a_-------------------------------------------_x000a_Is there anything else we should know about your request?: we only received 19 of 20 of line 7. _x000a_tracking# 1ZA5V9400390733904 that's listed on this invoice shows that UPS doesn't have that package &amp; none of our boxes have that tracking#. The other two tracking#'s attached to this invoice are noted on two of the three boxes we received.  Attached photo shows a tracking # not listed on the invoice &amp; is the issue. It is marked to have 6 pieces, but only 5 pieces were in the box. Regardless we are missing one._x000a_Selected primary Product Type: Accessories_x000a_Do you also need to update the Ship To Address on your order?: No_x000a_The original ship-to address is saved on the shipping tab._x000a_One or more files were provided by the customer and saved in the timeline._x000a_Email: ajobe@himmels.com_x000a_Phone Number: 9409023477_x000a_Preferred Contact Method: Email"/>
    <s v="Himmel's Architectural Door &amp; Hardware LLC - DFW"/>
    <s v="SO03256929"/>
    <s v="6038586"/>
    <s v="45711488"/>
    <n v="7"/>
    <s v="Ives / Gj Commercial"/>
    <s v="Accy"/>
    <s v="Pulls &amp; Pushba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PULL.10703"/>
    <m/>
    <m/>
    <m/>
    <n v="46072.791666666701"/>
    <m/>
    <m/>
    <s v="Replace Only"/>
    <s v="Resolved"/>
    <s v="Portal Cases"/>
    <s v="Caleb Nanzer"/>
    <s v="Commercial"/>
    <x v="1"/>
    <s v="Allegion Sent Missing Product / Part"/>
    <s v="Missing Product"/>
    <s v=""/>
    <s v="2026 / 02"/>
    <s v="Return / Replace / Scrap"/>
    <x v="0"/>
  </r>
  <r>
    <x v="709"/>
    <s v="CAS6448278"/>
    <s v="Issue"/>
    <x v="0"/>
    <x v="0"/>
    <m/>
    <s v="Out of Box"/>
    <s v="Von Duprin"/>
    <s v="Exit"/>
    <s v="98/99"/>
    <s v="Indianapolis"/>
    <s v="---Defective Center Case---Missing the Cam_x000a__x000a_Please ship (1) each #050026-- 98/99-F Rim Center Case Kit Less Cover _x000a__x000a_Please ship to the following address:_x000a_IBC Carpentry_x000a_2400 Allen Terrace_x000a_Kansas City, MO 64108_x000a_ATTN: John Hobbs &amp; Gary Matthews"/>
    <s v="Gary Matthews"/>
    <s v="SO02980562"/>
    <s v="3040920004"/>
    <s v="400573"/>
    <m/>
    <s v="Von Duprin"/>
    <s v="Exit"/>
    <s v="98/99"/>
    <s v="Indianapolis"/>
    <n v="1"/>
    <s v="0311033~Functional Mechanical|1040~Funzionamento Meccanico|3082~Función mecánica|1036~Functional Mechanical"/>
    <s v="0931033~Manufacturing|1040~Produzione|3082~Producción|1036~Fabrication"/>
    <s v="0051033~Broken Components|1036~Composants cassés|3082~Componentes defectuosos|1040~Componenti rotti"/>
    <x v="0"/>
    <m/>
    <m/>
    <s v="Center Case Assy"/>
    <m/>
    <m/>
    <n v="45817.833333333299"/>
    <m/>
    <m/>
    <s v="Replace Only"/>
    <s v="Resolved"/>
    <s v="Shonnita Turentine"/>
    <s v="Kylie Hurt"/>
    <s v="Commercial"/>
    <x v="0"/>
    <s v="Functional Mechanical"/>
    <s v="Manufacturing"/>
    <s v="Broken Components"/>
    <s v="2026 / 02"/>
    <s v="Return / Replace / Scrap"/>
    <x v="0"/>
  </r>
  <r>
    <x v="710"/>
    <s v="CAS6449050"/>
    <s v="Issue"/>
    <x v="0"/>
    <x v="0"/>
    <m/>
    <s v="Reliability"/>
    <s v="Schlage Commercial"/>
    <s v="Lock"/>
    <s v="ND Electrified"/>
    <s v="El Sauzal"/>
    <s v="Replace 6 NDEU80 Chassis _x000a_Part# NDEU80 EU RX Chassis Part# S00033868189-KIT_x000a__x000a_Please Ship To:_x000a_Thad Briley_x000a_13350 Noack Rd _x000a_Magnolia Tx 77355 _x000a__x000a_Locks have the black covers over the board with the capacitor issue."/>
    <s v="AUSTIN COMMUNITY COLLEGE FACILITIES &amp; OPERATIONS"/>
    <s v="T/A"/>
    <s v="CAS6449050 RPL TAC"/>
    <m/>
    <m/>
    <s v="Schlage Commercial"/>
    <s v="Lock"/>
    <s v="ND Electrified"/>
    <s v="El Sauzal"/>
    <n v="6"/>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868189-KIT"/>
    <s v="ND80EL/EU"/>
    <m/>
    <m/>
    <m/>
    <n v="45362.041666666701"/>
    <m/>
    <s v="Replace Only"/>
    <s v="Resolved"/>
    <s v="Richard Briley"/>
    <s v="Venus Diaz"/>
    <s v="Commercial"/>
    <x v="3"/>
    <s v="Functional Electronic"/>
    <s v="Cannot lock / Unlock"/>
    <s v="Not locking or Unlocking"/>
    <s v="2026 / 02"/>
    <s v="Return / Replace / Scrap"/>
    <x v="0"/>
  </r>
  <r>
    <x v="711"/>
    <s v="CAS6449707"/>
    <s v="Issue"/>
    <x v="0"/>
    <x v="1"/>
    <m/>
    <m/>
    <s v="Falcon"/>
    <s v="Lock"/>
    <s v="T"/>
    <s v="El Sauzal"/>
    <s v="_x000a_Selected primary Product Type: Mechanical Locks_x000a_Email: Tricia.carson@anixter.com_x000a_Phone Number: 8019947481_x000a_Preferred Contact Method: Email_x000a_"/>
    <s v="ANIXTER INC"/>
    <s v="14249562"/>
    <s v="06K-477993-29K"/>
    <s v="8136526"/>
    <m/>
    <m/>
    <m/>
    <m/>
    <m/>
    <n v="1"/>
    <m/>
    <m/>
    <m/>
    <x v="4"/>
    <m/>
    <s v="T-FLLK*4668975"/>
    <m/>
    <m/>
    <m/>
    <n v="46041.791666666701"/>
    <m/>
    <m/>
    <m/>
    <s v="Active"/>
    <s v="Portal Cases"/>
    <s v="Portal Cases"/>
    <s v="Commercial"/>
    <x v="16"/>
    <s v=""/>
    <s v=""/>
    <s v=""/>
    <s v="2026 / 02"/>
    <s v="Return / Replace / Scrap"/>
    <x v="1"/>
  </r>
  <r>
    <x v="712"/>
    <s v="CAS6450772"/>
    <s v="Issue"/>
    <x v="0"/>
    <x v="0"/>
    <m/>
    <s v="Out of Box"/>
    <s v="Schlage Commercial"/>
    <s v="Lock"/>
    <s v="B500"/>
    <s v="El Sauzal"/>
    <s v="Do you need a replacement for a component or the entire device?: Component_x000a_Please describe the component: THE LATCH BOLT BROKE APART_x000a_Selected primary Product Type: ProExpress/FastTrack_x000a_Do you also need to update the Ship To Address on your order?: No_x000a_The original ship-to address is saved on the shipping tab._x000a_One or more files were provided by the customer and saved in the timeline._x000a_Email: tonyt@metalcraftdoor.com_x000a_Phone Number: 17819336800_x000a_Preferred Contact Method: Email_x000a_"/>
    <s v="METALCRAFT DOOR CO INC"/>
    <s v="SO03262716"/>
    <s v="564163TT"/>
    <s v="45691454"/>
    <n v="3"/>
    <m/>
    <m/>
    <m/>
    <m/>
    <n v="1"/>
    <m/>
    <m/>
    <m/>
    <x v="4"/>
    <m/>
    <s v="043156890415"/>
    <m/>
    <m/>
    <m/>
    <n v="46058.791666666701"/>
    <m/>
    <m/>
    <m/>
    <s v="Active"/>
    <s v="Portal Cases"/>
    <s v="Portal Cases"/>
    <s v="Commercial"/>
    <x v="3"/>
    <s v=""/>
    <s v=""/>
    <s v=""/>
    <s v="2026 / 02"/>
    <s v="Return / Replace / Scrap"/>
    <x v="1"/>
  </r>
  <r>
    <x v="713"/>
    <s v="CAS6450907"/>
    <s v="Issue"/>
    <x v="0"/>
    <x v="1"/>
    <m/>
    <s v="Out of Box"/>
    <s v="Ives / Gj Commercial"/>
    <s v="Accy"/>
    <s v="Latches/Catches"/>
    <s v="Indianapolis"/>
    <s v="REPLACE AT NO CHARGE_x000a_QTY (1) RL30-A US26D - Line 36_x000a__x000a_SHIP TO_x000a_S &amp; S BUILDERS HARDWARE CO._x000a_917 W PIONEER PKWY_x000a_PEORIA, IL 61615_x000a__x000a_Do you need a replacement for a component or the entire device?: Device_x000a_Is there anything else we should know about this return?: Missing entire device RL30A and strike.  Please send a replacement._x000a_Selected primary Product Type: Accessories_x000a_Do you also need to update the Ship To Address on your order?: No_x000a_The original ship-to address is saved on the shipping tab._x000a_Email: nsummers@sns-co.com_x000a_Phone Number: 13096920828_x000a_Preferred Contact Method: Email"/>
    <s v="S &amp; S BUILDERS HARDWARE CO"/>
    <s v="SO03050919"/>
    <s v="9122390"/>
    <s v="45457133 8/7/2025"/>
    <n v="36"/>
    <s v="Ives / Gj Commercial"/>
    <s v="Accy"/>
    <s v="Latches/Catche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RL.112"/>
    <m/>
    <m/>
    <m/>
    <n v="45876"/>
    <m/>
    <m/>
    <s v="Replace Only"/>
    <s v="Resolved"/>
    <s v="Portal Cases"/>
    <s v="Karen Fischer"/>
    <s v="Commercial"/>
    <x v="1"/>
    <s v="Allegion Sent Missing Product / Part"/>
    <s v="Missing Product"/>
    <s v=""/>
    <s v="2026 / 02"/>
    <s v="Return / Replace / Scrap"/>
    <x v="0"/>
  </r>
  <r>
    <x v="714"/>
    <s v="CAS6451246"/>
    <s v="Issue"/>
    <x v="0"/>
    <x v="0"/>
    <m/>
    <s v="Reliability"/>
    <s v="Schlage Residential"/>
    <s v="Lock"/>
    <s v="Encode"/>
    <s v="Ensenada"/>
    <s v="Customer Service_x000a_Please see below regarding a BE489 CENN 619 that needs replaced using ticket 595653._x000a_Please note PO used to order the product previously and the ship to address under Davids email signature._x000a_Please order a replacement and provide a replacement order number when available."/>
    <s v="AMERICAN BUILDERS SUPPLY"/>
    <s v="13992962"/>
    <s v="561096"/>
    <m/>
    <m/>
    <s v="Schlage Residential"/>
    <s v="Lock"/>
    <s v="Encode"/>
    <s v="Ensenada"/>
    <n v="1"/>
    <s v="0321033~Functional Electronic|1040~Funzionamento Elettronico|3082~Función electrónica|1036~Electronique fonctionnelle"/>
    <s v="3971033~Wiring|1036~Câblage|1040~Cablaggio|3082~Alambrado|1055~Kablolama"/>
    <m/>
    <x v="0"/>
    <m/>
    <s v="043156594337"/>
    <s v="BE489"/>
    <m/>
    <m/>
    <n v="45664.791666666701"/>
    <m/>
    <m/>
    <s v="Replace Only"/>
    <s v="Active"/>
    <s v="Bionica Brown"/>
    <s v="Bionica Brown"/>
    <s v="Residential - Channel"/>
    <x v="9"/>
    <s v="Functional Electronic"/>
    <s v="Wiring"/>
    <s v=""/>
    <s v="2026 / 02"/>
    <s v="Return / Replace / Scrap"/>
    <x v="0"/>
  </r>
  <r>
    <x v="715"/>
    <s v="CAS6451684"/>
    <s v="Issue"/>
    <x v="0"/>
    <x v="0"/>
    <m/>
    <s v="Out of Box"/>
    <s v="Schlage Electronic Locks"/>
    <s v="Electronic Locks"/>
    <s v="NDEB"/>
    <s v="El Sauzal"/>
    <s v="Replace_x000a__x000a_Qty: 1_x000a__x000a_47278749 626 RETROFIT KIT, NDEB_x000a__x000a_Warranty Date: 12/23/25_x000a__x000a_Ship to:_x000a_Thylaar Wolfe _x000a_2053 Lyons Road_x000a_Miamisburg, _x000a_OH 45342_x000a_US_x000a__x000a_Reason: Lock has broken connector-Needs to be replaced - Gave CAS#_x000a_GoKeyless"/>
    <s v="Thylaar Wolfe"/>
    <s v="14236153"/>
    <s v="PO6952882"/>
    <s v="8114888"/>
    <m/>
    <s v="Schlage Electronic Locks"/>
    <s v="Electronic Locks"/>
    <s v="NDEB"/>
    <s v="El Sauzal"/>
    <n v="1"/>
    <s v="0311033~Functional Mechanical|1040~Funzionamento Meccanico|3082~Función mecánica|1036~Functional Mechanical"/>
    <s v="0161033~Broken / Bad Parts|1040~Parti rotte / difettose|3082~Partes rotas / malas|1036~Pièces cassées / mauvaises"/>
    <m/>
    <x v="0"/>
    <m/>
    <s v="47278749 626 RETROFIT KIT"/>
    <s v="Inside Assembly"/>
    <m/>
    <m/>
    <n v="46013.791666666701"/>
    <m/>
    <m/>
    <s v="Replace Only"/>
    <s v="Resolved"/>
    <s v="James Cuevas"/>
    <s v="Jeff Livingston"/>
    <s v="Commercial"/>
    <x v="10"/>
    <s v="Functional Mechanical"/>
    <s v="Broken / Bad Parts"/>
    <s v=""/>
    <s v="2026 / 02"/>
    <s v="Return / Replace / Scrap"/>
    <x v="0"/>
  </r>
  <r>
    <x v="716"/>
    <s v="CAS6452163"/>
    <s v="Issue"/>
    <x v="0"/>
    <x v="1"/>
    <m/>
    <m/>
    <s v="Ives / Gj Commercial"/>
    <s v="Accy"/>
    <s v="Exterior Door Hardware"/>
    <s v="Indianapolis"/>
    <s v="Is there anything else we should know about your request?: PO sent had a qty of 4. Please send 3. We received only 1. Looks like that was missed during order entry._x000a_Selected primary Product Type: Accessories_x000a_Do you also need to update the Ship To Address on your order?: No_x000a_The original ship-to address is saved on the shipping tab._x000a_One or more files were provided by the customer and saved in the timeline._x000a_Email: libby@cap8doors.com_x000a_Phone Number: 202-220-8254_x000a_Preferred Contact Method: Email_x000a_"/>
    <s v="CAP8 CONSTRUCTION - DBA CAP8 DOORS &amp; HARDWARE"/>
    <s v="SO03203534"/>
    <s v="1331-IVE-1"/>
    <s v="45636908"/>
    <n v="5"/>
    <m/>
    <m/>
    <m/>
    <m/>
    <n v="1"/>
    <m/>
    <m/>
    <m/>
    <x v="4"/>
    <m/>
    <s v="SR.101"/>
    <m/>
    <m/>
    <m/>
    <n v="46008.791666666701"/>
    <m/>
    <m/>
    <m/>
    <s v="Active"/>
    <s v="Portal Cases"/>
    <s v="Deandra Ball"/>
    <s v="Commercial"/>
    <x v="1"/>
    <s v=""/>
    <s v=""/>
    <s v=""/>
    <s v="2026 / 02"/>
    <s v="Return / Replace / Scrap"/>
    <x v="1"/>
  </r>
  <r>
    <x v="717"/>
    <s v="CAS6452329"/>
    <s v="Issue"/>
    <x v="0"/>
    <x v="0"/>
    <m/>
    <s v="Out of Box"/>
    <s v="Schlage Commercial"/>
    <s v="Lock"/>
    <s v="ND Electrified"/>
    <s v="Security"/>
    <s v="NO CHARGE REPLACEMENT ORDER: PER PRODUCT SUPPORT CASE: CAS66445139_x000a__x000a_LINE 1 QTY 1_x000a_63-181 ND12/80EU CHASSIS ONLY_x000a_S00033868141-KIT_x000a__x000a_Do you need a replacement for a component or the entire device?: Device_x000a_Is there anything else we should know about this return?: Customer contacted tech support and received CAS6445139_x000a_please replace per case details_x000a_Selected primary Product Type: Mechanical Locks_x000a_Do you also need to update the Ship To Address on your order?: Yes_x000a_The customer changed the ship-to address and it is saved on the shipping tab._x000a_Email: jonathanl@huntingtonhardware.com_x000a_Phone Number: 9096295301_x000a_Preferred Contact Method: Email"/>
    <s v="HUNTINGTON HARDWARE CO INC - HQ"/>
    <s v="14210997"/>
    <s v="1351960RPLCAS6277754"/>
    <s v="8082425"/>
    <n v="1"/>
    <s v="Schlage Commercial"/>
    <s v="Lock"/>
    <s v="ND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868141-KIT"/>
    <s v="ND80EL/EU"/>
    <m/>
    <m/>
    <n v="45981.791666666701"/>
    <m/>
    <m/>
    <s v="Replace Only"/>
    <s v="Resolved"/>
    <s v="Portal Cases"/>
    <s v="Ramiro Hernandez"/>
    <s v="Commercial"/>
    <x v="3"/>
    <s v="Functional Electronic"/>
    <s v="Cannot lock / Unlock"/>
    <s v="Not locking or Unlocking"/>
    <s v="2026 / 02"/>
    <s v="Return / Replace / Scrap"/>
    <x v="0"/>
  </r>
  <r>
    <x v="718"/>
    <s v="CAS6452882"/>
    <s v="Issue"/>
    <x v="0"/>
    <x v="1"/>
    <m/>
    <m/>
    <s v="Schlage Commercial"/>
    <s v="Lock"/>
    <s v="Keys"/>
    <s v="Security"/>
    <s v="Is there anything else we should know about your request?: The customer is claiming they did not receive any control keys. Can you please look into this and confirm or send control keys? If they were shipped can you please specify the tracking number?_x000a_Selected primary Product Type: Accessories_x000a_Do you also need to update the Ship To Address on your order?: No_x000a_The original ship-to address is saved on the shipping tab._x000a_Email: bhartings@interiorsupplyinc.com_x000a_Phone Number: +16144581730_x000a_Preferred Contact Method: Email_x000a_"/>
    <s v="INTERIOR SUPPLY COLUMBUS"/>
    <s v="14148427"/>
    <s v="667904"/>
    <s v="7987843"/>
    <m/>
    <m/>
    <m/>
    <m/>
    <m/>
    <n v="1"/>
    <m/>
    <m/>
    <m/>
    <x v="4"/>
    <m/>
    <s v="KYSS-SLKY*10147565"/>
    <m/>
    <m/>
    <m/>
    <n v="45894.833333333299"/>
    <m/>
    <m/>
    <m/>
    <s v="Active"/>
    <s v="Portal Cases"/>
    <s v="Portal Cases"/>
    <s v="Commercial"/>
    <x v="3"/>
    <s v=""/>
    <s v=""/>
    <s v=""/>
    <s v="2026 / 02"/>
    <s v="Return / Replace / Scrap"/>
    <x v="1"/>
  </r>
  <r>
    <x v="719"/>
    <s v="CAS6453509"/>
    <s v="Issue"/>
    <x v="0"/>
    <x v="0"/>
    <m/>
    <s v="Reliability"/>
    <s v="Schlage Commercial"/>
    <s v="Lock"/>
    <s v="L9000 Electrified"/>
    <s v="El Sauzal"/>
    <s v="Return &amp; NC replace. Issue call tag to return defective lock to Jesse Cronin in Security, CO for evaluation._x000a__x000a_(1) L283-392 RH_x000a__x000a_Ship to:_x000a_Pavion_x000a_Attn: Zachary Wonderlich_x000a_2995 Hickman Rd_x000a_Waukee, IA  50263"/>
    <s v="ANIXTER INC"/>
    <s v="14139675"/>
    <m/>
    <m/>
    <m/>
    <s v="Schlage Commercial"/>
    <s v="Lock"/>
    <s v="L9000 Electrifie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m/>
    <s v="L9092EL/EU"/>
    <s v="Chassis"/>
    <m/>
    <n v="45869.833333333299"/>
    <m/>
    <m/>
    <s v="Return and Replace"/>
    <s v="Active"/>
    <s v="Robert Harrison"/>
    <s v="Robert Harrison"/>
    <s v="Commercial"/>
    <x v="3"/>
    <s v="Functional Mechanical"/>
    <s v="Cannot lock / Unlock"/>
    <s v=""/>
    <s v="2026 / 02"/>
    <s v="Return / Replace / Scrap"/>
    <x v="0"/>
  </r>
  <r>
    <x v="720"/>
    <s v="CAS6454028"/>
    <s v="Issue"/>
    <x v="0"/>
    <x v="4"/>
    <m/>
    <m/>
    <s v="Schlage System Components"/>
    <s v="Sys Comp"/>
    <s v="Mag M400"/>
    <s v="Security"/>
    <s v="return for credit_x000a_line 1 QTY 5 ELECTROMAGNETIC.LOCK.M490P.ATS/LED_x000a__x000a_return to SEC_x000a_unused_x000a_no longer needed"/>
    <s v="Himmel's Architectural Door &amp; Hardware LLC"/>
    <s v="14125069"/>
    <s v="6027382"/>
    <s v="7971800"/>
    <n v="1"/>
    <s v="Schlage System Components"/>
    <s v="Sys Comp"/>
    <s v="Mag M400"/>
    <s v="Security"/>
    <n v="5"/>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043156570713"/>
    <m/>
    <m/>
    <m/>
    <n v="45879.833333333299"/>
    <m/>
    <m/>
    <s v="Return Only"/>
    <s v="Active"/>
    <s v="Chloe Manansala"/>
    <s v="Jeff Livingston"/>
    <s v="Commercial"/>
    <x v="6"/>
    <s v="Spec / Plan / Job Change"/>
    <s v="Spec / Plan / Job Change"/>
    <s v=""/>
    <s v="2026 / 02"/>
    <s v="Return / Replace / Scrap"/>
    <x v="2"/>
  </r>
  <r>
    <x v="721"/>
    <s v="CAS6454030"/>
    <s v="Issue"/>
    <x v="0"/>
    <x v="4"/>
    <m/>
    <m/>
    <s v="Schlage System Components"/>
    <s v="Sys Comp"/>
    <s v="Accessories (SES)"/>
    <s v="Security"/>
    <s v="return for credit_x000a_line 2 QTY 1 SWITCH.679-05HM_x000a_line 3 QTY 18 SWITCH.679-05WD_x000a__x000a_return to SEC_x000a_unused_x000a_no longer needed"/>
    <s v="Himmel's Architectural Door &amp; Hardware LLC"/>
    <s v="14125069"/>
    <s v="6027382"/>
    <s v="7940755"/>
    <n v="2"/>
    <s v="Schlage System Components"/>
    <s v="Sys Comp"/>
    <s v="Accessories (SES)"/>
    <s v="Security"/>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043156580316"/>
    <m/>
    <m/>
    <m/>
    <n v="45847.833333333299"/>
    <m/>
    <m/>
    <s v="Return Only"/>
    <s v="Active"/>
    <s v="Chloe Manansala"/>
    <s v="Jeff Livingston"/>
    <s v="Commercial"/>
    <x v="6"/>
    <s v="Spec / Plan / Job Change"/>
    <s v="Spec / Plan / Job Change"/>
    <s v=""/>
    <s v="2026 / 02"/>
    <s v="Return / Replace / Scrap"/>
    <x v="2"/>
  </r>
  <r>
    <x v="721"/>
    <s v="CAS6454030"/>
    <s v="Issue"/>
    <x v="0"/>
    <x v="4"/>
    <m/>
    <m/>
    <s v="Schlage System Components"/>
    <s v="Sys Comp"/>
    <s v="Accessories (SES)"/>
    <s v="Security"/>
    <s v="return for credit_x000a_line 2 QTY 1 SWITCH.679-05HM_x000a_line 3 QTY 18 SWITCH.679-05WD_x000a__x000a_return to SEC_x000a_unused_x000a_no longer needed"/>
    <s v="Himmel's Architectural Door &amp; Hardware LLC"/>
    <s v="14125069"/>
    <s v="6027382"/>
    <s v="7940755"/>
    <n v="3"/>
    <s v="Schlage System Components"/>
    <s v="Sys Comp"/>
    <s v="Accessories (SES)"/>
    <s v="Security"/>
    <n v="18"/>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043156580323"/>
    <m/>
    <m/>
    <m/>
    <n v="45847.833333333299"/>
    <m/>
    <m/>
    <s v="Return Only"/>
    <s v="Active"/>
    <s v="Chloe Manansala"/>
    <s v="Jeff Livingston"/>
    <s v="Commercial"/>
    <x v="6"/>
    <s v="Spec / Plan / Job Change"/>
    <s v="Spec / Plan / Job Change"/>
    <s v=""/>
    <s v="2026 / 02"/>
    <s v="Return / Replace / Scrap"/>
    <x v="2"/>
  </r>
  <r>
    <x v="722"/>
    <s v="CAS6454468"/>
    <s v="Issue"/>
    <x v="0"/>
    <x v="0"/>
    <m/>
    <s v="Out of Box"/>
    <s v="Schlage Commercial"/>
    <s v="Lock"/>
    <s v="ND"/>
    <s v="El Sauzal"/>
    <s v="Do you need a replacement for a component or the entire device?: Component_x000a_Please describe the component: This one has a bad chassis. It is a fail secure that stays in unlock mode. _x000a_Selected primary Product Type: Electronic Locks/Readers and Credentials/Biometrics_x000a_Do you also need to update the Ship To Address on your order?: No_x000a_The original ship-to address is saved on the shipping tab._x000a_Email: eric.evans@cishowhardware.com_x000a_Phone Number: 480-967-8568_x000a_Preferred Contact Method: Email_x000a_"/>
    <s v="C &amp; I SHOW HARDWARE"/>
    <s v="14094838"/>
    <s v="C34575"/>
    <s v="7913394"/>
    <m/>
    <m/>
    <m/>
    <m/>
    <m/>
    <n v="1"/>
    <m/>
    <m/>
    <m/>
    <x v="4"/>
    <m/>
    <s v="194555123403"/>
    <m/>
    <m/>
    <m/>
    <n v="45823.833333333299"/>
    <m/>
    <m/>
    <m/>
    <s v="Active"/>
    <s v="Portal Cases"/>
    <s v="Portal Cases"/>
    <s v="Commercial"/>
    <x v="3"/>
    <s v=""/>
    <s v=""/>
    <s v=""/>
    <s v="2026 / 02"/>
    <s v="Return / Replace / Scrap"/>
    <x v="1"/>
  </r>
  <r>
    <x v="723"/>
    <s v="CAS6454632"/>
    <s v="Issue"/>
    <x v="1"/>
    <x v="2"/>
    <m/>
    <m/>
    <s v="Ives / Gj Commercial"/>
    <s v="Accy"/>
    <s v="Plates - Kick/Push/Pull"/>
    <s v="Indianapolis"/>
    <s v="Please apply quote #1588203 to invoice #45652313, and credit account #400242."/>
    <s v="P W S INTERNATIONAL INC"/>
    <s v="SO03213926"/>
    <s v="53374-25-MD"/>
    <s v="45652313"/>
    <m/>
    <s v="Ives / Gj Commercial"/>
    <s v="Accy"/>
    <s v="Plates - Kick/Push/Pull"/>
    <s v="Indianapolis"/>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33.791666666701"/>
    <m/>
    <m/>
    <s v="Credit Request"/>
    <s v="Resolved"/>
    <s v="LaJuana Thomas"/>
    <s v="LaJuana Thomas"/>
    <s v="Commercial"/>
    <x v="1"/>
    <s v="Customer Forgot or Incorrect Quote #"/>
    <s v="Customer Forgot to Add Quote"/>
    <s v=""/>
    <s v="2026 / 02"/>
    <s v="Credit / Debit Request"/>
    <x v="2"/>
  </r>
  <r>
    <x v="724"/>
    <s v="CAS6454689"/>
    <s v="Issue"/>
    <x v="1"/>
    <x v="2"/>
    <m/>
    <m/>
    <s v="Zero"/>
    <s v="Accy"/>
    <s v="Perimeter Seals"/>
    <s v="Indianapolis"/>
    <s v="Please apply quote #1588203 to invoice #45599265, and credit account #400242."/>
    <s v="P W S INTERNATIONAL INC"/>
    <s v="SO03186721"/>
    <s v="53379-25-MD"/>
    <s v="45599265"/>
    <m/>
    <s v="Zero"/>
    <s v="Accy"/>
    <s v="Perimeter Seals"/>
    <s v="Indianapolis"/>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5992.791666666701"/>
    <m/>
    <m/>
    <s v="Credit Request"/>
    <s v="Active"/>
    <s v="LaJuana Thomas"/>
    <s v="LaJuana Thomas"/>
    <s v="Commercial"/>
    <x v="5"/>
    <s v="Customer Forgot or Incorrect Quote #"/>
    <s v="Customer Forgot to Add Quote"/>
    <s v=""/>
    <s v="2026 / 02"/>
    <s v="Credit / Debit Request"/>
    <x v="2"/>
  </r>
  <r>
    <x v="725"/>
    <s v="CAS6454847"/>
    <s v="Issue"/>
    <x v="1"/>
    <x v="2"/>
    <m/>
    <m/>
    <s v="Ives / Gj Commercial"/>
    <s v="Accy"/>
    <s v="Hinges"/>
    <s v="Indianapolis"/>
    <s v="Please credit invoice #45683570 in the amount of $20 for freight charged in error. _x000a_Short pay was issued, but bill has already been paid, customer requesting a credit memo."/>
    <s v="ACE FIRE DOOR"/>
    <s v="SO03239600"/>
    <s v="615851##PT2"/>
    <s v="45683570"/>
    <m/>
    <s v="Ives / Gj Commercial"/>
    <s v="Accy"/>
    <s v="Hinges"/>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79"/>
    <m/>
    <m/>
    <s v="Credit Request"/>
    <s v="Active"/>
    <s v="LaJuana Thomas"/>
    <s v="LaJuana Thomas"/>
    <s v="Commercial"/>
    <x v="1"/>
    <s v="Tax Exemption"/>
    <s v="No Valid Tax Exempt Certificate on File"/>
    <s v=""/>
    <s v="2026 / 02"/>
    <s v="Credit / Debit Request"/>
    <x v="2"/>
  </r>
  <r>
    <x v="726"/>
    <s v="CAS6455329"/>
    <s v="Issue"/>
    <x v="0"/>
    <x v="1"/>
    <m/>
    <m/>
    <s v="Ives / Gj Commercial"/>
    <s v="Accy"/>
    <s v="Pulls &amp; Pushbars"/>
    <s v="Indianapolis"/>
    <s v="N/C replacement, customer received wrong lengths. _x000a__x000a_Line 1 - Qty 1 - 9266F 18-12 630-316 O 1.1/2&quot; to &lt;2&quot;_x000a__x000a_Ship to:_x000a_SAHR_x000a_2215 APOLLO DR_x000a_LANSING, MI 48906_x000a_USA_x000a__x000a_Is there anything else we should know about this return?: Incorrect pull.  Should have been 12&quot; CTC and 18&quot; overall with flat top/bottom. Sent 18&quot; CTC 24&quot; overall and had round top/bottom??? See attached photo. Please expedite replacement for a blood draw lab._x000a_Selected primary Product Type: Accessories_x000a_Do you also need to update the Ship To Address on your order?: No_x000a_The original ship-to address is saved on the shipping tab._x000a_Did the label match the product inside?: No_x000a_One or more files were provided by the customer and saved in the timeline._x000a_Email: jm@teamsahr.com_x000a_Phone Number: (517) 323-9488_x000a_Preferred Contact Method: Email"/>
    <s v="SBS ACQUISITION INC - DBA SAHR BUILDING SUPPLY LANSING"/>
    <s v="SO03264367"/>
    <s v="PO000445"/>
    <s v="45717501"/>
    <n v="1"/>
    <s v="Ives / Gj Commercial"/>
    <s v="Accy"/>
    <s v="Pulls &amp; Pushbars"/>
    <s v="Indianapolis"/>
    <n v="1"/>
    <s v="0281033~Allegion Sent Incorrect Product / Part"/>
    <s v="9731033~Incorrect Part / Component|1036~Composant/pièce incorrect|1040~Componente errato"/>
    <m/>
    <x v="0"/>
    <m/>
    <s v="PL9260-1C"/>
    <m/>
    <m/>
    <m/>
    <n v="46076.791666666701"/>
    <m/>
    <m/>
    <s v="Replace Only"/>
    <s v="Resolved"/>
    <s v="Portal Cases"/>
    <s v="Caleb Nanzer"/>
    <s v="Commercial"/>
    <x v="1"/>
    <s v="Allegion Sent Incorrect Product / Part"/>
    <s v="Incorrect Part / Component"/>
    <s v=""/>
    <s v="2026 / 02"/>
    <s v="Return / Replace / Scrap"/>
    <x v="0"/>
  </r>
  <r>
    <x v="727"/>
    <s v="CAS6456297"/>
    <s v="Issue"/>
    <x v="0"/>
    <x v="1"/>
    <m/>
    <m/>
    <s v="Zero"/>
    <s v="Accy"/>
    <s v="Cam Lift Hinges"/>
    <s v="Indianapolis"/>
    <s v="Is there anything else we should know about this return?: They sent (2) RH Z950 and (1)Z9500.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rflax@udhgroup.com_x000a_Phone Number: (516) 390-6302_x000a_Preferred Contact Method: Email_x000a_"/>
    <s v="UNIFIED DOOR &amp; HARDWARE GROUP dba LONG ISLAND FIREPROOF DOOR"/>
    <s v="SO03214045"/>
    <s v="6747-33"/>
    <s v="45654520"/>
    <n v="1"/>
    <m/>
    <m/>
    <m/>
    <m/>
    <n v="2"/>
    <m/>
    <m/>
    <m/>
    <x v="4"/>
    <m/>
    <s v="47253880"/>
    <m/>
    <m/>
    <m/>
    <n v="46028.791666666701"/>
    <m/>
    <m/>
    <m/>
    <s v="Active"/>
    <s v="Portal Cases"/>
    <s v="Portal Cases"/>
    <s v="Commercial"/>
    <x v="5"/>
    <s v=""/>
    <s v=""/>
    <s v=""/>
    <s v="2026 / 02"/>
    <s v="Return / Replace / Scrap"/>
    <x v="1"/>
  </r>
  <r>
    <x v="728"/>
    <s v="CAS6457546"/>
    <s v="Issue"/>
    <x v="0"/>
    <x v="1"/>
    <m/>
    <m/>
    <s v="Ives / Gj Commercial"/>
    <s v="Accy"/>
    <s v="Pulls &amp; Pushbars"/>
    <s v="Indianapolis"/>
    <s v="Is there anything else we should know about this return?: all 221 flush pulls were received as brushed chrome/B26D finish, not the required bright chrome/B26 finish. This was not noticed until architectural punch review after items were installed._x000a_Selected primary Product Type: Accessories_x000a_Do you also need to update the Ship To Address on your order?: No_x000a_The original ship-to address is saved on the shipping tab._x000a_Did the label match the product inside?: No_x000a_Email: rob@cap8doors.com_x000a_Phone Number: 4104042893_x000a_Preferred Contact Method: Email_x000a_"/>
    <s v="CAP8 CONSTRUCTION - DBA CAP8 DOORS &amp; HARDWARE"/>
    <s v="SO02947603"/>
    <s v="1315-IVE-H-02"/>
    <s v="45321640"/>
    <n v="1"/>
    <m/>
    <m/>
    <m/>
    <m/>
    <n v="124"/>
    <m/>
    <m/>
    <m/>
    <x v="4"/>
    <m/>
    <s v="PULL.10295"/>
    <m/>
    <m/>
    <m/>
    <n v="45778.833333333299"/>
    <m/>
    <m/>
    <m/>
    <s v="Active"/>
    <s v="Portal Cases"/>
    <s v="Portal Cases"/>
    <s v="Commercial"/>
    <x v="1"/>
    <s v=""/>
    <s v=""/>
    <s v=""/>
    <s v="2026 / 02"/>
    <s v="Return / Replace / Scrap"/>
    <x v="1"/>
  </r>
  <r>
    <x v="729"/>
    <s v="CAS6444732"/>
    <s v="Issue"/>
    <x v="0"/>
    <x v="1"/>
    <m/>
    <m/>
    <s v="Falcon"/>
    <s v="Lock"/>
    <s v="MA"/>
    <s v="El Sauzal"/>
    <s v="Return and replace:_x000a__x000a_Line 1 Qty 3 - LOCK.MA301.LTGM.626.LTG.RH.S77819.A8737-1.134.DETAIL_x000a_Line 2 Qty 9 - LOCK.MA301.LTGM.626.LTG.LH.S77819.A8737-1.134.DETAIL_x000a__x000a_Ship to:_x000a_NATIONAL DOOR &amp; TRIM INC_x000a_200 W SKINNER ST_x000a_OHIO CITY, OH, 45874, US_x000a__x000a_Issue:  Locks received missing various parts._x000a_------------------------------_x000a_Is there anything else we should know about your request?: Product came missing mechanical pieces. Now product will need to be black._x000a_Selected primary Product Type: Mechanical Locks_x000a_Do you also need to update the Ship To Address on your order?: No_x000a_The original ship-to address is saved on the shipping tab._x000a_Email: joshm@millworkbrands.com_x000a_Preferred Contact Method: Email"/>
    <s v="NATIONAL DOOR &amp; TRIM INC"/>
    <s v="14046999"/>
    <s v="619893"/>
    <s v="7821732"/>
    <n v="1"/>
    <s v="Falcon"/>
    <s v="Lock"/>
    <s v="MA"/>
    <s v="El Sauzal"/>
    <n v="3"/>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MA-FLLK*6863743"/>
    <m/>
    <m/>
    <m/>
    <n v="45737.833333333299"/>
    <m/>
    <m/>
    <s v="Return and Replace"/>
    <s v="Active"/>
    <s v="Portal Cases"/>
    <s v="Brittney Waterhouse"/>
    <s v="Commercial"/>
    <x v="16"/>
    <s v="Allegion Sent Missing Product / Part"/>
    <s v="Missing Part / Component"/>
    <s v=""/>
    <s v="2026 / 02"/>
    <s v="Return / Replace / Scrap"/>
    <x v="0"/>
  </r>
  <r>
    <x v="729"/>
    <s v="CAS6444732"/>
    <s v="Issue"/>
    <x v="0"/>
    <x v="1"/>
    <m/>
    <m/>
    <s v="Falcon"/>
    <s v="Lock"/>
    <s v="MA"/>
    <s v="El Sauzal"/>
    <s v="Return and replace:_x000a__x000a_Line 1 Qty 3 - LOCK.MA301.LTGM.626.LTG.RH.S77819.A8737-1.134.DETAIL_x000a_Line 2 Qty 9 - LOCK.MA301.LTGM.626.LTG.LH.S77819.A8737-1.134.DETAIL_x000a__x000a_Ship to:_x000a_NATIONAL DOOR &amp; TRIM INC_x000a_200 W SKINNER ST_x000a_OHIO CITY, OH, 45874, US_x000a__x000a_Issue:  Locks received missing various parts._x000a_------------------------------_x000a_Is there anything else we should know about your request?: Product came missing mechanical pieces. Now product will need to be black._x000a_Selected primary Product Type: Mechanical Locks_x000a_Do you also need to update the Ship To Address on your order?: No_x000a_The original ship-to address is saved on the shipping tab._x000a_Email: joshm@millworkbrands.com_x000a_Preferred Contact Method: Email"/>
    <s v="NATIONAL DOOR &amp; TRIM INC"/>
    <s v="14046999"/>
    <s v="619893"/>
    <s v="7821732"/>
    <n v="2"/>
    <s v="Falcon"/>
    <s v="Lock"/>
    <s v="MA"/>
    <s v="El Sauzal"/>
    <n v="9"/>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MA-FLLK*6863741"/>
    <m/>
    <m/>
    <m/>
    <n v="45737.833333333299"/>
    <m/>
    <m/>
    <s v="Return and Replace"/>
    <s v="Active"/>
    <s v="Portal Cases"/>
    <s v="Brittney Waterhouse"/>
    <s v="Commercial"/>
    <x v="16"/>
    <s v="Allegion Sent Missing Product / Part"/>
    <s v="Missing Part / Component"/>
    <s v=""/>
    <s v="2026 / 02"/>
    <s v="Return / Replace / Scrap"/>
    <x v="0"/>
  </r>
  <r>
    <x v="730"/>
    <s v="CAS6444907"/>
    <s v="Issue"/>
    <x v="0"/>
    <x v="0"/>
    <m/>
    <s v="Out of Box"/>
    <s v="Schlage Commercial"/>
    <s v="Lock"/>
    <s v="L9000"/>
    <s v="Security"/>
    <s v="NO CHARGE REPLACEMENT ORDER: _x000a__x000a_LOCKBODY ONLY: L283-139 RH_x000a__x000a_LINE 2 QTY 2_x000a_LOCK.L9460.B.626.RH.09-665.10-073.134.DETAIL_x000a__x000a_Do you need a replacement for a component or the entire device?: Component_x000a_Please describe the component: lock body only we think_x000a_Is there anything else we should know about this return?: latch issue - I have a video but 360 will not let me upload it, when email with case sent I will reply with the video. our tech says this is not an installation issue but a lock issue._x000a_Selected primary Product Type: Mechanical Locks_x000a_Do you also need to update the Ship To Address on your order?: No_x000a_The original ship-to address is saved on the shipping tab._x000a_Email: chellec@andersonlock.com_x000a_Phone Number: 18478853667_x000a_Preferred Contact Method: Email"/>
    <s v="ANDERSON LOCK CO"/>
    <s v="14186067"/>
    <s v="235677"/>
    <s v="8037468"/>
    <n v="2"/>
    <s v="Schlage Commercial"/>
    <s v="Lock"/>
    <s v="L9000"/>
    <s v="Security"/>
    <n v="2"/>
    <s v="0311033~Functional Mechanical|1040~Funzionamento Meccanico|3082~Función mecánica|1036~Functional Mechanical"/>
    <s v="0201033~Cannot lock / Unlock|1040~Impossibile bloccare / sbloccare|3082~No se puede bloquear/desbloquear|1036~Impossible de verrouiller / Déverrouiller"/>
    <m/>
    <x v="0"/>
    <m/>
    <s v="L-SLLK*9742268"/>
    <s v="L9460"/>
    <m/>
    <m/>
    <n v="45939.833333333299"/>
    <m/>
    <m/>
    <s v="Replace Only"/>
    <s v="Resolved"/>
    <s v="Portal Cases"/>
    <s v="Ramiro Hernandez"/>
    <s v="Commercial"/>
    <x v="3"/>
    <s v="Functional Mechanical"/>
    <s v="Cannot lock / Unlock"/>
    <s v=""/>
    <s v="2026 / 02"/>
    <s v="Return / Replace / Scrap"/>
    <x v="0"/>
  </r>
  <r>
    <x v="731"/>
    <s v="CAS6445092"/>
    <s v="Issue"/>
    <x v="0"/>
    <x v="1"/>
    <m/>
    <m/>
    <s v="Schlage Commercial"/>
    <s v="Lock"/>
    <s v="Keys"/>
    <s v="Security"/>
    <s v="2/23/26 NEW RPA-22302261323901 XP LVL 3 AO_x000a__x000a_NC Replace _x000a__x000a_Line 3 / Qty 3_x000a_KEY.49-171-RP.455.LP.MK.DETAIL_x000a_Structure: 26R11102_x000a_Old RPA: 21807251323901_x000a_Group: GGM_x000a__x000a_Ship NDA to: _x000a_Rialto Police Department_x000a_128 N WILLOW AVE_x000a_RIALTO, CA, 92376, US_x000a__x000a_Issue: Missing from shipment."/>
    <s v="HUNTINGTON HARDWARE CO INC - HQ"/>
    <s v="14244795"/>
    <s v="1381533"/>
    <s v="8135890"/>
    <n v="3"/>
    <s v="Schlage Commercial"/>
    <s v="Lock"/>
    <s v="Keys"/>
    <s v="Security"/>
    <n v="3"/>
    <s v="0213082~Allegion no envió un producto/pieza|1040~(Alle) Spedito Articolo/Componente mancante|1036~Allegion a envoyé un produit ou une pièce manquante|1033~Allegion Sent Missing Product / Part"/>
    <s v="9741040~Prodotto Mancante|1033~Missing Product|1036~Produit manquant"/>
    <m/>
    <x v="0"/>
    <m/>
    <s v="KYSS-SLKY*10368851"/>
    <m/>
    <m/>
    <m/>
    <n v="46041.791666666701"/>
    <m/>
    <m/>
    <s v="Replace Only"/>
    <s v="Resolved"/>
    <s v="Veronica Ross"/>
    <s v="Kevin Durand"/>
    <s v="Commercial"/>
    <x v="3"/>
    <s v="Allegion Sent Missing Product / Part"/>
    <s v="Missing Product"/>
    <s v=""/>
    <s v="2026 / 02"/>
    <s v="Return / Replace / Scrap"/>
    <x v="0"/>
  </r>
  <r>
    <x v="732"/>
    <s v="CAS6445452"/>
    <s v="Issue"/>
    <x v="0"/>
    <x v="1"/>
    <m/>
    <m/>
    <s v="Schlage Commercial"/>
    <s v="Lock"/>
    <s v="ALX"/>
    <s v="Security"/>
    <s v="NC Replace:_x000a__x000a_Line 1 Qty 2 - 21-020 6 PIN EV 626 S123 KD_x000a__x000a_Ship to:_x000a_DOOR CONTROLS USA_x000a_321 VZ COUNTY RD 4500_x000a_Ben Wheeler, TX, 75754, US_x000a__x000a_Issue:  Locks received missing cylinders and keys _x000a__x000a_PLEASE NOTE THAT RETURN, REPLACEMENT, AND CREDIT REQUESTS FOR NEW, OUT OF THE BOX MATERIAL MUST BE SUBMITTED WITHIN 180 DAYS OF THE INVOICE DATE.  THIS REQUEST IS BEING ACCEPTED AS AN ACCOMMODATION._x000a_------------------------------------_x000a_Is there anything else we should know about your request?: Both were missing key cylinders and keys_x000a_Selected primary Product Type: Mechanical Locks_x000a_Do you also need to update the Ship To Address on your order?: No_x000a_The original ship-to address is saved on the shipping tab._x000a_Email: bvascocu@doorcontrolsusa.com_x000a_Preferred Contact Method: Email"/>
    <s v="DOOR CONTROLS USA"/>
    <s v="13857515"/>
    <s v="PO420924"/>
    <s v="7510259"/>
    <n v="1"/>
    <s v="Schlage Commercial"/>
    <s v="Lock"/>
    <s v="ALX"/>
    <s v="Security"/>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94555044982"/>
    <m/>
    <m/>
    <m/>
    <n v="45455.833333333299"/>
    <m/>
    <m/>
    <s v="Replace Only"/>
    <s v="Resolved"/>
    <s v="Portal Cases"/>
    <s v="Brittney Waterhouse"/>
    <s v="Commercial"/>
    <x v="3"/>
    <s v="Allegion Sent Missing Product / Part"/>
    <s v="Missing Part / Component"/>
    <s v=""/>
    <s v="2026 / 02"/>
    <s v="Return / Replace / Scrap"/>
    <x v="0"/>
  </r>
  <r>
    <x v="733"/>
    <s v="CAS6445565"/>
    <s v="Issue"/>
    <x v="1"/>
    <x v="2"/>
    <m/>
    <m/>
    <s v="Falcon"/>
    <s v="Exit"/>
    <s v="24/F-24"/>
    <s v="Indianapolis"/>
    <s v="MONTHLY SALES TAX CREDIT ISSUED"/>
    <s v="FRONTIER DOOR &amp; CABINET INC"/>
    <s v="SO03232657"/>
    <s v="PHX0000311518"/>
    <s v="45678274"/>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75.791666666701"/>
    <m/>
    <m/>
    <s v="Credit Request"/>
    <s v="Resolved"/>
    <s v="Nichole Grenoble"/>
    <s v="Nichole Grenoble"/>
    <s v="Commercial"/>
    <x v="12"/>
    <s v="Tax Exemption"/>
    <s v="No Valid Tax Exempt Certificate on File"/>
    <s v=""/>
    <s v="2026 / 02"/>
    <s v="Credit / Debit Request"/>
    <x v="2"/>
  </r>
  <r>
    <x v="734"/>
    <s v="CAS6445641"/>
    <s v="Issue"/>
    <x v="0"/>
    <x v="4"/>
    <m/>
    <m/>
    <s v="Von Duprin"/>
    <s v="Exit"/>
    <s v="Mechanical Parts / Kits"/>
    <s v="Indianapolis"/>
    <s v="REPLACE AT NO CHARGE AS REQUESTED BY FX MANAGER AS AN ACCOMMODATION_x000a__x000a_QTY 1) 050021-00 – 98/9927 Center Case Kit (98/9927)_x000a__x000a_SHIP TO: _x000a_Allegion FPS / Manny_x000a_1249 Woodthorpe Dr_x000a_Mesquite, Texas, 75181_x000a__x000a__x000a_****_x000a_Would you please enter one 98/9927 center case no charge replacement for Banner and send to Manny?"/>
    <s v="BANNER SOLUTIONS"/>
    <s v="ACC CAS6445641"/>
    <s v="ACC CAS6445641"/>
    <s v="ACC CAS6445641"/>
    <m/>
    <s v="Von Duprin"/>
    <s v="Exit"/>
    <s v="Mechanical Parts / Kits"/>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050021-00 – 98/9927 Center Case Kit (98/9927)"/>
    <m/>
    <m/>
    <m/>
    <n v="46053.791666666701"/>
    <m/>
    <m/>
    <s v="Replace Only"/>
    <s v="Resolved"/>
    <s v="Maria Romero"/>
    <s v="Kylie Hurt"/>
    <s v="Commercial"/>
    <x v="0"/>
    <s v="Spec / Plan / Job Change"/>
    <s v="Spec / Plan / Job Change"/>
    <s v=""/>
    <s v="2026 / 02"/>
    <s v="Return / Replace / Scrap"/>
    <x v="2"/>
  </r>
  <r>
    <x v="735"/>
    <s v="CAS6445735"/>
    <s v="Issue"/>
    <x v="1"/>
    <x v="2"/>
    <m/>
    <m/>
    <s v="Falcon"/>
    <s v="Exit"/>
    <s v="24/F-24"/>
    <s v="Indianapolis"/>
    <s v="MONTHLY SALES TAX CREDIT ISSUED"/>
    <s v="Integrated Openings SOL- DBA Atlass Hardware"/>
    <s v="SO03218238"/>
    <s v="301617-72"/>
    <s v="45670282"/>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42.791666666701"/>
    <m/>
    <m/>
    <s v="Credit Request"/>
    <s v="Resolved"/>
    <s v="Nichole Grenoble"/>
    <s v="Nichole Grenoble"/>
    <s v="Commercial"/>
    <x v="12"/>
    <s v="Tax Exemption"/>
    <s v="No Valid Tax Exempt Certificate on File"/>
    <s v=""/>
    <s v="2026 / 02"/>
    <s v="Credit / Debit Request"/>
    <x v="2"/>
  </r>
  <r>
    <x v="736"/>
    <s v="CAS6446078"/>
    <s v="Issue"/>
    <x v="1"/>
    <x v="2"/>
    <m/>
    <m/>
    <s v="Falcon"/>
    <s v="Exit"/>
    <s v="24/F-24"/>
    <s v="Indianapolis"/>
    <s v="MONTHLY SALES TAX CREDIT ISSUED"/>
    <s v="Integrated Openings SOL- DBA Atlass Hardware"/>
    <s v="SO03218238"/>
    <s v="301617-72"/>
    <m/>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41.791666666701"/>
    <m/>
    <m/>
    <s v="Credit Request"/>
    <s v="Resolved"/>
    <s v="Nichole Grenoble"/>
    <s v="Nichole Grenoble"/>
    <s v="Commercial"/>
    <x v="12"/>
    <s v="Tax Exemption"/>
    <s v="No Valid Tax Exempt Certificate on File"/>
    <s v=""/>
    <s v="2026 / 02"/>
    <s v="Credit / Debit Request"/>
    <x v="2"/>
  </r>
  <r>
    <x v="737"/>
    <s v="CAS6446177"/>
    <s v="Issue"/>
    <x v="1"/>
    <x v="2"/>
    <m/>
    <m/>
    <s v="Falcon"/>
    <s v="Exit"/>
    <s v="24/F-24"/>
    <s v="Indianapolis"/>
    <s v="MONTHLY SALES TAX CREDIT ISSUED"/>
    <s v="Integrated Openings SOL- DBA Atlass Hardware"/>
    <s v="SO03218125"/>
    <s v="301617-73"/>
    <s v="45667491"/>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42.791666666701"/>
    <m/>
    <m/>
    <s v="Credit Request"/>
    <s v="Resolved"/>
    <s v="Nichole Grenoble"/>
    <s v="Nichole Grenoble"/>
    <s v="Commercial"/>
    <x v="12"/>
    <s v="Tax Exemption"/>
    <s v="No Valid Tax Exempt Certificate on File"/>
    <s v=""/>
    <s v="2026 / 02"/>
    <s v="Credit / Debit Request"/>
    <x v="2"/>
  </r>
  <r>
    <x v="738"/>
    <s v="CAS6446205"/>
    <s v="Issue"/>
    <x v="1"/>
    <x v="2"/>
    <m/>
    <m/>
    <s v="Falcon"/>
    <s v="Exit"/>
    <s v="24/F-24"/>
    <s v="Indianapolis"/>
    <s v="MONTHLY SALES TAX CREDIT ISSUED"/>
    <s v="TRANSIT MIX MCKINNEY DOOR"/>
    <s v="SO03228611"/>
    <s v="5222111"/>
    <s v="45665292"/>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36.791666666701"/>
    <m/>
    <m/>
    <s v="Credit Request"/>
    <s v="Resolved"/>
    <s v="Nichole Grenoble"/>
    <s v="Nichole Grenoble"/>
    <s v="Commercial"/>
    <x v="12"/>
    <s v="Tax Exemption"/>
    <s v="No Valid Tax Exempt Certificate on File"/>
    <s v=""/>
    <s v="2026 / 02"/>
    <s v="Credit / Debit Request"/>
    <x v="2"/>
  </r>
  <r>
    <x v="739"/>
    <s v="CAS6446517"/>
    <s v="Issue"/>
    <x v="1"/>
    <x v="2"/>
    <m/>
    <m/>
    <s v="Falcon"/>
    <s v="Exit"/>
    <s v="24/F-24"/>
    <s v="Indianapolis"/>
    <s v="MONTHLY SALES TAX CREDIT ISSUED"/>
    <s v="3-G TRIM INC"/>
    <s v="SO06233937"/>
    <s v="82542-A##3"/>
    <s v="45664413"/>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36.791666666701"/>
    <m/>
    <m/>
    <s v="Credit Request"/>
    <s v="Resolved"/>
    <s v="Nichole Grenoble"/>
    <s v="Nichole Grenoble"/>
    <s v="Commercial"/>
    <x v="12"/>
    <s v="Tax Exemption"/>
    <s v="No Valid Tax Exempt Certificate on File"/>
    <s v=""/>
    <s v="2026 / 02"/>
    <s v="Credit / Debit Request"/>
    <x v="2"/>
  </r>
  <r>
    <x v="740"/>
    <s v="CAS6446568"/>
    <s v="Issue"/>
    <x v="1"/>
    <x v="2"/>
    <m/>
    <m/>
    <s v="Falcon"/>
    <s v="Exit"/>
    <s v="24/F-24"/>
    <s v="Indianapolis"/>
    <s v="MONTHLY SALES TAX CREDIT ISSUED"/>
    <s v="FRONTIER DOOR &amp; CABINET"/>
    <s v="SO03229938"/>
    <s v="311417"/>
    <s v="45653688"/>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28.791666666701"/>
    <m/>
    <m/>
    <s v="Credit Request"/>
    <s v="Resolved"/>
    <s v="Nichole Grenoble"/>
    <s v="Nichole Grenoble"/>
    <s v="Commercial"/>
    <x v="12"/>
    <s v="Tax Exemption"/>
    <s v="No Valid Tax Exempt Certificate on File"/>
    <s v=""/>
    <s v="2026 / 02"/>
    <s v="Credit / Debit Request"/>
    <x v="2"/>
  </r>
  <r>
    <x v="741"/>
    <s v="CAS6446613"/>
    <s v="Issue"/>
    <x v="1"/>
    <x v="2"/>
    <m/>
    <m/>
    <s v="Falcon"/>
    <s v="Exit"/>
    <s v="24/F-24"/>
    <s v="Indianapolis"/>
    <s v="MONTHLY SALES TAX CREDIT ISSUED"/>
    <s v="TRANSIT MIX MCKINNEY DOOR"/>
    <s v="SO03216871"/>
    <s v="300733-6"/>
    <s v="45652408"/>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27.791666666701"/>
    <m/>
    <m/>
    <s v="Credit Request"/>
    <s v="Resolved"/>
    <s v="Nichole Grenoble"/>
    <s v="Nichole Grenoble"/>
    <s v="Commercial"/>
    <x v="12"/>
    <s v="Tax Exemption"/>
    <s v="No Valid Tax Exempt Certificate on File"/>
    <s v=""/>
    <s v="2026 / 02"/>
    <s v="Credit / Debit Request"/>
    <x v="2"/>
  </r>
  <r>
    <x v="742"/>
    <s v="CAS6446696"/>
    <s v="Issue"/>
    <x v="1"/>
    <x v="2"/>
    <m/>
    <m/>
    <s v="Falcon"/>
    <s v="Exit"/>
    <s v="24/F-24"/>
    <s v="Indianapolis"/>
    <s v="MONTHLY SALES TAX CREDIT ISSUED"/>
    <s v="3-G TRIM INC"/>
    <s v="SO03218078"/>
    <s v="82461"/>
    <s v="45650350"/>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26.791666666701"/>
    <m/>
    <m/>
    <s v="Credit Request"/>
    <s v="Resolved"/>
    <s v="Nichole Grenoble"/>
    <s v="Nichole Grenoble"/>
    <s v="Commercial"/>
    <x v="12"/>
    <s v="Tax Exemption"/>
    <s v="No Valid Tax Exempt Certificate on File"/>
    <s v=""/>
    <s v="2026 / 02"/>
    <s v="Credit / Debit Request"/>
    <x v="2"/>
  </r>
  <r>
    <x v="743"/>
    <s v="CAS6446969"/>
    <s v="Issue"/>
    <x v="0"/>
    <x v="1"/>
    <m/>
    <m/>
    <s v="Schlage Commercial"/>
    <s v="Lock"/>
    <s v="Cylinder"/>
    <s v="Security"/>
    <s v="RMA- 14279210_x000a_DONE 02/26/26 CC_x000a_CREDIT _x000a_LINE 5_x000a_(QTY 1) 23-030-6.EV.626.S135.KA-1BIT.48-270-EV.2_x000a_We only got 5 of 6. I only need a credit for 1 $37.10."/>
    <s v="R &amp; H WHOLESALE SUPPLY INC"/>
    <s v="14263388"/>
    <s v="41925-00"/>
    <s v="8159884"/>
    <n v="5"/>
    <s v="Schlage Commercial"/>
    <s v="Lock"/>
    <s v="Cylinder"/>
    <s v="Security"/>
    <n v="1"/>
    <s v="0213082~Allegion no envió un producto/pieza|1040~(Alle) Spedito Articolo/Componente mancante|1036~Allegion a envoyé un produit ou une pièce manquante|1033~Allegion Sent Missing Product / Part"/>
    <s v="9741040~Prodotto Mancante|1033~Missing Product|1036~Produit manquant"/>
    <m/>
    <x v="0"/>
    <m/>
    <s v="CYLSS-SLCY*4764492"/>
    <m/>
    <m/>
    <m/>
    <n v="46063.791666666701"/>
    <m/>
    <m/>
    <s v="Return Only"/>
    <s v="Resolved"/>
    <s v="Portal Cases"/>
    <s v="Carla Castelli"/>
    <s v="Commercial"/>
    <x v="3"/>
    <s v="Allegion Sent Missing Product / Part"/>
    <s v="Missing Product"/>
    <s v=""/>
    <s v="2026 / 02"/>
    <s v="Return / Replace / Scrap"/>
    <x v="0"/>
  </r>
  <r>
    <x v="744"/>
    <s v="CAS6446973"/>
    <s v="Issue"/>
    <x v="0"/>
    <x v="0"/>
    <m/>
    <s v="Out of Box"/>
    <s v="Schlage Commercial"/>
    <s v="Lock"/>
    <s v="ND"/>
    <s v="Security"/>
    <s v="REPLACE / SCRAP_x000a_LINE 10_x000a_QTY 1_x000a_LOCK.ND85.P6.D.RHO.626.13-247.10-025.134.KA-0BIT.P.48-101.2_x000a__x000a_Do you need a replacement for a component or the entire device?: Device_x000a_Is there anything else we should know about this return?: The lock does not function like it should and gets jammed up._x000a_Selected primary Product Type: Mechanical Locks_x000a_Do you also need to update the Ship To Address on your order?: No_x000a_The original ship-to address is saved on the shipping tab._x000a_Email: hannah@childshdw.com_x000a_Phone Number: 5594850520_x000a_Preferred Contact Method: Email"/>
    <s v="CHILDS &amp; COMPANY"/>
    <s v="14204551"/>
    <s v="72932"/>
    <s v="8086005"/>
    <n v="10"/>
    <s v="Schlage Commercial"/>
    <s v="Lock"/>
    <s v="ND"/>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ND-SLLK*10181097"/>
    <s v="ND85"/>
    <m/>
    <m/>
    <n v="45985.791666666701"/>
    <m/>
    <m/>
    <s v="Replace Only"/>
    <s v="Resolved"/>
    <s v="Portal Cases"/>
    <s v="Jeff Livingston"/>
    <s v="Commercial"/>
    <x v="3"/>
    <s v="Functional Mechanical"/>
    <s v="Cannot lock / Unlock"/>
    <s v=""/>
    <s v="2026 / 02"/>
    <s v="Return / Replace / Scrap"/>
    <x v="0"/>
  </r>
  <r>
    <x v="745"/>
    <s v="CAS6447695"/>
    <s v="Issue"/>
    <x v="0"/>
    <x v="3"/>
    <m/>
    <m/>
    <s v="Falcon"/>
    <s v="Dctl"/>
    <s v="SC80A"/>
    <s v="Olathe"/>
    <s v="REPLACE AT NO CHARGE_x000a_QTY (6) SC81A RW/PA 689 SLIMPC TBWMSSRT_x000a__x000a_SHIP TO_x000a_NORTHWESTERN GLASS FAB_x000a_5301 INDUSTRIAL BLVD_x000a_Fridley, MN 55421_x000a__x000a_Is there anything else we should know about your request?: UPS reported this shipped, but we never received it from them.  I'm guessing it was delivered to another address.  I did file a claim with UPS as well._x000a_Selected primary Product Type: Closers_x000a_Do you also need to update the Ship To Address on your order?: No_x000a_The original ship-to address is saved on the shipping tab._x000a_Email: cstreeter@nwglassfab.com_x000a_Preferred Contact Method: Email"/>
    <s v="BRIN GLASS CO - DBA NORTHWESTERN GLASS FAB"/>
    <s v="SO03255257"/>
    <s v="1945"/>
    <s v="45698850 2/12/2026"/>
    <m/>
    <s v="Falcon"/>
    <s v="Dctl"/>
    <s v="SC80A"/>
    <s v="Olathe"/>
    <n v="6"/>
    <s v="Lost in Transit/Wrong Address"/>
    <s v="1513082~Extraviado en tránsito - Transportista|1040~Smarrimento in transito - Vettore|1036~Perdu en transit - Transporteur|1033~Lost in Transit - Carrier"/>
    <m/>
    <x v="5"/>
    <m/>
    <s v="043156609987"/>
    <m/>
    <m/>
    <m/>
    <n v="46065"/>
    <m/>
    <m/>
    <s v="Replace Only"/>
    <s v="Resolved"/>
    <s v="Portal Cases"/>
    <s v="Karen Fischer"/>
    <s v="Commercial"/>
    <x v="13"/>
    <s v="Lost in Transit/Wrong Address"/>
    <s v="Lost in Transit - Carrier"/>
    <s v=""/>
    <s v="2026 / 02"/>
    <s v="Return / Replace / Scrap"/>
    <x v="0"/>
  </r>
  <r>
    <x v="746"/>
    <s v="CAS6448638"/>
    <s v="Issue"/>
    <x v="0"/>
    <x v="1"/>
    <m/>
    <m/>
    <s v="Von Duprin"/>
    <s v="Exit"/>
    <s v="98/99"/>
    <s v="Indianapolis"/>
    <s v="RETURN FOR CREDIT LESS 45% RESTOCK FEE_x000a_QTY (1) QELA-9975-L-NL-US26D-3'-RHR-996-06-US26D-575-PBT=US32D_x000a_Customer order error"/>
    <s v="SUPERIOR HARDWARE PRODUCTS INC"/>
    <s v="SO03254122"/>
    <s v="603046"/>
    <s v="45693158 2/9/2026"/>
    <n v="2"/>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44109"/>
    <m/>
    <m/>
    <m/>
    <n v="46061.791666666701"/>
    <m/>
    <m/>
    <s v="Return Only"/>
    <s v="Active"/>
    <s v="Karen Fischer"/>
    <s v="Karen Fischer"/>
    <s v="Commercial"/>
    <x v="0"/>
    <s v="Customer Ordered Incorrect Product"/>
    <s v="Customer Ordered Incorrect Product"/>
    <s v=""/>
    <s v="2026 / 02"/>
    <s v="Return / Replace / Scrap"/>
    <x v="2"/>
  </r>
  <r>
    <x v="747"/>
    <s v="CAS6448677"/>
    <s v="Issue"/>
    <x v="0"/>
    <x v="1"/>
    <m/>
    <m/>
    <s v="Von Duprin"/>
    <s v="Exit"/>
    <s v="98/99"/>
    <s v="Indianapolis"/>
    <s v="REPLACE AT NO CHARGE_x000a_QTY (1) QEL/MEL MOTOR CABLE WITH  6' HARNESS, 47269206_x000a__x000a_one of the QEL wiring harnesses was missing from this order_x000a_From Line 2 (QELA-99-L-US26D-3'-RHR-996-06-US26D-299-US19-PBT=US32D)_x000a__x000a_SHIP TO_x000a_VALLEY DOORS UNLIMITED LLC_x000a_5001 SPOTSWOOD TRAIL_x000a_Penn Laird, VA 22846"/>
    <s v="VALLEY DOORS UNLIMITED LLC"/>
    <s v="SO03066078"/>
    <s v="250683"/>
    <s v="45485754 8/27/2025"/>
    <m/>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QEL/MEL MOTOR CABLE WITH  6' HARNESS, 47269206"/>
    <m/>
    <m/>
    <m/>
    <n v="45895.833333333299"/>
    <m/>
    <m/>
    <s v="Return Only"/>
    <s v="Resolved"/>
    <s v="Karen Fischer"/>
    <s v="Kylie Hurt"/>
    <s v="Commercial"/>
    <x v="0"/>
    <s v="Allegion Sent Missing Product / Part"/>
    <s v="Missing Part / Component"/>
    <s v=""/>
    <s v="2026 / 02"/>
    <s v="Return / Replace / Scrap"/>
    <x v="0"/>
  </r>
  <r>
    <x v="748"/>
    <s v="CAS6448767"/>
    <s v="Issue"/>
    <x v="0"/>
    <x v="0"/>
    <m/>
    <s v="Reliability"/>
    <s v="Falcon"/>
    <s v="Exit"/>
    <s v="24/F-24"/>
    <s v="Indianapolis"/>
    <s v="REPLACE AT NO CHARGE_x000a_QTY (1) CV TOP LATCH RHR KIT, 603R-000_x000a_Not working_x000a__x000a_SHIP TO_x000a_CHE MID ATLANTIC INC_x000a_4200 BAYSWATER RD_x000a_Winterville, NC 28590_x000a__x000a_Line 12 = 24-C-NL-US32D-4'-RHR-718-US15-ER12-4188-2130-PB=US32D-CYL-C953"/>
    <s v="CHE MID-ATLANTIC INC"/>
    <s v="SO02799449"/>
    <s v="B084M-17813#"/>
    <s v="45199023 1/31/2025"/>
    <n v="12"/>
    <s v="Falcon"/>
    <s v="Exit"/>
    <s v="24/F-24"/>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CV TOP LATCH RHR KIT, 603R-000"/>
    <s v="Latch Assy"/>
    <m/>
    <m/>
    <n v="45687.791666666701"/>
    <m/>
    <m/>
    <s v="Replace Only"/>
    <s v="Resolved"/>
    <s v="Karen Fischer"/>
    <s v="Karen Fischer"/>
    <s v="Commercial"/>
    <x v="12"/>
    <s v="Functional Mechanical"/>
    <s v="Product Operation Issue"/>
    <s v="Latch Does Not Fully Release"/>
    <s v="2026 / 02"/>
    <s v="Return / Replace / Scrap"/>
    <x v="0"/>
  </r>
  <r>
    <x v="749"/>
    <s v="CAS6448826"/>
    <s v="Issue"/>
    <x v="0"/>
    <x v="0"/>
    <m/>
    <s v="Reliability"/>
    <s v="Von Duprin"/>
    <s v="Exit"/>
    <s v="98/99"/>
    <s v="Indianapolis"/>
    <s v="REPLACE AT NO CHARGE_x000a_QTY (1)  CX PCB KIT-15 SEC RELEASE, 040086-00_x000a__x000a_SHIP TO_x000a_LAFORCE, INC - GREEN BAY DOCK_x000a_501 S ONEIDA ST_x000a_GREEN BAY, WI 54303_x000a__x000a_We received a Chexit Module on a device that came in with a piece broken off upon arrival. I have attached a photo of a good one that we have where the piece has not been broken off of the motherboard. I have circled the piece that is broken off the unit we received."/>
    <s v="LAFORCE LLC"/>
    <s v="SO02954895"/>
    <s v="1432592PO-JPK"/>
    <s v="45345924 5/20/2025"/>
    <m/>
    <s v="Von Duprin"/>
    <s v="Exit"/>
    <s v="98/99"/>
    <s v="Indianapolis"/>
    <n v="1"/>
    <s v="0311033~Functional Mechanical|1040~Funzionamento Meccanico|3082~Función mecánica|1036~Functional Mechanical"/>
    <s v="1441033~Wear and Tear|1040~Usura e rottura|3082~Usar y tirar|1036~Usure et détérioration"/>
    <s v="0611033~Worn Part / Broken Part|1036~Worn Part / Broken part|3082~Componente desgastado/roto|1040~Parte logorata / parte rotta"/>
    <x v="0"/>
    <m/>
    <s v="CX PCB KIT-15 SEC RELEASE, 040086-00"/>
    <s v="CX PCB Board"/>
    <m/>
    <m/>
    <n v="45796.833333333299"/>
    <m/>
    <m/>
    <s v="Replace Only"/>
    <s v="Resolved"/>
    <s v="Karen Fischer"/>
    <s v="Kylie Hurt"/>
    <s v="Commercial"/>
    <x v="0"/>
    <s v="Functional Mechanical"/>
    <s v="Wear and Tear"/>
    <s v="Worn Part / Broken Part"/>
    <s v="2026 / 02"/>
    <s v="Return / Replace / Scrap"/>
    <x v="0"/>
  </r>
  <r>
    <x v="750"/>
    <s v="CAS6448905"/>
    <s v="Issue"/>
    <x v="0"/>
    <x v="1"/>
    <m/>
    <m/>
    <s v="Von Duprin"/>
    <s v="Exit"/>
    <s v="6000 Strikes"/>
    <s v="Indianapolis"/>
    <s v="RMA DENIED:_x000a_Per our T&amp;C's customer's only have 30 days to report discrepancies and we've been more flexible with allowing 180._x000a_Material shipped 11/16/2024_x000a_____________________________________________________________________x000a__x000a_RETURN FOR CREDIT - NO RESTOCK FEE_x000a_QTY (1) 6223-US32D-24VDC-FSE-CON - Line 2 (Overage)_x000a__x000a_REPLACE W/CHARGES_x000a_QTY (1) 6211-US32D-24VDC-FSE-CON - Line 1 (shortage)_x000a__x000a_P/U-SHIP TO_x000a_DARPET INC_x000a_9441 Fullerton Ave_x000a_Franklin Park, IL 60131_x000a__x000a_We were sent 5 – 6211, and 2 – 6223 when it should have been 6 – 6211 and 1 – 6223."/>
    <s v="DARPET"/>
    <s v="SO02774297"/>
    <s v="9915"/>
    <s v="45113662 11/16/2024"/>
    <n v="2"/>
    <s v="Von Duprin"/>
    <s v="Exit"/>
    <s v="6000 Strikes"/>
    <s v="Indianapolis"/>
    <n v="1"/>
    <s v="0281033~Allegion Sent Incorrect Product / Part"/>
    <s v="9721033~Incorrect Product|1036~Produit incorrect|1040~Prodotto errato"/>
    <m/>
    <x v="0"/>
    <m/>
    <s v="6223-US32D-24VDC-FSE-CON"/>
    <m/>
    <m/>
    <m/>
    <n v="45611.791666666701"/>
    <m/>
    <m/>
    <s v="Return Only"/>
    <s v="Resolved"/>
    <s v="Karen Fischer"/>
    <s v="Karen Fischer"/>
    <s v="Commercial"/>
    <x v="0"/>
    <s v="Allegion Sent Incorrect Product / Part"/>
    <s v="Incorrect Product"/>
    <s v=""/>
    <s v="2026 / 02"/>
    <s v="Return / Replace / Scrap"/>
    <x v="0"/>
  </r>
  <r>
    <x v="750"/>
    <s v="CAS6448905"/>
    <s v="Issue"/>
    <x v="0"/>
    <x v="1"/>
    <m/>
    <m/>
    <s v="Von Duprin"/>
    <s v="Exit"/>
    <s v="6000 Strikes"/>
    <s v="Indianapolis"/>
    <s v="RMA DENIED:_x000a_Per our T&amp;C's customer's only have 30 days to report discrepancies and we've been more flexible with allowing 180._x000a_Material shipped 11/16/2024_x000a_____________________________________________________________________x000a__x000a_RETURN FOR CREDIT - NO RESTOCK FEE_x000a_QTY (1) 6223-US32D-24VDC-FSE-CON - Line 2 (Overage)_x000a__x000a_REPLACE W/CHARGES_x000a_QTY (1) 6211-US32D-24VDC-FSE-CON - Line 1 (shortage)_x000a__x000a_P/U-SHIP TO_x000a_DARPET INC_x000a_9441 Fullerton Ave_x000a_Franklin Park, IL 60131_x000a__x000a_We were sent 5 – 6211, and 2 – 6223 when it should have been 6 – 6211 and 1 – 6223."/>
    <s v="DARPET"/>
    <s v="SO02774297"/>
    <s v="9915"/>
    <s v="45113662 11/16/2024"/>
    <n v="1"/>
    <s v="Von Duprin"/>
    <s v="Exit"/>
    <s v="6000 Strikes"/>
    <s v="Indianapolis"/>
    <n v="1"/>
    <s v="0281033~Allegion Sent Incorrect Product / Part"/>
    <s v="9721033~Incorrect Product|1036~Produit incorrect|1040~Prodotto errato"/>
    <m/>
    <x v="0"/>
    <m/>
    <s v="6211-US32D-24VDC-FSE-CON"/>
    <m/>
    <m/>
    <m/>
    <n v="45611.791666666701"/>
    <m/>
    <m/>
    <s v="Replace Only"/>
    <s v="Resolved"/>
    <s v="Karen Fischer"/>
    <s v="Karen Fischer"/>
    <s v="Commercial"/>
    <x v="0"/>
    <s v="Allegion Sent Incorrect Product / Part"/>
    <s v="Incorrect Product"/>
    <s v=""/>
    <s v="2026 / 02"/>
    <s v="Return / Replace / Scrap"/>
    <x v="0"/>
  </r>
  <r>
    <x v="751"/>
    <s v="CAS6448938"/>
    <s v="Issue"/>
    <x v="0"/>
    <x v="0"/>
    <m/>
    <s v="Out of Box"/>
    <s v="Schlage Electronic Locks"/>
    <s v="Electronic Locks"/>
    <s v="NDE"/>
    <s v="Security"/>
    <s v="Replace / Scrap_x000a_Line 1_x000a_Qty 1_x000a_LOCK.NDEB.L.RHO.626.13-247.47267101.134.CE-000-001_x000a__x000a_Ref CAS6442263_x000a__x000a_Do you need a replacement for a component or the entire device?: Component_x000a_Please describe the component: Tech support CAS6442263. Need replacement board_x000a_Selected primary Product Type: Electronic Locks/Readers and Credentials/Biometrics_x000a_Do you also need to update the Ship To Address on your order?: No_x000a_The original ship-to address is saved on the shipping tab._x000a_Email: blake.grossenheider@h-gsales.com_x000a_Phone Number: (314) 432-8188_x000a_Preferred Contact Method: Email"/>
    <s v="H &amp; G SALES INC"/>
    <s v="14261035"/>
    <s v="5277502001"/>
    <s v="8158497"/>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984282"/>
    <s v="Outside Assembly"/>
    <m/>
    <m/>
    <n v="46062.791666666701"/>
    <m/>
    <m/>
    <s v="Replace Only"/>
    <s v="Resolved"/>
    <s v="Portal Cases"/>
    <s v="Jeff Livingston"/>
    <s v="Commercial"/>
    <x v="10"/>
    <s v="Functional Electronic"/>
    <s v="Communication / Commissioning / Programming"/>
    <s v="Failed Programming"/>
    <s v="2026 / 02"/>
    <s v="Return / Replace / Scrap"/>
    <x v="0"/>
  </r>
  <r>
    <x v="752"/>
    <s v="CAS6448986"/>
    <s v="Issue"/>
    <x v="0"/>
    <x v="4"/>
    <m/>
    <m/>
    <s v="Schlage System Components"/>
    <s v="Sys Comp"/>
    <s v="Accessories (SES)"/>
    <s v="Security"/>
    <s v="Return for Credit 45% restock fee_x000a_Line 1_x000a_Qty 2_x000a_PUSHBUTTON.631.AL.EX.SPDT_x000a_043156576432_x000a_FEURA BUSH_925590"/>
    <s v="ADI - EL PASO"/>
    <s v="14247594"/>
    <s v="400335354"/>
    <s v="8138533"/>
    <m/>
    <s v="Schlage System Components"/>
    <s v="Sys Comp"/>
    <s v="Accessories (SES)"/>
    <s v="Security"/>
    <n v="2"/>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043156576432"/>
    <s v="Push Button"/>
    <m/>
    <m/>
    <n v="46042.791666666701"/>
    <m/>
    <m/>
    <s v="Return Only"/>
    <s v="Active"/>
    <s v="Jeff Livingston"/>
    <s v="# CRM Interface"/>
    <s v="Commercial"/>
    <x v="6"/>
    <s v="Spec / Plan / Job Change"/>
    <s v="Spec / Plan / Job Change"/>
    <s v=""/>
    <s v="2026 / 02"/>
    <s v="Return / Replace / Scrap"/>
    <x v="2"/>
  </r>
  <r>
    <x v="753"/>
    <s v="CAS6449206"/>
    <s v="Issue"/>
    <x v="0"/>
    <x v="1"/>
    <m/>
    <m/>
    <s v="Lcn"/>
    <s v="Dctl"/>
    <s v="4040XP"/>
    <s v="Princeton"/>
    <s v="REPLACEMENT_x000a__x000a_LINE 1  MISSING (4) PA SHOE_x000a__x000a_LINE 2 MISSING (4) PA SHOE_x000a_customer needs PA shoe but did not order them_x000a__x000a_Ship NDA as accommodation_x000a_SHIP TO :_x000a_GTC_x000a_1200 11TH AVE _x000a_GREELEY CO 80631_x000a_ATTEN : LUCAS ROSEN 303-827-6459"/>
    <s v="UNIFIED DOOR &amp; HARDWARE GROUP - LENEXA KS"/>
    <s v="785795 00"/>
    <s v="PO-040369"/>
    <s v="785795 00"/>
    <n v="1"/>
    <s v="Lcn"/>
    <s v="Dctl"/>
    <s v="4040XP"/>
    <s v="Princeton"/>
    <n v="8"/>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4040XP-  62PA PA Shoe                              ALUM  SRT"/>
    <s v="Drop Plate"/>
    <m/>
    <m/>
    <n v="46041.791666666701"/>
    <m/>
    <m/>
    <s v="Replace Only"/>
    <s v="Resolved"/>
    <s v="Carisa Hunter"/>
    <s v="Lisa Waterhouse"/>
    <s v="Commercial"/>
    <x v="4"/>
    <s v="Customer Ordered Incorrect Product"/>
    <s v="Customer Ordered Incorrect Product"/>
    <s v=""/>
    <s v="2026 / 02"/>
    <s v="Return / Replace / Scrap"/>
    <x v="2"/>
  </r>
  <r>
    <x v="754"/>
    <s v="CAS6449276"/>
    <s v="Issue"/>
    <x v="1"/>
    <x v="2"/>
    <m/>
    <m/>
    <s v="Von Duprin"/>
    <s v="Exit"/>
    <s v="98/99"/>
    <s v="Indianapolis"/>
    <s v="02/26/26 See reply attached_x000a_02/25/26 PLEASE SEE NOTES PRF_x000a__x000a_CREDIT ACCOUNT 400476_x000a_This total = $9,246.32_x000a__x000a__________________________________________x000a__x000a_$1037.84_x000a_Issued surcharge in error on REPL order_x000a__x000a_$8,208.48_x000a_Issued under incorrect Price Book 15. Should have been PB 14 PLUS incorrect discount Repl was issued at 54.5%. Should have been 69.23%_x000a_List price should have been $4023.00 and was issued as $4224.00"/>
    <s v="COOK &amp; BOARDMAN - DBA BUILDING SPECIALTIES CO"/>
    <s v="SO03172396"/>
    <s v="344562-020 RPL 11625"/>
    <s v="45587425 11/12/2025"/>
    <m/>
    <s v="Von Duprin"/>
    <s v="Exit"/>
    <s v="98/99"/>
    <s v="Indianapolis"/>
    <n v="1"/>
    <s v="0031033~Allegion Missed Quote|1040~(Allegion) Offerta Non Inserita|3082~(Allegion) Oferta Omitida|1036~Allegion a manqué un devis"/>
    <s v="1061033~Order Management Missed|1040~(Inserimento Ordini) Perso|3082~&quot;Gestión pedido, perdido&quot;|1036~Gestion de commande ratée"/>
    <m/>
    <x v="1"/>
    <m/>
    <s v="INCORRECT SURCHARGE, PRICEBOOK &amp; DISCOUNT"/>
    <m/>
    <m/>
    <m/>
    <n v="45972.791666666701"/>
    <m/>
    <m/>
    <s v="Credit Request"/>
    <s v="Resolved"/>
    <s v="Karen Fischer"/>
    <s v="Karen Fischer"/>
    <s v="Commercial"/>
    <x v="0"/>
    <s v="Allegion Missed Quote"/>
    <s v="Order Management Missed"/>
    <s v=""/>
    <s v="2026 / 02"/>
    <s v="Credit / Debit Request"/>
    <x v="1"/>
  </r>
  <r>
    <x v="755"/>
    <s v="CAS6449333"/>
    <s v="Issue"/>
    <x v="1"/>
    <x v="5"/>
    <m/>
    <m/>
    <s v="Von Duprin"/>
    <s v="Exit"/>
    <s v="98/99"/>
    <s v="Indianapolis"/>
    <s v="CREDIT ACCOUNT 400476 $243.31_x000a_Charged S&amp;H on REPL order SO03172396, PO 344562-020 in error_x000a_Credit is for the original Invoice."/>
    <s v="COOK &amp; BOARDMAN - DBA BUILDING SPECIALTIES CO"/>
    <s v="SO02826183"/>
    <s v="344562-020"/>
    <s v="45210175"/>
    <m/>
    <s v="Von Duprin"/>
    <s v="Exit"/>
    <s v="98/99"/>
    <s v="Indianapolis"/>
    <n v="1"/>
    <s v="0791033~Incorrect Shipping &amp; Handling|1040~Spedizione &amp; gestione errati|3082~Envío y manejo incorrectos|1036~Expédition et manutention incorrectes"/>
    <s v="4341040~Ord.Manag.-Costo spedizione&amp;gestione errato|1033~OM - Incorrect Shipping &amp; Handling Charge|1036~OM - Frais de port incorrects"/>
    <m/>
    <x v="1"/>
    <m/>
    <s v="S&amp;H ERROR"/>
    <m/>
    <m/>
    <m/>
    <n v="45697.791666666701"/>
    <m/>
    <m/>
    <s v="Credit Request"/>
    <s v="Resolved"/>
    <s v="Karen Fischer"/>
    <s v="Karen Fischer"/>
    <s v="Commercial"/>
    <x v="0"/>
    <s v="Incorrect Shipping &amp; Handling"/>
    <s v="OM - Incorrect Shipping &amp; Handling Charge"/>
    <s v=""/>
    <s v="2026 / 02"/>
    <s v="Credit / Debit Request"/>
    <x v="1"/>
  </r>
  <r>
    <x v="756"/>
    <s v="CAS6449456"/>
    <s v="Issue"/>
    <x v="0"/>
    <x v="3"/>
    <m/>
    <m/>
    <s v="Von Duprin"/>
    <s v="Exit"/>
    <s v="Mullions"/>
    <s v="Indianapolis"/>
    <s v="Customer do not need these replacements anymore original mullion was delivered_x000a__x000a_Return._x000a_2 EACH)KR-4954-8'6&quot;-SP28_x000a__x000a_Pick up address_x000a_JACOBS GLASS COMPANY INC_x000a_4915 HILLSBOROUGH RD_x000a_Durham, NC 27705"/>
    <s v="Glenn Sykes"/>
    <s v="SO03263415"/>
    <s v="35-95214 RPL 2526"/>
    <m/>
    <n v="2"/>
    <s v="Von Duprin"/>
    <s v="Exit"/>
    <s v="Mullions"/>
    <s v="Indianapolis"/>
    <n v="2"/>
    <s v="Lost in Transit/Wrong Address"/>
    <s v="1513082~Extraviado en tránsito - Transportista|1040~Smarrimento in transito - Vettore|1036~Perdu en transit - Transporteur|1033~Lost in Transit - Carrier"/>
    <m/>
    <x v="5"/>
    <m/>
    <s v="4954 / KR 4954 8' 6&quot; SP28"/>
    <m/>
    <m/>
    <m/>
    <n v="46063.791666666701"/>
    <m/>
    <m/>
    <s v="Return Only"/>
    <s v="Active"/>
    <s v="Ciera Hooten"/>
    <s v="Kylie Hurt"/>
    <s v="Commercial"/>
    <x v="0"/>
    <s v="Lost in Transit/Wrong Address"/>
    <s v="Lost in Transit - Carrier"/>
    <s v=""/>
    <s v="2026 / 02"/>
    <s v="Return / Replace / Scrap"/>
    <x v="0"/>
  </r>
  <r>
    <x v="757"/>
    <s v="CAS6450338"/>
    <s v="Issue"/>
    <x v="0"/>
    <x v="0"/>
    <m/>
    <s v="Reliability"/>
    <s v="Schlage Electronic Locks"/>
    <s v="Electronic Locks"/>
    <s v="CO100"/>
    <s v="Ensenada"/>
    <s v="02/26 talked to Ian in PS and he said the warranty has been voided due to the fact they opened the lock. Emailed customer the instructions to fix or contact PS_x000a__x000a_Is there visible damage to exterior of shipping cartons?: no_x000a_Is there anything else we should know about your request?: I have received several CO100 orders to include this one, where the pin in the lever mechanism is out and loose inside the lock body. See attached pictur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orders@jhcomaha.com_x000a_Phone Number: +14024441650_x000a_Preferred Contact Method: Email"/>
    <s v="JOHNSON HARDWARE COMPANY"/>
    <s v="13929337"/>
    <s v="194089"/>
    <s v="7669942"/>
    <m/>
    <m/>
    <m/>
    <m/>
    <m/>
    <n v="1"/>
    <s v="0491040~Imballaggio|1033~Insufficient Packaging|1036~Emballage|3082~Embalaje"/>
    <s v="1111040~Imballaggio|3082~Embalaje|1033~Insufficient Packaging|1036~Emballage"/>
    <m/>
    <x v="6"/>
    <m/>
    <s v="S00030774384"/>
    <m/>
    <m/>
    <m/>
    <n v="45592.833333333299"/>
    <m/>
    <m/>
    <m/>
    <s v="Resolved"/>
    <s v="Portal Cases"/>
    <s v="Jeff Livingston"/>
    <s v="Commercial"/>
    <x v="10"/>
    <s v="Insufficient Packaging"/>
    <s v="Insufficient Packaging"/>
    <s v=""/>
    <s v="2026 / 02"/>
    <s v="Return / Replace / Scrap"/>
    <x v="0"/>
  </r>
  <r>
    <x v="758"/>
    <s v="CAS6450631"/>
    <s v="Issue"/>
    <x v="0"/>
    <x v="0"/>
    <m/>
    <s v="Out of Box"/>
    <s v="Falcon"/>
    <s v="Lock"/>
    <s v="Cylinder"/>
    <s v="Olathe"/>
    <s v="NC replace_x000a__x000a_Deadbolts are not operated by the master key._x000a_Please replace cylinders:_x000a_STR 25R10394_x000a_QTY 12) 29-207 619 C MK_x000a_QTY 4) 29-206 619 C MK_x000a__x000a_Ship to same:_x000a_BUILDERS FIRST SOURCE_x000a_404 GREENTREE RD_x000a_CHESAPEAKE, VA, 23320"/>
    <s v="ALLEGION - RSO CAROLINAS"/>
    <s v="14198152"/>
    <s v="41754336"/>
    <s v="8070089"/>
    <m/>
    <s v="Falcon"/>
    <s v="Lock"/>
    <s v="Cylinder"/>
    <s v="Olathe"/>
    <n v="12"/>
    <s v="0311033~Functional Mechanical|1040~Funzionamento Meccanico|3082~Función mecánica|1036~Functional Mechanical"/>
    <s v="0201033~Cannot lock / Unlock|1040~Impossibile bloccare / sbloccare|3082~No se puede bloquear/desbloquear|1036~Impossible de verrouiller / Déverrouiller"/>
    <m/>
    <x v="0"/>
    <m/>
    <s v="29-207 619 C MK"/>
    <s v="Conventional"/>
    <m/>
    <m/>
    <n v="45970.791666666701"/>
    <m/>
    <m/>
    <s v="Replace Only"/>
    <s v="Resolved"/>
    <s v="Kevin Durand"/>
    <s v="Kevin Durand"/>
    <s v="Commercial"/>
    <x v="16"/>
    <s v="Functional Mechanical"/>
    <s v="Cannot lock / Unlock"/>
    <s v=""/>
    <s v="2026 / 02"/>
    <s v="Return / Replace / Scrap"/>
    <x v="0"/>
  </r>
  <r>
    <x v="758"/>
    <s v="CAS6450631"/>
    <s v="Issue"/>
    <x v="0"/>
    <x v="0"/>
    <m/>
    <s v="Out of Box"/>
    <s v="Falcon"/>
    <s v="Lock"/>
    <s v="Cylinder"/>
    <s v="Olathe"/>
    <s v="NC replace_x000a__x000a_Deadbolts are not operated by the master key._x000a_Please replace cylinders:_x000a_STR 25R10394_x000a_QTY 12) 29-207 619 C MK_x000a_QTY 4) 29-206 619 C MK_x000a__x000a_Ship to same:_x000a_BUILDERS FIRST SOURCE_x000a_404 GREENTREE RD_x000a_CHESAPEAKE, VA, 23320"/>
    <s v="ALLEGION - RSO CAROLINAS"/>
    <s v="14198152"/>
    <s v="41754336"/>
    <s v="8070089"/>
    <m/>
    <s v="Falcon"/>
    <s v="Lock"/>
    <s v="Cylinder"/>
    <s v="Olathe"/>
    <n v="4"/>
    <s v="0311033~Functional Mechanical|1040~Funzionamento Meccanico|3082~Función mecánica|1036~Functional Mechanical"/>
    <s v="0201033~Cannot lock / Unlock|1040~Impossibile bloccare / sbloccare|3082~No se puede bloquear/desbloquear|1036~Impossible de verrouiller / Déverrouiller"/>
    <m/>
    <x v="0"/>
    <m/>
    <s v="29-206 619 C MK"/>
    <s v="Conventional"/>
    <m/>
    <m/>
    <n v="45970.791666666701"/>
    <m/>
    <m/>
    <s v="Replace Only"/>
    <s v="Resolved"/>
    <s v="Kevin Durand"/>
    <s v="Kevin Durand"/>
    <s v="Commercial"/>
    <x v="16"/>
    <s v="Functional Mechanical"/>
    <s v="Cannot lock / Unlock"/>
    <s v=""/>
    <s v="2026 / 02"/>
    <s v="Return / Replace / Scrap"/>
    <x v="0"/>
  </r>
  <r>
    <x v="759"/>
    <s v="CAS6450676"/>
    <s v="Issue"/>
    <x v="0"/>
    <x v="0"/>
    <m/>
    <s v="Out of Box"/>
    <s v="Proexpress"/>
    <s v="Multiple"/>
    <s v="Multiple"/>
    <s v="Olathe"/>
    <s v="Do you need a replacement for a component or the entire device?: Device_x000a_Is there anything else we should know about this return?: Defective Latch and handle won't turn all the way. Please ship replacement and advise what to do with defectives? _x000a_Thank you_x000a_Selected primary Product Type: Mechanical Locks_x000a_Do you also need to update the Ship To Address on your order?: No_x000a_The original ship-to address is saved on the shipping tab._x000a_Email: pmaldonado@rdlsupply.com_x000a_Phone Number: 214-630-3965 _x000a_Preferred Contact Method: Email_x000a_"/>
    <s v="COOK &amp; BOARDMAN LLC - DBA R D L II LLC"/>
    <s v="SO03238542"/>
    <s v="DAL0000045917"/>
    <s v="45664233"/>
    <n v="3"/>
    <s v="Falcon"/>
    <s v="Exit"/>
    <s v="Trim Falcon 20"/>
    <s v="Olathe"/>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F-TRIM"/>
    <s v="escutcheon"/>
    <m/>
    <m/>
    <n v="46036.791666666701"/>
    <m/>
    <m/>
    <s v="Replace Only"/>
    <s v="Resolved"/>
    <s v="Portal Cases"/>
    <s v="Kris Learned"/>
    <s v="Commercial"/>
    <x v="11"/>
    <s v="Functional Mechanical"/>
    <s v="Manufacturing"/>
    <s v="Mfg Issue / Machining Issue"/>
    <s v="2026 / 02"/>
    <s v="Return / Replace / Scrap"/>
    <x v="0"/>
  </r>
  <r>
    <x v="760"/>
    <s v="CAS6450894"/>
    <s v="Issue"/>
    <x v="0"/>
    <x v="1"/>
    <m/>
    <m/>
    <s v="Schlage Commercial"/>
    <s v="Lock"/>
    <s v="Keys"/>
    <s v="Security"/>
    <s v="***NEW RPA - 32502261156401 XP LVL 9 2/25/26 P.A.***_x000a__x000a_NC replace_x000a__x000a_Old RPA 30810251156401_x000a_Customer requested no stamping of any kind on the keys._x000a_Please replace:_x000a_Line 6 QTY 141) KEY.49-215-XP-EV.468.T135.MK.DETAIL_x000a_Line 7 QTY 1) KEY.49-023-XP-EV.468.T135.MK.DETAIL_x000a_GGM_x000a_STR 26R11072_x000a__x000a_Ship to same address on original order."/>
    <s v="INTEGRATED OPENING SOLUTIONS DBA SUNCOAST COMMERCIAL DOOR &amp; HARDWARE"/>
    <s v="14244146"/>
    <s v="5048938-1##PT3.2"/>
    <s v="8133018"/>
    <n v="6"/>
    <s v="Schlage Commercial"/>
    <s v="Lock"/>
    <s v="Keys"/>
    <s v="Security"/>
    <n v="141"/>
    <s v="0281033~Allegion Sent Incorrect Product / Part"/>
    <s v="9721033~Incorrect Product|1036~Produit incorrect|1040~Prodotto errato"/>
    <m/>
    <x v="0"/>
    <m/>
    <s v="KYSS-SLKY*9013301"/>
    <m/>
    <m/>
    <m/>
    <n v="46036.791666666701"/>
    <m/>
    <m/>
    <s v="Replace Only"/>
    <s v="Resolved"/>
    <s v="Kevin Durand"/>
    <s v="Kevin Durand"/>
    <s v="Commercial"/>
    <x v="3"/>
    <s v="Allegion Sent Incorrect Product / Part"/>
    <s v="Incorrect Product"/>
    <s v=""/>
    <s v="2026 / 02"/>
    <s v="Return / Replace / Scrap"/>
    <x v="0"/>
  </r>
  <r>
    <x v="760"/>
    <s v="CAS6450894"/>
    <s v="Issue"/>
    <x v="0"/>
    <x v="1"/>
    <m/>
    <m/>
    <s v="Schlage Commercial"/>
    <s v="Lock"/>
    <s v="Keys"/>
    <s v="Security"/>
    <s v="***NEW RPA - 32502261156401 XP LVL 9 2/25/26 P.A.***_x000a__x000a_NC replace_x000a__x000a_Old RPA 30810251156401_x000a_Customer requested no stamping of any kind on the keys._x000a_Please replace:_x000a_Line 6 QTY 141) KEY.49-215-XP-EV.468.T135.MK.DETAIL_x000a_Line 7 QTY 1) KEY.49-023-XP-EV.468.T135.MK.DETAIL_x000a_GGM_x000a_STR 26R11072_x000a__x000a_Ship to same address on original order."/>
    <s v="INTEGRATED OPENING SOLUTIONS DBA SUNCOAST COMMERCIAL DOOR &amp; HARDWARE"/>
    <s v="14244146"/>
    <s v="5048938-1##PT3.2"/>
    <s v="8133018"/>
    <n v="7"/>
    <s v="Schlage Commercial"/>
    <s v="Lock"/>
    <s v="Keys"/>
    <s v="Security"/>
    <n v="1"/>
    <s v="0281033~Allegion Sent Incorrect Product / Part"/>
    <s v="9721033~Incorrect Product|1036~Produit incorrect|1040~Prodotto errato"/>
    <m/>
    <x v="0"/>
    <m/>
    <s v="KYSS-SLKY*9046146"/>
    <m/>
    <m/>
    <m/>
    <n v="46036.791666666701"/>
    <m/>
    <m/>
    <s v="Replace Only"/>
    <s v="Resolved"/>
    <s v="Kevin Durand"/>
    <s v="Kevin Durand"/>
    <s v="Commercial"/>
    <x v="3"/>
    <s v="Allegion Sent Incorrect Product / Part"/>
    <s v="Incorrect Product"/>
    <s v=""/>
    <s v="2026 / 02"/>
    <s v="Return / Replace / Scrap"/>
    <x v="0"/>
  </r>
  <r>
    <x v="761"/>
    <s v="CAS6451031"/>
    <s v="Issue"/>
    <x v="0"/>
    <x v="1"/>
    <m/>
    <m/>
    <s v="Steelcraft"/>
    <s v="Door"/>
    <s v="F/FN"/>
    <s v="Blue Ash"/>
    <s v="Credit $_x000a__x000a_Continuous hinge prep incorrect."/>
    <s v="MISSOURI DOOR COMPANY INC - DBA OMEGA DOOR &amp; HARDWARE"/>
    <s v="999161"/>
    <s v="37772/ELEV"/>
    <s v="11884855"/>
    <m/>
    <m/>
    <m/>
    <m/>
    <m/>
    <m/>
    <m/>
    <m/>
    <m/>
    <x v="4"/>
    <m/>
    <m/>
    <m/>
    <m/>
    <m/>
    <m/>
    <m/>
    <m/>
    <m/>
    <s v="Active"/>
    <s v="Daniel Doerr"/>
    <s v="Daniel Doerr"/>
    <s v="Commercial"/>
    <x v="2"/>
    <s v=""/>
    <s v=""/>
    <s v=""/>
    <s v="2026 / 02"/>
    <s v="Return / Replace / Scrap"/>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0"/>
    <m/>
    <m/>
    <m/>
    <m/>
    <m/>
    <m/>
    <m/>
    <m/>
    <x v="4"/>
    <m/>
    <s v="FREIGHT"/>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1"/>
    <m/>
    <m/>
    <m/>
    <m/>
    <m/>
    <m/>
    <m/>
    <m/>
    <x v="4"/>
    <m/>
    <s v="L 184 FG2S.DOOR.STL.CFG.L.BT"/>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2"/>
    <m/>
    <m/>
    <m/>
    <m/>
    <m/>
    <m/>
    <m/>
    <m/>
    <x v="4"/>
    <m/>
    <s v="L 164 F.DOOR.STL.CFG.L"/>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0"/>
    <m/>
    <m/>
    <m/>
    <m/>
    <m/>
    <m/>
    <m/>
    <m/>
    <x v="4"/>
    <m/>
    <s v="FREIGHT"/>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1"/>
    <m/>
    <m/>
    <m/>
    <m/>
    <m/>
    <m/>
    <m/>
    <m/>
    <x v="4"/>
    <m/>
    <s v="L 184 FG2S.DOOR.STL.CFG.L.BT"/>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2"/>
    <m/>
    <m/>
    <m/>
    <m/>
    <m/>
    <m/>
    <m/>
    <m/>
    <x v="4"/>
    <m/>
    <s v="L 164 F.DOOR.STL.CFG.L"/>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3"/>
    <m/>
    <m/>
    <m/>
    <m/>
    <m/>
    <m/>
    <m/>
    <m/>
    <x v="4"/>
    <m/>
    <s v="L 184DN3.DOOR.STL.CFG.L.BT"/>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3"/>
    <m/>
    <m/>
    <m/>
    <m/>
    <m/>
    <m/>
    <m/>
    <m/>
    <x v="4"/>
    <m/>
    <s v="L 184DN3.DOOR.STL.CFG.L.BT"/>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4"/>
    <m/>
    <m/>
    <m/>
    <m/>
    <m/>
    <m/>
    <m/>
    <m/>
    <x v="4"/>
    <m/>
    <s v="L 184DN3.DOOR.STL.CFG.L.BT"/>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4"/>
    <m/>
    <m/>
    <m/>
    <m/>
    <m/>
    <m/>
    <m/>
    <m/>
    <x v="4"/>
    <m/>
    <s v="L 184DN3.DOOR.STL.CFG.L.BT"/>
    <m/>
    <m/>
    <m/>
    <m/>
    <m/>
    <m/>
    <s v="Credit Request"/>
    <s v="Active"/>
    <s v="Portal Cases"/>
    <s v="Ronald Holley"/>
    <s v="Commercial"/>
    <x v="2"/>
    <s v=""/>
    <s v=""/>
    <s v=""/>
    <s v="2026 / 02"/>
    <s v="Credit / Debit Request"/>
    <x v="1"/>
  </r>
  <r>
    <x v="763"/>
    <s v="CAS6451168"/>
    <s v="Issue"/>
    <x v="0"/>
    <x v="1"/>
    <m/>
    <m/>
    <s v="Steelcraft"/>
    <s v="Door"/>
    <s v="B"/>
    <s v="Kansas City"/>
    <s v="Credit $_x000a__x000a_Line #13 missing fire label, already installed and needs to be installed in field. Credit for cost once sent by customer."/>
    <s v="WALSH DOOR &amp; HARDWARE - DBA WALSH DOOR &amp; SECURITY"/>
    <s v="991634"/>
    <s v="1-25052-22"/>
    <s v="70003269"/>
    <m/>
    <m/>
    <m/>
    <m/>
    <m/>
    <m/>
    <m/>
    <m/>
    <m/>
    <x v="4"/>
    <m/>
    <m/>
    <m/>
    <m/>
    <m/>
    <m/>
    <m/>
    <m/>
    <m/>
    <s v="Active"/>
    <s v="Daniel Doerr"/>
    <s v="Daniel Doerr"/>
    <s v="Commercial"/>
    <x v="2"/>
    <s v=""/>
    <s v=""/>
    <s v=""/>
    <s v="2026 / 02"/>
    <s v="Return / Replace / Scrap"/>
    <x v="1"/>
  </r>
  <r>
    <x v="764"/>
    <s v="CAS6451802"/>
    <s v="Issue"/>
    <x v="1"/>
    <x v="2"/>
    <m/>
    <m/>
    <s v="Steelcraft"/>
    <s v="Door"/>
    <s v="L"/>
    <s v="Blue Ash"/>
    <s v="Credit $327.20_x000a__x000a_Quote #1570945 has been updated after shipping"/>
    <s v="LOTSPEICH CO OF FLORIDA"/>
    <s v="112806"/>
    <s v="39236683-032"/>
    <s v="11890736"/>
    <m/>
    <s v="Steelcraft"/>
    <s v="Door"/>
    <s v="L"/>
    <s v="Blue Ash"/>
    <n v="1"/>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m/>
    <m/>
    <m/>
    <m/>
    <n v="46072.791666666701"/>
    <m/>
    <m/>
    <s v="Credit Request"/>
    <s v="Resolved"/>
    <s v="Daniel Doerr"/>
    <s v="Daniel Doerr"/>
    <s v="Commercial"/>
    <x v="2"/>
    <s v="Quote Change / Revision"/>
    <s v="Quote Discounts Revised After PO Shipped"/>
    <s v=""/>
    <s v="2026 / 02"/>
    <s v="Credit / Debit Request"/>
    <x v="1"/>
  </r>
  <r>
    <x v="765"/>
    <s v="CAS6451807"/>
    <s v="Issue"/>
    <x v="1"/>
    <x v="2"/>
    <m/>
    <m/>
    <s v="Von Duprin"/>
    <s v="Exit"/>
    <s v="Power Supplies"/>
    <s v="Indianapolis"/>
    <s v="client short paid inv# 45677981 for $ 425.17 the EPT were not given the proper quote discount. _x000a_Qte - 1580264 @ 65% discount"/>
    <s v="S &amp; S BUILDERS HARDWARE CO"/>
    <s v="SO03239628"/>
    <s v="PO000098"/>
    <s v="45677981"/>
    <m/>
    <s v="Von Duprin"/>
    <s v="Exit"/>
    <s v="Power Supplies"/>
    <s v="Indianapolis"/>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49.791666666701"/>
    <m/>
    <m/>
    <s v="Credit Request"/>
    <s v="Resolved"/>
    <s v="Penny M Redington"/>
    <s v="Penny M Redington"/>
    <s v="Commercial"/>
    <x v="0"/>
    <s v="Pricebook / ERP Mismatch"/>
    <s v="System Did Not Apply Correct Pricing"/>
    <s v=""/>
    <s v="2026 / 02"/>
    <s v="Credit / Debit Request"/>
    <x v="1"/>
  </r>
  <r>
    <x v="766"/>
    <s v="CAS6451837"/>
    <s v="Issue"/>
    <x v="1"/>
    <x v="2"/>
    <m/>
    <m/>
    <s v="Von Duprin"/>
    <s v="Exit"/>
    <s v="Power Supplies"/>
    <s v="Indianapolis"/>
    <s v="client short paid inv# 45680071 for $ 310.23 the PS were not given the proper quote discount. _x000a_Qte - 1580264 @ 65% discount"/>
    <s v="S &amp; S BUILDERS HARDWARE CO"/>
    <s v="SO03239628"/>
    <s v="PO000098"/>
    <s v="45680071"/>
    <m/>
    <s v="Von Duprin"/>
    <s v="Exit"/>
    <s v="Power Supplies"/>
    <s v="Indianapolis"/>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50.791666666701"/>
    <m/>
    <m/>
    <s v="Credit Request"/>
    <s v="Resolved"/>
    <s v="Penny M Redington"/>
    <s v="Penny M Redington"/>
    <s v="Commercial"/>
    <x v="0"/>
    <s v="Pricebook / ERP Mismatch"/>
    <s v="System Did Not Apply Correct Pricing"/>
    <s v=""/>
    <s v="2026 / 02"/>
    <s v="Credit / Debit Request"/>
    <x v="1"/>
  </r>
  <r>
    <x v="767"/>
    <s v="CAS6452347"/>
    <s v="Issue"/>
    <x v="0"/>
    <x v="0"/>
    <m/>
    <s v="Out of Box"/>
    <s v="Schlage Commercial"/>
    <s v="Lock"/>
    <s v="Cylinder"/>
    <s v="El Sauzal"/>
    <s v="Please replace:_x000a_10 - CYL.80-036.EV.626.R125_x000a_10 - CYL.80-036.EV.606.R125_x000a__x000a_Ship to:_x000a_Cosmic Fischer_x000a_658 10th Ave _x000a_New York, NY 10036_x000a_Attn: Paul C/SFIC Repl_x000a__x000a_says 1 and 7 pins line up ok, 2-6 do not. possibly incorrect spacing _x000a_tried to re-pin with multiple kits and capping tools, not working _x000a__x000a_80-036 Schlage SFIC Cores _x000a_order 14214568 / 1, 2_x000a__x000a_has case # to get new replacements from his supplier"/>
    <s v="Mayflower Sales (Brooklyn)"/>
    <s v="14214568"/>
    <m/>
    <m/>
    <m/>
    <s v="Schlage Commercial"/>
    <s v="Lock"/>
    <s v="Cylinder"/>
    <s v="El Sauzal"/>
    <n v="10"/>
    <s v="0311033~Functional Mechanical|1040~Funzionamento Meccanico|3082~Función mecánica|1036~Functional Mechanical"/>
    <s v="0161033~Broken / Bad Parts|1040~Parti rotte / difettose|3082~Partes rotas / malas|1036~Pièces cassées / mauvaises"/>
    <m/>
    <x v="0"/>
    <m/>
    <s v="CYL.80-036.EV.626.R125"/>
    <s v="SFIC"/>
    <m/>
    <m/>
    <m/>
    <n v="45981"/>
    <m/>
    <s v="Return and Replace"/>
    <s v="Active"/>
    <s v="Bryan Ezring"/>
    <s v="Bryan Ezring"/>
    <s v="Commercial"/>
    <x v="3"/>
    <s v="Functional Mechanical"/>
    <s v="Broken / Bad Parts"/>
    <s v=""/>
    <s v="2026 / 02"/>
    <s v="Return / Replace / Scrap"/>
    <x v="0"/>
  </r>
  <r>
    <x v="767"/>
    <s v="CAS6452347"/>
    <s v="Issue"/>
    <x v="0"/>
    <x v="0"/>
    <m/>
    <s v="Out of Box"/>
    <s v="Schlage Commercial"/>
    <s v="Lock"/>
    <s v="Cylinder"/>
    <s v="El Sauzal"/>
    <s v="Please replace:_x000a_10 - CYL.80-036.EV.626.R125_x000a_10 - CYL.80-036.EV.606.R125_x000a__x000a_Ship to:_x000a_Cosmic Fischer_x000a_658 10th Ave _x000a_New York, NY 10036_x000a_Attn: Paul C/SFIC Repl_x000a__x000a_says 1 and 7 pins line up ok, 2-6 do not. possibly incorrect spacing _x000a_tried to re-pin with multiple kits and capping tools, not working _x000a__x000a_80-036 Schlage SFIC Cores _x000a_order 14214568 / 1, 2_x000a__x000a_has case # to get new replacements from his supplier"/>
    <s v="Mayflower Sales (Brooklyn)"/>
    <s v="14214568"/>
    <m/>
    <m/>
    <m/>
    <s v="Schlage Commercial"/>
    <s v="Lock"/>
    <s v="Cylinder"/>
    <s v="El Sauzal"/>
    <n v="10"/>
    <s v="0311033~Functional Mechanical|1040~Funzionamento Meccanico|3082~Función mecánica|1036~Functional Mechanical"/>
    <s v="0161033~Broken / Bad Parts|1040~Parti rotte / difettose|3082~Partes rotas / malas|1036~Pièces cassées / mauvaises"/>
    <m/>
    <x v="0"/>
    <m/>
    <s v="CYL.80-036.EV.606.R125"/>
    <s v="SFIC"/>
    <m/>
    <m/>
    <m/>
    <n v="45981"/>
    <m/>
    <s v="Return and Replace"/>
    <s v="Active"/>
    <s v="Bryan Ezring"/>
    <s v="Bryan Ezring"/>
    <s v="Commercial"/>
    <x v="3"/>
    <s v="Functional Mechanical"/>
    <s v="Broken / Bad Parts"/>
    <s v=""/>
    <s v="2026 / 02"/>
    <s v="Return / Replace / Scrap"/>
    <x v="0"/>
  </r>
  <r>
    <x v="768"/>
    <s v="CAS6452614"/>
    <s v="Issue"/>
    <x v="0"/>
    <x v="1"/>
    <m/>
    <m/>
    <s v="Ives / Gj Commercial"/>
    <s v="Accy"/>
    <s v="Hinges"/>
    <s v="Indianapolis"/>
    <s v="Order Search Text: 628665_x000a__x000a_Selected primary Product Type: Accessories_x000a_Do you also need to update the Ship To Address on your order?: No_x000a_The original ship-to address is saved on the shipping tab._x000a_Email: brian.miller@brabnerhollon.com_x000a_Phone Number: (251) 479-5408_x000a_Preferred Contact Method: Email_x000a_"/>
    <s v="BRABNER &amp; HOLLON"/>
    <m/>
    <m/>
    <s v="45508111"/>
    <n v="2"/>
    <m/>
    <m/>
    <m/>
    <m/>
    <n v="4"/>
    <m/>
    <m/>
    <m/>
    <x v="4"/>
    <m/>
    <s v="HINGE.420"/>
    <m/>
    <m/>
    <m/>
    <n v="45915.833333333299"/>
    <m/>
    <m/>
    <m/>
    <s v="Active"/>
    <s v="Portal Cases"/>
    <s v="Deandra Ball"/>
    <s v="Commercial"/>
    <x v="1"/>
    <s v=""/>
    <s v=""/>
    <s v=""/>
    <s v="2026 / 02"/>
    <s v="Return / Replace / Scrap"/>
    <x v="1"/>
  </r>
  <r>
    <x v="768"/>
    <s v="CAS6452614"/>
    <s v="Issue"/>
    <x v="0"/>
    <x v="1"/>
    <m/>
    <m/>
    <s v="Ives / Gj Commercial"/>
    <s v="Accy"/>
    <s v="Hinges"/>
    <s v="Indianapolis"/>
    <s v="Order Search Text: 628665_x000a__x000a_Selected primary Product Type: Accessories_x000a_Do you also need to update the Ship To Address on your order?: No_x000a_The original ship-to address is saved on the shipping tab._x000a_Email: brian.miller@brabnerhollon.com_x000a_Phone Number: (251) 479-5408_x000a_Preferred Contact Method: Email_x000a_"/>
    <s v="BRABNER &amp; HOLLON"/>
    <m/>
    <m/>
    <s v="45508111"/>
    <n v="3"/>
    <m/>
    <m/>
    <m/>
    <m/>
    <n v="6"/>
    <m/>
    <m/>
    <m/>
    <x v="4"/>
    <m/>
    <s v="5HG.11328"/>
    <m/>
    <m/>
    <m/>
    <n v="45915.833333333299"/>
    <m/>
    <m/>
    <m/>
    <s v="Active"/>
    <s v="Portal Cases"/>
    <s v="Deandra Ball"/>
    <s v="Commercial"/>
    <x v="1"/>
    <s v=""/>
    <s v=""/>
    <s v=""/>
    <s v="2026 / 02"/>
    <s v="Return / Replace / Scrap"/>
    <x v="1"/>
  </r>
  <r>
    <x v="769"/>
    <s v="CAS6453303"/>
    <s v="Issue"/>
    <x v="1"/>
    <x v="2"/>
    <m/>
    <m/>
    <s v="Ives / Gj Commercial"/>
    <s v="Accy"/>
    <s v="Overhead Door Holder / Stops"/>
    <s v="Indianapolis"/>
    <s v="Please issue credit for Sales Tax, per customer- we are tax-exempt._x000a__x000a_INVOICE #45719224_x000a_SHIP TO WV_x000a_DATE 2/25/26_x000a_TAX $256.11_x000a_CERT EXPIRED_x000a_SECT # 217138"/>
    <s v="GEORGE L WILSON CO"/>
    <s v="SO03283726"/>
    <s v="4005268"/>
    <s v="45719224"/>
    <n v="1"/>
    <s v="Ives / Gj Commercial"/>
    <s v="Accy"/>
    <s v="Overhead Door Holder / Stops"/>
    <s v="Indianapolis"/>
    <n v="29"/>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s v="OH.11293"/>
    <m/>
    <m/>
    <m/>
    <n v="46077.791666666701"/>
    <m/>
    <m/>
    <s v="Credit Request"/>
    <s v="Active"/>
    <s v="Destiny Rhodes"/>
    <s v="Destiny Rhodes"/>
    <s v="Commercial"/>
    <x v="1"/>
    <s v="Tax Exemption"/>
    <s v="No Valid Tax Exempt Certificate on File"/>
    <s v=""/>
    <s v="2026 / 02"/>
    <s v="Credit / Debit Request"/>
    <x v="2"/>
  </r>
  <r>
    <x v="770"/>
    <s v="CAS6453413"/>
    <s v="Issue"/>
    <x v="0"/>
    <x v="0"/>
    <m/>
    <s v="Out of Box"/>
    <s v="Schlage Electronic Locks"/>
    <s v="Electronic Locks"/>
    <s v="CO100"/>
    <s v="Ensenada"/>
    <s v="CREDIT INVOICE#: 7652812_x000a_QTY 1: LOCK.CO100.CY.70.KP.P6.EV.RHO.626.RH.4B.13-247.10-025.134.KD.S123.48-270-EV.2_x000a_TECH CASE#: CAS6446468_x000a_*INVOICE ATTACHED*"/>
    <s v="J L M WHOLESALE INC"/>
    <s v="13929476"/>
    <s v="103654"/>
    <s v="7652812"/>
    <n v="4"/>
    <s v="Schlage Electronic Locks"/>
    <s v="Electronic Locks"/>
    <s v="CO100"/>
    <s v="Ensenada"/>
    <n v="1"/>
    <s v="0321033~Functional Electronic|1040~Funzionamento Elettronico|3082~Función electrónica|1036~Electronique fonctionnelle"/>
    <s v="0263082~Comunicación|1033~Communication / Commissioning / Programming|1040~Comunicazione |1036~Communication"/>
    <s v="0593082~No carga|1033~Will not Commission|1036~Will not Commission|1040~Will Not Commission"/>
    <x v="0"/>
    <m/>
    <s v="043156607068"/>
    <m/>
    <m/>
    <m/>
    <n v="45578.833333333299"/>
    <m/>
    <m/>
    <s v="Credit Request"/>
    <s v="Active"/>
    <s v="Veronica Ramirez"/>
    <s v="Jeff Livingston"/>
    <s v="Commercial"/>
    <x v="10"/>
    <s v="Functional Electronic"/>
    <s v="Communication / Commissioning / Programming"/>
    <s v="Will not Commission"/>
    <s v="2026 / 02"/>
    <s v="Return / Replace / Scrap"/>
    <x v="0"/>
  </r>
  <r>
    <x v="771"/>
    <s v="CAS6453883"/>
    <s v="Issue"/>
    <x v="0"/>
    <x v="0"/>
    <m/>
    <s v="Out of Box"/>
    <s v="Schlage Commercial"/>
    <s v="Lock"/>
    <s v="ALX"/>
    <s v="Security"/>
    <s v="***PLEASE PUT IN PENDING RETURN ONCE QS INVOICE IS CREDITED***_x000a__x000a_2/27/26 CM_x000a_SLD CREDIT RMA 14280001_x000a_QS REPLACEMENT_x000a__x000a_Replace (1) ALX80L SAT 626 47267042 47267101 _x000a_Please expedite. Needs to secure the opening_x000a_Ship to:_x000a_Nicholas Rutter_x000a_9 Woodyfield lane_x000a_Delran, NJ. 08075_x000a__x000a_Please issue call tag and have one lock less cylinder shipped to: Steve Couch/Mike Colemon_x000a__x000a_Received replacement lock having same issue, CAS6410617_x000a_asked if plunger is seated, stated yes. _x000a_ALX80 outside lever is not rigid."/>
    <s v="Nick Rutter"/>
    <s v="14265292"/>
    <s v="CAS6410617 RPL TAC"/>
    <s v="8173960"/>
    <m/>
    <s v="Schlage Commercial"/>
    <s v="Lock"/>
    <s v="ALX"/>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ALX80L SAT 626 47267042 47267101"/>
    <s v="ALX80"/>
    <m/>
    <m/>
    <m/>
    <n v="46079.083333333299"/>
    <m/>
    <s v="Return and Replace"/>
    <s v="Active"/>
    <s v="Mike Colemon"/>
    <s v="Kevin Durand"/>
    <s v="Commercial"/>
    <x v="3"/>
    <s v="Functional Mechanical"/>
    <s v="Cannot lock / Unlock"/>
    <s v=""/>
    <s v="2026 / 02"/>
    <s v="Return / Replace / Scrap"/>
    <x v="0"/>
  </r>
  <r>
    <x v="772"/>
    <s v="CAS6454039"/>
    <s v="Issue"/>
    <x v="0"/>
    <x v="1"/>
    <m/>
    <m/>
    <s v="Schlage Commercial"/>
    <s v="Lock"/>
    <s v="ALX"/>
    <s v="El Sauzal"/>
    <s v="Replace (7) 47266454_x000a__x000a__x000a_Attn: Austin_x000a_Ship to:_x000a_5322 Keystone Dr. _x000a_Fort Wayne, IN. 46825_x000a__x000a_stating outside lever is not rigid, missing storeroom plunger on 7 locks._x000a_47266454_x000a_order number 14036395 2.1"/>
    <s v="Austin Robinson"/>
    <s v="14036395"/>
    <s v="3036630025"/>
    <m/>
    <m/>
    <s v="Schlage Commercial"/>
    <s v="Lock"/>
    <s v="ALX"/>
    <s v="El Sauzal"/>
    <n v="7"/>
    <s v="0213082~Allegion no envió un producto/pieza|1040~(Alle) Spedito Articolo/Componente mancante|1036~Allegion a envoyé un produit ou une pièce manquante|1033~Allegion Sent Missing Product / Part"/>
    <s v="9741040~Prodotto Mancante|1033~Missing Product|1036~Produit manquant"/>
    <m/>
    <x v="0"/>
    <m/>
    <s v="47266454"/>
    <s v="ALX80"/>
    <m/>
    <m/>
    <n v="45721.791666666701"/>
    <m/>
    <m/>
    <s v="Replace Only"/>
    <s v="Resolved"/>
    <s v="Mike Colemon"/>
    <s v="Venus Diaz"/>
    <s v="Commercial"/>
    <x v="3"/>
    <s v="Allegion Sent Missing Product / Part"/>
    <s v="Missing Product"/>
    <s v=""/>
    <s v="2026 / 02"/>
    <s v="Return / Replace / Scrap"/>
    <x v="0"/>
  </r>
  <r>
    <x v="773"/>
    <s v="CAS6455093"/>
    <s v="Issue"/>
    <x v="0"/>
    <x v="3"/>
    <m/>
    <m/>
    <s v="Lcn"/>
    <s v="Dctl"/>
    <s v="4040SE"/>
    <s v="Princeton"/>
    <s v="Replace_x000a_(1) 4040SE Closer          STD  STD  STD   STD  120    ALUM  WMS _x000a_Damaged during shipping_x000a__x000a_Ship to:_x000a_Top Notch PA Warehouse _x000a_80 4TH ST_x000a_HONESDALE         PA 18431"/>
    <s v="TOP NOTCH DISTRIBUTORS"/>
    <s v="792715-00"/>
    <s v="5296777"/>
    <s v="792715-00"/>
    <m/>
    <s v="Lcn"/>
    <s v="Dctl"/>
    <s v="4040SE"/>
    <s v="Princeton"/>
    <n v="1"/>
    <s v="0223082~Dañado en el Transporte|1040~Danneggiato Durante il Trasporto|1033~Damaged in Transit|1036~Endommagé pendant le transport"/>
    <s v="0471040~Danneggiato Durante il Trasporto|3082~Dañado en el transporte|1033~Damaged in Transit|1036~Endommagé pendant le transport"/>
    <m/>
    <x v="5"/>
    <m/>
    <s v="4040SE Closer          STD  STD  STD   STD  120    ALUM  WMS"/>
    <s v="Complete Closer"/>
    <m/>
    <m/>
    <n v="46070.791666666701"/>
    <m/>
    <m/>
    <s v="Replace Only"/>
    <s v="Resolved"/>
    <s v="Lisa Waterhouse"/>
    <s v="Lisa Waterhouse"/>
    <s v="Commercial"/>
    <x v="4"/>
    <s v="Damaged in Transit"/>
    <s v="Damaged in Transit"/>
    <s v=""/>
    <s v="2026 / 02"/>
    <s v="Return / Replace / Scrap"/>
    <x v="0"/>
  </r>
  <r>
    <x v="774"/>
    <s v="CAS6455142"/>
    <s v="Issue"/>
    <x v="0"/>
    <x v="1"/>
    <m/>
    <m/>
    <s v="Lcn"/>
    <s v="Dctl"/>
    <s v="4110"/>
    <s v="Princeton"/>
    <s v="2/27 - e-mailed Deb Duffy_x000a__x000a_Replace_x000a_(10) 4110 Arms                        HCUSH             ALUM  SRT_x000a_Missing from the shipment"/>
    <s v="LAFORCE LLC"/>
    <s v="100395-00"/>
    <s v="1472533PO-FJS"/>
    <s v="100395-00"/>
    <n v="1"/>
    <s v="Lcn"/>
    <s v="Dctl"/>
    <s v="4110"/>
    <s v="Princeton"/>
    <n v="10"/>
    <s v="0213082~Allegion no envió un producto/pieza|1040~(Alle) Spedito Articolo/Componente mancante|1036~Allegion a envoyé un produit ou une pièce manquante|1033~Allegion Sent Missing Product / Part"/>
    <s v="9741040~Prodotto Mancante|1033~Missing Product|1036~Produit manquant"/>
    <m/>
    <x v="0"/>
    <m/>
    <s v="4110 Arms                        HCUSH             ALUM  SRT"/>
    <s v="arm"/>
    <m/>
    <m/>
    <n v="46062"/>
    <m/>
    <m/>
    <s v="Replace Only"/>
    <s v="Active"/>
    <s v="Lisa Waterhouse"/>
    <s v="Lisa Waterhouse"/>
    <s v="Commercial"/>
    <x v="4"/>
    <s v="Allegion Sent Missing Product / Part"/>
    <s v="Missing Product"/>
    <s v=""/>
    <s v="2026 / 02"/>
    <s v="Return / Replace / Scrap"/>
    <x v="0"/>
  </r>
  <r>
    <x v="775"/>
    <s v="CAS6455223"/>
    <s v="Issue"/>
    <x v="1"/>
    <x v="2"/>
    <m/>
    <m/>
    <s v="Von Duprin"/>
    <s v="Multiple"/>
    <s v="Multiple"/>
    <s v="Indianapolis"/>
    <s v="Please apply quote 1604141 discounts &amp; issue credit for difference_x000a__x000a_Attached is approval from Adam Larsen, RSO Carolinas Manager, to apply quote 1604141 to these two Von Duprin invoices_x000a__x000a_45695876-CAS6455223_x000a_45703257-CAS6455241"/>
    <s v="PALMETTO METAL PRODUCTS"/>
    <s v="SO03253033"/>
    <s v="1168MH-32"/>
    <s v="45695876"/>
    <m/>
    <s v="Von Duprin"/>
    <s v="Multiple"/>
    <s v="Multiple"/>
    <s v="Indianapolis"/>
    <n v="1"/>
    <s v="0531033~Quote / Product Error|1040~Errore Offerta / Prodotto|3082~Oferta / error producto|1036~Erreur de devis / produit"/>
    <s v="2751033~Quote Error|1036~Erreur de devis|1040~Errore di citazione|3082~Error de cita|1055~Alıntı Hatası"/>
    <m/>
    <x v="7"/>
    <m/>
    <m/>
    <m/>
    <m/>
    <m/>
    <n v="46063"/>
    <m/>
    <m/>
    <s v="Credit Request"/>
    <s v="Active"/>
    <s v="Tuesday Bailey"/>
    <s v="Tuesday Bailey"/>
    <s v="Commercial"/>
    <x v="0"/>
    <s v="Quote / Product Error"/>
    <s v="Quote Error"/>
    <s v=""/>
    <s v="2026 / 02"/>
    <s v="Credit / Debit Request"/>
    <x v="1"/>
  </r>
  <r>
    <x v="776"/>
    <s v="CAS6455241"/>
    <s v="Issue"/>
    <x v="1"/>
    <x v="2"/>
    <m/>
    <m/>
    <s v="Von Duprin"/>
    <s v="Exit"/>
    <s v="Trim/Controls"/>
    <s v="Indianapolis"/>
    <s v="Please apply quote 1604141 discounts &amp; issue credit for difference_x000a__x000a_Attached is approval from Adam Larsen, RSO Carolinas Manager, to apply quote 1604141 to these two Von Duprin invoices_x000a__x000a_45695876-CAS6455223_x000a_45703257-CAS6455241"/>
    <s v="PALMETTO METAL PRODUCTS"/>
    <s v="SO03253033"/>
    <s v="1168MH-32"/>
    <s v="45703257"/>
    <m/>
    <s v="Von Duprin"/>
    <s v="Exit"/>
    <s v="Trim/Controls"/>
    <s v="Indianapolis"/>
    <n v="1"/>
    <s v="0531033~Quote / Product Error|1040~Errore Offerta / Prodotto|3082~Oferta / error producto|1036~Erreur de devis / produit"/>
    <s v="2751033~Quote Error|1036~Erreur de devis|1040~Errore di citazione|3082~Error de cita|1055~Alıntı Hatası"/>
    <m/>
    <x v="7"/>
    <m/>
    <m/>
    <m/>
    <m/>
    <m/>
    <n v="46069"/>
    <m/>
    <m/>
    <s v="Credit Request"/>
    <s v="Active"/>
    <s v="Tuesday Bailey"/>
    <s v="Tuesday Bailey"/>
    <s v="Commercial"/>
    <x v="0"/>
    <s v="Quote / Product Error"/>
    <s v="Quote Error"/>
    <s v=""/>
    <s v="2026 / 02"/>
    <s v="Credit / Debit Request"/>
    <x v="1"/>
  </r>
  <r>
    <x v="777"/>
    <s v="CAS6455649"/>
    <s v="Issue"/>
    <x v="0"/>
    <x v="3"/>
    <m/>
    <m/>
    <s v="Von Duprin"/>
    <s v="Exit"/>
    <s v="98/99"/>
    <s v="Indianapolis"/>
    <s v="REPLACE SO03290154_x000a_DONE 02/27/26 JB_x000a__x000a_N/C REPLACE_x000a_LINE 3 QTY 3 9975-EO-US26D-3’-575-PBT=US32D_x000a__x000a_SHIP TO _x000a_25 DARTMOUTH ST_x000a_Westwood, MA 02090_x000a__x000a_RL Carriers = 128390256 is not coming up on RL website -_x000a_Checked with warehouse and they cannot find the correct pro #"/>
    <s v="SECLOCK"/>
    <s v="SO03242078"/>
    <s v="661520"/>
    <s v="45683206"/>
    <n v="3"/>
    <s v="Von Duprin"/>
    <s v="Exit"/>
    <s v="98/99"/>
    <s v="Indianapolis"/>
    <n v="3"/>
    <s v="Lost in Transit/Wrong Address"/>
    <s v="1513082~Extraviado en tránsito - Transportista|1040~Smarrimento in transito - Vettore|1036~Perdu en transit - Transporteur|1033~Lost in Transit - Carrier"/>
    <m/>
    <x v="5"/>
    <m/>
    <s v="ED99 10080"/>
    <m/>
    <m/>
    <m/>
    <n v="46051"/>
    <m/>
    <m/>
    <s v="Replace Only"/>
    <s v="Resolved"/>
    <s v="Jacquelyn Bastone"/>
    <s v="Jacquelyn Bastone"/>
    <s v="Commercial"/>
    <x v="0"/>
    <s v="Lost in Transit/Wrong Address"/>
    <s v="Lost in Transit - Carrier"/>
    <s v=""/>
    <s v="2026 / 02"/>
    <s v="Return / Replace / Scrap"/>
    <x v="0"/>
  </r>
  <r>
    <x v="778"/>
    <s v="CAS6455651"/>
    <s v="Issue"/>
    <x v="1"/>
    <x v="2"/>
    <m/>
    <m/>
    <s v="Schlage Residential"/>
    <s v="Lock"/>
    <s v="F Knob/Lever"/>
    <s v="Olathe"/>
    <s v="Credit Internal Use Only/Do not send to Orgill for concealed shortage / Damage._x000a_Customer  8151935DMQ_x000a__x000a_See attached request."/>
    <s v="ORGILL INC - B1"/>
    <s v="14259243 - SO03253770"/>
    <s v="33797504"/>
    <s v="8151935"/>
    <m/>
    <s v="Schlage Residential"/>
    <s v="Lock"/>
    <s v="F Knob/Lever"/>
    <s v="Olathe"/>
    <n v="4"/>
    <s v="0531033~Quote / Product Error|1040~Errore Offerta / Prodotto|3082~Oferta / error producto|1036~Erreur de devis / produit"/>
    <s v="0171033~Broken Package|1040~Collo Rotto|3082~Embalaje roto|1036~Emballage cassé"/>
    <m/>
    <x v="7"/>
    <m/>
    <s v="043156791637/ 939-7548"/>
    <m/>
    <m/>
    <m/>
    <n v="46056.041666666701"/>
    <m/>
    <m/>
    <s v="Credit Request"/>
    <s v="Active"/>
    <s v="Curt Moore"/>
    <s v="Curt Moore"/>
    <s v="Residential - Channel"/>
    <x v="8"/>
    <s v="Quote / Product Error"/>
    <s v="Broken Package"/>
    <s v=""/>
    <s v="2026 / 02"/>
    <s v="Credit / Debit Request"/>
    <x v="1"/>
  </r>
  <r>
    <x v="513"/>
    <s v="CAS6456334"/>
    <s v="Issue"/>
    <x v="0"/>
    <x v="0"/>
    <m/>
    <s v="Reliability"/>
    <s v="Schlage Electronic Locks"/>
    <s v="Electronic Locks"/>
    <s v="Control 2.2/2.3"/>
    <s v="Security"/>
    <s v="SIF and Replace_x000a__x000a__x000a__x000a__x000a_Ship to:_x000a__x000a__x000a_~~~~~_x000a_the circular metal piece’s brackets are coming out of the rivets for some reason. We are trying to find a solution to this problem, as we need them to work and stay tight."/>
    <s v="Suzanne Thrasher"/>
    <s v="x"/>
    <m/>
    <m/>
    <m/>
    <m/>
    <m/>
    <m/>
    <m/>
    <m/>
    <m/>
    <m/>
    <m/>
    <x v="4"/>
    <m/>
    <m/>
    <m/>
    <m/>
    <m/>
    <m/>
    <m/>
    <m/>
    <m/>
    <s v="Active"/>
    <s v="Hatice Ozbek"/>
    <s v="Hatice Ozbek"/>
    <s v="Commercial"/>
    <x v="10"/>
    <s v=""/>
    <s v=""/>
    <s v=""/>
    <s v="2026 / 02"/>
    <s v="Return / Replace / Scrap"/>
    <x v="1"/>
  </r>
  <r>
    <x v="779"/>
    <s v="CAS6444733"/>
    <s v="Issue"/>
    <x v="0"/>
    <x v="0"/>
    <m/>
    <s v="Reliability"/>
    <s v="Schlage Commercial"/>
    <s v="Lock"/>
    <s v="L9000"/>
    <s v="El Sauzal"/>
    <s v="Lock Models in Question:_x000a_• L9050T-06A-626 – IS-OCC / OS-OCC_x000a_• L9056T-06A-626 – IS-LOC / OS-OCC_x000a_• L9485T-06A-626 – IS-LOC / OS-OCC_x000a_The indicators on these locks continue to fail in the field. The District has expressed significant frustration with the current approach of replacing the units with the same indicator, as this has resulted in repeated failures without a long-term resolution._x000a_ASSA has proposed an alternative solution using their Accentra product and has provided “try-me” samples, which have reportedly resolved the issue at those openings. Based on this outcome, Pinner and Miller Construction believe Allegion should either cover the cost to replace the affected locks with the Accentra solution or provide a reliable resolution using an Allegion product. At this time, they do not feel that Montgomery Hardware or Allegion has adequately addressed the problem._x000a__x000a__x000a_Tue 2/17/2026_x000a_Meet with Brian Star with JLM, GC and Greg Peterson to evaluate why Indicator T turns are breaking and the solution. Appears to be a combination of the ADA T turn and over torquing and the compression ring cutting into the shaft. I recommend using the regular T turn  to prevent over torquing of the ADA T turn_x000a__x000a_Another issue discussed is the use of a 9056 restroom that stays occupied but someone can unlock when occupied and walk in on someone. _x000a__x000a_9050 normal function_x000a__x000a_Whittier ES_x000a_RESTOOM UNABLE TO UNLOCK. It feels like a chassis issue."/>
    <s v="MONTGOMERY HARDWARE"/>
    <s v="705152"/>
    <m/>
    <m/>
    <m/>
    <s v="Schlage Commercial"/>
    <s v="Lock"/>
    <s v="L9000"/>
    <s v="El Sauzal"/>
    <n v="27"/>
    <s v="0311033~Functional Mechanical|1040~Funzionamento Meccanico|3082~Función mecánica|1036~Functional Mechanical"/>
    <s v="0161033~Broken / Bad Parts|1040~Parti rotte / difettose|3082~Partes rotas / malas|1036~Pièces cassées / mauvaises"/>
    <m/>
    <x v="0"/>
    <m/>
    <m/>
    <s v="L9056"/>
    <m/>
    <m/>
    <m/>
    <n v="45910.125"/>
    <m/>
    <s v="Replace Only"/>
    <s v="Active"/>
    <s v="Scott Biltonen"/>
    <s v="Scott Biltonen"/>
    <s v="Commercial"/>
    <x v="3"/>
    <s v="Functional Mechanical"/>
    <s v="Broken / Bad Parts"/>
    <s v=""/>
    <s v="2026 / 02"/>
    <s v="Return / Replace / Scrap"/>
    <x v="0"/>
  </r>
  <r>
    <x v="780"/>
    <s v="CAS6444944"/>
    <s v="Issue"/>
    <x v="0"/>
    <x v="3"/>
    <m/>
    <m/>
    <s v="Schlage Residential"/>
    <s v="Lock"/>
    <s v="F Knob/Lever"/>
    <s v="Ensenada"/>
    <s v="SIF CREDIT/CHARGED RPL | TRACKING SHOWS DELIVERED, BUT NEVER RECEIVED AT SHIP TO ADDRESS | NO ONE IN RECEIVING MET UPS FOR DELIVERY OF THIS ORDER._x000a__x000a_LINE 1, QTY 15: LOCK.F40.ORB.619.16080.10-027.134_x000a_043156770892_x000a__x000a_UPS - 1Z9W01V60395310006_x000a_SHIPPED 1/26/26_x000a__x000a_WORCESTER_924849_x000a_ATTN: EVANS ESSUMAN  (508) 853-5602"/>
    <s v="D H PACE COMPANY - DBA PASEK SECURITY"/>
    <s v="14252085"/>
    <s v="265.422170"/>
    <s v="8138048"/>
    <n v="1"/>
    <s v="Schlage Residential"/>
    <s v="Lock"/>
    <s v="F Knob/Lever"/>
    <s v="Ensenada"/>
    <n v="15"/>
    <s v="Lost in Transit/Wrong Address"/>
    <s v="1743082~Dirección incorrecta - Transportista|1040~Indirizzo errato - Trasportatore|1036~Mauvaise adresse - Transporteur|1033~Wrong Address - Carrier"/>
    <m/>
    <x v="5"/>
    <m/>
    <s v="043156770892"/>
    <m/>
    <m/>
    <m/>
    <n v="46042.791666666701"/>
    <m/>
    <m/>
    <s v="Credit Request"/>
    <s v="Active"/>
    <s v="Janelta Crawford"/>
    <s v="Janelta Crawford"/>
    <s v="Residential - Channel"/>
    <x v="8"/>
    <s v="Lost in Transit/Wrong Address"/>
    <s v="Wrong Address - Carrier"/>
    <s v=""/>
    <s v="2026 / 02"/>
    <s v="Return / Replace / Scrap"/>
    <x v="0"/>
  </r>
  <r>
    <x v="780"/>
    <s v="CAS6444944"/>
    <s v="Issue"/>
    <x v="0"/>
    <x v="3"/>
    <m/>
    <m/>
    <s v="Schlage Residential"/>
    <s v="Lock"/>
    <s v="F Knob/Lever"/>
    <s v="Ensenada"/>
    <s v="SIF CREDIT/CHARGED RPL | TRACKING SHOWS DELIVERED, BUT NEVER RECEIVED AT SHIP TO ADDRESS | NO ONE IN RECEIVING MET UPS FOR DELIVERY OF THIS ORDER._x000a__x000a_LINE 1, QTY 15: LOCK.F40.ORB.619.16080.10-027.134_x000a_043156770892_x000a__x000a_UPS - 1Z9W01V60395310006_x000a_SHIPPED 1/26/26_x000a__x000a_WORCESTER_924849_x000a_ATTN: EVANS ESSUMAN  (508) 853-5602"/>
    <s v="D H PACE COMPANY - DBA PASEK SECURITY"/>
    <s v="14252085"/>
    <s v="265.422170"/>
    <s v="8138048"/>
    <m/>
    <s v="Schlage Residential"/>
    <s v="Lock"/>
    <s v="F Knob/Lever"/>
    <s v="Ensenada"/>
    <n v="1"/>
    <s v="Lost in Transit/Wrong Address"/>
    <s v="1743082~Dirección incorrecta - Transportista|1040~Indirizzo errato - Trasportatore|1036~Mauvaise adresse - Transporteur|1033~Wrong Address - Carrier"/>
    <m/>
    <x v="5"/>
    <m/>
    <s v="S&amp;H CHARGES"/>
    <m/>
    <m/>
    <m/>
    <n v="46042.791666666701"/>
    <m/>
    <m/>
    <s v="Credit Request"/>
    <s v="Active"/>
    <s v="Janelta Crawford"/>
    <s v="Janelta Crawford"/>
    <s v="Residential - Channel"/>
    <x v="8"/>
    <s v="Lost in Transit/Wrong Address"/>
    <s v="Wrong Address - Carrier"/>
    <s v=""/>
    <s v="2026 / 02"/>
    <s v="Return / Replace / Scrap"/>
    <x v="0"/>
  </r>
  <r>
    <x v="780"/>
    <s v="CAS6444944"/>
    <s v="Issue"/>
    <x v="0"/>
    <x v="3"/>
    <m/>
    <m/>
    <s v="Schlage Residential"/>
    <s v="Lock"/>
    <s v="F Knob/Lever"/>
    <s v="Ensenada"/>
    <s v="SIF CREDIT/CHARGED RPL | TRACKING SHOWS DELIVERED, BUT NEVER RECEIVED AT SHIP TO ADDRESS | NO ONE IN RECEIVING MET UPS FOR DELIVERY OF THIS ORDER._x000a__x000a_LINE 1, QTY 15: LOCK.F40.ORB.619.16080.10-027.134_x000a_043156770892_x000a__x000a_UPS - 1Z9W01V60395310006_x000a_SHIPPED 1/26/26_x000a__x000a_WORCESTER_924849_x000a_ATTN: EVANS ESSUMAN  (508) 853-5602"/>
    <s v="D H PACE COMPANY - DBA PASEK SECURITY"/>
    <s v="14252085"/>
    <s v="265.422170"/>
    <s v="8138048"/>
    <n v="1"/>
    <s v="Schlage Residential"/>
    <s v="Lock"/>
    <s v="F Knob/Lever"/>
    <s v="Ensenada"/>
    <n v="1"/>
    <s v="Surcharge Revision"/>
    <s v="Surcharge Revision"/>
    <m/>
    <x v="3"/>
    <m/>
    <s v="043156770892"/>
    <m/>
    <m/>
    <m/>
    <n v="46042.791666666701"/>
    <m/>
    <m/>
    <s v="Credit Request"/>
    <s v="Active"/>
    <s v="Janelta Crawford"/>
    <s v="Janelta Crawford"/>
    <s v="Residential - Channel"/>
    <x v="8"/>
    <s v="Surcharge Revision"/>
    <s v="Surcharge Revision"/>
    <s v=""/>
    <s v="2026 / 02"/>
    <s v="Return / Replace / Scrap"/>
    <x v="1"/>
  </r>
  <r>
    <x v="666"/>
    <s v="CAS6445175"/>
    <s v="Issue"/>
    <x v="0"/>
    <x v="0"/>
    <m/>
    <s v="Out of Box"/>
    <s v="Schlage Commercial"/>
    <s v="Lock"/>
    <s v="L9000"/>
    <s v="Security"/>
    <s v="Replace (28) L283-126_x000a__x000a_Requesting quality check and have the RMA ship replacements from Security_x000a__x000a_Attn: Eric Vargas_x000a_Ship to:_x000a_IOS Fort Lauderdale Warehouse_x000a_2504 NW 19th st._x000a_Pompano Beach, FL. 33069_x000a__x000a_more than 20 out of 80 9056 - cannot lok or unlock with key_x000a_Ordered from integrated office solutions._x000a_requested additional information - provided e-mail address and case#"/>
    <s v="Scott Clark"/>
    <s v="14212632"/>
    <s v="302118-3"/>
    <s v="8116914"/>
    <m/>
    <s v="Schlage Commercial"/>
    <s v="Lock"/>
    <s v="L9000"/>
    <s v="Security"/>
    <n v="28"/>
    <s v="0311033~Functional Mechanical|1040~Funzionamento Meccanico|3082~Función mecánica|1036~Functional Mechanical"/>
    <s v="0201033~Cannot lock / Unlock|1040~Impossibile bloccare / sbloccare|3082~No se puede bloquear/desbloquear|1036~Impossible de verrouiller / Déverrouiller"/>
    <m/>
    <x v="0"/>
    <m/>
    <s v="194555279902"/>
    <s v="L9056"/>
    <s v="Chassis"/>
    <m/>
    <n v="46026.791666666701"/>
    <m/>
    <m/>
    <s v="Replace Only"/>
    <s v="Resolved"/>
    <s v="Mike Colemon"/>
    <s v="Veronica Ross"/>
    <s v="Commercial"/>
    <x v="3"/>
    <s v="Functional Mechanical"/>
    <s v="Cannot lock / Unlock"/>
    <s v=""/>
    <s v="2026 / 02"/>
    <s v="Return / Replace / Scrap"/>
    <x v="0"/>
  </r>
  <r>
    <x v="781"/>
    <s v="CAS6445315"/>
    <s v="Issue"/>
    <x v="0"/>
    <x v="0"/>
    <m/>
    <s v="Reliability"/>
    <s v="Schlage Commercial"/>
    <s v="Lock"/>
    <s v="ND Electrified"/>
    <s v="El Sauzal"/>
    <s v="Replace please send a call tag to return chassis for evaluation by Michael Phelps/Steve Couch_x000a_qty 1 - S00033868202-KIT_x000a_ _x000a_Shipping Address_x000a_COOK &amp; BOARDMAN LLC_x000a_511 E CHATHAM ST_x000a_Cary, NC, 27511, US_x000a__x000a_Email - Wflanagan@mapdoors.biz_x000a__x000a_Voltage is confirmed at the lock ?? 26 volts _x000a_KMP -see task for additional information_x000a_Order number - 14110529_x000a_ND96 EU not unlocking electrically - not sure position of switch_x000a_cannot retract latch with key?_x000a_can walk up and rotate lever and get in. _x000a_Need to confirm position of switch, and when credential is presented if there is power or not. _x000a__x000a_maintenance staff changed cylinder/core - unknown if tailpiece is present, need to confirm._x000a_Information is from installer/contractor given to Robbie._x000a_Order number - 14110529"/>
    <s v="Robbie Flanagan"/>
    <s v="14110529"/>
    <s v="369134-008"/>
    <m/>
    <m/>
    <s v="Schlage Commercial"/>
    <s v="Lock"/>
    <s v="ND Electrifie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S00033868202-KIT"/>
    <s v="ND96EL/EU"/>
    <s v="Chassis"/>
    <m/>
    <m/>
    <n v="46076.083333333299"/>
    <m/>
    <s v="Return and Replace"/>
    <s v="Active"/>
    <s v="Mike Colemon"/>
    <s v="Venus Diaz"/>
    <s v="Commercial"/>
    <x v="3"/>
    <s v="Functional Mechanical"/>
    <s v="Cannot lock / Unlock"/>
    <s v=""/>
    <s v="2026 / 02"/>
    <s v="Return / Replace / Scrap"/>
    <x v="0"/>
  </r>
  <r>
    <x v="782"/>
    <s v="CAS6446011"/>
    <s v="Issue"/>
    <x v="0"/>
    <x v="0"/>
    <m/>
    <s v="Out of Box"/>
    <s v="Schlage Residential"/>
    <s v="Lock"/>
    <s v="F Knob/Lever"/>
    <s v="Ensenada"/>
    <s v="NCR | RECEIVED DAMAGED | WRAP IN TACT | BELIEVES WAS DAMAGED BEFORE CARRIER PICK UP | SENDING PICTURES_x000a_LINE 1, QTY 1: LOCK.F10.LAT.622.COL..16-080.10-027.134_x000a_LINE 2, QTY 3: LOCK.F40.LAT.622.COL..16-080.10-027.134_x000a__x000a_CC: RHONDAM@CUSTOMMILLWORKINC.COM"/>
    <s v="Eric Olheiser"/>
    <s v="14258363"/>
    <s v="104472"/>
    <s v="8148618"/>
    <n v="1"/>
    <s v="Schlage Residential"/>
    <s v="Lock"/>
    <s v="F Knob/Lever"/>
    <s v="Ensenada"/>
    <n v="1"/>
    <s v="0071033~Appearance / Finish|1040~Estetica / Finitura|3082~Estética / Acabado|1036~Apparence/Finition"/>
    <s v="0491033~Dented / Scratches|1040~Ammaccato/graffiato|3082~Abollado/rayado|1036~Bosselé / rayé"/>
    <m/>
    <x v="0"/>
    <m/>
    <s v="043156035014"/>
    <s v="F10"/>
    <m/>
    <m/>
    <n v="46051.791666666701"/>
    <m/>
    <m/>
    <s v="Replace Only"/>
    <s v="Resolved"/>
    <s v="Janelta Crawford"/>
    <s v="Janelta Crawford"/>
    <s v="Residential - Channel"/>
    <x v="8"/>
    <s v="Appearance / Finish"/>
    <s v="Dented / Scratches"/>
    <s v=""/>
    <s v="2026 / 02"/>
    <s v="Return / Replace / Scrap"/>
    <x v="0"/>
  </r>
  <r>
    <x v="782"/>
    <s v="CAS6446011"/>
    <s v="Issue"/>
    <x v="0"/>
    <x v="0"/>
    <m/>
    <s v="Out of Box"/>
    <s v="Schlage Residential"/>
    <s v="Lock"/>
    <s v="F Knob/Lever"/>
    <s v="Ensenada"/>
    <s v="NCR | RECEIVED DAMAGED | WRAP IN TACT | BELIEVES WAS DAMAGED BEFORE CARRIER PICK UP | SENDING PICTURES_x000a_LINE 1, QTY 1: LOCK.F10.LAT.622.COL..16-080.10-027.134_x000a_LINE 2, QTY 3: LOCK.F40.LAT.622.COL..16-080.10-027.134_x000a__x000a_CC: RHONDAM@CUSTOMMILLWORKINC.COM"/>
    <s v="Eric Olheiser"/>
    <s v="14258363"/>
    <s v="104472"/>
    <s v="8148618"/>
    <n v="2"/>
    <s v="Schlage Residential"/>
    <s v="Lock"/>
    <s v="F Knob/Lever"/>
    <s v="Ensenada"/>
    <n v="3"/>
    <s v="0071033~Appearance / Finish|1040~Estetica / Finitura|3082~Estética / Acabado|1036~Apparence/Finition"/>
    <s v="0491033~Dented / Scratches|1040~Ammaccato/graffiato|3082~Abollado/rayado|1036~Bosselé / rayé"/>
    <m/>
    <x v="0"/>
    <m/>
    <s v="194555031661"/>
    <s v="F40"/>
    <m/>
    <m/>
    <n v="46051.791666666701"/>
    <m/>
    <m/>
    <s v="Replace Only"/>
    <s v="Resolved"/>
    <s v="Janelta Crawford"/>
    <s v="Janelta Crawford"/>
    <s v="Residential - Channel"/>
    <x v="8"/>
    <s v="Appearance / Finish"/>
    <s v="Dented / Scratches"/>
    <s v=""/>
    <s v="2026 / 02"/>
    <s v="Return / Replace / Scrap"/>
    <x v="0"/>
  </r>
  <r>
    <x v="783"/>
    <s v="CAS6446147"/>
    <s v="Issue"/>
    <x v="0"/>
    <x v="0"/>
    <m/>
    <s v="Reliability"/>
    <s v="Schlage Electronic Locks"/>
    <s v="Electronic Locks"/>
    <s v="Multi-Technology Readers"/>
    <s v="Security"/>
    <s v="Please Scrap/Replace:_x000a_Please Send:_x000a__x000a_(Qty 2) MTK15-485_x000a_Issue: no longer reading cards/keypad failed_x000a__x000a_Ship to:_x000a__x000a_TESS INC_x000a_Attn; Robert Gough_x000a_7492 Reindeer Trail_x000a_San Antonio, TX 78238_x000a__x000a_service@tessinc.com_x000a__x000a_SN14290177_x000a_Reason:_x000a_Reader getting very hot and blinking. Will not read cards. Replacement is working. Replacing the reader."/>
    <s v="Robert Gough"/>
    <s v="TECH ACCOMMODATION"/>
    <s v="CAS6446147 RPL TAC"/>
    <m/>
    <m/>
    <s v="Schlage Electronic Locks"/>
    <s v="Electronic Locks"/>
    <s v="Multi-Technology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MTK15-485"/>
    <s v="MTK15 485"/>
    <m/>
    <m/>
    <m/>
    <n v="46076.083333333299"/>
    <m/>
    <s v="Replace Only"/>
    <s v="Resolved"/>
    <s v="Kenneth Ochab"/>
    <s v="Jeff Livingston"/>
    <s v="Commercial"/>
    <x v="10"/>
    <s v="Functional Electronic"/>
    <s v="POST Fail (Power On Self Test)"/>
    <s v=""/>
    <s v="2026 / 02"/>
    <s v="Return / Replace / Scrap"/>
    <x v="0"/>
  </r>
  <r>
    <x v="784"/>
    <s v="CAS6448527"/>
    <s v="Issue"/>
    <x v="0"/>
    <x v="4"/>
    <m/>
    <m/>
    <s v="Von Duprin"/>
    <s v="Exit"/>
    <s v="6000 Strikes"/>
    <s v="Indianapolis"/>
    <s v="RETURN _x000a_LINE 4 - 4 EACH 6400-US32D-12/24VDC-FSE (ESTRIKE.2004) _x000a_45% RESTOCK FEE_x000a__x000a_SHIP FROM _x000a_ATLAS METAL PRODUCTS_x000a_5101 COMMERCE CROSSING DR_x000a_Louisville, KY 40229_x000a_USA_x000a__x000a__x000a_Selected primary Product Type: Electronic Locks/Readers and Credentials/Biometrics_x000a_Is this still new and in the original package?: Yes_x000a_Email: andrew.barbour@atlas-co.com_x000a_Preferred Contact Method: Email"/>
    <s v="ATLAS METAL PRODUCTS"/>
    <s v="SO03121917"/>
    <s v="IN24-012-013"/>
    <s v="45571179"/>
    <n v="4"/>
    <s v="Von Duprin"/>
    <s v="Exit"/>
    <s v="6000 Strikes"/>
    <s v="Indianapolis"/>
    <n v="4"/>
    <s v="0141033~Customer Ordered Incorrect Amount|1040~(Cliente) Ordinato Q.tà/Valore Errato|3082~Cliente solicitó cantidad errónea|1036~Le client a commandé un montant incorrect"/>
    <s v="2251033~Overage|1036~Excédent|1040~Troppo Vecchio|3082~Exceso|1055~Geçkin"/>
    <m/>
    <x v="2"/>
    <m/>
    <s v="ESTRIKE.2004"/>
    <m/>
    <m/>
    <m/>
    <n v="45960.833333333299"/>
    <m/>
    <m/>
    <s v="Return Only"/>
    <s v="Active"/>
    <s v="Portal Cases"/>
    <s v="Mary Rowinski"/>
    <s v="Commercial"/>
    <x v="0"/>
    <s v="Customer Ordered Incorrect Amount"/>
    <s v="Overage"/>
    <s v=""/>
    <s v="2026 / 02"/>
    <s v="Return / Replace / Scrap"/>
    <x v="2"/>
  </r>
  <r>
    <x v="785"/>
    <s v="CAS6448764"/>
    <s v="Issue"/>
    <x v="0"/>
    <x v="4"/>
    <m/>
    <m/>
    <s v="Zero"/>
    <s v="Accy"/>
    <s v="Thresholds"/>
    <s v="Indianapolis"/>
    <s v="**CANNOT RETURN - BELOW OUR $250.00 RETURN POLICY**_x000a__x000a_L1 QTY 1 TH 102 / 102A-NH-47&quot; (1194MM)_x000a_45% RESTOCK FEE_x000a__x000a_Is there anything else we should know about this return?: Customer would like to return if possible_x000a_Selected primary Product Type: Exits_x000a_Is this still new and in the original package?: Yes_x000a_Email: aaron.ovelman@arconic.com_x000a_Phone Number: 5703896302_x000a_Preferred Contact Method: Email"/>
    <s v="KAWNEER CO INC"/>
    <s v="SO03245979"/>
    <s v="68-28593OD"/>
    <s v="45677241"/>
    <n v="1"/>
    <s v="Zero"/>
    <s v="Accy"/>
    <s v="Thresholds"/>
    <s v="Indianapolis"/>
    <n v="1"/>
    <s v="0141033~Customer Ordered Incorrect Amount|1040~(Cliente) Ordinato Q.tà/Valore Errato|3082~Cliente solicitó cantidad errónea|1036~Le client a commandé un montant incorrect"/>
    <s v="2251033~Overage|1036~Excédent|1040~Troppo Vecchio|3082~Exceso|1055~Geçkin"/>
    <m/>
    <x v="2"/>
    <m/>
    <s v="THR102 10280"/>
    <m/>
    <m/>
    <m/>
    <n v="46049.791666666701"/>
    <m/>
    <m/>
    <s v="Replace Only"/>
    <s v="Resolved"/>
    <s v="Portal Cases"/>
    <s v="Jacquelyn Bastone"/>
    <s v="Commercial"/>
    <x v="5"/>
    <s v="Customer Ordered Incorrect Amount"/>
    <s v="Overage"/>
    <s v=""/>
    <s v="2026 / 02"/>
    <s v="Return / Replace / Scrap"/>
    <x v="2"/>
  </r>
  <r>
    <x v="786"/>
    <s v="CAS6448848"/>
    <s v="Issue"/>
    <x v="0"/>
    <x v="1"/>
    <m/>
    <m/>
    <s v="Soss"/>
    <s v="Accy"/>
    <s v="Invisible Hinge"/>
    <s v="Indianapolis"/>
    <s v="Return with 25% restock fee/no call tags. Customer ordered incorrectly. _x000a__x000a_Line 1 - Qty 1 - 218US26D_x000a__x000a_Ship to:_x000a_SOHO_x000a_1610 TRADE CENTER WAY_x000a_STE 1_x000a_NAPLES, FL 34109"/>
    <s v="Cabinetparts.Com"/>
    <s v="SO03276921"/>
    <s v="1120437"/>
    <s v="45713019"/>
    <n v="1"/>
    <s v="Soss"/>
    <s v="Accy"/>
    <s v="Invisible Hinge"/>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76"/>
    <m/>
    <s v="Return Only"/>
    <s v="Active"/>
    <s v="Caleb Nanzer"/>
    <s v="Caleb Nanzer"/>
    <s v="Commercial"/>
    <x v="22"/>
    <s v="Spec / Plan / Job Change"/>
    <s v="Spec / Plan / Job Change"/>
    <s v=""/>
    <s v="2026 / 02"/>
    <s v="Return / Replace / Scrap"/>
    <x v="2"/>
  </r>
  <r>
    <x v="786"/>
    <s v="CAS6448848"/>
    <s v="Issue"/>
    <x v="0"/>
    <x v="1"/>
    <m/>
    <m/>
    <s v="Soss"/>
    <s v="Accy"/>
    <s v="Invisible Hinge"/>
    <s v="Indianapolis"/>
    <s v="Return with 25% restock fee/no call tags. Customer ordered incorrectly. _x000a__x000a_Line 1 - Qty 1 - 218US26D_x000a__x000a_Ship to:_x000a_SOHO_x000a_1610 TRADE CENTER WAY_x000a_STE 1_x000a_NAPLES, FL 34109"/>
    <s v="Cabinetparts.Com"/>
    <s v="SO03276921"/>
    <s v="1120437"/>
    <s v="45713019"/>
    <m/>
    <s v="Soss"/>
    <s v="Accy"/>
    <s v="Invisible Hinge"/>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76"/>
    <m/>
    <s v="Return Only"/>
    <s v="Active"/>
    <s v="Caleb Nanzer"/>
    <s v="Caleb Nanzer"/>
    <s v="Commercial"/>
    <x v="22"/>
    <s v="Spec / Plan / Job Change"/>
    <s v="Spec / Plan / Job Change"/>
    <s v=""/>
    <s v="2026 / 02"/>
    <s v="Return / Replace / Scrap"/>
    <x v="2"/>
  </r>
  <r>
    <x v="787"/>
    <s v="CAS6450245"/>
    <s v="Issue"/>
    <x v="0"/>
    <x v="0"/>
    <m/>
    <s v="Reliability"/>
    <s v="Lcn"/>
    <s v="Dctl"/>
    <s v="4110"/>
    <s v="Princeton"/>
    <s v="RETURN AND REPLACE - LEAKING _x000a__x000a_QTY 1) RH 4111-3071 STD CYLINDER ASSY ONLY ALUM TBWMS_x000a_Surcharge: 04.50% AMT: $3.94_x000a__x000a_***_x000a_Do you need a replacement for a component or the entire device?: Component_x000a_Please describe the component: Closer body on door G0910 leaky.  Please send replacement closer body only. _x000a_Selected primary Product Type: Closers_x000a_Do you also need to update the Ship To Address on your order?: No_x000a_The original ship-to address is saved on the shipping tab._x000a_Email: jm@teamsahr.com_x000a_Phone Number: (517) 323-9488_x000a_Preferred Contact Method: Email"/>
    <s v="SBS ACQUISITION INC - DBA SAHR BUILDING SUPPLY LANSING"/>
    <s v="761390-01"/>
    <s v="524051PO16"/>
    <s v="761390-01"/>
    <n v="4"/>
    <s v="Lcn"/>
    <s v="Dctl"/>
    <s v="411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RH 4111-3071 STD CYLINDER ASSY ONLY ALUM TBWMS"/>
    <s v="STD Cylinder"/>
    <m/>
    <m/>
    <n v="45916.833333333299"/>
    <m/>
    <m/>
    <s v="Return and Replace"/>
    <s v="Active"/>
    <s v="Portal Cases"/>
    <s v="Maria Romero"/>
    <s v="Commercial"/>
    <x v="4"/>
    <s v="Leaking After Install"/>
    <s v="Leaking Grease"/>
    <s v=""/>
    <s v="2026 / 02"/>
    <s v="Return / Replace / Scrap"/>
    <x v="0"/>
  </r>
  <r>
    <x v="788"/>
    <s v="CAS6452266"/>
    <s v="Issue"/>
    <x v="0"/>
    <x v="1"/>
    <m/>
    <m/>
    <s v="Schlage Commercial"/>
    <s v="Lock"/>
    <s v="Cylinder"/>
    <s v="El Sauzal"/>
    <s v="Is there anything else we should know about this return?: We ordered P keyway.  Received S123.  Please drop ship correct item ASAP and provide RMA with return shipping label if return is required._x000a_Selected primary Product Type: Mechanical Locks_x000a_Do you also need to update the Ship To Address on your order?: Yes_x000a_The customer changed the ship-to address and it is saved on the shipping tab._x000a_Did the label match the product inside?: Yes_x000a_Email: ikuipers@accesshardware.com_x000a_Phone Number: +15104835000_x000a_Preferred Contact Method: Email_x000a_"/>
    <s v="ACCESS HARDWARE SUPPLY"/>
    <s v="14265886"/>
    <s v="AL19757"/>
    <s v="8165773"/>
    <m/>
    <m/>
    <m/>
    <m/>
    <m/>
    <n v="20"/>
    <m/>
    <m/>
    <m/>
    <x v="4"/>
    <m/>
    <s v="CYLSS-SLCY*4971534"/>
    <m/>
    <m/>
    <m/>
    <n v="46068.791666666701"/>
    <m/>
    <m/>
    <m/>
    <s v="Active"/>
    <s v="Portal Cases"/>
    <s v="Portal Cases"/>
    <s v="Commercial"/>
    <x v="3"/>
    <s v=""/>
    <s v=""/>
    <s v=""/>
    <s v="2026 / 02"/>
    <s v="Return / Replace / Scrap"/>
    <x v="1"/>
  </r>
  <r>
    <x v="789"/>
    <s v="CAS6453029"/>
    <s v="Issue"/>
    <x v="0"/>
    <x v="0"/>
    <m/>
    <s v="Reliability"/>
    <s v="Schlage Electronic Locks"/>
    <s v="Electronic Locks"/>
    <s v="Smart Card Readers"/>
    <s v="Security"/>
    <s v="Scrap/Replace:_x000a_Please Send:_x000a_(QTY 1) SM10_x000a__x000a_SN: 20190664_x000a__x000a_Tech said: - Stopped working_x000a__x000a_Ship To:_x000a_BadgePass, Inc._x000a_ATTN: Amy Dryden / RMA_x000a_280 Trace Colony Park_x000a_Ridgeland, MS 39157_x000a__x000a_amy.dryden@badgepass.com"/>
    <s v="BADGEPASS INC"/>
    <s v="TECH ACCOMMODATION"/>
    <s v="CAS6453029 RPL TAC"/>
    <m/>
    <m/>
    <s v="Schlage Electronic Locks"/>
    <s v="Electronic Locks"/>
    <s v="Smart Card Readers"/>
    <s v="Security"/>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n v="46079.083333333299"/>
    <m/>
    <s v="Replace Only"/>
    <s v="Resolved"/>
    <s v="Kenneth Ochab"/>
    <s v="Jeff Livingston"/>
    <s v="Commercial"/>
    <x v="10"/>
    <s v="Functional Electronic"/>
    <s v="POST Fail (Power On Self Test)"/>
    <s v=""/>
    <s v="2026 / 02"/>
    <s v="Return / Replace / Scrap"/>
    <x v="0"/>
  </r>
  <r>
    <x v="790"/>
    <s v="CAS6453049"/>
    <s v="Issue"/>
    <x v="0"/>
    <x v="0"/>
    <m/>
    <s v="Reliability"/>
    <s v="Schlage Electronic Locks"/>
    <s v="Electronic Locks"/>
    <s v="Smart Card Readers"/>
    <s v="Security"/>
    <s v="Scrap/Replace:_x000a_Please Send:_x000a_(QTY 1) RC11_x000a__x000a_SN: 5000000000025B09_x000a__x000a_Tech said: - Stopped reading cards_x000a__x000a_Ship To:_x000a_BadgePass, Inc._x000a_ATTN: Amy Dryden / RMA  _x000a_280 Trace Colony Park_x000a_Ridgeland, MS 39157_x000a__x000a_amy.dryden@badgepass.com"/>
    <s v="BADGEPASS INC"/>
    <s v="TECH ACCOMMODATION"/>
    <s v="CAS6453049 RPL TAC"/>
    <m/>
    <m/>
    <s v="Schlage Electronic Locks"/>
    <s v="Electronic Locks"/>
    <s v="Smart Card Readers"/>
    <s v="Security"/>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RC11"/>
    <s v="SM10"/>
    <m/>
    <m/>
    <m/>
    <n v="46079.083333333299"/>
    <m/>
    <s v="Replace Only"/>
    <s v="Resolved"/>
    <s v="Kenneth Ochab"/>
    <s v="Jeff Livingston"/>
    <s v="Commercial"/>
    <x v="10"/>
    <s v="Functional Electronic"/>
    <s v="POST Fail (Power On Self Test)"/>
    <s v=""/>
    <s v="2026 / 02"/>
    <s v="Return / Replace / Scrap"/>
    <x v="0"/>
  </r>
  <r>
    <x v="791"/>
    <s v="CAS6453178"/>
    <s v="Issue"/>
    <x v="0"/>
    <x v="1"/>
    <m/>
    <m/>
    <s v="Von Duprin"/>
    <s v="Exit"/>
    <s v="Mullions"/>
    <s v="Indianapolis"/>
    <s v="Is there anything else we should know about your request?: I received 1 of 2 skids today at around 10:45am. The first skid was our Exit Devices/other materials , the 2nd skid that was not received/delivered is our (8) 4952 7'2&quot; SP28 Mullion's. Of you could please advise on the status of these or if replacements can be issued it would be much appreciated._x000a__x000a_Thank you for your time and assistance._x000a__x000a_Aaron Diaz_x000a_Selected primary Product Type: Accessories_x000a_Do you also need to update the Ship To Address on your order?: No_x000a_The original ship-to address is saved on the shipping tab._x000a_Email: adiaz@baltimoredoor.com_x000a_Phone Number: (410) 737-2000_x000a_Preferred Contact Method: Email_x000a_"/>
    <s v="BALTIMORE DOOR &amp; FRAME"/>
    <s v="SO03266461"/>
    <s v="PO055870"/>
    <s v="45715121"/>
    <n v="8"/>
    <m/>
    <m/>
    <m/>
    <m/>
    <n v="8"/>
    <m/>
    <m/>
    <m/>
    <x v="4"/>
    <m/>
    <s v="MUL4954"/>
    <m/>
    <m/>
    <m/>
    <n v="46075.791666666701"/>
    <m/>
    <m/>
    <m/>
    <s v="Active"/>
    <s v="Portal Cases"/>
    <s v="Portal Cases"/>
    <s v="Commercial"/>
    <x v="0"/>
    <s v=""/>
    <s v=""/>
    <s v=""/>
    <s v="2026 / 02"/>
    <s v="Return / Replace / Scrap"/>
    <x v="1"/>
  </r>
  <r>
    <x v="792"/>
    <s v="CAS6455488"/>
    <s v="Issue"/>
    <x v="0"/>
    <x v="1"/>
    <m/>
    <m/>
    <s v="Lcn"/>
    <s v="Dctl"/>
    <s v="4040SE"/>
    <s v="Princeton"/>
    <s v="Line 6 is a duplication of line 5, and an item was missed off the PO._x000a__x000a_Please issue a RMA &amp; Call Tag for_x000a_Qty (11) 4040SE-3034SE_x000a__x000a_Enter a Part 2 order for_x000a_Qty 5 - 4040SE-3038-24V-696_x000a__x000a_Ship asap to_x000a__x000a_ LV - IML SECURITY SUPPLY  _x000a_ 3670 W OQUENDO RD         _x000a_                           _x000a_                           _x000a_ LAS VEGAS         NV 89118"/>
    <s v="IML Security Supply"/>
    <s v="793740 00"/>
    <s v="694918"/>
    <s v="793740 00"/>
    <m/>
    <s v="Lcn"/>
    <s v="Dctl"/>
    <s v="4040SE"/>
    <s v="Princeton"/>
    <n v="5"/>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4040SE Trk w/Caps                      STD  24     BRASS WMS"/>
    <m/>
    <m/>
    <m/>
    <n v="46052"/>
    <m/>
    <m/>
    <s v="Replace Only"/>
    <s v="Active"/>
    <s v="Lori Catton"/>
    <s v="Lisa Waterhouse"/>
    <s v="Commercial"/>
    <x v="4"/>
    <s v="Allegion Entered Incorrect Product"/>
    <s v="Allegion Entered Incorrect Product"/>
    <s v=""/>
    <s v="2026 / 02"/>
    <s v="Return / Replace / Scrap"/>
    <x v="1"/>
  </r>
  <r>
    <x v="792"/>
    <s v="CAS6455488"/>
    <s v="Issue"/>
    <x v="0"/>
    <x v="1"/>
    <m/>
    <m/>
    <s v="Lcn"/>
    <s v="Dctl"/>
    <s v="4040SE"/>
    <s v="Princeton"/>
    <s v="Line 6 is a duplication of line 5, and an item was missed off the PO._x000a__x000a_Please issue a RMA &amp; Call Tag for_x000a_Qty (11) 4040SE-3034SE_x000a__x000a_Enter a Part 2 order for_x000a_Qty 5 - 4040SE-3038-24V-696_x000a__x000a_Ship asap to_x000a__x000a_ LV - IML SECURITY SUPPLY  _x000a_ 3670 W OQUENDO RD         _x000a_                           _x000a_                           _x000a_ LAS VEGAS         NV 89118"/>
    <s v="IML Security Supply"/>
    <s v="793740 00"/>
    <s v="694918"/>
    <s v="793740 00"/>
    <n v="6"/>
    <s v="Lcn"/>
    <s v="Dctl"/>
    <s v="4040SE"/>
    <s v="Princeton"/>
    <n v="1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4040SE-3034SE"/>
    <m/>
    <m/>
    <m/>
    <n v="46052"/>
    <m/>
    <m/>
    <s v="Return Only"/>
    <s v="Active"/>
    <s v="Lori Catton"/>
    <s v="Lisa Waterhouse"/>
    <s v="Commercial"/>
    <x v="4"/>
    <s v="Allegion Entered Incorrect Product"/>
    <s v="Allegion Entered Incorrect Product"/>
    <s v=""/>
    <s v="2026 / 02"/>
    <s v="Return / Replace / Scrap"/>
    <x v="1"/>
  </r>
  <r>
    <x v="793"/>
    <s v="CAS6455940"/>
    <s v="Issue"/>
    <x v="0"/>
    <x v="0"/>
    <m/>
    <s v="Reliability"/>
    <s v="Schlage Commercial"/>
    <s v="Lock"/>
    <s v="ND"/>
    <s v="Security"/>
    <s v="NO CHARGE REPLACEMENT ORDER: _x000a__x000a_LINE 3 QTY 1_x000a_LOCK.ND10.D.ATH.626.14-048.10-013.134.112.DETAIL_x000a_NO DOOR ID GIVEN: _x000a__x000a_Is there visible damage to exterior of shipping cartons?: no_x000a_Selected primary Product Type: Mechanical Locks_x000a_Do you also need to update the Ship To Address on your order?: No_x000a_The original ship-to address is saved on the shipping tab._x000a_One or more files were provided by the customer and saved in the timeline._x000a_Email: purchasing@mddoor.com_x000a_Phone Number: (718) 513-2500_x000a_Preferred Contact Method: Email"/>
    <s v="M &amp; D FIRE DOOR"/>
    <s v="13990160"/>
    <s v="EHZ287520"/>
    <s v="7727373"/>
    <n v="3"/>
    <s v="Schlage Commercial"/>
    <s v="Lock"/>
    <s v="ND"/>
    <s v="El Sauzal"/>
    <n v="1"/>
    <s v="0491040~Imballaggio|1033~Insufficient Packaging|1036~Emballage|3082~Embalaje"/>
    <s v="1111040~Imballaggio|3082~Embalaje|1033~Insufficient Packaging|1036~Emballage"/>
    <m/>
    <x v="6"/>
    <m/>
    <s v="ND-SLLK*10598514"/>
    <s v="ND10"/>
    <m/>
    <m/>
    <n v="45644.791666666701"/>
    <m/>
    <m/>
    <s v="Replace Only"/>
    <s v="Resolved"/>
    <s v="Portal Cases"/>
    <s v="Ramiro Hernandez"/>
    <s v="Commercial"/>
    <x v="3"/>
    <s v="Insufficient Packaging"/>
    <s v="Insufficient Packaging"/>
    <s v=""/>
    <s v="2026 / 02"/>
    <s v="Return / Replace / Scrap"/>
    <x v="0"/>
  </r>
  <r>
    <x v="794"/>
    <s v="CAS6456247"/>
    <s v="Issue"/>
    <x v="0"/>
    <x v="1"/>
    <m/>
    <m/>
    <s v="Von Duprin"/>
    <s v="Exit"/>
    <s v="Trim/Controls"/>
    <s v="Indianapolis"/>
    <s v="Is there anything else we should know about your request?: Need to Replace missing qty 1 each 374T Thumb Turn Kit_x000a_Selected primary Product Type: Exits_x000a_Do you also need to update the Ship To Address on your order?: No_x000a_The original ship-to address is saved on the shipping tab._x000a_Email: blake.grossenheider@h-gsales.com_x000a_Phone Number: (314) 432-8188_x000a_Preferred Contact Method: Email_x000a_"/>
    <s v="H &amp; G SALES INC"/>
    <s v="SO02879600"/>
    <s v="4021880111"/>
    <s v="45249322"/>
    <n v="1"/>
    <m/>
    <m/>
    <m/>
    <m/>
    <n v="1"/>
    <m/>
    <m/>
    <m/>
    <x v="4"/>
    <m/>
    <s v="ED98"/>
    <m/>
    <m/>
    <m/>
    <n v="45727.833333333299"/>
    <m/>
    <m/>
    <m/>
    <s v="Active"/>
    <s v="Portal Cases"/>
    <s v="Portal Cases"/>
    <s v="Commercial"/>
    <x v="0"/>
    <s v=""/>
    <s v=""/>
    <s v=""/>
    <s v="2026 / 02"/>
    <s v="Return / Replace / Scrap"/>
    <x v="1"/>
  </r>
  <r>
    <x v="795"/>
    <s v="CAS6457073"/>
    <s v="Issue"/>
    <x v="0"/>
    <x v="0"/>
    <m/>
    <s v="Out of Box"/>
    <s v="Schlage Electronic Locks"/>
    <s v="Multiple"/>
    <s v="Multiple"/>
    <s v="Security"/>
    <s v="Do you need a replacement for a component or the entire device?: Component_x000a_Please describe the component: 8ea of the closer arms aren't functioning properly even with being worked on_x000a_Selected primary Product Type: Closers_x000a_Do you also need to update the Ship To Address on your order?: No_x000a_The original ship-to address is saved on the shipping tab._x000a_Email: sabrina@aidoors.com_x000a_Preferred Contact Method: Email_x000a_"/>
    <s v="AMERICAN INDUSTRIAL DOOR CO - FKA DEVORE CONST"/>
    <s v="13868038"/>
    <s v="48269"/>
    <s v="7524958"/>
    <m/>
    <m/>
    <m/>
    <m/>
    <m/>
    <n v="8"/>
    <m/>
    <m/>
    <m/>
    <x v="4"/>
    <m/>
    <s v="043156610440"/>
    <m/>
    <m/>
    <m/>
    <n v="45467.833333333299"/>
    <m/>
    <m/>
    <m/>
    <s v="Active"/>
    <s v="Portal Cases"/>
    <s v="Portal Cases"/>
    <s v="Commercial"/>
    <x v="10"/>
    <s v=""/>
    <s v=""/>
    <s v=""/>
    <s v="2026 / 02"/>
    <s v="Return / Replace / Scrap"/>
    <x v="1"/>
  </r>
  <r>
    <x v="796"/>
    <s v="CAS6444987"/>
    <s v="Issue"/>
    <x v="0"/>
    <x v="0"/>
    <m/>
    <s v="Reliability"/>
    <s v="Schlage Commercial"/>
    <s v="Lock"/>
    <s v="L9000"/>
    <s v="Security"/>
    <s v="NC replace_x000a_QTY 1) 47859782 626_x000a__x000a_Per customer: We had received the below lockset and it is not functioning any longer. We had our technician take a look at this and was unable to get it working correctly. It seems the internals of the lockset aren’t working. The arm that flips the indicator is broken and not flipping it when the door is locked to indicate its status._x000a__x000a_Ship To:_x000a_LaForce – Minneapolis_x000a_710 Hastings Ave_x000a_Suite 200_x000a_Newport, MN 55055"/>
    <s v="LAFORCE LLC"/>
    <s v="14243434"/>
    <s v="1467424PO-SJD"/>
    <s v="8141901"/>
    <n v="2"/>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SLLK*11248464"/>
    <s v="L9056"/>
    <m/>
    <m/>
    <n v="46044.791666666701"/>
    <m/>
    <m/>
    <s v="Replace Only"/>
    <s v="Resolved"/>
    <s v="Collin Cornelius"/>
    <s v="Kevin Durand"/>
    <s v="Commercial"/>
    <x v="3"/>
    <s v="Functional Mechanical"/>
    <s v="Broken / Bad Parts"/>
    <s v=""/>
    <s v="2026 / 02"/>
    <s v="Return / Replace / Scrap"/>
    <x v="0"/>
  </r>
  <r>
    <x v="797"/>
    <s v="CAS6445577"/>
    <s v="Issue"/>
    <x v="0"/>
    <x v="1"/>
    <m/>
    <m/>
    <s v="Schlage Commercial"/>
    <s v="Lock"/>
    <s v="Keys"/>
    <s v="Security"/>
    <s v="2-16-26 NEW RPA - 62602260496001 LVL 3G/ NON XP    SM_x000a__x000a_Old RPA:  63012250496001_x000a__x000a_NC Replace:_x000a__x000a_Line 4 Qty 2 - KEY.35-158.468.CP.DETAIL_x000a__x000a_Ship to:_x000a_STANDING ROCK ADMINISTRATIVE SERVICE CNTR_x000a_BLDG # 1 STANDING ROCK AVE_x000a_FORT YATES, ND 58538_x000a__x000a_Issue:  Missing keys_x000a_-------------------------------_x000a_Is there anything else we should know about your request?: Customer received the box of 50) 35-157 keyblanks but never received the 2) 35-158 keys. Please send ASAP._x000a_Selected primary Product Type: Mechanical Locks_x000a_Do you also need to update the Ship To Address on your order?: No_x000a_The original ship-to address is saved on the shipping tab._x000a_Email: shelbyn@centraldoorinc.com_x000a_Phone Number: 7012819082_x000a_Preferred Contact Method: Email"/>
    <s v="CENTRAL DOOR &amp; HARDWARE"/>
    <s v="14242124"/>
    <s v="115185"/>
    <s v="8149514"/>
    <n v="4"/>
    <s v="Schlage Commercial"/>
    <s v="Lock"/>
    <s v="Keys"/>
    <s v="Security"/>
    <n v="2"/>
    <s v="0213082~Allegion no envió un producto/pieza|1040~(Alle) Spedito Articolo/Componente mancante|1036~Allegion a envoyé un produit ou une pièce manquante|1033~Allegion Sent Missing Product / Part"/>
    <s v="9741040~Prodotto Mancante|1033~Missing Product|1036~Produit manquant"/>
    <m/>
    <x v="0"/>
    <m/>
    <s v="KYSS-SLKY*9005066"/>
    <s v="Key"/>
    <m/>
    <m/>
    <n v="46051.791666666701"/>
    <m/>
    <m/>
    <s v="Replace Only"/>
    <s v="Resolved"/>
    <s v="Portal Cases"/>
    <s v="Brittney Waterhouse"/>
    <s v="Commercial"/>
    <x v="3"/>
    <s v="Allegion Sent Missing Product / Part"/>
    <s v="Missing Product"/>
    <s v=""/>
    <s v="2026 / 02"/>
    <s v="Return / Replace / Scrap"/>
    <x v="0"/>
  </r>
  <r>
    <x v="798"/>
    <s v="CAS6446108"/>
    <s v="Issue"/>
    <x v="0"/>
    <x v="1"/>
    <m/>
    <m/>
    <s v="Lcn"/>
    <s v="Dctl"/>
    <s v="4040SE"/>
    <s v="Princeton"/>
    <s v="RETURN FOR CREDIT LESS 45% RESTOCK FEE_x000a_Qty (4) 4040SE Closer STD STD STD STD 24 BRASS WMS _x000a_Cust order error_x000a__x000a_Is there anything else we should know about this return?: My customer ordered the complete unit when they only actually needed track part 4040SE-3038-24V 696. I need to return these if at all possible and will be ordering the correct items for them.  Thank you_x000a_Selected primary Product Type: Closers_x000a_Email: tharrelson@doorsincdavenport.com_x000a_Phone Number: 5633868508_x000a_Preferred Contact Method: Email"/>
    <s v="DOORS INC"/>
    <s v="102593-00"/>
    <s v="PD56197"/>
    <s v="102593-00 2/13/2026"/>
    <n v="1"/>
    <s v="Lcn"/>
    <s v="Dctl"/>
    <s v="4040SE"/>
    <s v="Princeton"/>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4040SE Closer STD STD STD STD 24 BRASS WMS"/>
    <m/>
    <m/>
    <m/>
    <n v="46065.791666666701"/>
    <m/>
    <m/>
    <s v="Return Only"/>
    <s v="Resolved"/>
    <s v="Portal Cases"/>
    <s v="Karen Fischer"/>
    <s v="Commercial"/>
    <x v="4"/>
    <s v="Customer Ordered Incorrect Product"/>
    <s v="Customer Ordered Incorrect Product"/>
    <s v=""/>
    <s v="2026 / 02"/>
    <s v="Return / Replace / Scrap"/>
    <x v="2"/>
  </r>
  <r>
    <x v="799"/>
    <s v="CAS6447067"/>
    <s v="Issue"/>
    <x v="0"/>
    <x v="0"/>
    <m/>
    <s v="Out of Box"/>
    <s v="Falcon"/>
    <s v="Lock"/>
    <s v="MA"/>
    <s v="El Sauzal"/>
    <s v="NC Replace from lines 1 and 8_x000a_Qty 1) AS76140 LH 622_x000a_Qty 1) AS76140 RH 622_x000a__x000a_See attached from PS_x000a__x000a_Ship to:_x000a_VORWALLER &amp; BROOKS INC_x000a_14035 KIRKHAM WAY_x000a_POWAY, CA, 92064, US_x000a__x000a_***********************************_x000a_Hello Moses, due to the quantity of issued reported on the same order, please work with or product support team (copied) to confirm these are not installation issues before we can offer replacements. Thank you._x000a__x000a_Line 1 Qty 1) LOCK.MA581.P6.QG.622.LH.S77805.A8737-1.134.KD.G.KB578.2_x000a_Line 8 Qty 1) LOCK.MA311.QG.622.RH.S77819.A8737-1.134_x000a_Line 11 Qty 1) AE55012-OT 630 N N FL (OS Indicator- Sectional 301/311/321)_x000a__x000a_&quot;Falling apart&quot; one image attached"/>
    <s v="VORWALLER &amp; BROOKS INC"/>
    <s v="14027020"/>
    <s v="ME7083-013"/>
    <s v="7784864"/>
    <n v="1"/>
    <s v="Falcon"/>
    <s v="Lock"/>
    <s v="MA"/>
    <s v="El Sauzal"/>
    <n v="1"/>
    <s v="0311033~Functional Mechanical|1040~Funzionamento Meccanico|3082~Función mecánica|1036~Functional Mechanical"/>
    <s v="9691033~Installation / Removal / Prep|1036~Installation / Préparation|1040~Installazione / Prep"/>
    <m/>
    <x v="0"/>
    <m/>
    <s v="S00034396377"/>
    <s v="MA581"/>
    <m/>
    <m/>
    <n v="45706"/>
    <m/>
    <m/>
    <s v="Replace Only"/>
    <s v="Resolved"/>
    <s v="Bethany Adams"/>
    <s v="Veronica Ross"/>
    <s v="Commercial"/>
    <x v="16"/>
    <s v="Functional Mechanical"/>
    <s v="Installation / Removal / Prep"/>
    <s v=""/>
    <s v="2026 / 02"/>
    <s v="Return / Replace / Scrap"/>
    <x v="0"/>
  </r>
  <r>
    <x v="799"/>
    <s v="CAS6447067"/>
    <s v="Issue"/>
    <x v="0"/>
    <x v="0"/>
    <m/>
    <s v="Out of Box"/>
    <s v="Falcon"/>
    <s v="Lock"/>
    <s v="MA"/>
    <s v="El Sauzal"/>
    <s v="NC Replace from lines 1 and 8_x000a_Qty 1) AS76140 LH 622_x000a_Qty 1) AS76140 RH 622_x000a__x000a_See attached from PS_x000a__x000a_Ship to:_x000a_VORWALLER &amp; BROOKS INC_x000a_14035 KIRKHAM WAY_x000a_POWAY, CA, 92064, US_x000a__x000a_***********************************_x000a_Hello Moses, due to the quantity of issued reported on the same order, please work with or product support team (copied) to confirm these are not installation issues before we can offer replacements. Thank you._x000a__x000a_Line 1 Qty 1) LOCK.MA581.P6.QG.622.LH.S77805.A8737-1.134.KD.G.KB578.2_x000a_Line 8 Qty 1) LOCK.MA311.QG.622.RH.S77819.A8737-1.134_x000a_Line 11 Qty 1) AE55012-OT 630 N N FL (OS Indicator- Sectional 301/311/321)_x000a__x000a_&quot;Falling apart&quot; one image attached"/>
    <s v="VORWALLER &amp; BROOKS INC"/>
    <s v="14027020"/>
    <s v="ME7083-013"/>
    <s v="7784864"/>
    <n v="8"/>
    <s v="Falcon"/>
    <s v="Lock"/>
    <s v="MA"/>
    <s v="El Sauzal"/>
    <n v="1"/>
    <s v="0311033~Functional Mechanical|1040~Funzionamento Meccanico|3082~Función mecánica|1036~Functional Mechanical"/>
    <s v="9691033~Installation / Removal / Prep|1036~Installation / Préparation|1040~Installazione / Prep"/>
    <m/>
    <x v="0"/>
    <m/>
    <s v="S00034396391"/>
    <s v="MA311"/>
    <m/>
    <m/>
    <n v="45706"/>
    <m/>
    <m/>
    <s v="Replace Only"/>
    <s v="Resolved"/>
    <s v="Bethany Adams"/>
    <s v="Veronica Ross"/>
    <s v="Commercial"/>
    <x v="16"/>
    <s v="Functional Mechanical"/>
    <s v="Installation / Removal / Prep"/>
    <s v=""/>
    <s v="2026 / 02"/>
    <s v="Return / Replace / Scrap"/>
    <x v="0"/>
  </r>
  <r>
    <x v="800"/>
    <s v="CAS6447183"/>
    <s v="Issue"/>
    <x v="1"/>
    <x v="2"/>
    <m/>
    <m/>
    <s v="Schlage Commercial"/>
    <s v="Lock"/>
    <s v="Cylinder"/>
    <s v="Security"/>
    <s v="Short pay invoice by $44.32_x000a__x000a_quote # 1524381 is surcharge exempt"/>
    <s v="BA Hoft of Raleigh LLC"/>
    <s v="14267203"/>
    <s v="PO-079120"/>
    <s v="8162392"/>
    <m/>
    <s v="Schlage Commercial"/>
    <s v="Lock"/>
    <s v="Cylinder"/>
    <s v="Security"/>
    <n v="1"/>
    <s v="Surcharge Revision"/>
    <s v="Surcharge Revision"/>
    <m/>
    <x v="3"/>
    <m/>
    <m/>
    <m/>
    <m/>
    <m/>
    <n v="46064.791666666701"/>
    <m/>
    <m/>
    <s v="Credit Request"/>
    <s v="Resolved"/>
    <s v="Bethany Adams"/>
    <s v="Bethany Adams"/>
    <s v="Commercial"/>
    <x v="3"/>
    <s v="Surcharge Revision"/>
    <s v="Surcharge Revision"/>
    <s v=""/>
    <s v="2026 / 02"/>
    <s v="Credit / Debit Request"/>
    <x v="1"/>
  </r>
  <r>
    <x v="801"/>
    <s v="CAS6447207"/>
    <s v="Issue"/>
    <x v="0"/>
    <x v="1"/>
    <m/>
    <m/>
    <s v="Schlage Commercial"/>
    <s v="Lock"/>
    <s v="L9000"/>
    <s v="Security"/>
    <s v="2-26-26 NEW RPA - 52602261426501 EV   SM_x000a__x000a_NC Replace from line 32 - Wrong keyset entered_x000a__x000a_Qty 1) 23-030 522 T125 MK_x000a_C466B KEYSET A2AM18_x000a_Str# KS17826 , Prev. RPA# 51803251426501_x000a_A,A2A,A2AM_x000a_Qty 1) 48-269 T125 control key_x000a__x000a_Ship to:_x000a_LaForce, Inc - Troy_x000a_289 ROBBINS DR_x000a_TROY, MI, 48083, US"/>
    <s v="LAFORCE LLC"/>
    <s v="14159470"/>
    <s v="1443957PO-JPK"/>
    <s v="8092013"/>
    <n v="32"/>
    <s v="Schlage Commercial"/>
    <s v="Lock"/>
    <s v="L9000"/>
    <s v="Security"/>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23-030 522 T125 MK"/>
    <m/>
    <m/>
    <m/>
    <n v="45992.791666666701"/>
    <m/>
    <m/>
    <s v="Replace Only"/>
    <s v="Resolved"/>
    <s v="Bethany Adams"/>
    <s v="Kevin Durand"/>
    <s v="Commercial"/>
    <x v="3"/>
    <s v="Allegion Entered Incorrect Product"/>
    <s v="Allegion Entered Incorrect Product"/>
    <s v=""/>
    <s v="2026 / 02"/>
    <s v="Return / Replace / Scrap"/>
    <x v="1"/>
  </r>
  <r>
    <x v="802"/>
    <s v="CAS6447255"/>
    <s v="Issue"/>
    <x v="1"/>
    <x v="2"/>
    <m/>
    <m/>
    <s v="Schlage Commercial"/>
    <s v="Lock"/>
    <s v="Cylinder"/>
    <s v="Security"/>
    <s v="Short pay invoice by $28.54_x000a__x000a_quote # 1524381 is surcharge exempt"/>
    <s v="BA Hoft of Raleigh LLC"/>
    <s v="14267203"/>
    <s v="PO-079120"/>
    <s v="8172872"/>
    <m/>
    <s v="Schlage Commercial"/>
    <s v="Lock"/>
    <s v="Cylinder"/>
    <s v="Security"/>
    <n v="1"/>
    <s v="Surcharge Revision"/>
    <s v="Surcharge Revision"/>
    <m/>
    <x v="3"/>
    <m/>
    <m/>
    <m/>
    <m/>
    <m/>
    <n v="46072.791666666701"/>
    <m/>
    <m/>
    <s v="Credit Request"/>
    <s v="Resolved"/>
    <s v="Bethany Adams"/>
    <s v="Bethany Adams"/>
    <s v="Commercial"/>
    <x v="3"/>
    <s v="Surcharge Revision"/>
    <s v="Surcharge Revision"/>
    <s v=""/>
    <s v="2026 / 02"/>
    <s v="Credit / Debit Request"/>
    <x v="1"/>
  </r>
  <r>
    <x v="803"/>
    <s v="CAS6447256"/>
    <s v="Issue"/>
    <x v="1"/>
    <x v="2"/>
    <m/>
    <m/>
    <s v="Schlage Commercial"/>
    <s v="Lock"/>
    <s v="Cylinder"/>
    <s v="Security"/>
    <s v="Short pay invoice by $93.19_x000a__x000a_quote # 1524381 is surcharge exempt"/>
    <s v="BA Hoft of Raleigh LLC"/>
    <s v="14267275"/>
    <s v="PO-079124"/>
    <s v="8165519"/>
    <m/>
    <s v="Schlage Commercial"/>
    <s v="Lock"/>
    <s v="Cylinder"/>
    <s v="Security"/>
    <n v="1"/>
    <s v="Surcharge Revision"/>
    <s v="Surcharge Revision"/>
    <m/>
    <x v="3"/>
    <m/>
    <m/>
    <m/>
    <m/>
    <m/>
    <n v="46068.791666666701"/>
    <m/>
    <m/>
    <s v="Credit Request"/>
    <s v="Resolved"/>
    <s v="Bethany Adams"/>
    <s v="Bethany Adams"/>
    <s v="Commercial"/>
    <x v="3"/>
    <s v="Surcharge Revision"/>
    <s v="Surcharge Revision"/>
    <s v=""/>
    <s v="2026 / 02"/>
    <s v="Credit / Debit Request"/>
    <x v="1"/>
  </r>
  <r>
    <x v="804"/>
    <s v="CAS6447363"/>
    <s v="Issue"/>
    <x v="0"/>
    <x v="0"/>
    <m/>
    <s v="Reliability"/>
    <s v="Schlage Commercial"/>
    <s v="Lock"/>
    <s v="Cylinder"/>
    <s v="Security"/>
    <s v="NC Replace from line 1_x000a_Qty 1_x000a_CYL.23-030-6.626.C.MK.DETAIL.48-101_x000a_Str# 24R05332_x000a_120A keyed to AB1_x000a__x000a_Control key will not remove core_x000a__x000a_COOK &amp; BOARDMAN LLC DBA Martin Architectural Products _x000a_511 E CHATHAM ST_x000a_CARY, NC, 27511, US"/>
    <s v="COOK &amp; BOARDMAN LLC - DBA MARTIN ARCHITECTURAL PRODUCTS"/>
    <s v="13880990"/>
    <s v="359826-026"/>
    <s v="7573464"/>
    <n v="1"/>
    <s v="Schlage Commercial"/>
    <s v="Lock"/>
    <s v="Cylinder"/>
    <s v="Security"/>
    <n v="1"/>
    <s v="0311033~Functional Mechanical|1040~Funzionamento Meccanico|3082~Función mecánica|1036~Functional Mechanical"/>
    <s v="9691033~Installation / Removal / Prep|1036~Installation / Préparation|1040~Installazione / Prep"/>
    <m/>
    <x v="0"/>
    <m/>
    <s v="CYLSS-SLCY*4534314"/>
    <s v="FSIC"/>
    <m/>
    <m/>
    <n v="45511.833333333299"/>
    <m/>
    <m/>
    <s v="Replace Only"/>
    <s v="Resolved"/>
    <s v="Bethany Adams"/>
    <s v="Kevin Durand"/>
    <s v="Commercial"/>
    <x v="3"/>
    <s v="Functional Mechanical"/>
    <s v="Installation / Removal / Prep"/>
    <s v=""/>
    <s v="2026 / 02"/>
    <s v="Return / Replace / Scrap"/>
    <x v="0"/>
  </r>
  <r>
    <x v="805"/>
    <s v="CAS6448202"/>
    <s v="Issue"/>
    <x v="0"/>
    <x v="1"/>
    <m/>
    <m/>
    <s v="Schlage Commercial"/>
    <s v="Lock"/>
    <s v="ND Electrified"/>
    <s v="Security"/>
    <s v="SIF N/C REPLACE_x000a__x000a_LINE 3 QTY 1 EA:_x000a_S00034457108_x000a_03-232 RHO 626 N N SL (LEVER, IC, GDi)_x000a__x000a_SHIP TO:_x000a_Columbus_924308_x000a__x000a_Is there anything else we should know about this return?: The only lockset that is incorrect is the electrified lockset (Line Item 3). Please see attached image, the one they sent does not accept the interchangeable core, can we go back to the manufacturer on this and get the correct parts out to fix it?_x000a_Selected primary Product Type: Mechanical Locks_x000a_Do you also need to update the Ship To Address on your order?: No_x000a_The original ship-to address is saved on the shipping tab._x000a_Did the label match the product inside?: Yes_x000a_One or more files were provided by the customer and saved in the timeline._x000a_Email: dormes@interiorsupplyinc.com_x000a_Phone Number: 5137613410_x000a_Preferred Contact Method: Email"/>
    <s v="INTERIOR SUPPLY COLUMBUS"/>
    <s v="14218619"/>
    <s v="672338"/>
    <s v="8141126"/>
    <n v="3"/>
    <s v="Schlage Commercial"/>
    <s v="Lock"/>
    <s v="ND Electrified"/>
    <s v="Security"/>
    <n v="1"/>
    <s v="0281033~Allegion Sent Incorrect Product / Part"/>
    <s v="9731033~Incorrect Part / Component|1036~Composant/pièce incorrect|1040~Componente errato"/>
    <m/>
    <x v="0"/>
    <m/>
    <s v="S00034457108"/>
    <m/>
    <m/>
    <m/>
    <n v="46044.791666666701"/>
    <m/>
    <m/>
    <s v="Replace Only"/>
    <s v="Resolved"/>
    <s v="Portal Cases"/>
    <s v="Venus Diaz"/>
    <s v="Commercial"/>
    <x v="3"/>
    <s v="Allegion Sent Incorrect Product / Part"/>
    <s v="Incorrect Part / Component"/>
    <s v=""/>
    <s v="2026 / 02"/>
    <s v="Return / Replace / Scrap"/>
    <x v="0"/>
  </r>
  <r>
    <x v="806"/>
    <s v="CAS6448466"/>
    <s v="Issue"/>
    <x v="0"/>
    <x v="1"/>
    <m/>
    <m/>
    <s v="Schlage Residential"/>
    <s v="Lock"/>
    <s v="B"/>
    <s v="Ensenada"/>
    <s v="SIF-CREDIT_x000a_043156971879_x000a_LINE 68- LOCK.B60.N.COL.622.12-321.10-092.134.KD.C.48-180.2 QTY 1 NOT RECEIVED_x000a_CREDIT AMOUNT - $38.02_x000a_925858_x000a_2902 MAYFIELD RD STE 100_x000a_GRAND PRAIRIE, TX 75052_x000a_--------------------------------------------------------------------------------------------------------------------------------_x000a_Selected credit reason: Other_x000a_Is there anything else we should know about this request: item missing from po- no need for repl credit only._x000a_Email: ashley.grant@bannersolutions.com_x000a_Phone Number: +18883620750_x000a_Preferred Contact Method: Email"/>
    <s v="BANNER SOLUTIONS"/>
    <s v="14255895"/>
    <s v="6377112"/>
    <s v="8146291"/>
    <n v="68"/>
    <s v="Schlage Residential"/>
    <s v="Lock"/>
    <s v="B"/>
    <s v="Ensenada"/>
    <n v="1"/>
    <s v="0213082~Allegion no envió un producto/pieza|1040~(Alle) Spedito Articolo/Componente mancante|1036~Allegion a envoyé un produit ou une pièce manquante|1033~Allegion Sent Missing Product / Part"/>
    <s v="9741040~Prodotto Mancante|1033~Missing Product|1036~Produit manquant"/>
    <m/>
    <x v="0"/>
    <m/>
    <s v="043156971879"/>
    <m/>
    <m/>
    <m/>
    <n v="46055.791666666701"/>
    <m/>
    <m/>
    <s v="Credit Request"/>
    <s v="Resolved"/>
    <s v="Portal Cases"/>
    <s v="Erika Harris"/>
    <s v="Residential - Channel"/>
    <x v="8"/>
    <s v="Allegion Sent Missing Product / Part"/>
    <s v="Missing Product"/>
    <s v=""/>
    <s v="2026 / 02"/>
    <s v="Return / Replace / Scrap"/>
    <x v="0"/>
  </r>
  <r>
    <x v="807"/>
    <s v="CAS6449349"/>
    <s v="Issue"/>
    <x v="0"/>
    <x v="4"/>
    <m/>
    <m/>
    <s v="Falcon"/>
    <s v="Lock"/>
    <s v="W"/>
    <s v="El Sauzal"/>
    <s v="2/26/26 CM_x000a_SLD CREDIT RMA 14278795_x000a_QS REPLACEMENT_x000a__x000a_Charged replace_x000a_Qty 8_x000a_S00028185192_x000a_030742-001 626 N N FL (LEVER, DANE CYL/BTN_x000a__x000a_Wrong qty entered_x000a__x000a_Ship to:_x000a_MID CENTRAL DOOR COMPANY_x000a_3073 3RD ST S_x000a_WAITE PARK, MN, 56387, US"/>
    <s v="MID CENTRAL DOOR CO"/>
    <s v="14267817"/>
    <s v="PO019469"/>
    <s v="8167820"/>
    <n v="1"/>
    <s v="Falcon"/>
    <s v="Lock"/>
    <s v="W"/>
    <s v="El Sauzal"/>
    <n v="8"/>
    <s v="0011033~Allegion Entered Incorrect Amount|1040~(Allegion) Inserito Quantità/Valore Errato|3082~(Allegion) Introducido importe erróneo|1036~Allegion a saisi un montant incorrect"/>
    <s v="3251033~Shortage|1040~Mancanza|1055~Eksiklik|3082~Escaso|1036~Rupture"/>
    <m/>
    <x v="1"/>
    <m/>
    <s v="S00028185192"/>
    <m/>
    <m/>
    <m/>
    <n v="46069.791666666701"/>
    <m/>
    <m/>
    <s v="Replace Only"/>
    <s v="Active"/>
    <s v="Bethany Adams"/>
    <s v="Kevin Durand"/>
    <s v="Commercial"/>
    <x v="16"/>
    <s v="Allegion Entered Incorrect Amount"/>
    <s v="Shortage"/>
    <s v=""/>
    <s v="2026 / 02"/>
    <s v="Return / Replace / Scrap"/>
    <x v="1"/>
  </r>
  <r>
    <x v="808"/>
    <s v="CAS6449918"/>
    <s v="Issue"/>
    <x v="0"/>
    <x v="0"/>
    <m/>
    <s v="Out of Box"/>
    <s v="Schlage Commercial"/>
    <s v="Lock"/>
    <s v="ND Electrified"/>
    <s v="Security"/>
    <s v="N/C REPLACE LINE 1 QTY 1)_x000a_Part number: N523-194_x000a__x000a_Part number provided by PS. The RX harness is broken. See email attached to case._x000a__x000a_Ship To:_x000a_ALL COMMERCIAL OPENINGS_x000a_4605 N STILES AVE_x000a_OKLAHOMA CITY, OK 73105"/>
    <s v="ALL COMMERCIAL OPENINGS"/>
    <s v="14161712"/>
    <s v="6375-SR-10"/>
    <s v="8041464"/>
    <n v="1"/>
    <s v="Schlage Commercial"/>
    <s v="Lock"/>
    <s v="ND Electrified"/>
    <s v="Security"/>
    <n v="1"/>
    <s v="0311033~Functional Mechanical|1040~Funzionamento Meccanico|3082~Función mecánica|1036~Functional Mechanical"/>
    <s v="0161033~Broken / Bad Parts|1040~Parti rotte / difettose|3082~Partes rotas / malas|1036~Pièces cassées / mauvaises"/>
    <m/>
    <x v="0"/>
    <m/>
    <s v="S00033868523"/>
    <s v="ND80EL/EU"/>
    <m/>
    <m/>
    <n v="45944.833333333299"/>
    <m/>
    <m/>
    <s v="Replace Only"/>
    <s v="Resolved"/>
    <s v="Collin Cornelius"/>
    <s v="Venus Diaz"/>
    <s v="Commercial"/>
    <x v="3"/>
    <s v="Functional Mechanical"/>
    <s v="Broken / Bad Parts"/>
    <s v=""/>
    <s v="2026 / 02"/>
    <s v="Return / Replace / Scrap"/>
    <x v="0"/>
  </r>
  <r>
    <x v="809"/>
    <s v="CAS6450016"/>
    <s v="Issue"/>
    <x v="0"/>
    <x v="4"/>
    <m/>
    <m/>
    <s v="Steelcraft"/>
    <s v="Door"/>
    <s v="F/FN"/>
    <s v="Blue Ash"/>
    <s v="No Charge Replace Line #8 (qty 1) MK#01.655_x000a_No Charge Replace Line #34 MK#01.675_x000a__x000a_Frame missing from truck. Cannot locate in load pics"/>
    <s v="Unified Door and Hardware Group - DBA Commercial Hardware of California"/>
    <s v="986963"/>
    <s v="CA1182-001"/>
    <s v="11873566"/>
    <n v="8"/>
    <s v="Steelcraft"/>
    <s v="Door"/>
    <s v="F/FN"/>
    <s v="Blue Ash"/>
    <n v="1"/>
    <s v="0141033~Customer Ordered Incorrect Amount|1040~(Cliente) Ordinato Q.tà/Valore Errato|3082~Cliente solicitó cantidad errónea|1036~Le client a commandé un montant incorrect"/>
    <s v="3251033~Shortage|1040~Mancanza|1055~Eksiklik|3082~Escaso|1036~Rupture"/>
    <m/>
    <x v="2"/>
    <m/>
    <s v="F 164"/>
    <m/>
    <m/>
    <m/>
    <n v="46051.791666666701"/>
    <m/>
    <m/>
    <s v="Replace Only"/>
    <s v="Resolved"/>
    <s v="Daniel Doerr"/>
    <s v="Jeff Livingston"/>
    <s v="Commercial"/>
    <x v="2"/>
    <s v="Customer Ordered Incorrect Amount"/>
    <s v="Shortage"/>
    <s v=""/>
    <s v="2026 / 02"/>
    <s v="Return / Replace / Scrap"/>
    <x v="2"/>
  </r>
  <r>
    <x v="809"/>
    <s v="CAS6450016"/>
    <s v="Issue"/>
    <x v="0"/>
    <x v="4"/>
    <m/>
    <m/>
    <s v="Steelcraft"/>
    <s v="Door"/>
    <s v="F/FN"/>
    <s v="Blue Ash"/>
    <s v="No Charge Replace Line #8 (qty 1) MK#01.655_x000a_No Charge Replace Line #34 MK#01.675_x000a__x000a_Frame missing from truck. Cannot locate in load pics"/>
    <s v="Unified Door and Hardware Group - DBA Commercial Hardware of California"/>
    <s v="986963"/>
    <s v="CA1182-001"/>
    <s v="11873566"/>
    <n v="34"/>
    <s v="Steelcraft"/>
    <s v="Door"/>
    <s v="F/FN"/>
    <s v="Blue Ash"/>
    <n v="1"/>
    <s v="0141033~Customer Ordered Incorrect Amount|1040~(Cliente) Ordinato Q.tà/Valore Errato|3082~Cliente solicitó cantidad errónea|1036~Le client a commandé un montant incorrect"/>
    <s v="3251033~Shortage|1040~Mancanza|1055~Eksiklik|3082~Escaso|1036~Rupture"/>
    <m/>
    <x v="2"/>
    <m/>
    <s v="F 164"/>
    <m/>
    <m/>
    <m/>
    <n v="46051.791666666701"/>
    <m/>
    <m/>
    <s v="Replace Only"/>
    <s v="Resolved"/>
    <s v="Daniel Doerr"/>
    <s v="Jeff Livingston"/>
    <s v="Commercial"/>
    <x v="2"/>
    <s v="Customer Ordered Incorrect Amount"/>
    <s v="Shortage"/>
    <s v=""/>
    <s v="2026 / 02"/>
    <s v="Return / Replace / Scrap"/>
    <x v="2"/>
  </r>
  <r>
    <x v="810"/>
    <s v="CAS6450039"/>
    <s v="Issue"/>
    <x v="1"/>
    <x v="2"/>
    <m/>
    <m/>
    <s v="Steelcraft"/>
    <s v="Door"/>
    <s v="F/FN"/>
    <s v="Chino"/>
    <s v="Credit $389.99_x000a__x000a_Shipping charges on a no charge replacement"/>
    <s v="J B L HAWAII LTD"/>
    <s v="110330"/>
    <s v="WY27398F RPL"/>
    <s v="30100087"/>
    <m/>
    <s v="Steelcraft"/>
    <s v="Door"/>
    <s v="F/FN"/>
    <s v="Chino"/>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51.791666666701"/>
    <m/>
    <m/>
    <s v="Credit Request"/>
    <s v="Resolved"/>
    <s v="Daniel Doerr"/>
    <s v="Daniel Doerr"/>
    <s v="Commercial"/>
    <x v="2"/>
    <s v="Customer Forgot or Incorrect Quote #"/>
    <s v="Customer Provided Incorrect Quote #"/>
    <s v=""/>
    <s v="2026 / 02"/>
    <s v="Credit / Debit Request"/>
    <x v="2"/>
  </r>
  <r>
    <x v="811"/>
    <s v="CAS6450363"/>
    <s v="Issue"/>
    <x v="0"/>
    <x v="0"/>
    <m/>
    <s v="Reliability"/>
    <s v="Schlage Electronic Locks"/>
    <s v="Electronic Locks"/>
    <s v="Smart Card Readers"/>
    <s v="Security"/>
    <s v="Scrap/Replace:_x000a_Please Send:_x000a_(QTY 2) SM10_x000a__x000a_SN: 22220104_x000a_SN: 24050322_x000a__x000a_ Tech said: - Both Stopped working_x000a__x000a_Ship To:_x000a_BadgePass, Inc._x000a_ATTN: Amy Dryden / RMA _x000a_280 Trace Colony Park_x000a_Ridgeland, MS 39157_x000a__x000a_amy.dryden@badgepass.com"/>
    <s v="BADGEPASS INC"/>
    <s v="TECH ACCOMMODATION"/>
    <s v="CAS6450363 RPL TAC"/>
    <m/>
    <m/>
    <s v="Schlage Electronic Locks"/>
    <s v="Electronic Locks"/>
    <s v="Smart Card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n v="46078.083333333299"/>
    <m/>
    <s v="Replace Only"/>
    <s v="Resolved"/>
    <s v="Kenneth Ochab"/>
    <s v="Jeff Livingston"/>
    <s v="Commercial"/>
    <x v="10"/>
    <s v="Functional Electronic"/>
    <s v="POST Fail (Power On Self Test)"/>
    <s v=""/>
    <s v="2026 / 02"/>
    <s v="Return / Replace / Scrap"/>
    <x v="0"/>
  </r>
  <r>
    <x v="812"/>
    <s v="CAS6451945"/>
    <s v="Issue"/>
    <x v="1"/>
    <x v="2"/>
    <m/>
    <m/>
    <s v="Schlage Residential"/>
    <s v="Lock"/>
    <s v="J"/>
    <s v="Olathe"/>
    <s v="Credit for Price difference with quote # 1601833/ Schlage Res. / PBH 3001635_x000a_PO 267920##PT2 Add quote # 1601833_x000a__x000a_See worksheet, quote, and invoice attached."/>
    <s v="PACIFIC BUILDERS HARDWARE &amp; LIGHTING INC"/>
    <s v="14273665 - SO03279742"/>
    <s v="267920##PT2"/>
    <s v="8172127"/>
    <n v="3"/>
    <s v="Schlage Residential"/>
    <s v="Lock"/>
    <s v="J"/>
    <s v="Olathe"/>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72.791666666701"/>
    <m/>
    <m/>
    <s v="Credit Request"/>
    <s v="Resolved"/>
    <s v="Curt Moore"/>
    <s v="Curt Moore"/>
    <s v="Residential - Channel"/>
    <x v="7"/>
    <s v="Customer Forgot or Incorrect Quote #"/>
    <s v="Customer Forgot to Add Quote"/>
    <s v=""/>
    <s v="2026 / 02"/>
    <s v="Credit / Debit Request"/>
    <x v="2"/>
  </r>
  <r>
    <x v="812"/>
    <s v="CAS6451945"/>
    <s v="Issue"/>
    <x v="1"/>
    <x v="2"/>
    <m/>
    <m/>
    <s v="Schlage Residential"/>
    <s v="Lock"/>
    <s v="J"/>
    <s v="Olathe"/>
    <s v="Credit for Price difference with quote # 1601833/ Schlage Res. / PBH 3001635_x000a_PO 267920##PT2 Add quote # 1601833_x000a__x000a_See worksheet, quote, and invoice attached."/>
    <s v="PACIFIC BUILDERS HARDWARE &amp; LIGHTING INC"/>
    <s v="14273665 - SO03279742"/>
    <s v="267920##PT2"/>
    <s v="8172127"/>
    <n v="4"/>
    <s v="Schlage Residential"/>
    <s v="Lock"/>
    <s v="J"/>
    <s v="Olathe"/>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72.791666666701"/>
    <m/>
    <m/>
    <s v="Credit Request"/>
    <s v="Resolved"/>
    <s v="Curt Moore"/>
    <s v="Curt Moore"/>
    <s v="Residential - Channel"/>
    <x v="7"/>
    <s v="Customer Forgot or Incorrect Quote #"/>
    <s v="Customer Forgot to Add Quote"/>
    <s v=""/>
    <s v="2026 / 02"/>
    <s v="Credit / Debit Request"/>
    <x v="2"/>
  </r>
  <r>
    <x v="812"/>
    <s v="CAS6451945"/>
    <s v="Issue"/>
    <x v="1"/>
    <x v="2"/>
    <m/>
    <m/>
    <s v="Schlage Residential"/>
    <s v="Lock"/>
    <s v="J"/>
    <s v="Olathe"/>
    <s v="Credit for Price difference with quote # 1601833/ Schlage Res. / PBH 3001635_x000a_PO 267920##PT2 Add quote # 1601833_x000a__x000a_See worksheet, quote, and invoice attached."/>
    <s v="PACIFIC BUILDERS HARDWARE &amp; LIGHTING INC"/>
    <s v="14273665 - SO03279742"/>
    <s v="267920##PT2"/>
    <s v="8172127"/>
    <n v="7"/>
    <s v="Schlage Residential"/>
    <s v="Lock"/>
    <s v="J"/>
    <s v="Olathe"/>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72.791666666701"/>
    <m/>
    <m/>
    <s v="Credit Request"/>
    <s v="Resolved"/>
    <s v="Curt Moore"/>
    <s v="Curt Moore"/>
    <s v="Residential - Channel"/>
    <x v="7"/>
    <s v="Customer Forgot or Incorrect Quote #"/>
    <s v="Customer Forgot to Add Quote"/>
    <s v=""/>
    <s v="2026 / 02"/>
    <s v="Credit / Debit Request"/>
    <x v="2"/>
  </r>
  <r>
    <x v="812"/>
    <s v="CAS6451945"/>
    <s v="Issue"/>
    <x v="1"/>
    <x v="2"/>
    <m/>
    <m/>
    <s v="Schlage Residential"/>
    <s v="Lock"/>
    <s v="J"/>
    <s v="Olathe"/>
    <s v="Credit for Price difference with quote # 1601833/ Schlage Res. / PBH 3001635_x000a_PO 267920##PT2 Add quote # 1601833_x000a__x000a_See worksheet, quote, and invoice attached."/>
    <s v="PACIFIC BUILDERS HARDWARE &amp; LIGHTING INC"/>
    <s v="14273665 - SO03279742"/>
    <s v="267920##PT2"/>
    <s v="8172127"/>
    <n v="8"/>
    <s v="Schlage Residential"/>
    <s v="Lock"/>
    <s v="J"/>
    <s v="Olathe"/>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72.791666666701"/>
    <m/>
    <m/>
    <s v="Credit Request"/>
    <s v="Resolved"/>
    <s v="Curt Moore"/>
    <s v="Curt Moore"/>
    <s v="Residential - Channel"/>
    <x v="7"/>
    <s v="Customer Forgot or Incorrect Quote #"/>
    <s v="Customer Forgot to Add Quote"/>
    <s v=""/>
    <s v="2026 / 02"/>
    <s v="Credit / Debit Request"/>
    <x v="2"/>
  </r>
  <r>
    <x v="813"/>
    <s v="CAS6452098"/>
    <s v="Issue"/>
    <x v="0"/>
    <x v="4"/>
    <m/>
    <m/>
    <s v="Lcn"/>
    <s v="Dctl"/>
    <s v="4640"/>
    <s v="Princeton"/>
    <s v="RETURN AT 45% RESTOCK - NO LONGER NEED_x000a__x000a_LIN 2 QTY 1) 4642 Closer STD MC REG 120 ALUM WMS_x000a_Surcharge: 04.50% AMT: $111.70 _x000a__x000a_***_x000a_Is there anything else we should know about this return?: not needed for the job_x000a_Selected primary Product Type: Closers_x000a_Is this still new and in the original package?: null_x000a_Email: sara.leptuch@dhpace.com_x000a_Phone Number: 14809683667_x000a_Preferred Contact Method: Email"/>
    <s v="D H PACE COMPANY"/>
    <s v="793093-00"/>
    <s v="280.772210"/>
    <s v="793093-00"/>
    <n v="2"/>
    <s v="Lcn"/>
    <s v="Dctl"/>
    <s v="4640"/>
    <s v="Princeton"/>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4642 Closer STD MC REG 120 ALUM WMS"/>
    <m/>
    <m/>
    <m/>
    <n v="46036.791666666701"/>
    <m/>
    <m/>
    <s v="Return Only"/>
    <s v="Active"/>
    <s v="Portal Cases"/>
    <s v="Maria Romero"/>
    <s v="Commercial"/>
    <x v="4"/>
    <s v="Spec / Plan / Job Change"/>
    <s v="Spec / Plan / Job Change"/>
    <s v=""/>
    <s v="2026 / 02"/>
    <s v="Return / Replace / Scrap"/>
    <x v="2"/>
  </r>
  <r>
    <x v="814"/>
    <s v="CAS6452423"/>
    <s v="Issue"/>
    <x v="0"/>
    <x v="0"/>
    <m/>
    <s v="Out of Box"/>
    <s v="Von Duprin"/>
    <s v="Exit"/>
    <s v="98/99"/>
    <s v="Indianapolis"/>
    <s v="REPLACE SO03290648_x000a_DONE 02/27/26 JB_x000a__x000a_REPLACE _x000a_LINE 1 QTY 1 LD-9875-L-2SI-US26D-3'-RHR-996-2-06-US26D-SS7500-575-PBT=US32D-SNB_x000a__x000a_SHIP TO _x000a_1100 GEZON PKWY SW_x000a_Wyoming, MI 49509_x000a__x000a_Do you need a replacement for a component or the entire device?: Component_x000a_Please describe the component: Mortise lock body latch gets stuck and door is not secure._x000a_Is there anything else we should know about this return?: I reached out to tech support and spoke to Derek Kemp. He said to try and loosen the screws on the case to see if that would work but the problem has not been fixed._x000a_Selected primary Product Type: Exits_x000a_Do you also need to update the Ship To Address on your order?: No_x000a_The original ship-to address is saved on the shipping tab._x000a_Email: iraab@samorman.com_x000a_Phone Number: 6162540583_x000a_Preferred Contact Method: Email"/>
    <s v="S A MORMAN &amp; CO"/>
    <s v="SO02930438"/>
    <s v="241144N"/>
    <s v="45313799"/>
    <n v="1"/>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8876"/>
    <s v="Mortise Lock"/>
    <m/>
    <m/>
    <n v="45774.833333333299"/>
    <m/>
    <m/>
    <s v="Replace Only"/>
    <s v="Resolved"/>
    <s v="Portal Cases"/>
    <s v="Jacquelyn Bastone"/>
    <s v="Commercial"/>
    <x v="0"/>
    <s v="Functional Mechanical"/>
    <s v="Manufacturing"/>
    <s v="Mfg Issue / Machining Issue"/>
    <s v="2026 / 02"/>
    <s v="Return / Replace / Scrap"/>
    <x v="0"/>
  </r>
  <r>
    <x v="815"/>
    <s v="CAS6453116"/>
    <s v="Issue"/>
    <x v="0"/>
    <x v="1"/>
    <m/>
    <m/>
    <s v="Ives / Gj Commercial"/>
    <s v="Accy"/>
    <s v="Floor/Wall Stops/Bumpers/Silencers"/>
    <s v="Indianapolis"/>
    <s v="N/C RPL_x000a_LINE 5 FS18S QTY 1_x000a__x000a_MISSING_x000a__x000a_SHIP TO_x000a_TAL KNO BLDG PRODUCTS INC_x000a_1077 FRED DR_x000a_STE D_x000a_MORROW, GA 30260"/>
    <s v="TAL-KNO BUILDING PRODUCTS INC"/>
    <s v="SO03261509"/>
    <s v="24-309-6PO25"/>
    <s v="45710521"/>
    <n v="5"/>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FS.10077"/>
    <m/>
    <m/>
    <m/>
    <n v="46078.791666666701"/>
    <m/>
    <m/>
    <s v="Replace Only"/>
    <s v="Resolved"/>
    <s v="Keayra Dinwiddie"/>
    <s v="Caleb Nanzer"/>
    <s v="Commercial"/>
    <x v="1"/>
    <s v="Allegion Sent Missing Product / Part"/>
    <s v="Missing Product"/>
    <s v=""/>
    <s v="2026 / 02"/>
    <s v="Return / Replace / Scrap"/>
    <x v="0"/>
  </r>
  <r>
    <x v="816"/>
    <s v="CAS6453380"/>
    <s v="Issue"/>
    <x v="0"/>
    <x v="1"/>
    <m/>
    <m/>
    <s v="Soss"/>
    <s v="Accy"/>
    <s v="Invisible Hinge"/>
    <s v="Indianapolis"/>
    <s v="N/C RPL_x000a_LINE 1 218US19 QTY 1_x000a__x000a_MISSING _x000a__x000a__x000a_SHIP TO_x000a_SUPERIOR MOLDING OF NEVADA_x000a_5190 W PATRICK LN_x000a_Las Vegas, NV 89118"/>
    <s v="Nicole"/>
    <s v="SO03269926"/>
    <s v="2602-P08096"/>
    <s v="45700873"/>
    <n v="1"/>
    <s v="Soss"/>
    <s v="Accy"/>
    <s v="Invisible Hinge"/>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218US19"/>
    <m/>
    <m/>
    <m/>
    <n v="46072.791666666701"/>
    <m/>
    <m/>
    <s v="Replace Only"/>
    <s v="Resolved"/>
    <s v="Keayra Dinwiddie"/>
    <s v="Deandra Ball"/>
    <s v="Commercial"/>
    <x v="22"/>
    <s v="Allegion Sent Missing Product / Part"/>
    <s v="Missing Product"/>
    <s v=""/>
    <s v="2026 / 02"/>
    <s v="Return / Replace / Scrap"/>
    <x v="0"/>
  </r>
  <r>
    <x v="817"/>
    <s v="CAS6455531"/>
    <s v="Issue"/>
    <x v="0"/>
    <x v="3"/>
    <m/>
    <m/>
    <s v="Schlage Commercial"/>
    <s v="Lock"/>
    <s v="Keys"/>
    <s v="Security"/>
    <s v="NC replace_x000a__x000a_Damaged in transit and items lost._x000a_Please replace:_x000a_Line 14 QTY 100) KEY.35-009-EV.468.C123_x000a__x000a_Ship to same:_x000a_ELECTRONIC ACCESS SPECIALISTS INC_x000a_10910 ENDEAVOUR WAY_x000a_LARGO, FL, 33777"/>
    <s v="SOUTHERN LOCK &amp; SUPPLY CO"/>
    <s v="14270992"/>
    <s v="4155599"/>
    <s v="8171373"/>
    <n v="14"/>
    <s v="Schlage Commercial"/>
    <s v="Lock"/>
    <s v="Keys"/>
    <s v="Security"/>
    <n v="100"/>
    <s v="Lost in Transit/Wrong Address"/>
    <s v="1513082~Extraviado en tránsito - Transportista|1040~Smarrimento in transito - Vettore|1036~Perdu en transit - Transporteur|1033~Lost in Transit - Carrier"/>
    <m/>
    <x v="5"/>
    <m/>
    <s v="194555203556"/>
    <m/>
    <m/>
    <m/>
    <n v="46073"/>
    <m/>
    <m/>
    <s v="Replace Only"/>
    <s v="Resolved"/>
    <s v="Kevin Durand"/>
    <s v="Kevin Durand"/>
    <s v="Commercial"/>
    <x v="3"/>
    <s v="Lost in Transit/Wrong Address"/>
    <s v="Lost in Transit - Carrier"/>
    <s v=""/>
    <s v="2026 / 02"/>
    <s v="Return / Replace / Scrap"/>
    <x v="0"/>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3"/>
    <s v="Falcon"/>
    <s v="Lock"/>
    <s v="B"/>
    <s v="El Sauzal"/>
    <n v="1"/>
    <s v="0141033~Customer Ordered Incorrect Amount|1040~(Cliente) Ordinato Q.tà/Valore Errato|3082~Cliente solicitó cantidad errónea|1036~Le client a commandé un montant incorrect"/>
    <s v="2251033~Overage|1036~Excédent|1040~Troppo Vecchio|3082~Exceso|1055~Geçkin"/>
    <m/>
    <x v="2"/>
    <m/>
    <s v="B500-SLLK*5068949"/>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4"/>
    <s v="Falcon"/>
    <s v="Lock"/>
    <s v="B"/>
    <s v="El Sauzal"/>
    <n v="1"/>
    <s v="0141033~Customer Ordered Incorrect Amount|1040~(Cliente) Ordinato Q.tà/Valore Errato|3082~Cliente solicitó cantidad errónea|1036~Le client a commandé un montant incorrect"/>
    <s v="2251033~Overage|1036~Excédent|1040~Troppo Vecchio|3082~Exceso|1055~Geçkin"/>
    <m/>
    <x v="2"/>
    <m/>
    <s v="B500-SLLK*7803187"/>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5"/>
    <s v="Falcon"/>
    <s v="Lock"/>
    <s v="B"/>
    <s v="El Sauzal"/>
    <n v="1"/>
    <s v="0141033~Customer Ordered Incorrect Amount|1040~(Cliente) Ordinato Q.tà/Valore Errato|3082~Cliente solicitó cantidad errónea|1036~Le client a commandé un montant incorrect"/>
    <s v="2251033~Overage|1036~Excédent|1040~Troppo Vecchio|3082~Exceso|1055~Geçkin"/>
    <m/>
    <x v="2"/>
    <m/>
    <s v="ND-SLLK*11065228"/>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6"/>
    <s v="Falcon"/>
    <s v="Lock"/>
    <s v="B"/>
    <s v="El Sauzal"/>
    <n v="5"/>
    <s v="0141033~Customer Ordered Incorrect Amount|1040~(Cliente) Ordinato Q.tà/Valore Errato|3082~Cliente solicitó cantidad errónea|1036~Le client a commandé un montant incorrect"/>
    <s v="2251033~Overage|1036~Excédent|1040~Troppo Vecchio|3082~Exceso|1055~Geçkin"/>
    <m/>
    <x v="2"/>
    <m/>
    <s v="ND-SLLK*11065230"/>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7"/>
    <s v="Falcon"/>
    <s v="Lock"/>
    <s v="B"/>
    <s v="El Sauzal"/>
    <n v="10"/>
    <s v="0141033~Customer Ordered Incorrect Amount|1040~(Cliente) Ordinato Q.tà/Valore Errato|3082~Cliente solicitó cantidad errónea|1036~Le client a commandé un montant incorrect"/>
    <s v="2251033~Overage|1036~Excédent|1040~Troppo Vecchio|3082~Exceso|1055~Geçkin"/>
    <m/>
    <x v="2"/>
    <m/>
    <s v="043156570270"/>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8"/>
    <s v="Falcon"/>
    <s v="Lock"/>
    <s v="B"/>
    <s v="El Sauzal"/>
    <n v="1"/>
    <s v="0141033~Customer Ordered Incorrect Amount|1040~(Cliente) Ordinato Q.tà/Valore Errato|3082~Cliente solicitó cantidad errónea|1036~Le client a commandé un montant incorrect"/>
    <s v="2251033~Overage|1036~Excédent|1040~Troppo Vecchio|3082~Exceso|1055~Geçkin"/>
    <m/>
    <x v="2"/>
    <m/>
    <s v="ND-SLLK*9418676"/>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9"/>
    <s v="Falcon"/>
    <s v="Lock"/>
    <s v="B"/>
    <s v="El Sauzal"/>
    <n v="3"/>
    <s v="0141033~Customer Ordered Incorrect Amount|1040~(Cliente) Ordinato Q.tà/Valore Errato|3082~Cliente solicitó cantidad errónea|1036~Le client a commandé un montant incorrect"/>
    <s v="2251033~Overage|1036~Excédent|1040~Troppo Vecchio|3082~Exceso|1055~Geçkin"/>
    <m/>
    <x v="2"/>
    <m/>
    <s v="ND-SLLK*9418676"/>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10"/>
    <s v="Falcon"/>
    <s v="Lock"/>
    <s v="B"/>
    <s v="El Sauzal"/>
    <n v="1"/>
    <s v="0141033~Customer Ordered Incorrect Amount|1040~(Cliente) Ordinato Q.tà/Valore Errato|3082~Cliente solicitó cantidad errónea|1036~Le client a commandé un montant incorrect"/>
    <s v="2251033~Overage|1036~Excédent|1040~Troppo Vecchio|3082~Exceso|1055~Geçkin"/>
    <m/>
    <x v="2"/>
    <m/>
    <s v="ND-SLLK*11065232"/>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12"/>
    <s v="Falcon"/>
    <s v="Lock"/>
    <s v="B"/>
    <s v="El Sauzal"/>
    <n v="1"/>
    <s v="0141033~Customer Ordered Incorrect Amount|1040~(Cliente) Ordinato Q.tà/Valore Errato|3082~Cliente solicitó cantidad errónea|1036~Le client a commandé un montant incorrect"/>
    <s v="2251033~Overage|1036~Excédent|1040~Troppo Vecchio|3082~Exceso|1055~Geçkin"/>
    <m/>
    <x v="2"/>
    <m/>
    <s v="043156570881"/>
    <m/>
    <m/>
    <m/>
    <n v="45967"/>
    <m/>
    <m/>
    <s v="Return Only"/>
    <s v="Active"/>
    <s v="Kevin Durand"/>
    <s v="Kevin Durand"/>
    <s v="Commercial"/>
    <x v="16"/>
    <s v="Customer Ordered Incorrect Amount"/>
    <s v="Overage"/>
    <s v=""/>
    <s v="2026 / 02"/>
    <s v="Return / Replace / Scrap"/>
    <x v="2"/>
  </r>
  <r>
    <x v="819"/>
    <s v="CAS6457261"/>
    <s v="Issue"/>
    <x v="0"/>
    <x v="1"/>
    <m/>
    <m/>
    <s v="Von Duprin"/>
    <s v="Exit"/>
    <s v="98/99"/>
    <s v="Indianapolis"/>
    <s v="Customer order a 4foot device but OE entered the device as 3foot_x000a__x000a_Replace_x000a_Line 1-CD-HH-9947-EO-US28-4'-338-304L-PBT=US32D-SNB_x000a_Quantity 1_x000a__x000a_Return 0% restocking fee_x000a_Line 1-CD-HH-9947-EO-US28-3'-338-304L-PBT=US32D-SNB_x000a_Quantity 1_x000a__x000a_Ship to and pick up address_x000a_CORAL ARCHITECTURAL PRODUCTS DIV_x000a_6424 6TH ST_x000a_NORTHPORT, AL 35476_x000a_USA"/>
    <s v="OLDCASTLE BUILDINGENVELOPE"/>
    <s v="SO03275295"/>
    <s v="231367"/>
    <s v="45719787"/>
    <n v="1"/>
    <s v="Von Duprin"/>
    <s v="Exit"/>
    <s v="98/99"/>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6078"/>
    <m/>
    <m/>
    <s v="Return Only"/>
    <s v="Active"/>
    <s v="Ciera Hooten"/>
    <s v="Ciera Hooten"/>
    <s v="Commercial"/>
    <x v="0"/>
    <s v="Allegion Entered Incorrect Product"/>
    <s v="Allegion Entered Incorrect Product"/>
    <s v=""/>
    <s v="2026 / 02"/>
    <s v="Return / Replace / Scrap"/>
    <x v="1"/>
  </r>
  <r>
    <x v="819"/>
    <s v="CAS6457261"/>
    <s v="Issue"/>
    <x v="0"/>
    <x v="1"/>
    <m/>
    <m/>
    <s v="Von Duprin"/>
    <s v="Exit"/>
    <s v="98/99"/>
    <s v="Indianapolis"/>
    <s v="Customer order a 4foot device but OE entered the device as 3foot_x000a__x000a_Replace_x000a_Line 1-CD-HH-9947-EO-US28-4'-338-304L-PBT=US32D-SNB_x000a_Quantity 1_x000a__x000a_Return 0% restocking fee_x000a_Line 1-CD-HH-9947-EO-US28-3'-338-304L-PBT=US32D-SNB_x000a_Quantity 1_x000a__x000a_Ship to and pick up address_x000a_CORAL ARCHITECTURAL PRODUCTS DIV_x000a_6424 6TH ST_x000a_NORTHPORT, AL 35476_x000a_USA"/>
    <s v="OLDCASTLE BUILDINGENVELOPE"/>
    <s v="SO03275295"/>
    <s v="231367"/>
    <s v="45719787"/>
    <n v="1"/>
    <s v="Von Duprin"/>
    <s v="Exit"/>
    <s v="98/99"/>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6078"/>
    <m/>
    <m/>
    <s v="Replace Only"/>
    <s v="Active"/>
    <s v="Ciera Hooten"/>
    <s v="Ciera Hooten"/>
    <s v="Commercial"/>
    <x v="0"/>
    <s v="Allegion Entered Incorrect Product"/>
    <s v="Allegion Entered Incorrect Product"/>
    <s v=""/>
    <s v="2026 / 02"/>
    <s v="Return / Replace / Scrap"/>
    <x v="1"/>
  </r>
  <r>
    <x v="820"/>
    <s v="CAS6457484"/>
    <s v="Issue"/>
    <x v="0"/>
    <x v="1"/>
    <m/>
    <m/>
    <s v="Ives / Gj Commercial"/>
    <s v="Accy"/>
    <s v="Hinges"/>
    <s v="Indianapolis"/>
    <s v="Is there anything else we should know about your request?: We only received qty=2 of IVES 5BB1HW 4.5 X 4.5 652 TW4. We are short 1.  Please ship to us qty=1 @n/c as soon as possible. Thankyou!_x000a_Selected primary Product Type: Accessories_x000a_Do you also need to update the Ship To Address on your order?: No_x000a_The original ship-to address is saved on the shipping tab._x000a_Email: vyoshimura@accesshardware.com_x000a_Phone Number: 18003482263_x000a_Preferred Contact Method: Email_x000a_"/>
    <s v="ACCESS HARDWARE SUPPLY"/>
    <s v="SO03269179"/>
    <s v="5044935"/>
    <s v="45704710"/>
    <n v="9"/>
    <m/>
    <m/>
    <m/>
    <m/>
    <n v="1"/>
    <m/>
    <m/>
    <m/>
    <x v="4"/>
    <m/>
    <s v="5HG.11372"/>
    <m/>
    <m/>
    <m/>
    <n v="46069.791666666701"/>
    <m/>
    <m/>
    <m/>
    <s v="Active"/>
    <s v="Portal Cases"/>
    <s v="Portal Cases"/>
    <s v="Commercial"/>
    <x v="1"/>
    <s v=""/>
    <s v=""/>
    <s v=""/>
    <s v="2026 / 02"/>
    <s v="Return / Replace / Scrap"/>
    <x v="1"/>
  </r>
  <r>
    <x v="821"/>
    <s v="CAS6446380"/>
    <s v="Issue"/>
    <x v="0"/>
    <x v="0"/>
    <m/>
    <s v="Out of Box"/>
    <s v="Von Duprin"/>
    <s v="Exit"/>
    <s v="98/99"/>
    <s v="Indianapolis"/>
    <s v="RETURN &amp; REPLACE AT NO CHARGE_x000a_QTY (1) M996L -RV US26D FS-   17  LHR_x000a_Issue call tag 5 Lbs._x000a__x000a_P/U-SHIP TO_x000a_KENDELL DOORS &amp; HARDWARE LLC_x000a_1312 NORTHLAND DR_x000a_STE 100_x000a_MENDOTA HEIGHTS, MN 55120_x000a__x000a_Do you need a replacement for a component or the entire device?: Component_x000a_Please describe the component: Item: Von Duprin  996L 17 M motorized (electric) exit device trim only._x000a_Reason: Conductors not working_x000a__x000a_Is there anything else we should know about this return?: N/A_x000a_Selected primary Product Type: Exits_x000a_Do you also need to update the Ship To Address on your order?: No_x000a_The original ship-to address is saved on the shipping tab._x000a_Email: ahildebrand@kendelldrs.com_x000a_Preferred Contact Method: Email"/>
    <s v="KENDELL INTERMEDIATE CORP - dba KENDELL DOORS &amp; HARDWARE LLC - HQ"/>
    <s v="SO02669015"/>
    <s v="PO336072"/>
    <s v="44986116 8/8/2024"/>
    <n v="7"/>
    <s v="Von Duprin"/>
    <s v="Exit"/>
    <s v="98/99"/>
    <s v="Indianapolis"/>
    <n v="1"/>
    <s v="0321033~Functional Electronic|1040~Funzionamento Elettronico|3082~Función electrónica|1036~Electronique fonctionnelle"/>
    <s v="0241033~Circuit Board Issue|1040~Problema della scheda|3082~Problema placa circuito|1036~PB de circuit imprimé"/>
    <s v="0241033~Input / Output Not Working|1036~L'entrée/la sortie ne fonctionne pas/en panne|3082~Entrada/salida no funciona|1040~Input/Output non funziona"/>
    <x v="0"/>
    <m/>
    <s v="TRIM.28588"/>
    <s v="CON"/>
    <m/>
    <m/>
    <n v="45511.833333333299"/>
    <m/>
    <m/>
    <s v="Return and Replace"/>
    <s v="Active"/>
    <s v="Portal Cases"/>
    <s v="Karen Fischer"/>
    <s v="Commercial"/>
    <x v="0"/>
    <s v="Functional Electronic"/>
    <s v="Circuit Board Issue"/>
    <s v="Input / Output Not Working"/>
    <s v="2026 / 02"/>
    <s v="Return / Replace / Scrap"/>
    <x v="0"/>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18"/>
    <s v="0531033~Quote / Product Error|1040~Errore Offerta / Prodotto|3082~Oferta / error producto|1036~Erreur de devis / produit"/>
    <s v="2751033~Quote Error|1036~Erreur de devis|1040~Errore di citazione|3082~Error de cita|1055~Alıntı Hatası"/>
    <m/>
    <x v="7"/>
    <m/>
    <s v="F58.CEN.622.134"/>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2"/>
    <s v="0531033~Quote / Product Error|1040~Errore Offerta / Prodotto|3082~Oferta / error producto|1036~Erreur de devis / produit"/>
    <s v="2751033~Quote Error|1036~Erreur de devis|1040~Errore di citazione|3082~Error de cita|1055~Alıntı Hatası"/>
    <m/>
    <x v="7"/>
    <m/>
    <s v="F59.LAT.608"/>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8"/>
    <s v="0531033~Quote / Product Error|1040~Errore Offerta / Prodotto|3082~Oferta / error producto|1036~Erreur de devis / produit"/>
    <s v="2751033~Quote Error|1036~Erreur de devis|1040~Errore di citazione|3082~Error de cita|1055~Alıntı Hatası"/>
    <m/>
    <x v="7"/>
    <m/>
    <s v="F59.LAT.622"/>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4"/>
    <s v="0531033~Quote / Product Error|1040~Errore Offerta / Prodotto|3082~Oferta / error producto|1036~Erreur de devis / produit"/>
    <s v="2751033~Quote Error|1036~Erreur de devis|1040~Errore di citazione|3082~Error de cita|1055~Alıntı Hatası"/>
    <m/>
    <x v="7"/>
    <m/>
    <s v="F59.LAT.622.COL"/>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80"/>
    <s v="0531033~Quote / Product Error|1040~Errore Offerta / Prodotto|3082~Oferta / error producto|1036~Erreur de devis / produit"/>
    <s v="2751033~Quote Error|1036~Erreur de devis|1040~Errore di citazione|3082~Error de cita|1055~Alıntı Hatası"/>
    <m/>
    <x v="7"/>
    <m/>
    <s v="B60.N.619.12-321.10-116.134"/>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56"/>
    <s v="0531033~Quote / Product Error|1040~Errore Offerta / Prodotto|3082~Oferta / error producto|1036~Erreur de devis / produit"/>
    <s v="2751033~Quote Error|1036~Erreur de devis|1040~Errore di citazione|3082~Error de cita|1055~Alıntı Hatası"/>
    <m/>
    <x v="7"/>
    <m/>
    <s v="F51A.LAT.619.16-086.10-027.134.KA4.C.48-180.2"/>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24"/>
    <s v="0531033~Quote / Product Error|1040~Errore Offerta / Prodotto|3082~Oferta / error producto|1036~Erreur de devis / produit"/>
    <s v="2751033~Quote Error|1036~Erreur de devis|1040~Errore di citazione|3082~Error de cita|1055~Alıntı Hatası"/>
    <m/>
    <x v="7"/>
    <m/>
    <s v="F40.LAT.622.COL..16-080.10-027.134"/>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24"/>
    <s v="0531033~Quote / Product Error|1040~Errore Offerta / Prodotto|3082~Oferta / error producto|1036~Erreur de devis / produit"/>
    <s v="2751033~Quote Error|1036~Erreur de devis|1040~Errore di citazione|3082~Error de cita|1055~Alıntı Hatası"/>
    <m/>
    <x v="7"/>
    <m/>
    <s v="F10.LAT.608.16-080.10-027.134"/>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16"/>
    <s v="0531033~Quote / Product Error|1040~Errore Offerta / Prodotto|3082~Oferta / error producto|1036~Erreur de devis / produit"/>
    <s v="2751033~Quote Error|1036~Erreur de devis|1040~Errore di citazione|3082~Error de cita|1055~Alıntı Hatası"/>
    <m/>
    <x v="7"/>
    <m/>
    <s v="F10.LAT.619.16-080.10-027.134"/>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120"/>
    <s v="0531033~Quote / Product Error|1040~Errore Offerta / Prodotto|3082~Oferta / error producto|1036~Erreur de devis / produit"/>
    <s v="2751033~Quote Error|1036~Erreur de devis|1040~Errore di citazione|3082~Error de cita|1055~Alıntı Hatası"/>
    <m/>
    <x v="7"/>
    <m/>
    <s v="F10.LAT.622.16-080.10-027.134"/>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8"/>
    <s v="0531033~Quote / Product Error|1040~Errore Offerta / Prodotto|3082~Oferta / error producto|1036~Erreur de devis / produit"/>
    <s v="2751033~Quote Error|1036~Erreur de devis|1040~Errore di citazione|3082~Error de cita|1055~Alıntı Hatası"/>
    <m/>
    <x v="7"/>
    <m/>
    <s v="F10.LAT.625.16-080.10-027.134"/>
    <m/>
    <m/>
    <m/>
    <n v="46069.791666666701"/>
    <m/>
    <m/>
    <s v="Credit Request"/>
    <s v="Resolved"/>
    <s v="Lucresia James"/>
    <s v="Lucresia James"/>
    <s v="Residential - Channel"/>
    <x v="8"/>
    <s v="Quote / Product Error"/>
    <s v="Quote Error"/>
    <s v=""/>
    <s v="2026 / 02"/>
    <s v="Credit / Debit Request"/>
    <x v="1"/>
  </r>
  <r>
    <x v="823"/>
    <s v="CAS6445185"/>
    <s v="Issue"/>
    <x v="1"/>
    <x v="2"/>
    <m/>
    <m/>
    <s v="Falcon"/>
    <s v="Exit"/>
    <s v="Trim/Controls"/>
    <s v="Indianapolis"/>
    <s v="2/25 SEE NOTE_x000a__x000a_PO was submitted before quote expired. Valid quote 1511743 is approved to apply to PO. Please see attached quote page for discount details. I. SANDOVAL_x000a__x000a_---------------------------------------------------------------------_x000a__x000a_Please validate quote 1511743 and apply credit 45652090."/>
    <s v="WESCO - LEGACY"/>
    <s v="SO03213232"/>
    <s v="06K-476436-5C3"/>
    <s v="45652090"/>
    <n v="1"/>
    <s v="Falcon"/>
    <s v="Exit"/>
    <s v="Trim/Controls"/>
    <s v="Indianapolis"/>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510L US19  DANE LHR FSA 1 3/4&quot;"/>
    <m/>
    <m/>
    <m/>
    <n v="46058.791666666701"/>
    <m/>
    <m/>
    <s v="Credit Request"/>
    <s v="Active"/>
    <s v="Brandi Hatcher"/>
    <s v="Brandi Hatcher"/>
    <s v="Commercial"/>
    <x v="12"/>
    <s v="Customer Forgot or Incorrect Quote #"/>
    <s v="Customer Forgot to Add Quote"/>
    <s v=""/>
    <s v="2026 / 02"/>
    <s v="Credit / Debit Request"/>
    <x v="2"/>
  </r>
  <r>
    <x v="824"/>
    <s v="CAS6445867"/>
    <s v="Issue"/>
    <x v="1"/>
    <x v="2"/>
    <m/>
    <m/>
    <s v="Von Duprin"/>
    <s v="Exit"/>
    <s v="98/99"/>
    <s v="Indianapolis"/>
    <s v="Please credit surcharge amount 333.96 to invoice 45693485."/>
    <s v="COLUMBUS DOOR COMPANY"/>
    <s v="SO03254589"/>
    <s v="VOMG23082904 RPL 0129"/>
    <s v="45693485"/>
    <n v="1"/>
    <s v="Von Duprin"/>
    <s v="Exit"/>
    <s v="98/99"/>
    <s v="Indianapolis"/>
    <n v="5"/>
    <s v="Surcharge Revision"/>
    <s v="Surcharge Revision"/>
    <m/>
    <x v="3"/>
    <m/>
    <s v="CXA-98-L-F-US32D-3'-RHR-M996-06-US26D-FS-299F-PBT=US32D"/>
    <m/>
    <m/>
    <m/>
    <n v="46057.791666666701"/>
    <m/>
    <m/>
    <s v="Credit Request"/>
    <s v="Resolved"/>
    <s v="Brandi Hatcher"/>
    <s v="Brandi Hatcher"/>
    <s v="Commercial"/>
    <x v="0"/>
    <s v="Surcharge Revision"/>
    <s v="Surcharge Revision"/>
    <s v=""/>
    <s v="2026 / 02"/>
    <s v="Credit / Debit Request"/>
    <x v="1"/>
  </r>
  <r>
    <x v="825"/>
    <s v="CAS6446115"/>
    <s v="Issue"/>
    <x v="0"/>
    <x v="1"/>
    <m/>
    <m/>
    <s v="Ives / Gj Commercial"/>
    <s v="Accy"/>
    <s v="Pivots"/>
    <s v="Indianapolis"/>
    <s v="REPLACE _x000a_LINE 8 - 7 EACH 7212 INT LH US26D  PIVOT.402.US26D_x000a__x000a_RETURN _x000a_LINE 8 - 7 EACH 7212 7212 SET LH US26D (PIVOT.602.US26D) _x000a__x000a_SHIP TO _x000a_WHEELER HARDWARE CO_x000a_Jaleena Mercier_x000a_2645 FAIRVIEW AVE N_x000a_Roseville MN  55113_x000a__x000a__x000a_Is there anything else we should know about this return?: Hello, two lines were supposed to be INT not SET according to our PO. I misunderstood what the INT and SET meant so I didnt catch it right away and we got 3 lines of SET. can we please return the set we have and change the line that got backordered to INT as well_x000a_Selected primary Product Type: Accessories_x000a_Do you also need to update the Ship To Address on your order?: No_x000a_The original ship-to address is saved on the shipping tab._x000a_Did the label match the product inside?: Yes_x000a_Email: jaleena.mercier@wheelerhardware.com_x000a_Preferred Contact Method: Email"/>
    <s v="WHEELER HARDWARE CO"/>
    <s v="SO03268760"/>
    <s v="PO98049"/>
    <s v="45707877"/>
    <n v="8"/>
    <s v="Ives / Gj Commercial"/>
    <s v="Accy"/>
    <s v="Pivots"/>
    <s v="Indianapolis"/>
    <n v="7"/>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7212 INT LH US26D  PIVOT.402.US26D"/>
    <s v="72XX"/>
    <m/>
    <m/>
    <n v="46070.791666666701"/>
    <m/>
    <m/>
    <s v="Replace Only"/>
    <s v="Active"/>
    <s v="Portal Cases"/>
    <s v="Mary Rowinski"/>
    <s v="Commercial"/>
    <x v="1"/>
    <s v="Allegion Entered Incorrect Product"/>
    <s v="Allegion Entered Incorrect Product"/>
    <s v=""/>
    <s v="2026 / 02"/>
    <s v="Return / Replace / Scrap"/>
    <x v="1"/>
  </r>
  <r>
    <x v="825"/>
    <s v="CAS6446115"/>
    <s v="Issue"/>
    <x v="0"/>
    <x v="1"/>
    <m/>
    <m/>
    <s v="Ives / Gj Commercial"/>
    <s v="Accy"/>
    <s v="Pivots"/>
    <s v="Indianapolis"/>
    <s v="REPLACE _x000a_LINE 8 - 7 EACH 7212 INT LH US26D  PIVOT.402.US26D_x000a__x000a_RETURN _x000a_LINE 8 - 7 EACH 7212 7212 SET LH US26D (PIVOT.602.US26D) _x000a__x000a_SHIP TO _x000a_WHEELER HARDWARE CO_x000a_Jaleena Mercier_x000a_2645 FAIRVIEW AVE N_x000a_Roseville MN  55113_x000a__x000a__x000a_Is there anything else we should know about this return?: Hello, two lines were supposed to be INT not SET according to our PO. I misunderstood what the INT and SET meant so I didnt catch it right away and we got 3 lines of SET. can we please return the set we have and change the line that got backordered to INT as well_x000a_Selected primary Product Type: Accessories_x000a_Do you also need to update the Ship To Address on your order?: No_x000a_The original ship-to address is saved on the shipping tab._x000a_Did the label match the product inside?: Yes_x000a_Email: jaleena.mercier@wheelerhardware.com_x000a_Preferred Contact Method: Email"/>
    <s v="WHEELER HARDWARE CO"/>
    <s v="SO03268760"/>
    <s v="PO98049"/>
    <s v="45707877"/>
    <n v="8"/>
    <s v="Ives / Gj Commercial"/>
    <s v="Accy"/>
    <s v="Pivots"/>
    <s v="Indianapolis"/>
    <n v="7"/>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PIBOT.602.US26D"/>
    <s v="72XX"/>
    <m/>
    <m/>
    <n v="46077.791666666701"/>
    <m/>
    <m/>
    <s v="Return Only"/>
    <s v="Active"/>
    <s v="Portal Cases"/>
    <s v="Mary Rowinski"/>
    <s v="Commercial"/>
    <x v="1"/>
    <s v="Allegion Entered Incorrect Product"/>
    <s v="Allegion Entered Incorrect Product"/>
    <s v=""/>
    <s v="2026 / 02"/>
    <s v="Return / Replace / Scrap"/>
    <x v="1"/>
  </r>
  <r>
    <x v="826"/>
    <s v="CAS6446583"/>
    <s v="Issue"/>
    <x v="0"/>
    <x v="0"/>
    <m/>
    <s v="Out of Box"/>
    <s v="Schlage System Components"/>
    <s v="Sys Comp"/>
    <s v="Mag M400"/>
    <s v="Security"/>
    <s v="replace_x000a_line 4 QTY 1 ELECTROMAGNETIC.LOCK.M490DEP_x000a__x000a_tech CAS6417555_x000a__x000a_ship to_x000a_ANDERSON LOCK COMPANY_x000a_1590 TOUHY AVE_x000a_ELK GROVE VILLAGE, IL, 60007, US"/>
    <s v="ANDERSON LOCK CO"/>
    <s v="14214976"/>
    <s v="237126"/>
    <s v="8077759"/>
    <n v="4"/>
    <s v="Schlage System Components"/>
    <s v="Sys Comp"/>
    <s v="Mag M400"/>
    <s v="Security"/>
    <n v="1"/>
    <s v="0321033~Functional Electronic|1040~Funzionamento Elettronico|3082~Función electrónica|1036~Electronique fonctionnelle"/>
    <s v="0551040~Malfunzionamento elettrico|1033~Electrical Malfunction|3082~Mal funcionamiento eléctrico|1036~Dysfonctionnement électrique"/>
    <s v="0661040~Non udibile|1033~No Audible"/>
    <x v="0"/>
    <m/>
    <s v="043156570959"/>
    <s v="M490DE"/>
    <m/>
    <m/>
    <n v="45977.791666666701"/>
    <m/>
    <m/>
    <s v="Replace Only"/>
    <s v="Resolved"/>
    <s v="Chloe Manansala"/>
    <s v="Jeff Livingston"/>
    <s v="Commercial"/>
    <x v="6"/>
    <s v="Functional Electronic"/>
    <s v="Electrical Malfunction"/>
    <s v="No Audible"/>
    <s v="2026 / 02"/>
    <s v="Return / Replace / Scrap"/>
    <x v="0"/>
  </r>
  <r>
    <x v="827"/>
    <s v="CAS6446836"/>
    <s v="Issue"/>
    <x v="1"/>
    <x v="2"/>
    <m/>
    <m/>
    <s v="Schlage System Components"/>
    <s v="Sys Comp"/>
    <s v="PS904"/>
    <s v="Security"/>
    <s v="apply quote# 1597124_x000a__x000a_credit difference on invoice# 45695748"/>
    <s v="DASH DOOR &amp; CLOSER SERVICE"/>
    <s v="SO03253859"/>
    <s v="98760"/>
    <s v="45695748"/>
    <n v="1"/>
    <s v="Schlage System Components"/>
    <s v="Sys Comp"/>
    <s v="PS904"/>
    <s v="Security"/>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PS"/>
    <m/>
    <m/>
    <m/>
    <n v="46062.791666666701"/>
    <m/>
    <m/>
    <s v="Change Order/Line"/>
    <s v="Resolved"/>
    <s v="Chloe Manansala"/>
    <s v="Chloe Manansala"/>
    <s v="Commercial"/>
    <x v="6"/>
    <s v="Customer Forgot or Incorrect Quote #"/>
    <s v="Customer Provided Incorrect Quote #"/>
    <s v=""/>
    <s v="2026 / 02"/>
    <s v="Credit / Debit Request"/>
    <x v="2"/>
  </r>
  <r>
    <x v="828"/>
    <s v="CAS6447030"/>
    <s v="Issue"/>
    <x v="0"/>
    <x v="0"/>
    <m/>
    <s v="Reliability"/>
    <s v="Von Duprin"/>
    <s v="Exit"/>
    <s v="6000 Strikes"/>
    <s v="Indianapolis"/>
    <s v="Line 2 - Defective strike_x000a_Scrap in field_x000a__x000a_Replace no charge:_x000a_Line 2 Qty 1_x000a_6211 US32D 24VAC FSE_x000a__x000a_Ship to orig address:_x000a_1970 N 2200 W Suite 1-6_x000a_SALT LAKE CITY, UT 84116_x000a__________________________________x000a_Do you need a replacement for a component or the entire device?: Component_x000a_Please describe the component: The Bridge Rectifier and Solenoid of the electric strike ordered on line item 2 of this PO have failed and replacements are needed. please see the pictures attached of the replacement parts I need warrantied. Please send these warrantied items as soon as possible. 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zwamsley@absdoors.com_x000a_Phone Number: (801) 478-1526_x000a_Preferred Contact Method: Email"/>
    <s v="COOK &amp; BOARDMAN LLC - DBA ARCHITECTURAL BUILDING SUPPLY LLC"/>
    <s v="SO02980729"/>
    <s v="6605771"/>
    <s v="45375722"/>
    <n v="2"/>
    <s v="Von Duprin"/>
    <s v="Exit"/>
    <s v="6000 Strikes"/>
    <s v="Indianapolis"/>
    <n v="1"/>
    <s v="0321033~Functional Electronic|1040~Funzionamento Elettronico|3082~Función electrónica|1036~Electronique fonctionnelle"/>
    <s v="0981033~Motor / Solenoid Issue|1040~Problema Motore/Solenoide|3082~Problema motor/solenoide"/>
    <s v="0501033~Solenoid Not Pulling / Releasing|1036~Mauvaise configuration|3082~Solenoide no funciona|1040~Il solenoide no tira/rilascia"/>
    <x v="0"/>
    <m/>
    <s v="ES.10448"/>
    <s v="Solenoid"/>
    <m/>
    <m/>
    <n v="45818.833333333299"/>
    <m/>
    <m/>
    <s v="Replace Only"/>
    <s v="Resolved"/>
    <s v="Portal Cases"/>
    <s v="Tuesday Bailey"/>
    <s v="Commercial"/>
    <x v="0"/>
    <s v="Functional Electronic"/>
    <s v="Motor / Solenoid Issue"/>
    <s v="Solenoid Not Pulling / Releasing"/>
    <s v="2026 / 02"/>
    <s v="Return / Replace / Scrap"/>
    <x v="0"/>
  </r>
  <r>
    <x v="829"/>
    <s v="CAS6447726"/>
    <s v="Issue"/>
    <x v="0"/>
    <x v="0"/>
    <m/>
    <s v="Out of Box"/>
    <s v="Schlage Residential"/>
    <s v="Lock"/>
    <s v="J"/>
    <s v="Olathe"/>
    <s v="SCRAP IN FIELD"/>
    <s v="HOUSE HASSON HARDWARE"/>
    <m/>
    <m/>
    <s v="491335"/>
    <m/>
    <s v="Schlage Residential"/>
    <s v="Lock"/>
    <s v="J"/>
    <s v="Olathe"/>
    <n v="1"/>
    <s v="0311033~Functional Mechanical|1040~Funzionamento Meccanico|3082~Función mecánica|1036~Functional Mechanical"/>
    <s v="0211033~Cannot Open / Close|1040~Impossibile Aprire / Chiudere|3082~No se puede abrir/cerrar|1036~Impossible à ouvrir/à fermer"/>
    <m/>
    <x v="0"/>
    <m/>
    <m/>
    <m/>
    <m/>
    <m/>
    <n v="46076.791666666701"/>
    <m/>
    <m/>
    <s v="Credit Request"/>
    <s v="Resolved"/>
    <s v="Karen Strong"/>
    <s v="Karen Strong"/>
    <s v="Commercial"/>
    <x v="7"/>
    <s v="Functional Mechanical"/>
    <s v="Cannot Open / Close"/>
    <s v=""/>
    <s v="2026 / 02"/>
    <s v="Return / Replace / Scrap"/>
    <x v="0"/>
  </r>
  <r>
    <x v="830"/>
    <s v="CAS6448071"/>
    <s v="Issue"/>
    <x v="0"/>
    <x v="0"/>
    <m/>
    <s v="Out of Box"/>
    <s v="Schlage Electronic Locks"/>
    <s v="Electronic Locks"/>
    <s v="NDEB"/>
    <s v="El Sauzal"/>
    <s v="REPLACE / SCRAP_x000a_Qty: 1_x000a__x000a_LOCK.NDEB.J.RHO.626.13-247.47267101.134.CE-000-001_x000a_A20000000F18DB5A_x000a__x000a_Warranty Date: 6/6/2025_x000a__x000a_Ship to:_x000a_Sam Hopfer _x000a_11635 Lackland Road_x000a_Saint Louis, MO 63146_x000a_US_x000a__x000a_Reason_x000a_Lock will not commission - Able to FDR - Not showing when trying to commission _ Lock needs to be replaced _x000a_H &amp; G Sales Inc"/>
    <s v="Sam Hopfer"/>
    <s v="14077958"/>
    <s v="6304128"/>
    <s v="7904128"/>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984145"/>
    <s v="Inside Assembly"/>
    <m/>
    <n v="45814"/>
    <m/>
    <m/>
    <m/>
    <s v="Replace Only"/>
    <s v="Resolved"/>
    <s v="James Cuevas"/>
    <s v="Jeff Livingston"/>
    <s v="Commercial"/>
    <x v="10"/>
    <s v="Functional Electronic"/>
    <s v="Communication / Commissioning / Programming"/>
    <s v="Failed Programming"/>
    <s v="2026 / 02"/>
    <s v="Return / Replace / Scrap"/>
    <x v="0"/>
  </r>
  <r>
    <x v="831"/>
    <s v="CAS6448583"/>
    <s v="Issue"/>
    <x v="0"/>
    <x v="0"/>
    <m/>
    <s v="Out of Box"/>
    <s v="Schlage Electronic Locks"/>
    <s v="Electronic Locks"/>
    <s v="Control"/>
    <s v="Ensenada"/>
    <s v="RPL\RTN\Control_x000a__x000a_Qty: 2_x000a__x000a_LOCK.FE410F.SAT.619.GRW.12-356.10-152.134.55_x000a__x000a_Warranty Date: 10/17/2025_x000a__x000a_Ship to: _x000a_Robbie Baker_x000a_3200 NE Wilshire Dr_x000a_Lee Summit MO 64064_x000a__x000a_Reason: Locks not responding to FDR - Unable to commission - Went over all troubleshooting - Locks need to be replaced - Gave CAS#_x000a_Top Notch Distributors_x000a__x000a_Robbie Baker Robbiebaker05@gmail.com 8163494527"/>
    <s v="James Marren"/>
    <s v="14195402"/>
    <m/>
    <m/>
    <m/>
    <s v="Schlage Electronic Locks"/>
    <s v="Electronic Locks"/>
    <s v="Control"/>
    <s v="Ensenada"/>
    <n v="2"/>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Main board"/>
    <m/>
    <n v="45947"/>
    <m/>
    <m/>
    <m/>
    <s v="Return and Replace"/>
    <s v="Resolved"/>
    <s v="James Cuevas"/>
    <s v="James Cuevas"/>
    <s v="Commercial"/>
    <x v="10"/>
    <s v="Functional Electronic"/>
    <s v="Communication / Commissioning / Programming"/>
    <s v="Failed Programming"/>
    <s v="2026 / 02"/>
    <s v="Return / Replace / Scrap"/>
    <x v="0"/>
  </r>
  <r>
    <x v="832"/>
    <s v="CAS6448690"/>
    <s v="Issue"/>
    <x v="0"/>
    <x v="0"/>
    <m/>
    <s v="Reliability"/>
    <s v="Schlage Residential"/>
    <s v="Lock"/>
    <s v="JH"/>
    <s v="Olathe"/>
    <s v="SIF QTY 1   Product: JH58 BAR 619  043156782604"/>
    <s v="LUMBERMENS MERCHANDISING CORP"/>
    <s v="13963251  SO02774907"/>
    <s v="547240"/>
    <s v="7707016"/>
    <n v="6"/>
    <s v="Schlage Residential"/>
    <s v="Lock"/>
    <s v="JH"/>
    <s v="Olathe"/>
    <n v="1"/>
    <s v="0071033~Appearance / Finish|1040~Estetica / Finitura|3082~Estética / Acabado|1036~Apparence/Finition"/>
    <s v="0511033~Discoloration|1040~Scolorimento|3082~Descoloramiento|1036~Décoloration"/>
    <m/>
    <x v="0"/>
    <m/>
    <s v="043156782604"/>
    <m/>
    <m/>
    <m/>
    <n v="45627.791666666701"/>
    <m/>
    <m/>
    <s v="Credit Request"/>
    <s v="Resolved"/>
    <s v="Kris Learned"/>
    <s v="Kris Learned"/>
    <s v="Residential - Channel"/>
    <x v="7"/>
    <s v="Appearance / Finish"/>
    <s v="Discoloration"/>
    <s v=""/>
    <s v="2026 / 02"/>
    <s v="Return / Replace / Scrap"/>
    <x v="0"/>
  </r>
  <r>
    <x v="833"/>
    <s v="CAS6448703"/>
    <s v="Issue"/>
    <x v="1"/>
    <x v="2"/>
    <m/>
    <m/>
    <s v="ISONAS"/>
    <s v="Software"/>
    <s v="Pure Access Cloud"/>
    <s v="Security"/>
    <s v="COST DEVIATION"/>
    <s v="Resideo LLC dba ADI"/>
    <m/>
    <m/>
    <s v="71006506"/>
    <m/>
    <s v="ISONAS"/>
    <s v="Software"/>
    <s v="Pure Access Cloud"/>
    <s v="Security"/>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61.791666666701"/>
    <m/>
    <m/>
    <s v="Credit Request"/>
    <s v="Resolved"/>
    <s v="Karen Strong"/>
    <s v="Karen Strong"/>
    <s v="Commercial"/>
    <x v="23"/>
    <s v="Customer Forgot or Incorrect Quote #"/>
    <s v="Customer Forgot to Add Quote"/>
    <s v=""/>
    <s v="2026 / 02"/>
    <s v="Credit / Debit Request"/>
    <x v="2"/>
  </r>
  <r>
    <x v="834"/>
    <s v="CAS6448813"/>
    <s v="Issue"/>
    <x v="1"/>
    <x v="2"/>
    <m/>
    <m/>
    <s v="Schlage Residential"/>
    <s v="Lock"/>
    <s v="J"/>
    <s v="Olathe"/>
    <s v="Order charged AGN fees_x000a_please issue credit"/>
    <s v="C B HARDWARE"/>
    <s v="14271429  SO03275185"/>
    <s v="541508"/>
    <s v="8173273"/>
    <m/>
    <s v="Schlage Residential"/>
    <s v="Lock"/>
    <s v="J"/>
    <s v="Olathe"/>
    <n v="1"/>
    <s v="0531033~Quote / Product Error|1040~Errore Offerta / Prodotto|3082~Oferta / error producto|1036~Erreur de devis / produit"/>
    <s v="2751033~Quote Error|1036~Erreur de devis|1040~Errore di citazione|3082~Error de cita|1055~Alıntı Hatası"/>
    <m/>
    <x v="7"/>
    <m/>
    <m/>
    <m/>
    <m/>
    <n v="46076.041666666701"/>
    <n v="46075.791666666701"/>
    <m/>
    <m/>
    <s v="Credit Request"/>
    <s v="Resolved"/>
    <s v="Kris Learned"/>
    <s v="Kris Learned"/>
    <s v="Residential - Channel"/>
    <x v="7"/>
    <s v="Quote / Product Error"/>
    <s v="Quote Error"/>
    <s v=""/>
    <s v="2026 / 02"/>
    <s v="Credit / Debit Request"/>
    <x v="1"/>
  </r>
  <r>
    <x v="835"/>
    <s v="CAS6449483"/>
    <s v="Issue"/>
    <x v="0"/>
    <x v="0"/>
    <m/>
    <s v="Reliability"/>
    <s v="Schlage Commercial"/>
    <s v="Lock"/>
    <s v="L9000"/>
    <s v="Security"/>
    <s v="RPL NC / The customer states the &quot;locked&quot;/&quot;unlocked&quot; is not functioning._x000a__x000a_Line 5 Qty 1)_x000a__x000a_Ship to:_x000a_1331 E 16th street _x000a_Tucson, AZ 85719"/>
    <s v="KELLEY BROTHERS"/>
    <s v="14000953"/>
    <s v="3-40673-24028"/>
    <s v="7768095"/>
    <m/>
    <m/>
    <m/>
    <m/>
    <m/>
    <m/>
    <m/>
    <m/>
    <m/>
    <x v="4"/>
    <m/>
    <m/>
    <m/>
    <m/>
    <m/>
    <m/>
    <m/>
    <m/>
    <m/>
    <s v="Active"/>
    <s v="Damien Shiles"/>
    <s v="Damien Shiles"/>
    <s v="Commercial"/>
    <x v="3"/>
    <s v=""/>
    <s v=""/>
    <s v=""/>
    <s v="2026 / 02"/>
    <s v="Return / Replace / Scrap"/>
    <x v="1"/>
  </r>
  <r>
    <x v="836"/>
    <s v="CAS6449558"/>
    <s v="Issue"/>
    <x v="0"/>
    <x v="0"/>
    <m/>
    <s v="Out of Box"/>
    <s v="Von Duprin"/>
    <s v="Exit"/>
    <s v="Electrical Parts/Kits"/>
    <s v="Indianapolis"/>
    <s v="---No Charge Customer Accommodation_x000a__x000a_Please ship (1) each #116717--CX RX Switch Assembly Kit TAC_x000a__x000a_Please ship to the following address:_x000a__x000a_Allegion_x000a_501 SE Columbia Shores Blvd.,Suite#300_x000a_Vancouver, WA 98661_x000a_Attn: Scott C. Jones"/>
    <s v="ALLEGION - RSO NORTHWEST - OR"/>
    <s v="TAC"/>
    <s v="TAC"/>
    <m/>
    <m/>
    <s v="Von Duprin"/>
    <s v="Exit"/>
    <s v="Electrical Parts/Kits"/>
    <s v="Indianapolis"/>
    <n v="1"/>
    <s v="0321033~Functional Electronic|1040~Funzionamento Elettronico|3082~Función electrónica|1036~Electronique fonctionnelle"/>
    <s v="1451033~Wire / Cable Wrong or Broken|1040~Cavo errato o rotto|3082~Cable incorrecto/defectuoso"/>
    <m/>
    <x v="0"/>
    <m/>
    <m/>
    <s v="Switch"/>
    <m/>
    <m/>
    <n v="46077.791666666701"/>
    <m/>
    <m/>
    <s v="Replace Only"/>
    <s v="Resolved"/>
    <s v="Shonnita Turentine"/>
    <s v="Kylie Hurt"/>
    <s v="Commercial"/>
    <x v="0"/>
    <s v="Functional Electronic"/>
    <s v="Wire / Cable Wrong or Broken"/>
    <s v=""/>
    <s v="2026 / 02"/>
    <s v="Return / Replace / Scrap"/>
    <x v="0"/>
  </r>
  <r>
    <x v="837"/>
    <s v="CAS6449732"/>
    <s v="Issue"/>
    <x v="0"/>
    <x v="0"/>
    <m/>
    <s v="Out of Box"/>
    <s v="Von Duprin"/>
    <s v="Exit"/>
    <s v="98/99"/>
    <s v="Indianapolis"/>
    <s v="Line 1- Defective device_x000a_Scrap in field- device only_x000a__x000a_Replace device no charge:_x000a_Line 1 Qty 1_x000a_99EO US26D 3'_x000a__x000a_Ship to orig address:_x000a_1016 WITZEL AVE_x000a_OSHKOSH, WI 54902_x000a___________________________________x000a_Do you need a replacement for a component or the entire device?: Device_x000a_Is there anything else we should know about this return?: Issue: When the panic bar gets pushed in all the way in it gets stuck. _x000a_Line 1 - Exit Device 99L x 996L-R&amp;V 06 RHR US26D, Opening 107_x000a_What is needed: New panic device?_x000a_Selected primary Product Type: Exits_x000a_Do you also need to update the Ship To Address on your order?: No_x000a_The original ship-to address is saved on the shipping tab._x000a_Email: morgank@blockiron.com_x000a_Phone Number: (920) 231-8645_x000a_Preferred Contact Method: Email"/>
    <s v="BLOCK IRON &amp; SUPPLY"/>
    <s v="SO03221155"/>
    <s v="782142"/>
    <s v="45654032"/>
    <n v="1"/>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ED99.10000"/>
    <s v="Latch"/>
    <m/>
    <m/>
    <n v="46028.791666666701"/>
    <m/>
    <m/>
    <s v="Replace Only"/>
    <s v="Resolved"/>
    <s v="Portal Cases"/>
    <s v="Tuesday Bailey"/>
    <s v="Commercial"/>
    <x v="0"/>
    <s v="Functional Mechanical"/>
    <s v="Product Operation Issue"/>
    <s v="Latch Does Not Fully Release"/>
    <s v="2026 / 02"/>
    <s v="Return / Replace / Scrap"/>
    <x v="0"/>
  </r>
  <r>
    <x v="838"/>
    <s v="CAS6450656"/>
    <s v="Issue"/>
    <x v="1"/>
    <x v="2"/>
    <m/>
    <m/>
    <s v="Ives / Gj Commercial"/>
    <s v="Accy"/>
    <s v="Plates - Kick/Push/Pull"/>
    <s v="Indianapolis"/>
    <s v="CLIENT SHORT PAID INVOICE 45616901 BY THE SURCHARGE AMOUNT - PMR"/>
    <s v="WALSH DOOR &amp; HARDWARE - DBA WALSH DOOR &amp; SECURITY"/>
    <s v="SO03161822"/>
    <s v="1-25055-21"/>
    <s v="45616901"/>
    <m/>
    <s v="Ives / Gj Commercial"/>
    <s v="Accy"/>
    <s v="Plates - Kick/Push/Pull"/>
    <s v="Indianapolis"/>
    <n v="1"/>
    <s v="Surcharge Revision"/>
    <s v="Surcharge Revision"/>
    <m/>
    <x v="3"/>
    <m/>
    <m/>
    <m/>
    <m/>
    <m/>
    <n v="45994.791666666701"/>
    <m/>
    <m/>
    <s v="Credit Request"/>
    <s v="Resolved"/>
    <s v="Penny M Redington"/>
    <s v="Penny M Redington"/>
    <s v="Commercial"/>
    <x v="1"/>
    <s v="Surcharge Revision"/>
    <s v="Surcharge Revision"/>
    <s v=""/>
    <s v="2026 / 02"/>
    <s v="Credit / Debit Request"/>
    <x v="1"/>
  </r>
  <r>
    <x v="839"/>
    <s v="CAS6450730"/>
    <s v="Issue"/>
    <x v="1"/>
    <x v="2"/>
    <m/>
    <m/>
    <s v="Ives / Gj Commercial"/>
    <s v="Accy"/>
    <s v="Continuous Hinges - Geared"/>
    <s v="Indianapolis"/>
    <s v="2/25 SURCHARGE NOW WAIVED - PMR, _x000a__x000a_THIS QUOTE DOES NOT HAVE SURCHARGE FEE WAIVED.  PLEASE GET WITH SALES REP TO GET FIXED SO WE CAN DO CREDIT _x000a__x000a_Selected credit reason: Other_x000a_Is there anything else we should know about this request: Requesting credit of $667.10 for Surcharge fee on Inv:45626411 and Inv:45624236 for this PO._x000a_Terms from original quote 1494616 to be carried over and is to be Tariff waived._x000a_Email: klogan@udhgroup.com_x000a_Phone Number: 7174256274_x000a_Preferred Contact Method: Email"/>
    <s v="Unified Door &amp; Hardware Group LLC dba AG Mauro"/>
    <s v="SO03190987"/>
    <s v="PO277192"/>
    <s v="45624236"/>
    <m/>
    <s v="Ives / Gj Commercial"/>
    <s v="Accy"/>
    <s v="Continuous Hinges - Geared"/>
    <s v="Indianapolis"/>
    <n v="1"/>
    <s v="Surcharge Revision"/>
    <s v="Surcharge Revision"/>
    <m/>
    <x v="3"/>
    <m/>
    <m/>
    <m/>
    <m/>
    <m/>
    <n v="45999.791666666701"/>
    <m/>
    <m/>
    <s v="Credit Request"/>
    <s v="Resolved"/>
    <s v="Penny M Redington"/>
    <s v="Penny M Redington"/>
    <s v="Commercial"/>
    <x v="1"/>
    <s v="Surcharge Revision"/>
    <s v="Surcharge Revision"/>
    <s v=""/>
    <s v="2026 / 02"/>
    <s v="Credit / Debit Request"/>
    <x v="1"/>
  </r>
  <r>
    <x v="840"/>
    <s v="CAS6450985"/>
    <s v="Issue"/>
    <x v="1"/>
    <x v="2"/>
    <m/>
    <m/>
    <s v="Ives / Gj Commercial"/>
    <s v="Accy"/>
    <s v="Continuous Hinges - Geared"/>
    <s v="Indianapolis"/>
    <s v="2/25 SURCHARGE NOW WAIVED - PMR, _x000a__x000a_THIS QUOTE DOES NOT HAVE SURCHARGE FEE WAIVED.  PLEASE GET WITH SALES REP TO GET FIXED SO WE CAN DO CREDIT _x000a__x000a_Selected credit reason: Other_x000a_Is there anything else we should know about this request: Requesting credit of $667.10 for Surcharge fee on Inv:45626411 and Inv:45624236 for this PO._x000a_Terms from original quote 1494616 to be carried over and is to be Tariff waived._x000a_Email: klogan@udhgroup.com_x000a_Phone Number: 7174256274_x000a_Preferred Contact Method: Email"/>
    <s v="Unified Door &amp; Hardware Group LLC dba AG Mauro"/>
    <s v="SO03190987"/>
    <s v="PO277192"/>
    <s v="45626411"/>
    <m/>
    <s v="Ives / Gj Commercial"/>
    <s v="Accy"/>
    <s v="Continuous Hinges - Geared"/>
    <s v="Indianapolis"/>
    <n v="1"/>
    <s v="Surcharge Revision"/>
    <s v="Surcharge Revision"/>
    <m/>
    <x v="3"/>
    <m/>
    <m/>
    <m/>
    <m/>
    <m/>
    <n v="46000.791666666701"/>
    <m/>
    <m/>
    <s v="Credit Request"/>
    <s v="Resolved"/>
    <s v="Penny M Redington"/>
    <s v="Penny M Redington"/>
    <s v="Commercial"/>
    <x v="1"/>
    <s v="Surcharge Revision"/>
    <s v="Surcharge Revision"/>
    <s v=""/>
    <s v="2026 / 02"/>
    <s v="Credit / Debit Request"/>
    <x v="1"/>
  </r>
  <r>
    <x v="841"/>
    <s v="CAS6451051"/>
    <s v="Issue"/>
    <x v="1"/>
    <x v="2"/>
    <m/>
    <m/>
    <s v="Von Duprin"/>
    <s v="Exit"/>
    <s v="98/99"/>
    <s v="Indianapolis"/>
    <s v="CLIENT SHORT PAID INVOICE 45617097 BY SURCHARGE AMOUNT OF $227.93"/>
    <s v="Unified Door &amp; Hardware Group LLC dba AG Mauro"/>
    <s v="SO03182512"/>
    <s v="168169-SM"/>
    <s v="45617097"/>
    <m/>
    <s v="Von Duprin"/>
    <s v="Exit"/>
    <s v="98/99"/>
    <s v="Indianapolis"/>
    <n v="1"/>
    <s v="Surcharge Revision"/>
    <s v="Surcharge Revision"/>
    <m/>
    <x v="3"/>
    <m/>
    <m/>
    <m/>
    <m/>
    <m/>
    <n v="45994.791666666701"/>
    <m/>
    <m/>
    <s v="Credit Request"/>
    <s v="Resolved"/>
    <s v="Penny M Redington"/>
    <s v="Penny M Redington"/>
    <s v="Commercial"/>
    <x v="0"/>
    <s v="Surcharge Revision"/>
    <s v="Surcharge Revision"/>
    <s v=""/>
    <s v="2026 / 02"/>
    <s v="Credit / Debit Request"/>
    <x v="1"/>
  </r>
  <r>
    <x v="842"/>
    <s v="CAS6452410"/>
    <s v="Issue"/>
    <x v="0"/>
    <x v="4"/>
    <m/>
    <m/>
    <s v="Ives / Gj Commercial"/>
    <s v="Accy"/>
    <s v="Hinges"/>
    <s v="Indianapolis"/>
    <s v="REPLACE SO03287865_x000a_DONE 02/26/26 JB_x000a__x000a_REPLACE_x000a_LINE 1 QTY SHORT 6 5BB1WT 5X6 ST / 5BB1WT 5 x 6 652 NRP_x000a__x000a_SHIP TO_x000a_18 INDUSTRIAL PARK DR_x000a_PORT WASHINGTON, NY 11050"/>
    <s v="Foundation Building Materials"/>
    <s v="SO03120626"/>
    <s v="6614-21"/>
    <s v="45558074"/>
    <n v="1"/>
    <s v="Ives / Gj Commercial"/>
    <s v="Accy"/>
    <s v="Hinges"/>
    <s v="Indianapolis"/>
    <n v="6"/>
    <s v="0641033~Allegion Shipped Incorrect Amount|1040~(Allegion) Spedito Valore/Q.tà Errato|3082~Allegion envió una cantidad incorrecta|1036~Allegion a expédié un montant incorrect"/>
    <s v="3251033~Shortage|1040~Mancanza|1055~Eksiklik|3082~Escaso|1036~Rupture"/>
    <m/>
    <x v="6"/>
    <m/>
    <s v="AH5BB1-134 10000"/>
    <m/>
    <m/>
    <m/>
    <n v="45937.833333333299"/>
    <m/>
    <m/>
    <s v="Replace Only"/>
    <s v="Resolved"/>
    <s v="Jacquelyn Bastone"/>
    <s v="Jacquelyn Bastone"/>
    <s v="Commercial"/>
    <x v="1"/>
    <s v="Allegion Shipped Incorrect Amount"/>
    <s v="Shortage"/>
    <s v=""/>
    <s v="2026 / 02"/>
    <s v="Return / Replace / Scrap"/>
    <x v="0"/>
  </r>
  <r>
    <x v="843"/>
    <s v="CAS6452414"/>
    <s v="Issue"/>
    <x v="0"/>
    <x v="4"/>
    <m/>
    <m/>
    <s v="Lcn"/>
    <s v="Dctl"/>
    <s v="2010"/>
    <s v="Princeton"/>
    <s v="REPLACE QTY 4 2010 Part - 420 Fire Shield ALUM_x000a__x000a_We are in receipt of order # 774505-03, our PO 6641F-10.  _x000a_However, we are short shipped qty (4) 420 FIRE SHIELD of the concealed closer._x000a__x000a_SHIP TO:_x000a_18 INDUSTRIAL PARK DR_x000a_PORT WASHINGTON, NY 11050"/>
    <s v="Foundation Building Materials"/>
    <s v="774505-03"/>
    <s v="6641F-10"/>
    <s v="774505-03"/>
    <n v="31"/>
    <s v="Lcn"/>
    <s v="Dctl"/>
    <s v="2010"/>
    <s v="Princeton"/>
    <n v="4"/>
    <s v="0641033~Allegion Shipped Incorrect Amount|1040~(Allegion) Spedito Valore/Q.tà Errato|3082~Allegion envió una cantidad incorrecta|1036~Allegion a expédié un montant incorrect"/>
    <s v="3251033~Shortage|1040~Mancanza|1055~Eksiklik|3082~Escaso|1036~Rupture"/>
    <m/>
    <x v="6"/>
    <m/>
    <s v="16562"/>
    <s v="Finish Plates"/>
    <m/>
    <m/>
    <n v="45945.833333333299"/>
    <m/>
    <m/>
    <s v="Replace Only"/>
    <s v="Resolved"/>
    <s v="Jacquelyn Bastone"/>
    <s v="Lisa Waterhouse"/>
    <s v="Commercial"/>
    <x v="4"/>
    <s v="Allegion Shipped Incorrect Amount"/>
    <s v="Shortage"/>
    <s v=""/>
    <s v="2026 / 02"/>
    <s v="Return / Replace / Scrap"/>
    <x v="0"/>
  </r>
  <r>
    <x v="844"/>
    <s v="CAS6453326"/>
    <s v="Issue"/>
    <x v="0"/>
    <x v="0"/>
    <m/>
    <s v="Reliability"/>
    <s v="Von Duprin"/>
    <s v="Exit"/>
    <s v="98/99"/>
    <s v="Indianapolis"/>
    <s v="REPLACE SO03288298_x000a_DONE 02/26/26 JB_x000a__x000a_N/C REPLACE_x000a__x000a_DEFECTIVE ON:  CXA-9875-L-BE-US32D-4'-LHR-RX996-06-US26D-575-PBT=US32D_x000a_LINE 6 QTY 1_x000a__x000a_SHIP TO:_x000a_HUNTINGTON HARDWARE CO., INC._x000a_340 W HOLT AVE_x000a_Pomona, CA 91768_x000a_*********************_x000a_Do you need a replacement for a component or the entire device?: Device_x000a_Is there anything else we should know about this return?: From customer:_x000a_We called tech support and they gave us this case # CAS6408744_x000a_The panic does not delay for the required 15 seconds._x000a_Can you have Von Duprin send out a new one, they said the one we have is defective._x000a_Selected primary Product Type: Exits_x000a_Do you also need to update the Ship To Address on your order?: No_x000a_The original ship-to address is saved on the shipping tab._x000a_Email: andrews@huntingtonhardware.com_x000a_Phone Number: (909) 766-7106_x000a_Preferred Contact Method: Email"/>
    <s v="HUNTINGTON HARDWARE CO INC - HQ"/>
    <s v="SO02952656"/>
    <s v="1373523P"/>
    <s v="45337492"/>
    <n v="6"/>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9843"/>
    <s v="Chexit Module"/>
    <m/>
    <m/>
    <n v="45790.833333333299"/>
    <m/>
    <m/>
    <s v="Replace Only"/>
    <s v="Resolved"/>
    <s v="Jacquelyn Bastone"/>
    <s v="Jacquelyn Bastone"/>
    <s v="Commercial"/>
    <x v="0"/>
    <s v="Functional Mechanical"/>
    <s v="Manufacturing"/>
    <s v="Mfg Issue / Machining Issue"/>
    <s v="2026 / 02"/>
    <s v="Return / Replace / Scrap"/>
    <x v="0"/>
  </r>
  <r>
    <x v="845"/>
    <s v="CAS6454951"/>
    <s v="Issue"/>
    <x v="1"/>
    <x v="2"/>
    <m/>
    <m/>
    <s v="Von Duprin"/>
    <s v="Exit"/>
    <s v="98/99"/>
    <s v="Indianapolis"/>
    <s v="Please review and credit customer $133. Invoice 45705043 has different price than pricing tool."/>
    <s v="CONSTRUCTION HARDWARE CO"/>
    <s v="SO03250715"/>
    <s v="300162-3"/>
    <s v="45705043"/>
    <n v="2"/>
    <s v="Von Duprin"/>
    <s v="Exit"/>
    <s v="98/99"/>
    <s v="Indianapolis"/>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75.791666666701"/>
    <m/>
    <m/>
    <s v="Credit Request"/>
    <s v="Active"/>
    <s v="Mikala Holland"/>
    <s v="Mikala Holland"/>
    <s v="Commercial"/>
    <x v="0"/>
    <s v="Pricebook / ERP Mismatch"/>
    <s v="System Did Not Apply Correct Pricing"/>
    <s v=""/>
    <s v="2026 / 02"/>
    <s v="Credit / Debit Request"/>
    <x v="1"/>
  </r>
  <r>
    <x v="846"/>
    <s v="CAS6455839"/>
    <s v="Issue"/>
    <x v="0"/>
    <x v="0"/>
    <m/>
    <s v="Reliability"/>
    <s v="Schlage Electronic Locks"/>
    <s v="Electronic Locks"/>
    <s v="Multi-Technology Readers"/>
    <s v="Security"/>
    <s v="Return/Replace: _x000a_(4) MT15-485_x000a__x000a_Ship To:_x000a_EKC Enterprises _x000a_5153 E Dakota Ave _x000a_Fresno, CA 93727_x000a_Attn: Luis Valdez _x000a__x000a_lvaldez@ekccorp.com_x000a__x000a__x000a__x000a__x000a_POST failure_x000a_3 of Model MT15-485_x000a__x000a_Desc: MT15 BLACK SCHLAGE RS485_x000a__x000a_CE-000-001 DEFAULT  DEFAULT_x000a__x000a_Firmware   X14_33;X09_33_x000a__x000a_Config: CE-000-001_x000a__x000a_SO 14219097_x000a__x000a_Brand:  Schlage Rev H_x000a__x000a_ _x000a__x000a_1 of Model MT15_x000a__x000a_Desc: MT15 BLACK SCHLAGE_x000a__x000a_WIEGAND CE-000-001_x000a__x000a_DEFAULT DEFAULT_x000a__x000a_Firmware X14_31:X09_31_x000a__x000a_Config: CE-000-001_x000a__x000a_SO 14137095_x000a__x000a_Brand:  Schlage Rev H"/>
    <s v="Luis Valdez"/>
    <s v="14219097/14137095"/>
    <m/>
    <m/>
    <m/>
    <s v="Schlage Electronic Locks"/>
    <s v="Electronic Locks"/>
    <s v="Multi-Technology Readers"/>
    <s v="Security"/>
    <n v="4"/>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MT 15 485"/>
    <m/>
    <m/>
    <n v="45982.083333333299"/>
    <m/>
    <m/>
    <s v="Replace Only"/>
    <s v="Active"/>
    <s v="Richard Kacir"/>
    <s v="Richard Kacir"/>
    <s v="Commercial"/>
    <x v="10"/>
    <s v="Functional Electronic"/>
    <s v="POST Fail (Power On Self Test)"/>
    <s v=""/>
    <s v="2026 / 02"/>
    <s v="Return / Replace / Scrap"/>
    <x v="0"/>
  </r>
  <r>
    <x v="847"/>
    <s v="CAS6456053"/>
    <s v="Issue"/>
    <x v="0"/>
    <x v="0"/>
    <m/>
    <s v="Reliability"/>
    <s v="Schlage Electronic Locks"/>
    <s v="Electronic Locks"/>
    <s v="Multi-Technology Readers"/>
    <s v="Security"/>
    <s v="Scrap/Replace MT Readers:_x000a__x000a__x000a_814 W Bryan St, Tavares FL 32778_x000a__x000a__x000a_Model: MT11-485_x000a__x000a_SN: 500000000000002E_x000a__x000a_ _x000a__x000a_Model: MT11-485_x000a__x000a_SN: 500000000000002F_x000a__x000a_ _x000a__x000a_Model: MT11-485_x000a__x000a_SN: 23140584_x000a_Model: MT11-485_x000a_SN: 23140508_x000a_Model: MT15-48_x000a_SN: 17330221"/>
    <s v="Patrick Huskey"/>
    <s v="tac -"/>
    <m/>
    <m/>
    <m/>
    <m/>
    <m/>
    <m/>
    <m/>
    <m/>
    <m/>
    <m/>
    <m/>
    <x v="4"/>
    <m/>
    <m/>
    <m/>
    <m/>
    <m/>
    <m/>
    <m/>
    <m/>
    <m/>
    <s v="Active"/>
    <s v="Richard Kacir"/>
    <s v="Richard Kacir"/>
    <s v="Commercial"/>
    <x v="10"/>
    <s v=""/>
    <s v=""/>
    <s v=""/>
    <s v="2026 / 02"/>
    <s v="Return / Replace / Scrap"/>
    <x v="1"/>
  </r>
  <r>
    <x v="848"/>
    <s v="CAS6456353"/>
    <s v="Issue"/>
    <x v="0"/>
    <x v="1"/>
    <m/>
    <m/>
    <s v="Ives / Gj Commercial"/>
    <s v="Accy"/>
    <s v="Flush Bolts"/>
    <s v="Indianapolis"/>
    <s v="Is there anything else we should know about this return?: hi, we ordered these in US10B but we got them in US26d. Can you send us the correct finish?_x000a_Selected primary Product Type: Accessories_x000a_Do you also need to update the Ship To Address on your order?: No_x000a_The original ship-to address is saved on the shipping tab._x000a_Did the label match the product inside?: Yes_x000a_Email: sara.leptuch@dhpace.com_x000a_Phone Number: 14809683667_x000a_Preferred Contact Method: Email_x000a_"/>
    <s v="D H PACE COMPANY"/>
    <s v="SO03221063"/>
    <s v="280.771673"/>
    <s v="45660679"/>
    <n v="1"/>
    <m/>
    <m/>
    <m/>
    <m/>
    <n v="2"/>
    <m/>
    <m/>
    <m/>
    <x v="4"/>
    <m/>
    <s v="FBPART.1027"/>
    <m/>
    <m/>
    <m/>
    <n v="46034.791666666701"/>
    <m/>
    <m/>
    <m/>
    <s v="Active"/>
    <s v="Portal Cases"/>
    <s v="Portal Cases"/>
    <s v="Commercial"/>
    <x v="1"/>
    <s v=""/>
    <s v=""/>
    <s v=""/>
    <s v="2026 / 02"/>
    <s v="Return / Replace / Scrap"/>
    <x v="1"/>
  </r>
  <r>
    <x v="849"/>
    <s v="CAS6456504"/>
    <s v="Issue"/>
    <x v="0"/>
    <x v="0"/>
    <m/>
    <s v="Reliability"/>
    <s v="Schlage Commercial"/>
    <s v="Lock"/>
    <s v="ALX"/>
    <s v="El Sauzal"/>
    <s v="Do you need a replacement for a component or the entire device?: Device_x000a_Is there anything else we should know about this return?: Something has broken inside this lock. It will no longer unlock when you turn the inside handle. Please provide a replacement._x000a_Selected primary Product Type: Mechanical Locks_x000a_Do you also need to update the Ship To Address on your order?: No_x000a_The original ship-to address is saved on the shipping tab._x000a_Email: josh@divisioneightinc.com_x000a_Phone Number: 3368521276_x000a_Preferred Contact Method: Email_x000a_"/>
    <s v="DIVISION EIGHT INC"/>
    <s v="14105782"/>
    <s v="J-44645-44924"/>
    <s v="7905246"/>
    <m/>
    <m/>
    <m/>
    <m/>
    <m/>
    <n v="1"/>
    <m/>
    <m/>
    <m/>
    <x v="4"/>
    <m/>
    <s v="ALX-SLLK*10812060"/>
    <m/>
    <m/>
    <m/>
    <n v="45814.833333333299"/>
    <m/>
    <m/>
    <m/>
    <s v="Active"/>
    <s v="Portal Cases"/>
    <s v="Portal Cases"/>
    <s v="Commercial"/>
    <x v="3"/>
    <s v=""/>
    <s v=""/>
    <s v=""/>
    <s v="2026 / 02"/>
    <s v="Return / Replace / Scrap"/>
    <x v="1"/>
  </r>
  <r>
    <x v="850"/>
    <s v="CAS6457287"/>
    <s v="Issue"/>
    <x v="0"/>
    <x v="0"/>
    <m/>
    <s v="Out of Box"/>
    <s v="Schlage Electronic Locks"/>
    <s v="Electronic Locks"/>
    <s v="Multi-Technology Readers"/>
    <s v="Security"/>
    <s v="Please Send:_x000a_(9) 47317570_x000a_Ship To:_x000a__x000a_13543543 - MTKB15 Black Schlage Std CE-000-001 DEFAULT DEFAULT - 3/15/2023_x000a__x000a_Hi Andy,_x000a__x000a_It was a pleasure speaking with you earlier. As we discussed, we ordered MTKB15 and 9 of them have the longer bezel (1”). We need the shorter bezel (3/4”). All readers were factory sealed when we received them and came from the same sales order #._x000a__x000a_Can you please assist in getting us 9 of the short bezel plates?_x000a__x000a_Thank you for your assistance."/>
    <s v="James Fisher"/>
    <s v="13543543"/>
    <m/>
    <m/>
    <m/>
    <m/>
    <m/>
    <m/>
    <m/>
    <m/>
    <m/>
    <m/>
    <m/>
    <x v="4"/>
    <m/>
    <m/>
    <m/>
    <m/>
    <m/>
    <m/>
    <m/>
    <m/>
    <m/>
    <s v="Active"/>
    <s v="Richard Kacir"/>
    <s v="Richard Kacir"/>
    <s v="Commercial"/>
    <x v="10"/>
    <s v=""/>
    <s v=""/>
    <s v=""/>
    <s v="2026 / 02"/>
    <s v="Return / Replace / Scrap"/>
    <x v="1"/>
  </r>
  <r>
    <x v="851"/>
    <s v="CAS6457374"/>
    <s v="Issue"/>
    <x v="0"/>
    <x v="1"/>
    <m/>
    <m/>
    <s v="Von Duprin"/>
    <s v="Exit"/>
    <s v="Trim/Controls"/>
    <s v="Indianapolis"/>
    <s v="Is there anything else we should know about your request?: Good afternoon! Per our warehouse we are short 1ea 996L-06-R/V 26D LHR. There was no damage to the order when received. Please advise. Thank you!_x000a_Selected primary Product Type: Exits_x000a_Do you also need to update the Ship To Address on your order?: No_x000a_The original ship-to address is saved on the shipping tab._x000a_Email: c.white@seclock.com_x000a_Preferred Contact Method: Email_x000a_"/>
    <s v="SECLOCK"/>
    <s v="SO03257922"/>
    <s v="663756"/>
    <s v="45719591"/>
    <n v="4"/>
    <m/>
    <m/>
    <m/>
    <m/>
    <n v="1"/>
    <m/>
    <m/>
    <m/>
    <x v="4"/>
    <m/>
    <s v="TRIM"/>
    <m/>
    <m/>
    <m/>
    <n v="46077.791666666701"/>
    <m/>
    <m/>
    <m/>
    <s v="Active"/>
    <s v="Portal Cases"/>
    <s v="Portal Cases"/>
    <s v="Commercial"/>
    <x v="0"/>
    <s v=""/>
    <s v=""/>
    <s v=""/>
    <s v="2026 / 02"/>
    <s v="Return / Replace / Scrap"/>
    <x v="1"/>
  </r>
  <r>
    <x v="852"/>
    <s v="CAS6453071"/>
    <s v="Issue"/>
    <x v="0"/>
    <x v="0"/>
    <m/>
    <s v="Reliability"/>
    <s v="Schlage Electronic Locks"/>
    <s v="Electronic Locks"/>
    <s v="Smart Card Readers"/>
    <s v="Security"/>
    <s v="Scrap/Replace:_x000a_Please Send:_x000a_(QTY 5) SM10_x000a_(QTY 1) PR10_x000a__x000a_SN: 23070094_x000a_SN: 23420283_x000a_SN: 24460608_x000a_SN: 22220026_x000a_SN: 23030127_x000a_SN: 17210313_x000a__x000a_Tech said: - Stopped working_x000a__x000a_Ship To:_x000a_BadgePass, Inc._x000a_ATTN: Amy Dryden / RMA _x000a_280 Trace Colony Park_x000a_Ridgeland, MS 39157_x000a__x000a_amy.dryden@badgepass.com"/>
    <s v="BADGEPASS INC"/>
    <s v="TECH ACCOMMODATION"/>
    <s v="CAS6453071 RPL TAC"/>
    <m/>
    <m/>
    <s v="Schlage Electronic Locks"/>
    <s v="Electronic Locks"/>
    <s v="Smart Card Readers"/>
    <s v="Security"/>
    <n v="5"/>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n v="46079.083333333299"/>
    <m/>
    <s v="Replace Only"/>
    <s v="Resolved"/>
    <s v="Kenneth Ochab"/>
    <s v="Jeff Livingston"/>
    <s v="Commercial"/>
    <x v="10"/>
    <s v="Functional Electronic"/>
    <s v="POST Fail (Power On Self Test)"/>
    <s v=""/>
    <s v="2026 / 02"/>
    <s v="Return / Replace / Scrap"/>
    <x v="0"/>
  </r>
  <r>
    <x v="853"/>
    <s v="CAS6453098"/>
    <s v="Issue"/>
    <x v="0"/>
    <x v="0"/>
    <m/>
    <s v="Reliability"/>
    <s v="Schlage Electronic Locks"/>
    <s v="Electronic Locks"/>
    <s v="Smart Card Readers"/>
    <s v="Security"/>
    <s v="Scrap/Replace:_x000a_Please Send:_x000a_(QTY 2) SM10_x000a_(QTY 2) MT15-485_x000a__x000a_SN: 21422842_x000a_SN: 20491024_x000a_SN: 20330280_x000a_SN: 23050769_x000a__x000a_Tech said: - Stopped working_x000a__x000a_Ship To:_x000a_BadgePass, Inc._x000a_ATTN: Amy Dryden / RMA _x000a_280 Trace Colony Park_x000a_Ridgeland, MS 39157_x000a__x000a_amy.dryden@badgepass.com"/>
    <s v="BADGEPASS INC"/>
    <s v="TECH ACCOMMODATION"/>
    <s v="CAS6453098 RPL TAC"/>
    <m/>
    <m/>
    <s v="Schlage Electronic Locks"/>
    <s v="Electronic Locks"/>
    <s v="Smart Card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n v="46079.083333333299"/>
    <m/>
    <s v="Replace Only"/>
    <s v="Resolved"/>
    <s v="Kenneth Ochab"/>
    <s v="Jeff Livingston"/>
    <s v="Commercial"/>
    <x v="10"/>
    <s v="Functional Electronic"/>
    <s v="POST Fail (Power On Self Test)"/>
    <s v=""/>
    <s v="2026 / 02"/>
    <s v="Return / Replace / Scrap"/>
    <x v="0"/>
  </r>
  <r>
    <x v="853"/>
    <s v="CAS6453098"/>
    <s v="Issue"/>
    <x v="0"/>
    <x v="0"/>
    <m/>
    <s v="Reliability"/>
    <s v="Schlage Electronic Locks"/>
    <s v="Electronic Locks"/>
    <s v="Smart Card Readers"/>
    <s v="Security"/>
    <s v="Scrap/Replace:_x000a_Please Send:_x000a_(QTY 2) SM10_x000a_(QTY 2) MT15-485_x000a__x000a_SN: 21422842_x000a_SN: 20491024_x000a_SN: 20330280_x000a_SN: 23050769_x000a__x000a_Tech said: - Stopped working_x000a__x000a_Ship To:_x000a_BadgePass, Inc._x000a_ATTN: Amy Dryden / RMA _x000a_280 Trace Colony Park_x000a_Ridgeland, MS 39157_x000a__x000a_amy.dryden@badgepass.com"/>
    <s v="BADGEPASS INC"/>
    <s v="TECH ACCOMMODATION"/>
    <s v="CAS6453098 RPL TAC"/>
    <m/>
    <m/>
    <s v="Schlage Electronic Locks"/>
    <s v="Electronic Locks"/>
    <s v="Multi-Technology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MT15-485"/>
    <s v="MT 15 485"/>
    <m/>
    <m/>
    <m/>
    <n v="46079.083333333299"/>
    <m/>
    <s v="Replace Only"/>
    <s v="Resolved"/>
    <s v="Kenneth Ochab"/>
    <s v="Jeff Livingston"/>
    <s v="Commercial"/>
    <x v="10"/>
    <s v="Functional Electronic"/>
    <s v="POST Fail (Power On Self Test)"/>
    <s v=""/>
    <s v="2026 / 02"/>
    <s v="Return / Replace / Scrap"/>
    <x v="0"/>
  </r>
  <r>
    <x v="854"/>
    <s v="CAS6453145"/>
    <s v="Issue"/>
    <x v="0"/>
    <x v="4"/>
    <m/>
    <m/>
    <s v="Von Duprin"/>
    <s v="Exit"/>
    <s v="98/99"/>
    <s v="Indianapolis"/>
    <s v="RETURN _x000a_4.00 1.00 ea ED99 34553 9947WDC-L-US26D-3'-RHR-LBR-996-17-US26D-338-LBS-PBT=US32D-SNB_x000a_5.00 1.00 ea ED99 34556 9947WDC-L-US26D-3'-LHR-LBR-996-17-US26D-338-LBS-PBT=US32D-SNB_x000a_6.00 1.00 ea ED99 77501 9947WDC-L-US26D-4'-LHR-LBR-996-17-US26D-338-LBS-PBT=US32D-SNB_x000a_7.00 4.00 ea ED99 10090 99-L-US26D-3'-LHR-996-17-US26D-299-PBT=US32D_x000a_8.00 5.00 ea ED99 10091 99-L-US26D-3'-RHR-996-17-US26D-299-PBT=US32D_x000a_11.00 1.00 ea ED99 71506 9947WDC-L-US26D-4'-RHR-LBR-996-17-US26D-338-LBS-PBT=US32D-SNB_x000a_45% RESTOCK FEE_x000a__x000a_SHIP FROM _x000a_Houston Warehouse_x000a_4031 Trey Dr_x000a_Houston, TX 77084_x000a_USA_x000a__x000a__x000a__x000a_Is there anything else we should know about this return?: CUSTOMER SWITCHING TO SALTO_x000a_Selected primary Product Type: Exits_x000a_Is this still new and in the original package?: Yes_x000a_Email: chris@chapman-smidt.com_x000a_Phone Number: 17136889794_x000a_Preferred Contact Method: Email"/>
    <s v="CHAPMAN SMIDT HARDWARE INC"/>
    <s v="SO03210579"/>
    <s v="47670"/>
    <s v="45643634/45641811"/>
    <n v="4"/>
    <s v="Von Duprin"/>
    <s v="Exit"/>
    <s v="98/99"/>
    <s v="Indianapolis"/>
    <n v="1"/>
    <s v="0141033~Customer Ordered Incorrect Amount|1040~(Cliente) Ordinato Q.tà/Valore Errato|3082~Cliente solicitó cantidad errónea|1036~Le client a commandé un montant incorrect"/>
    <s v="2251033~Overage|1036~Excédent|1040~Troppo Vecchio|3082~Exceso|1055~Geçkin"/>
    <m/>
    <x v="4"/>
    <m/>
    <s v="ED99 90879"/>
    <m/>
    <m/>
    <m/>
    <n v="46019.791666666701"/>
    <m/>
    <m/>
    <s v="Return Only"/>
    <s v="Active"/>
    <s v="Portal Cases"/>
    <s v="Mary Rowinski"/>
    <s v="Commercial"/>
    <x v="0"/>
    <s v="Customer Ordered Incorrect Amount"/>
    <s v="Overage"/>
    <s v=""/>
    <s v="2026 / 02"/>
    <s v="Return / Replace / Scrap"/>
    <x v="1"/>
  </r>
  <r>
    <x v="854"/>
    <s v="CAS6453145"/>
    <s v="Issue"/>
    <x v="0"/>
    <x v="4"/>
    <m/>
    <m/>
    <s v="Von Duprin"/>
    <s v="Exit"/>
    <s v="98/99"/>
    <s v="Indianapolis"/>
    <s v="RETURN _x000a_4.00 1.00 ea ED99 34553 9947WDC-L-US26D-3'-RHR-LBR-996-17-US26D-338-LBS-PBT=US32D-SNB_x000a_5.00 1.00 ea ED99 34556 9947WDC-L-US26D-3'-LHR-LBR-996-17-US26D-338-LBS-PBT=US32D-SNB_x000a_6.00 1.00 ea ED99 77501 9947WDC-L-US26D-4'-LHR-LBR-996-17-US26D-338-LBS-PBT=US32D-SNB_x000a_7.00 4.00 ea ED99 10090 99-L-US26D-3'-LHR-996-17-US26D-299-PBT=US32D_x000a_8.00 5.00 ea ED99 10091 99-L-US26D-3'-RHR-996-17-US26D-299-PBT=US32D_x000a_11.00 1.00 ea ED99 71506 9947WDC-L-US26D-4'-RHR-LBR-996-17-US26D-338-LBS-PBT=US32D-SNB_x000a_45% RESTOCK FEE_x000a__x000a_SHIP FROM _x000a_Houston Warehouse_x000a_4031 Trey Dr_x000a_Houston, TX 77084_x000a_USA_x000a__x000a__x000a__x000a_Is there anything else we should know about this return?: CUSTOMER SWITCHING TO SALTO_x000a_Selected primary Product Type: Exits_x000a_Is this still new and in the original package?: Yes_x000a_Email: chris@chapman-smidt.com_x000a_Phone Number: 17136889794_x000a_Preferred Contact Method: Email"/>
    <s v="CHAPMAN SMIDT HARDWARE INC"/>
    <s v="SO03210579"/>
    <s v="47670"/>
    <s v="45643634/45641811"/>
    <n v="5"/>
    <s v="Von Duprin"/>
    <s v="Exit"/>
    <s v="98/99"/>
    <s v="Indianapolis"/>
    <n v="1"/>
    <s v="0141033~Customer Ordered Incorrect Amount|1040~(Cliente) Ordinato Q.tà/Valore Errato|3082~Cliente solicitó cantidad errónea|1036~Le client a commandé un montant incorrect"/>
    <s v="2251033~Overage|1036~Excédent|1040~Troppo Vecchio|3082~Exceso|1055~Geçkin"/>
    <m/>
    <x v="4"/>
    <m/>
    <s v="ED99 159245"/>
    <m/>
    <m/>
    <m/>
    <n v="46013.791666666701"/>
    <m/>
    <m/>
    <s v="Return Only"/>
    <s v="Active"/>
    <s v="Portal Cases"/>
    <s v="Mary Rowinski"/>
    <s v="Commercial"/>
    <x v="0"/>
    <s v="Customer Ordered Incorrect Amount"/>
    <s v="Overage"/>
    <s v=""/>
    <s v="2026 / 02"/>
    <s v="Return / Replace / Scrap"/>
    <x v="1"/>
  </r>
  <r>
    <x v="854"/>
    <s v="CAS6453145"/>
    <s v="Issue"/>
    <x v="0"/>
    <x v="4"/>
    <m/>
    <m/>
    <s v="Von Duprin"/>
    <s v="Exit"/>
    <s v="98/99"/>
    <s v="Indianapolis"/>
    <s v="RETURN _x000a_4.00 1.00 ea ED99 34553 9947WDC-L-US26D-3'-RHR-LBR-996-17-US26D-338-LBS-PBT=US32D-SNB_x000a_5.00 1.00 ea ED99 34556 9947WDC-L-US26D-3'-LHR-LBR-996-17-US26D-338-LBS-PBT=US32D-SNB_x000a_6.00 1.00 ea ED99 77501 9947WDC-L-US26D-4'-LHR-LBR-996-17-US26D-338-LBS-PBT=US32D-SNB_x000a_7.00 4.00 ea ED99 10090 99-L-US26D-3'-LHR-996-17-US26D-299-PBT=US32D_x000a_8.00 5.00 ea ED99 10091 99-L-US26D-3'-RHR-996-17-US26D-299-PBT=US32D_x000a_11.00 1.00 ea ED99 71506 9947WDC-L-US26D-4'-RHR-LBR-996-17-US26D-338-LBS-PBT=US32D-SNB_x000a_45% RESTOCK FEE_x000a__x000a_SHIP FROM _x000a_Houston Warehouse_x000a_4031 Trey Dr_x000a_Houston, TX 77084_x000a_USA_x000a__x000a__x000a__x000a_Is there anything else we should know about this return?: CUSTOMER SWITCHING TO SALTO_x000a_Selected primary Product Type: Exits_x000a_Is this still new and in the original package?: Yes_x000a_Email: chris@chapman-smidt.com_x000a_Phone Number: 17136889794_x000a_Preferred Contact Method: Email"/>
    <s v="CHAPMAN SMIDT HARDWARE INC"/>
    <s v="SO03210579"/>
    <s v="47670"/>
    <s v="45643634/45641811"/>
    <n v="6"/>
    <s v="Von Duprin"/>
    <s v="Exit"/>
    <s v="98/99"/>
    <s v="Indianapolis"/>
    <n v="1"/>
    <s v="0141033~Customer Ordered Incorrect Amount|1040~(Cliente) Ordinato Q.tà/Valore Errato|3082~Cliente solicitó cantidad errónea|1036~Le client a commandé un montant incorrect"/>
    <s v="2251033~Overage|1036~Excédent|1040~Troppo Vecchio|3082~Exceso|1055~Geçkin"/>
    <m/>
    <x v="4"/>
    <m/>
    <s v="ED99 159244"/>
    <m/>
    <m/>
    <m/>
    <n v="46013.791666666701"/>
    <m/>
    <m/>
    <s v="Return Only"/>
    <s v="Active"/>
    <s v="Portal Cases"/>
    <s v="Mary Rowinski"/>
    <s v="Commercial"/>
    <x v="0"/>
    <s v="Customer Ordered Incorrect Amount"/>
    <s v="Overage"/>
    <s v=""/>
    <s v="2026 / 02"/>
    <s v="Return / Replace / Scrap"/>
    <x v="1"/>
  </r>
  <r>
    <x v="854"/>
    <s v="CAS6453145"/>
    <s v="Issue"/>
    <x v="0"/>
    <x v="4"/>
    <m/>
    <m/>
    <s v="Von Duprin"/>
    <s v="Exit"/>
    <s v="98/99"/>
    <s v="Indianapolis"/>
    <s v="RETURN _x000a_4.00 1.00 ea ED99 34553 9947WDC-L-US26D-3'-RHR-LBR-996-17-US26D-338-LBS-PBT=US32D-SNB_x000a_5.00 1.00 ea ED99 34556 9947WDC-L-US26D-3'-LHR-LBR-996-17-US26D-338-LBS-PBT=US32D-SNB_x000a_6.00 1.00 ea ED99 77501 9947WDC-L-US26D-4'-LHR-LBR-996-17-US26D-338-LBS-PBT=US32D-SNB_x000a_7.00 4.00 ea ED99 10090 99-L-US26D-3'-LHR-996-17-US26D-299-PBT=US32D_x000a_8.00 5.00 ea ED99 10091 99-L-US26D-3'-RHR-996-17-US26D-299-PBT=US32D_x000a_11.00 1.00 ea ED99 71506 9947WDC-L-US26D-4'-RHR-LBR-996-17-US26D-338-LBS-PBT=US32D-SNB_x000a_45% RESTOCK FEE_x000a__x000a_SHIP FROM _x000a_Houston Warehouse_x000a_4031 Trey Dr_x000a_Houston, TX 77084_x000a_USA_x000a__x000a__x000a__x000a_Is there anything else we should know about this return?: CUSTOMER SWITCHING TO SALTO_x000a_Selected primary Product Type: Exits_x000a_Is this still new and in the original package?: Yes_x000a_Email: chris@chapman-smidt.com_x000a_Phone Number: 17136889794_x000a_Preferred Contact Method: Email"/>
    <s v="CHAPMAN SMIDT HARDWARE INC"/>
    <s v="SO03210579"/>
    <s v="47670"/>
    <s v="45643634/45641811"/>
    <n v="7"/>
    <s v="Von Duprin"/>
    <s v="Exit"/>
    <s v="98/99"/>
    <s v="Indianapolis"/>
    <n v="4"/>
    <s v="0141033~Customer Ordered Incorrect Amount|1040~(Cliente) Ordinato Q.tà/Valore Errato|3082~Cliente solicitó cantidad errónea|1036~Le client a commandé un montant incorrect"/>
    <s v="2251033~Overage|1036~Excédent|1040~Troppo Vecchio|3082~Exceso|1055~Geçkin"/>
    <m/>
    <x v="4"/>
    <m/>
    <s v="ED99 159245"/>
    <m/>
    <m/>
    <m/>
    <n v="46013.791666666701"/>
    <m/>
    <m/>
    <s v="Return Only"/>
    <s v="Active"/>
    <s v="Portal Cases"/>
    <s v="Mary Rowinski"/>
    <s v="Commercial"/>
    <x v="0"/>
    <s v="Customer Ordered Incorrect Amount"/>
    <s v="Overage"/>
    <s v=""/>
    <s v="2026 / 02"/>
    <s v="Return / Replace / Scrap"/>
    <x v="1"/>
  </r>
  <r>
    <x v="854"/>
    <s v="CAS6453145"/>
    <s v="Issue"/>
    <x v="0"/>
    <x v="4"/>
    <m/>
    <m/>
    <s v="Von Duprin"/>
    <s v="Exit"/>
    <s v="98/99"/>
    <s v="Indianapolis"/>
    <s v="RETURN _x000a_4.00 1.00 ea ED99 34553 9947WDC-L-US26D-3'-RHR-LBR-996-17-US26D-338-LBS-PBT=US32D-SNB_x000a_5.00 1.00 ea ED99 34556 9947WDC-L-US26D-3'-LHR-LBR-996-17-US26D-338-LBS-PBT=US32D-SNB_x000a_6.00 1.00 ea ED99 77501 9947WDC-L-US26D-4'-LHR-LBR-996-17-US26D-338-LBS-PBT=US32D-SNB_x000a_7.00 4.00 ea ED99 10090 99-L-US26D-3'-LHR-996-17-US26D-299-PBT=US32D_x000a_8.00 5.00 ea ED99 10091 99-L-US26D-3'-RHR-996-17-US26D-299-PBT=US32D_x000a_11.00 1.00 ea ED99 71506 9947WDC-L-US26D-4'-RHR-LBR-996-17-US26D-338-LBS-PBT=US32D-SNB_x000a_45% RESTOCK FEE_x000a__x000a_SHIP FROM _x000a_Houston Warehouse_x000a_4031 Trey Dr_x000a_Houston, TX 77084_x000a_USA_x000a__x000a__x000a__x000a_Is there anything else we should know about this return?: CUSTOMER SWITCHING TO SALTO_x000a_Selected primary Product Type: Exits_x000a_Is this still new and in the original package?: Yes_x000a_Email: chris@chapman-smidt.com_x000a_Phone Number: 17136889794_x000a_Preferred Contact Method: Email"/>
    <s v="CHAPMAN SMIDT HARDWARE INC"/>
    <s v="SO03210579"/>
    <s v="47670"/>
    <s v="45643634/45641811"/>
    <n v="8"/>
    <s v="Von Duprin"/>
    <s v="Exit"/>
    <s v="98/99"/>
    <s v="Indianapolis"/>
    <n v="5"/>
    <s v="0141033~Customer Ordered Incorrect Amount|1040~(Cliente) Ordinato Q.tà/Valore Errato|3082~Cliente solicitó cantidad errónea|1036~Le client a commandé un montant incorrect"/>
    <s v="2251033~Overage|1036~Excédent|1040~Troppo Vecchio|3082~Exceso|1055~Geçkin"/>
    <m/>
    <x v="4"/>
    <m/>
    <s v="ED99 89678"/>
    <m/>
    <m/>
    <m/>
    <n v="46013.791666666701"/>
    <m/>
    <m/>
    <s v="Return Only"/>
    <s v="Active"/>
    <s v="Portal Cases"/>
    <s v="Mary Rowinski"/>
    <s v="Commercial"/>
    <x v="0"/>
    <s v="Customer Ordered Incorrect Amount"/>
    <s v="Overage"/>
    <s v=""/>
    <s v="2026 / 02"/>
    <s v="Return / Replace / Scrap"/>
    <x v="1"/>
  </r>
  <r>
    <x v="854"/>
    <s v="CAS6453145"/>
    <s v="Issue"/>
    <x v="0"/>
    <x v="4"/>
    <m/>
    <m/>
    <s v="Von Duprin"/>
    <s v="Exit"/>
    <s v="98/99"/>
    <s v="Indianapolis"/>
    <s v="RETURN _x000a_4.00 1.00 ea ED99 34553 9947WDC-L-US26D-3'-RHR-LBR-996-17-US26D-338-LBS-PBT=US32D-SNB_x000a_5.00 1.00 ea ED99 34556 9947WDC-L-US26D-3'-LHR-LBR-996-17-US26D-338-LBS-PBT=US32D-SNB_x000a_6.00 1.00 ea ED99 77501 9947WDC-L-US26D-4'-LHR-LBR-996-17-US26D-338-LBS-PBT=US32D-SNB_x000a_7.00 4.00 ea ED99 10090 99-L-US26D-3'-LHR-996-17-US26D-299-PBT=US32D_x000a_8.00 5.00 ea ED99 10091 99-L-US26D-3'-RHR-996-17-US26D-299-PBT=US32D_x000a_11.00 1.00 ea ED99 71506 9947WDC-L-US26D-4'-RHR-LBR-996-17-US26D-338-LBS-PBT=US32D-SNB_x000a_45% RESTOCK FEE_x000a__x000a_SHIP FROM _x000a_Houston Warehouse_x000a_4031 Trey Dr_x000a_Houston, TX 77084_x000a_USA_x000a__x000a__x000a__x000a_Is there anything else we should know about this return?: CUSTOMER SWITCHING TO SALTO_x000a_Selected primary Product Type: Exits_x000a_Is this still new and in the original package?: Yes_x000a_Email: chris@chapman-smidt.com_x000a_Phone Number: 17136889794_x000a_Preferred Contact Method: Email"/>
    <s v="CHAPMAN SMIDT HARDWARE INC"/>
    <s v="SO03210579"/>
    <s v="47670"/>
    <s v="45643634/45641811"/>
    <n v="11"/>
    <s v="Von Duprin"/>
    <s v="Exit"/>
    <s v="98/99"/>
    <s v="Indianapolis"/>
    <n v="1"/>
    <s v="0141033~Customer Ordered Incorrect Amount|1040~(Cliente) Ordinato Q.tà/Valore Errato|3082~Cliente solicitó cantidad errónea|1036~Le client a commandé un montant incorrect"/>
    <s v="2251033~Overage|1036~Excédent|1040~Troppo Vecchio|3082~Exceso|1055~Geçkin"/>
    <m/>
    <x v="4"/>
    <m/>
    <s v="ED99 190910"/>
    <m/>
    <m/>
    <m/>
    <n v="46013.791666666701"/>
    <m/>
    <m/>
    <s v="Return Only"/>
    <s v="Active"/>
    <s v="Portal Cases"/>
    <s v="Mary Rowinski"/>
    <s v="Commercial"/>
    <x v="0"/>
    <s v="Customer Ordered Incorrect Amount"/>
    <s v="Overage"/>
    <s v=""/>
    <s v="2026 / 02"/>
    <s v="Return / Replace / Scrap"/>
    <x v="1"/>
  </r>
  <r>
    <x v="855"/>
    <s v="CAS6453575"/>
    <s v="Issue"/>
    <x v="0"/>
    <x v="1"/>
    <m/>
    <m/>
    <s v="Schlage Residential"/>
    <s v="Lock"/>
    <s v="J"/>
    <s v="Olathe"/>
    <s v="NC RPL-SHORTAGE _x000a_LINE 4- LOCK.J10.DOV.622.16-254.10-101.134 QTY 14 _x000a__x000a_SHIP TO: 7140_x000a_7140 OPPORTUNITY RD_x000a_SAN DIEGO, CA, 92111, US"/>
    <s v="ANIXTER INC"/>
    <s v="14257825"/>
    <s v="06K-479052-57J#1"/>
    <s v="8167787"/>
    <n v="4"/>
    <s v="Schlage Residential"/>
    <s v="Lock"/>
    <s v="J"/>
    <s v="Olathe"/>
    <n v="14"/>
    <s v="0213082~Allegion no envió un producto/pieza|1040~(Alle) Spedito Articolo/Componente mancante|1036~Allegion a envoyé un produit ou une pièce manquante|1033~Allegion Sent Missing Product / Part"/>
    <s v="9741040~Prodotto Mancante|1033~Missing Product|1036~Produit manquant"/>
    <m/>
    <x v="0"/>
    <m/>
    <s v="043156007547"/>
    <m/>
    <m/>
    <m/>
    <n v="46069.791666666701"/>
    <m/>
    <m/>
    <s v="Replace Only"/>
    <s v="Resolved"/>
    <s v="Erika Harris"/>
    <s v="Erika Harris"/>
    <s v="Residential - Channel"/>
    <x v="7"/>
    <s v="Allegion Sent Missing Product / Part"/>
    <s v="Missing Product"/>
    <s v=""/>
    <s v="2026 / 02"/>
    <s v="Return / Replace / Scrap"/>
    <x v="0"/>
  </r>
  <r>
    <x v="856"/>
    <s v="CAS6444500"/>
    <s v="Issue"/>
    <x v="0"/>
    <x v="3"/>
    <m/>
    <m/>
    <s v="Ives / Gj Commercial"/>
    <s v="Accy"/>
    <s v="Continuous Hinges - Geared"/>
    <s v="Indianapolis"/>
    <s v="Please provide BOL as carrier delivered to wrong address. _x000a__x000a_Pick up:_x000a_Precision Door_x000a_4420 Buckeystown Pike, _x000a_Suite H, _x000a_Frederick, Md, 21704._x000a__x000a_Ship to:_x000a_Knowles Door_x000a_811 MILL ST_x000a_Wichita Falls, TX 76301_x000a_USA"/>
    <s v="COOK &amp; BOARDMAN LLC - DBA PRECISION FREDERICK"/>
    <s v="SO03256496"/>
    <s v="21385"/>
    <s v="45705505"/>
    <m/>
    <s v="Ives / Gj Commercial"/>
    <s v="Accy"/>
    <s v="Continuous Hinges - Geared"/>
    <s v="Indianapolis"/>
    <n v="1"/>
    <s v="Lost in Transit/Wrong Address"/>
    <s v="1513082~Extraviado en tránsito - Transportista|1040~Smarrimento in transito - Vettore|1036~Perdu en transit - Transporteur|1033~Lost in Transit - Carrier"/>
    <m/>
    <x v="5"/>
    <m/>
    <m/>
    <m/>
    <m/>
    <m/>
    <m/>
    <n v="46077"/>
    <m/>
    <s v="Replace Only"/>
    <s v="Resolved"/>
    <s v="Caleb Nanzer"/>
    <s v="Caleb Nanzer"/>
    <s v="Commercial"/>
    <x v="1"/>
    <s v="Lost in Transit/Wrong Address"/>
    <s v="Lost in Transit - Carrier"/>
    <s v=""/>
    <s v="2026 / 02"/>
    <s v="Return / Replace / Scrap"/>
    <x v="0"/>
  </r>
  <r>
    <x v="857"/>
    <s v="CAS6444585"/>
    <s v="Issue"/>
    <x v="0"/>
    <x v="1"/>
    <m/>
    <m/>
    <s v="Von Duprin"/>
    <s v="Exit"/>
    <s v="Mechanical Parts / Kits"/>
    <s v="Indianapolis"/>
    <s v="RPL LINE 1 QTY. 2 DUE TO INCORRECT PART RECEIVED. _x000a_PART# 050566-32_x000a__x000a_RPL# SO03282941_x000a__x000a_A CREDIT OF $ 23.32 HAS BEEN SUBMITTED TO OFFSET THE COST OF THIS REPLACEMENT."/>
    <s v="Allegion Korea Inc"/>
    <s v="SO03239533"/>
    <s v="PO-KR260007"/>
    <s v="45677900"/>
    <n v="1"/>
    <s v="Von Duprin"/>
    <s v="Exit"/>
    <s v="Mechanical Parts / Kits"/>
    <s v="Indianapolis"/>
    <n v="2"/>
    <s v="0281033~Allegion Sent Incorrect Product / Part"/>
    <s v="9721033~Incorrect Product|1036~Produit incorrect|1040~Prodotto errato"/>
    <m/>
    <x v="0"/>
    <m/>
    <s v="050566-32"/>
    <m/>
    <m/>
    <m/>
    <n v="46055.791666666701"/>
    <m/>
    <m/>
    <s v="Return and Replace"/>
    <s v="Resolved"/>
    <s v="James Andres"/>
    <s v="James Andres"/>
    <s v="International"/>
    <x v="0"/>
    <s v="Allegion Sent Incorrect Product / Part"/>
    <s v="Incorrect Produc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3349A/9949 TOP LATCH SERV KIT, 24090110"/>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3349A/9949 BTM LATCH SERV KIT, 24090128"/>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9  TOP MTG PKG, 23946429"/>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9  BTM MTG PKG, 23946437"/>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8/9949 CTRSLIDE SERV KIT, 24090144"/>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8/9927/47/48/75 DEVICE TEMPLA, 900595-00"/>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8/99R/75 MTG PKG, 900561-00"/>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249 strike"/>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349 strike"/>
    <m/>
    <m/>
    <m/>
    <n v="45909.833333333299"/>
    <m/>
    <m/>
    <s v="Replace Only"/>
    <s v="Resolved"/>
    <s v="Portal Cases"/>
    <s v="Karen Fischer"/>
    <s v="Commercial"/>
    <x v="0"/>
    <s v="Allegion Sent Missing Product / Part"/>
    <s v="Missing Part / Component"/>
    <s v=""/>
    <s v="2026 / 02"/>
    <s v="Return / Replace / Scrap"/>
    <x v="0"/>
  </r>
  <r>
    <x v="859"/>
    <s v="CAS6446288"/>
    <s v="Issue"/>
    <x v="0"/>
    <x v="0"/>
    <m/>
    <s v="Reliability"/>
    <s v="Lcn"/>
    <s v="Dctl"/>
    <s v="4040XP"/>
    <s v="Princeton"/>
    <s v="RTN/RPL; (62%)_x000a_QTY (4) 4040XP-3071 .AL _x000a_Leaking_x000a_Issue call tag 42 Lbs._x000a__x000a_P/U- Ship To;_x000a_Omega Door and Hardware_x000a_Attention: PO#36841-RPL_x000a_924 Division St_x000a_Kansas City, KS 66103_x000a__x000a_Info;_x000a_4x closers leaking, photos show a closer quite damaged, unfortunately closers are no longer installed, requested that templating is confirmed when installing the replacements_x000a_2nd email attached 2/27 has photos of date stamps on 4 closers since they seemed to have aged so differently._x000a_PO 36841, 7/3/25, 753799-00"/>
    <s v="OMEGA DESIGN ARCHITECTURE PC"/>
    <s v="753799-00"/>
    <s v="36841"/>
    <s v="753799-00 8/13/2025"/>
    <m/>
    <s v="Lcn"/>
    <s v="Dctl"/>
    <s v="4040XP"/>
    <s v="Princeton"/>
    <n v="4"/>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040XP- 3071 ALUM TBSRT"/>
    <s v="STD Cylinder"/>
    <m/>
    <m/>
    <n v="45881.833333333299"/>
    <m/>
    <m/>
    <s v="Return and Replace"/>
    <s v="Active"/>
    <s v="Keith Clayton"/>
    <s v="Karen Fischer"/>
    <s v="Commercial"/>
    <x v="4"/>
    <s v="Leaking After Install"/>
    <s v="Leaking Grease"/>
    <s v=""/>
    <s v="2026 / 02"/>
    <s v="Return / Replace / Scrap"/>
    <x v="0"/>
  </r>
  <r>
    <x v="860"/>
    <s v="CAS6447413"/>
    <s v="Issue"/>
    <x v="0"/>
    <x v="1"/>
    <m/>
    <m/>
    <s v="Fast Track"/>
    <s v="Multiple"/>
    <s v="Multiple"/>
    <s v="Indianapolis"/>
    <s v="CHARGE REPLACEMENT THROUGH FASTTRACK ( REPLACEMENT ORDER SO03292535)_x000a_LINE 1 ND10 RHO 626 ( 5 EA)_x000a__x000a_RETURN FOR FULL CREDIT/ WITH CALL TAGS _x000a_ND40S RHO 626 13-248 DTH=1.3/4&quot; BS=2.3/4&quot; 10-025  (5 EA)_x000a__x000a_Wrong product entered- OE error_x000a_Entered as _x000a_ND40S RHO 626 13-248 DTH=1.3/4&quot; BS=2.3/4&quot; 10-025  QTY 5_x000a_Should be_x000a_ND10 RHO 626   QTY 5_x000a__x000a_SHIP TO:_x000a_FOUNDATION BUILDING MATERIALS LLC_x000a_4333 W 71ST ST_x000a_INDIANAPOLIS, IN 46268"/>
    <s v="Foundation Building Materials"/>
    <s v="SO03284407"/>
    <s v="2049689-00"/>
    <s v="45718457"/>
    <m/>
    <s v="Fast Track"/>
    <s v="Multiple"/>
    <s v="Multiple"/>
    <s v="Indianapolis"/>
    <n v="5"/>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ND40S RHO 626 13-248 DTH=1.3/4&quot; BS=2.3/4&quot; 10-025"/>
    <m/>
    <m/>
    <m/>
    <n v="46083.791666666701"/>
    <m/>
    <m/>
    <s v="Replace Only"/>
    <s v="Active"/>
    <s v="Lucresia James"/>
    <s v="JaNette Hooten"/>
    <s v="Commercial"/>
    <x v="17"/>
    <s v="Allegion Entered Incorrect Product"/>
    <s v="Allegion Entered Incorrect Product"/>
    <s v=""/>
    <s v="2026 / 02"/>
    <s v="Return / Replace / Scrap"/>
    <x v="1"/>
  </r>
  <r>
    <x v="861"/>
    <s v="CAS6447509"/>
    <s v="Issue"/>
    <x v="0"/>
    <x v="0"/>
    <m/>
    <s v="Reliability"/>
    <s v="Schlage Commercial"/>
    <s v="Lock"/>
    <s v="L9000"/>
    <s v="Security"/>
    <s v="RPL ORDER # 14280314_x000a_DONE 02/27/26 CC_x000a_SCRAP &amp; REPLACE_x000a_LINE 9_x000a_(QTY 1) L9456.B.18.622.00A.RH.09-664.10-072.134.1 3/16.DM.OS-OCC_x000a__x000a_When you throw the deadbolt and use the handle to open door it does not retract the deadbolt, you have to use the thumbturn to retract deadbolt.  We can return the defective lock when new is provided."/>
    <s v="CONTRACT HARDWARE INC"/>
    <s v="14119247"/>
    <s v="25130157"/>
    <s v="7953997"/>
    <n v="9"/>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SLLK*10847550"/>
    <s v="L9456"/>
    <m/>
    <m/>
    <n v="45861.833333333299"/>
    <m/>
    <m/>
    <s v="Replace Only"/>
    <s v="Resolved"/>
    <s v="Portal Cases"/>
    <s v="Carla Castelli"/>
    <s v="Commercial"/>
    <x v="3"/>
    <s v="Functional Mechanical"/>
    <s v="Broken / Bad Parts"/>
    <s v=""/>
    <s v="2026 / 02"/>
    <s v="Return / Replace / Scrap"/>
    <x v="0"/>
  </r>
  <r>
    <x v="862"/>
    <s v="CAS6447527"/>
    <s v="Issue"/>
    <x v="0"/>
    <x v="0"/>
    <m/>
    <s v="Reliability"/>
    <s v="Schlage Residential"/>
    <s v="Lock"/>
    <s v="J"/>
    <s v="Olathe"/>
    <s v="NC RPL- Defective- latches keep popping off_x000a__x000a_J10.SOL.625.16-254.10-101.134   QTY 2    10.89_x000a_043156195107_x000a__x000a__x000a_Brady Rees _x000a_471 Foothill Dr_x000a_ Fillmore Ca. 93015"/>
    <s v="PACIFIC BUILDERS HARDWARE &amp; LIGHTING INC"/>
    <s v="14130661 / SO03041643"/>
    <s v="265177"/>
    <s v="7952983"/>
    <m/>
    <s v="Schlage Residential"/>
    <s v="Lock"/>
    <s v="J"/>
    <s v="Olathe"/>
    <n v="2"/>
    <s v="0311033~Functional Mechanical|1040~Funzionamento Meccanico|3082~Función mecánica|1036~Functional Mechanical"/>
    <s v="0161033~Broken / Bad Parts|1040~Parti rotte / difettose|3082~Partes rotas / malas|1036~Pièces cassées / mauvaises"/>
    <m/>
    <x v="0"/>
    <m/>
    <s v="J10.SOL.625.16-254.10-101.134"/>
    <s v="J10"/>
    <m/>
    <m/>
    <n v="45860.833333333299"/>
    <m/>
    <m/>
    <s v="Replace Only"/>
    <s v="Resolved"/>
    <s v="Lucresia James"/>
    <s v="Lucresia James"/>
    <s v="Residential - Channel"/>
    <x v="7"/>
    <s v="Functional Mechanical"/>
    <s v="Broken / Bad Parts"/>
    <s v=""/>
    <s v="2026 / 02"/>
    <s v="Return / Replace / Scrap"/>
    <x v="0"/>
  </r>
  <r>
    <x v="863"/>
    <s v="CAS6447552"/>
    <s v="Issue"/>
    <x v="0"/>
    <x v="0"/>
    <m/>
    <s v="Out of Box"/>
    <s v="Schlage Commercial"/>
    <s v="Lock"/>
    <s v="L9000"/>
    <s v="Security"/>
    <s v="RPL NC / The cylinder prep has bad threading. See attached pictures. _x000a_Line 2 qty 2) L283-134_x000a__x000a_Ship to:_x000a_Security Builders Supply_x000a_Attn: Rob Koteski 815-873-1040 / Oregon Fire Dept. _x000a_5077 America Rd._x000a_Rockford, Il 61109"/>
    <s v="ALLEGION - RSO CHICAGO"/>
    <s v="14188151"/>
    <s v="3045110001"/>
    <s v="8049229"/>
    <n v="2"/>
    <s v="Schlage Commercial"/>
    <s v="Lock"/>
    <s v="L9000"/>
    <s v="Security"/>
    <n v="2"/>
    <s v="0311033~Functional Mechanical|1040~Funzionamento Meccanico|3082~Función mecánica|1036~Functional Mechanical"/>
    <s v="0161033~Broken / Bad Parts|1040~Parti rotte / difettose|3082~Partes rotas / malas|1036~Pièces cassées / mauvaises"/>
    <m/>
    <x v="0"/>
    <m/>
    <s v="194555257771"/>
    <s v="L9080"/>
    <m/>
    <m/>
    <n v="45951.833333333299"/>
    <m/>
    <m/>
    <s v="Replace Only"/>
    <s v="Resolved"/>
    <s v="Damien Shiles"/>
    <s v="Venus Diaz"/>
    <s v="Commercial"/>
    <x v="3"/>
    <s v="Functional Mechanical"/>
    <s v="Broken / Bad Parts"/>
    <s v=""/>
    <s v="2026 / 02"/>
    <s v="Return / Replace / Scrap"/>
    <x v="0"/>
  </r>
  <r>
    <x v="864"/>
    <s v="CAS6447822"/>
    <s v="Issue"/>
    <x v="0"/>
    <x v="1"/>
    <m/>
    <m/>
    <s v="Falcon"/>
    <s v="Lock"/>
    <s v="MA"/>
    <s v="El Sauzal"/>
    <s v="RPL NC / Customer received the wrong product_x000a__x000a_Line 1 Qty 1) LOCK.MA571.L.DN.626.LR.S77819.A8737-1.134_x000a__x000a_Ship to:_x000a_LOVE'S TIRE SHOP #621_x000a_1402 STATE HWY O_x000a_BEVIER, MO, 63532, US"/>
    <s v="UNIVERSITY BUILDING SPEC INC"/>
    <s v="14241374"/>
    <s v="0045396"/>
    <s v="8121739"/>
    <n v="1"/>
    <s v="Falcon"/>
    <s v="Lock"/>
    <s v="MA"/>
    <s v="El Sauzal"/>
    <n v="1"/>
    <s v="0281033~Allegion Sent Incorrect Product / Part"/>
    <s v="9721033~Incorrect Product|1036~Produit incorrect|1040~Prodotto errato"/>
    <m/>
    <x v="0"/>
    <m/>
    <s v="MA-FLLK*4551348"/>
    <m/>
    <m/>
    <m/>
    <n v="46026.791666666701"/>
    <m/>
    <m/>
    <s v="Replace Only"/>
    <s v="Resolved"/>
    <s v="Damien Shiles"/>
    <s v="Veronica Ross"/>
    <s v="Commercial"/>
    <x v="16"/>
    <s v="Allegion Sent Incorrect Product / Part"/>
    <s v="Incorrect Product"/>
    <s v=""/>
    <s v="2026 / 02"/>
    <s v="Return / Replace / Scrap"/>
    <x v="0"/>
  </r>
  <r>
    <x v="865"/>
    <s v="CAS6449136"/>
    <s v="Issue"/>
    <x v="0"/>
    <x v="1"/>
    <m/>
    <m/>
    <s v="Ives / Gj Commercial"/>
    <s v="Accy"/>
    <s v="Continuous Hinges - Geared"/>
    <s v="Indianapolis"/>
    <s v="N/C replacement,  factory sent wrong finish. Please send photos before we process. _x000a__x000a_Line 5 - Qty 5 - 112HD 95&quot; (2413mm)&quot; 315AN  EPT LOC=42&quot; (1066.8mm)_x000a__x000a_Ship to:_x000a_DH Pace_x000a_945 Schrock Rd_x000a_Columbus, OH 43229_x000a_USA_x000a_------------_x000a_Is there anything else we should know about this return?: Order entry error on Allegions part. We ordered 313AN finish and these were sent as 315AN finish. Also, one of the 5 hinges on this, seems to be the wrong hinge altogether.  Please send replacements asap and advise if these need to be sent back._x000a_Selected primary Product Type: Accessories_x000a_Do you also need to update the Ship To Address on your order?: No_x000a_The original ship-to address is saved on the shipping tab._x000a_Did the label match the product inside?: Yes_x000a_Email: david.byrne@dhpace.com_x000a_Phone Number: 3147815200_x000a_Preferred Contact Method: Email"/>
    <s v="D H PACE COMPANY - DBA CAPITAL DOOR SOLUTIONS"/>
    <s v="SO03275445"/>
    <s v="271.507163"/>
    <s v="45714678"/>
    <n v="5"/>
    <s v="Ives / Gj Commercial"/>
    <s v="Accy"/>
    <s v="Continuous Hinges - Geared"/>
    <s v="Indianapolis"/>
    <n v="5"/>
    <s v="0281033~Allegion Sent Incorrect Product / Part"/>
    <s v="9731033~Incorrect Part / Component|1036~Composant/pièce incorrect|1040~Componente errato"/>
    <m/>
    <x v="0"/>
    <m/>
    <s v="CH112HD-3"/>
    <m/>
    <m/>
    <m/>
    <n v="46075.791666666701"/>
    <m/>
    <m/>
    <s v="Replace Only"/>
    <s v="Resolved"/>
    <s v="Portal Cases"/>
    <s v="Caleb Nanzer"/>
    <s v="Commercial"/>
    <x v="1"/>
    <s v="Allegion Sent Incorrect Product / Part"/>
    <s v="Incorrect Part / Component"/>
    <s v=""/>
    <s v="2026 / 02"/>
    <s v="Return / Replace / Scrap"/>
    <x v="0"/>
  </r>
  <r>
    <x v="866"/>
    <s v="CAS6449166"/>
    <s v="Issue"/>
    <x v="0"/>
    <x v="1"/>
    <m/>
    <m/>
    <s v="Ives / Gj Commercial"/>
    <s v="Accy"/>
    <s v="Hinges"/>
    <s v="Indianapolis"/>
    <s v="N/C replacement, shortage of below material as OE did not enter correct amount. _x000a__x000a_Line 4 - Qty 6 - 5BB1 4.5 x 4.5 613_x000a__x000a_Ship to:_x000a_Access Hardware_x000a_10824 EDISON CT_x000a_Rancho Cucamonga, CA 91730_x000a_USA_x000a__x000a_Is there anything else we should know about your request?: The original PO was for (12) each. We were sent only (6) each._x000a_Selected primary Product Type: Accessories_x000a_Do you also need to update the Ship To Address on your order?: No_x000a_The original ship-to address is saved on the shipping tab._x000a_Email: portega@accesshardware.com_x000a_Phone Number: (510) 756-5719_x000a_Preferred Contact Method: Email"/>
    <s v="ACCESS HARDWARE SUPPLY"/>
    <s v="SO03270731"/>
    <s v="AL19774"/>
    <s v="45706853"/>
    <n v="4"/>
    <s v="Ives / Gj Commercial"/>
    <s v="Accy"/>
    <s v="Hinges"/>
    <s v="Indianapolis"/>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HINGE.908"/>
    <m/>
    <m/>
    <m/>
    <n v="46070.791666666701"/>
    <m/>
    <m/>
    <s v="Replace Only"/>
    <s v="Resolved"/>
    <s v="Portal Cases"/>
    <s v="Caleb Nanzer"/>
    <s v="Commercial"/>
    <x v="1"/>
    <s v="Allegion Entered Incorrect Product"/>
    <s v="Allegion Entered Incorrect Product"/>
    <s v=""/>
    <s v="2026 / 02"/>
    <s v="Return / Replace / Scrap"/>
    <x v="1"/>
  </r>
  <r>
    <x v="867"/>
    <s v="CAS6450533"/>
    <s v="Issue"/>
    <x v="0"/>
    <x v="4"/>
    <m/>
    <m/>
    <s v="Ives / Gj Commercial"/>
    <s v="Accy"/>
    <s v="Coordinators/Carry Bar"/>
    <s v="Indianapolis"/>
    <s v="RTN 45%_x000a__x000a_LINE 1_x000a_4EA COR72 US28 COORD_x000a__x000a_***********************************************_x000a_Is there anything else we should know about this return?: NOT LONGER NEEDED_x000a_Selected primary Product Type: Accessories_x000a_Is this still new and in the original package?: Yes_x000a_Email: alma.arredondo@imlss.com_x000a_Phone Number: (303) 223-8003_x000a_Preferred Contact Method: Email"/>
    <s v="IML Security Supply"/>
    <s v="SO03217667"/>
    <s v="691799"/>
    <s v="45641416"/>
    <n v="1"/>
    <s v="Ives / Gj Commercial"/>
    <s v="Accy"/>
    <s v="Hinges"/>
    <s v="Indianapolis"/>
    <n v="4"/>
    <s v="0141033~Customer Ordered Incorrect Amount|1040~(Cliente) Ordinato Q.tà/Valore Errato|3082~Cliente solicitó cantidad errónea|1036~Le client a commandé un montant incorrect"/>
    <s v="2251033~Overage|1036~Excédent|1040~Troppo Vecchio|3082~Exceso|1055~Geçkin"/>
    <m/>
    <x v="2"/>
    <m/>
    <s v="COR.10025"/>
    <m/>
    <m/>
    <m/>
    <n v="46013.791666666701"/>
    <m/>
    <m/>
    <s v="Return Only"/>
    <s v="Active"/>
    <s v="Portal Cases"/>
    <s v="Deandra Ball"/>
    <s v="Commercial"/>
    <x v="1"/>
    <s v="Customer Ordered Incorrect Amount"/>
    <s v="Overage"/>
    <s v=""/>
    <s v="2026 / 02"/>
    <s v="Return / Replace / Scrap"/>
    <x v="2"/>
  </r>
  <r>
    <x v="868"/>
    <s v="CAS6450728"/>
    <s v="Issue"/>
    <x v="0"/>
    <x v="1"/>
    <m/>
    <m/>
    <s v="Ives / Gj Commercial"/>
    <s v="Accy"/>
    <s v="Flush Bolts"/>
    <s v="Indianapolis"/>
    <s v="RPL:_x000a__x000a_4ea- FBPART.1018_x000a__x000a_Per customer- 2 out of 3 are missing the rods on line 5 after opening the package, so we need a total of 4 rods ASAP._x000a__x000a_Ship to:_x000a_Pitts Glass_x000a_1159 S. Highway 17_x000a_ATTN: Quentin 386-447-4740_x000a_Satsuma, FL 32189"/>
    <s v="PHOENIX ARCHITECTURAL HARDWARE GROUP"/>
    <s v="SO03250292"/>
    <s v="22454"/>
    <s v="45691403"/>
    <n v="5"/>
    <s v="Ives / Gj Commercial"/>
    <s v="Accy"/>
    <s v="Flush Bolts"/>
    <s v="Indianapolis"/>
    <n v="4"/>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FB.10120"/>
    <m/>
    <m/>
    <m/>
    <n v="46058.791666666701"/>
    <m/>
    <m/>
    <s v="Replace Only"/>
    <s v="Resolved"/>
    <s v="Destiny Rhodes"/>
    <s v="Caleb Nanzer"/>
    <s v="Commercial"/>
    <x v="1"/>
    <s v="Allegion Sent Missing Product / Part"/>
    <s v="Missing Part / Component"/>
    <s v=""/>
    <s v="2026 / 02"/>
    <s v="Return / Replace / Scrap"/>
    <x v="0"/>
  </r>
  <r>
    <x v="869"/>
    <s v="CAS6450741"/>
    <s v="Issue"/>
    <x v="0"/>
    <x v="1"/>
    <m/>
    <m/>
    <s v="Schlage Residential"/>
    <s v="Lock"/>
    <s v="F Handleset"/>
    <s v="Ensenada"/>
    <s v="Customer had ordered 5 locks in RH and 11 in LH this was a customer mistake should have been 11 RH and 5 LH Customer would like to return the locks with incorrect handing and receive 6 locks with RH _x000a__x000a_Return W/ 45% restocking fee_x000a_Line 2 qty. 6 _x000a_LOCK.F80.MER.619.LH.16-211.10-026.134.KD.C.48-180.2_x000a__x000a_Replace at cost_x000a_PB15 / 62.5% discount / 6.5% surcharge_x000a_qty. 6 LOCK.F80.MER.619.RH.16-211.10-026.134.KD.C.48-180.2_x000a__x000a_Ship to same address on order:_x000a_GENERAL HARDWARE &amp; BUILDERS SUPPLY _x000a_1100 INDUSTRIAL RD UNIT 7 _x000a_San Carlos, CA, 94070, US"/>
    <s v="GENERAL HARDWARE &amp; BUILDERS SUPPLY"/>
    <s v="14259604"/>
    <s v="141534MB"/>
    <s v="8151141"/>
    <n v="2"/>
    <s v="Schlage Residential"/>
    <s v="Lock"/>
    <s v="F Handleset"/>
    <s v="Ensenada"/>
    <n v="6"/>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194555331686"/>
    <m/>
    <m/>
    <m/>
    <n v="46056"/>
    <m/>
    <m/>
    <s v="Return Only"/>
    <s v="Active"/>
    <s v="Daniel Lister"/>
    <s v="Veronica Ross"/>
    <s v="Commercial"/>
    <x v="8"/>
    <s v="Customer Ordered Incorrect Product"/>
    <s v="Customer Ordered Incorrect Product"/>
    <s v=""/>
    <s v="2026 / 02"/>
    <s v="Return / Replace / Scrap"/>
    <x v="2"/>
  </r>
  <r>
    <x v="869"/>
    <s v="CAS6450741"/>
    <s v="Issue"/>
    <x v="0"/>
    <x v="1"/>
    <m/>
    <m/>
    <s v="Schlage Residential"/>
    <s v="Lock"/>
    <s v="F Handleset"/>
    <s v="Ensenada"/>
    <s v="Customer had ordered 5 locks in RH and 11 in LH this was a customer mistake should have been 11 RH and 5 LH Customer would like to return the locks with incorrect handing and receive 6 locks with RH _x000a__x000a_Return W/ 45% restocking fee_x000a_Line 2 qty. 6 _x000a_LOCK.F80.MER.619.LH.16-211.10-026.134.KD.C.48-180.2_x000a__x000a_Replace at cost_x000a_PB15 / 62.5% discount / 6.5% surcharge_x000a_qty. 6 LOCK.F80.MER.619.RH.16-211.10-026.134.KD.C.48-180.2_x000a__x000a_Ship to same address on order:_x000a_GENERAL HARDWARE &amp; BUILDERS SUPPLY _x000a_1100 INDUSTRIAL RD UNIT 7 _x000a_San Carlos, CA, 94070, US"/>
    <s v="GENERAL HARDWARE &amp; BUILDERS SUPPLY"/>
    <s v="14259604"/>
    <s v="141534MB"/>
    <s v="8151141"/>
    <n v="2"/>
    <s v="Schlage Residential"/>
    <s v="Lock"/>
    <s v="F Handleset"/>
    <s v="Ensenada"/>
    <n v="6"/>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OCK.F80.MER.619.RH.16-211.10-026.134.KD.C.48-180.2"/>
    <m/>
    <m/>
    <m/>
    <n v="46056"/>
    <m/>
    <m/>
    <s v="Replace Only"/>
    <s v="Active"/>
    <s v="Daniel Lister"/>
    <s v="Veronica Ross"/>
    <s v="Commercial"/>
    <x v="8"/>
    <s v="Customer Ordered Incorrect Product"/>
    <s v="Customer Ordered Incorrect Product"/>
    <s v=""/>
    <s v="2026 / 02"/>
    <s v="Return / Replace / Scrap"/>
    <x v="2"/>
  </r>
  <r>
    <x v="870"/>
    <s v="CAS6450831"/>
    <s v="Issue"/>
    <x v="0"/>
    <x v="1"/>
    <m/>
    <m/>
    <s v="Schlage Commercial"/>
    <s v="Lock"/>
    <s v="L9000"/>
    <s v="Security"/>
    <s v="Customer ordered 09-633 and received with all material except the lever itself checked with product support 09-633 is escutcheon only not lever customer needs lever_x000a__x000a_Charged replacement _x000a_qty. 10_x000a_09-402 06 626 134_x000a__x000a_Ship to same address on order:_x000a_ANIXTER INC 500 PIER A PL WILMINGTON, CA, 90744, US"/>
    <s v="ANIXTER – ANAHEIM"/>
    <s v="14264593"/>
    <s v="06K-479719-18K"/>
    <s v="8169061"/>
    <m/>
    <s v="Schlage Commercial"/>
    <s v="Lock"/>
    <s v="L9000"/>
    <s v="Security"/>
    <n v="10"/>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S00020115272"/>
    <s v="L9010"/>
    <m/>
    <m/>
    <n v="46070.791666666701"/>
    <m/>
    <m/>
    <s v="Replace Only"/>
    <s v="Resolved"/>
    <s v="Daniel Lister"/>
    <s v="Venus Diaz"/>
    <s v="Commercial"/>
    <x v="3"/>
    <s v="Customer Ordered Incorrect Product"/>
    <s v="Customer Ordered Incorrect Product"/>
    <s v=""/>
    <s v="2026 / 02"/>
    <s v="Return / Replace / Scrap"/>
    <x v="2"/>
  </r>
  <r>
    <x v="871"/>
    <s v="CAS6451971"/>
    <s v="Issue"/>
    <x v="1"/>
    <x v="2"/>
    <m/>
    <m/>
    <s v="Zero"/>
    <s v="Accy"/>
    <s v="Thresholds"/>
    <s v="Indianapolis"/>
    <s v="Valid quote 1449664 is approved to apply to this purchase order. Please see attached quote page for discount details. I. SANDOVAL_x000a__x000a_-----------------------_x000a__x000a_Please apply and credit quote number 1449664 to order, as quote was valid when PO was submitted. Per customer- this should have a 61.17% discount w/no surcharge"/>
    <s v="KELLEY BROTHERS"/>
    <s v="SO03262066"/>
    <s v="3-41057-24106CRPL25262"/>
    <s v="45714582"/>
    <n v="1"/>
    <s v="Zero"/>
    <s v="Accy"/>
    <s v="Thresholds"/>
    <s v="Indianapolis"/>
    <n v="73"/>
    <s v="0831033~Quote Exhausted / Expired|1040~Offerta Terminata / Scaduta|3082~Oferta expirada|1036~Devis épuisé/expiré"/>
    <s v="1261033~Quote Exhausted / Expired|1040~Offerta Terminata / Scaduta|3082~Oferta expirada|1036~Devis épuisé/expiré"/>
    <m/>
    <x v="7"/>
    <m/>
    <s v="THR546"/>
    <m/>
    <m/>
    <m/>
    <n v="46075.791666666701"/>
    <m/>
    <m/>
    <s v="Credit Request"/>
    <s v="Resolved"/>
    <s v="Destiny Rhodes"/>
    <s v="Destiny Rhodes"/>
    <s v="Commercial"/>
    <x v="5"/>
    <s v="Quote Exhausted / Expired"/>
    <s v="Quote Exhausted / Expired"/>
    <s v=""/>
    <s v="2026 / 02"/>
    <s v="Credit / Debit Request"/>
    <x v="1"/>
  </r>
  <r>
    <x v="872"/>
    <s v="CAS6452725"/>
    <s v="Issue"/>
    <x v="0"/>
    <x v="0"/>
    <m/>
    <s v="Reliability"/>
    <s v="Schlage Commercial"/>
    <s v="Lock"/>
    <s v="ND"/>
    <s v="El Sauzal"/>
    <s v="RETURN and REPLACE_x000a_1 LOCK.ND40I.D.BRW.626.RH.14-048.10-025.138.OS-OCC_x000a__x000a_SHIP TO_x000a_MIDWEST MOULDING &amp; DOOR INC_x000a_991 CENTENNIAL ST_x000a_GREEN BAY, WI 54304_x000a__x000a_RETURN_x000a_Please issue return label to Dave Kozicki to have bad lockset returned to Allegion Product Support ATTN Steve Couch/Bonnie Hagan.  _x000a__x000a_NOTES _x000a_Indicator lock, ND40 with outside indicator_x000a_The latch will not stay seated in the chassis - will not always unlock when the door is closed.  Latch can slide straight out of the chassis.  _x000a__x000a_ORIGNAL ORDER:  PO 1054393-DPK, _x000a_13832548"/>
    <s v="MIDWEST MOULDING &amp; DOOR INC"/>
    <s v="13832548"/>
    <s v="1054393-DPK"/>
    <m/>
    <m/>
    <s v="Schlage Commercial"/>
    <s v="Lock"/>
    <s v="N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m/>
    <s v="ND40"/>
    <s v="Chassis"/>
    <m/>
    <n v="45462.833333333299"/>
    <m/>
    <m/>
    <s v="Return and Replace"/>
    <s v="Active"/>
    <s v="Bonnie Hagan"/>
    <s v="Bonnie Hagan"/>
    <s v="Commercial"/>
    <x v="3"/>
    <s v="Functional Mechanical"/>
    <s v="Cannot lock / Unlock"/>
    <s v=""/>
    <s v="2026 / 02"/>
    <s v="Return / Replace / Scrap"/>
    <x v="0"/>
  </r>
  <r>
    <x v="873"/>
    <s v="CAS6454079"/>
    <s v="Issue"/>
    <x v="0"/>
    <x v="1"/>
    <m/>
    <m/>
    <s v="Ives / Gj Commercial"/>
    <s v="Accy"/>
    <s v="Hinges"/>
    <s v="Indianapolis"/>
    <s v="REPLACE @ NC - back to CS to update case with accurate replacements and case product section_x000a_SENT WRONG SIZES AND HAD EPTS_x000a_RETURN?_x000a__x000a_L1 (4) 112XY 79&quot; (2006.6mm) US28_x000a_L2 (4) 112XY 79&quot; (2006.6mm) US28_x000a__x000a_SHIP TO _x000a_DOOR MANHATTAN LLC_x000a_111 NE 37TH ST_x000a_OKLAHOMA CITY, OK 73105_x000a_USA"/>
    <s v="Christie Kennedy"/>
    <s v="SO03247648"/>
    <s v="800275-4CK"/>
    <s v="45687884"/>
    <n v="1"/>
    <s v="Ives / Gj Commercial"/>
    <s v="Accy"/>
    <s v="Hinges"/>
    <s v="Indianapolis"/>
    <n v="4"/>
    <s v="0213082~Allegion no envió un producto/pieza|1040~(Alle) Spedito Articolo/Componente mancante|1036~Allegion a envoyé un produit ou une pièce manquante|1033~Allegion Sent Missing Product / Part"/>
    <s v="9741040~Prodotto Mancante|1033~Missing Product|1036~Produit manquant"/>
    <m/>
    <x v="0"/>
    <m/>
    <s v="CH112XY-1"/>
    <m/>
    <m/>
    <m/>
    <n v="46078.791666666701"/>
    <m/>
    <m/>
    <s v="Replace Only"/>
    <s v="Active"/>
    <s v="Derrisha Labeaud"/>
    <s v="Caleb Nanzer"/>
    <s v="Commercial"/>
    <x v="1"/>
    <s v="Allegion Sent Missing Product / Part"/>
    <s v="Missing Product"/>
    <s v=""/>
    <s v="2026 / 02"/>
    <s v="Return / Replace / Scrap"/>
    <x v="0"/>
  </r>
  <r>
    <x v="873"/>
    <s v="CAS6454079"/>
    <s v="Issue"/>
    <x v="0"/>
    <x v="1"/>
    <m/>
    <m/>
    <s v="Ives / Gj Commercial"/>
    <s v="Accy"/>
    <s v="Hinges"/>
    <s v="Indianapolis"/>
    <s v="REPLACE @ NC - back to CS to update case with accurate replacements and case product section_x000a_SENT WRONG SIZES AND HAD EPTS_x000a_RETURN?_x000a__x000a_L1 (4) 112XY 79&quot; (2006.6mm) US28_x000a_L2 (4) 112XY 79&quot; (2006.6mm) US28_x000a__x000a_SHIP TO _x000a_DOOR MANHATTAN LLC_x000a_111 NE 37TH ST_x000a_OKLAHOMA CITY, OK 73105_x000a_USA"/>
    <s v="Christie Kennedy"/>
    <s v="SO03247648"/>
    <s v="800275-4CK"/>
    <s v="45687884"/>
    <n v="2"/>
    <s v="Ives / Gj Commercial"/>
    <s v="Accy"/>
    <s v="Hinges"/>
    <s v="Indianapolis"/>
    <n v="4"/>
    <s v="0281033~Allegion Sent Incorrect Product / Part"/>
    <s v="9721033~Incorrect Product|1036~Produit incorrect|1040~Prodotto errato"/>
    <m/>
    <x v="0"/>
    <m/>
    <s v="CH112XY-1"/>
    <m/>
    <m/>
    <m/>
    <n v="46078.791666666701"/>
    <m/>
    <m/>
    <s v="Replace Only"/>
    <s v="Active"/>
    <s v="Derrisha Labeaud"/>
    <s v="Caleb Nanzer"/>
    <s v="Commercial"/>
    <x v="1"/>
    <s v="Allegion Sent Incorrect Product / Part"/>
    <s v="Incorrect Product"/>
    <s v=""/>
    <s v="2026 / 02"/>
    <s v="Return / Replace / Scrap"/>
    <x v="0"/>
  </r>
  <r>
    <x v="874"/>
    <s v="CAS6454721"/>
    <s v="Issue"/>
    <x v="0"/>
    <x v="0"/>
    <m/>
    <s v="Out of Box"/>
    <s v="Lcn"/>
    <s v="Dctl"/>
    <s v="1450"/>
    <s v="Princeton"/>
    <s v="Line 2 (Order Line 4) came in with a quantity of 48 when the PO and packing list called for 24. _x000a_RETURN _x000a_QTY (24) 1450 Closer STD STD Rw/PA UNIV GLBLK_x000a_No credit due. Shipping overage_x000a_Issue 6 call tags at 36 Lbs. each_x000a__x000a_Line 4 (Order Line 1) had 1 exit device broken and beaten._x000a_REPLACE AT NO CHARGE_x000a_QTY (1) 1690-EO-US28-36&quot;-7'-RHR-HEX-PB48-US32D-SU-1 3/4&quot;_x000a__x000a_P/U-SHIP TO_x000a_TRUDOOR LLC_x000a_5858 W LOWER BUCKEYE RD_x000a_STE 100_x000a_PHOENIX, AZ 85043"/>
    <s v="TRUDOOR LLC"/>
    <s v="SO03275823"/>
    <s v="167912"/>
    <s v="45704625 2/17/2026"/>
    <n v="4"/>
    <s v="Lcn"/>
    <s v="Dctl"/>
    <s v="1450"/>
    <s v="Princeton"/>
    <n v="24"/>
    <s v="0641033~Allegion Shipped Incorrect Amount|1040~(Allegion) Spedito Valore/Q.tà Errato|3082~Allegion envió una cantidad incorrecta|1036~Allegion a expédié un montant incorrect"/>
    <s v="2251033~Overage|1036~Excédent|1040~Troppo Vecchio|3082~Exceso|1055~Geçkin"/>
    <m/>
    <x v="6"/>
    <m/>
    <s v="78626404012"/>
    <s v="Complete Closer"/>
    <m/>
    <m/>
    <n v="46070"/>
    <m/>
    <m/>
    <s v="Return Only"/>
    <s v="Active"/>
    <s v="Karen Fischer"/>
    <s v="# CRM Interface"/>
    <s v="Commercial"/>
    <x v="4"/>
    <s v="Allegion Shipped Incorrect Amount"/>
    <s v="Overage"/>
    <s v=""/>
    <s v="2026 / 02"/>
    <s v="Return / Replace / Scrap"/>
    <x v="0"/>
  </r>
  <r>
    <x v="874"/>
    <s v="CAS6454721"/>
    <s v="Issue"/>
    <x v="0"/>
    <x v="0"/>
    <m/>
    <s v="Out of Box"/>
    <s v="Lcn"/>
    <s v="Dctl"/>
    <s v="1450"/>
    <s v="Princeton"/>
    <s v="Line 2 (Order Line 4) came in with a quantity of 48 when the PO and packing list called for 24. _x000a_RETURN _x000a_QTY (24) 1450 Closer STD STD Rw/PA UNIV GLBLK_x000a_No credit due. Shipping overage_x000a_Issue 6 call tags at 36 Lbs. each_x000a__x000a_Line 4 (Order Line 1) had 1 exit device broken and beaten._x000a_REPLACE AT NO CHARGE_x000a_QTY (1) 1690-EO-US28-36&quot;-7'-RHR-HEX-PB48-US32D-SU-1 3/4&quot;_x000a__x000a_P/U-SHIP TO_x000a_TRUDOOR LLC_x000a_5858 W LOWER BUCKEYE RD_x000a_STE 100_x000a_PHOENIX, AZ 85043"/>
    <s v="TRUDOOR LLC"/>
    <s v="SO03275823"/>
    <s v="167912"/>
    <s v="45704625 2/17/2026"/>
    <n v="1"/>
    <s v="Falcon"/>
    <s v="Exit"/>
    <s v="1690"/>
    <s v="Indianapolis"/>
    <n v="1"/>
    <s v="0071033~Appearance / Finish|1040~Estetica / Finitura|3082~Estética / Acabado|1036~Apparence/Finition"/>
    <s v="0491033~Dented / Scratches|1040~Ammaccato/graffiato|3082~Abollado/rayado|1036~Bosselé / rayé"/>
    <m/>
    <x v="0"/>
    <m/>
    <s v="ED1690.10034"/>
    <s v="Pushbar Assembly"/>
    <m/>
    <m/>
    <n v="46070"/>
    <m/>
    <m/>
    <s v="Replace Only"/>
    <s v="Active"/>
    <s v="Karen Fischer"/>
    <s v="# CRM Interface"/>
    <s v="Commercial"/>
    <x v="4"/>
    <s v="Appearance / Finish"/>
    <s v="Dented / Scratches"/>
    <s v=""/>
    <s v="2026 / 02"/>
    <s v="Return / Replace / Scrap"/>
    <x v="0"/>
  </r>
  <r>
    <x v="875"/>
    <s v="CAS6454827"/>
    <s v="Issue"/>
    <x v="0"/>
    <x v="4"/>
    <m/>
    <m/>
    <s v="Von Duprin"/>
    <s v="Exit"/>
    <s v="98/99"/>
    <s v="Indianapolis"/>
    <s v="REPLACE AT NO CHARGE_x000a_QTY (1) 050156-00: TAILPIECE GUIDE LEAD KIT_x000a_Shortage_x000a__x000a_SHIP TO_x000a_SOUTHERN LOCK &amp; SUPPLY - LARGO_x000a_10910 ENDEAVOUR WAY_x000a_Largo, FL 33777"/>
    <s v="SOUTHERN LOCK &amp; SUPPLY CO"/>
    <s v="SO03253639"/>
    <s v="4155185"/>
    <s v="45710008 2/19/2026"/>
    <n v="6"/>
    <s v="Von Duprin"/>
    <s v="Exit"/>
    <s v="98/99"/>
    <s v="Indianapolis"/>
    <n v="1"/>
    <s v="0641033~Allegion Shipped Incorrect Amount|1040~(Allegion) Spedito Valore/Q.tà Errato|3082~Allegion envió una cantidad incorrecta|1036~Allegion a expédié un montant incorrect"/>
    <s v="3251033~Shortage|1040~Mancanza|1055~Eksiklik|3082~Escaso|1036~Rupture"/>
    <m/>
    <x v="6"/>
    <m/>
    <s v="050156-00: TAILPIECE GUIDE LEAD KIT"/>
    <m/>
    <m/>
    <m/>
    <n v="46071.791666666701"/>
    <m/>
    <m/>
    <s v="Replace Only"/>
    <s v="Active"/>
    <s v="Karen Fischer"/>
    <s v="# CRM Interface"/>
    <s v="Commercial"/>
    <x v="0"/>
    <s v="Allegion Shipped Incorrect Amount"/>
    <s v="Shortage"/>
    <s v=""/>
    <s v="2026 / 02"/>
    <s v="Return / Replace / Scrap"/>
    <x v="0"/>
  </r>
  <r>
    <x v="876"/>
    <s v="CAS6454838"/>
    <s v="Issue"/>
    <x v="0"/>
    <x v="0"/>
    <m/>
    <s v="Out of Box"/>
    <s v="Locknetics"/>
    <s v="Sys Comp"/>
    <s v="RS200/Strk"/>
    <s v="Olathe"/>
    <s v="Do you need a replacement for a component or the entire device?: Device_x000a_Is there anything else we should know about this return?: CUSTOMER HAS ALREADY SUBMITTED A CASE CAS 6453925.  CREDIT ONLY IS NEEDED_x000a_Selected primary Product Type: Electronic Locks/Readers and Credentials/Biometrics_x000a_Do you also need to update the Ship To Address on your order?: No_x000a_The original ship-to address is saved on the shipping tab._x000a_Email: debi.wade@bannersolutions.com_x000a_Phone Number: (800) 321-9602_x000a_Preferred Contact Method: Email_x000a_"/>
    <s v="BANNER SOLUTIONS"/>
    <s v="SO03055128"/>
    <s v="6362417#"/>
    <s v="45460100"/>
    <n v="36"/>
    <m/>
    <m/>
    <m/>
    <m/>
    <n v="1"/>
    <m/>
    <m/>
    <m/>
    <x v="4"/>
    <m/>
    <s v="194555701861"/>
    <m/>
    <m/>
    <m/>
    <n v="45879.833333333299"/>
    <m/>
    <m/>
    <m/>
    <s v="Active"/>
    <s v="Portal Cases"/>
    <s v="Portal Cases"/>
    <s v="Commercial"/>
    <x v="14"/>
    <s v=""/>
    <s v=""/>
    <s v=""/>
    <s v="2026 / 02"/>
    <s v="Return / Replace / Scrap"/>
    <x v="1"/>
  </r>
  <r>
    <x v="877"/>
    <s v="CAS6454940"/>
    <s v="Issue"/>
    <x v="0"/>
    <x v="0"/>
    <m/>
    <s v="Reliability"/>
    <s v="Von Duprin"/>
    <s v="Exit"/>
    <s v="98/99"/>
    <s v="Indianapolis"/>
    <s v="REPLACE AT  NO CHARGE_x000a_QTY (1) E-7500-US32D-24VDC-FS_x000a__x000a_SHIP TO_x000a_LAFORCE, INC - GREEN BAY DOCK_x000a_501 S ONEIDA ST_x000a_GREEN BAY, WI 54303_x000a__x000a_. When we apply power to the unit it wont activate the failsafe, as if there isn’t any power to the unit. Seeking a replacement for the below Mortise Body Only"/>
    <s v="LAFORCE LLC"/>
    <s v="SO03186470"/>
    <s v="1463277PO-SJD"/>
    <s v="45617527 12/4/2025"/>
    <m/>
    <s v="Von Duprin"/>
    <s v="Exit"/>
    <s v="98/99"/>
    <s v="Indianapolis"/>
    <n v="1"/>
    <s v="0321033~Functional Electronic|1040~Funzionamento Elettronico|3082~Función electrónica|1036~Electronique fonctionnelle"/>
    <s v="1471033~Connector Issue|1040~Problema del connettore|3082~Problema conector|1036~Connector issue"/>
    <m/>
    <x v="0"/>
    <m/>
    <s v="E-7500-US32D-24VDC-FS"/>
    <s v="Power Supply"/>
    <m/>
    <m/>
    <n v="45994.791666666701"/>
    <m/>
    <m/>
    <s v="Replace Only"/>
    <s v="Active"/>
    <s v="Karen Fischer"/>
    <s v="# CRM Interface"/>
    <s v="Commercial"/>
    <x v="0"/>
    <s v="Functional Electronic"/>
    <s v="Connector Issue"/>
    <s v=""/>
    <s v="2026 / 02"/>
    <s v="Return / Replace / Scrap"/>
    <x v="0"/>
  </r>
  <r>
    <x v="878"/>
    <s v="CAS6455497"/>
    <s v="Issue"/>
    <x v="0"/>
    <x v="0"/>
    <m/>
    <s v="Reliability"/>
    <s v="Schlage Electronic Locks"/>
    <s v="Electronic Locks"/>
    <s v="Control"/>
    <s v="Ensenada"/>
    <s v="RPL\RTN\Control_x000a__x000a_Qty: 1_x000a__x000a_LOCK.BE467.F.ADD.622.12-398.10-116.134_x000a__x000a_Warranty Date:11/22/2024_x000a__x000a_Ship to:_x000a_Dealer will update _x000a__x000a__x000a_Reason: Lock has no power -Lock Unresponsive - Went over all troubleshooting - Lock needs to be replaced  - Gave CAS#_x000a__x000a_Mid-am Holdings Llc"/>
    <s v="Brayden Asher"/>
    <s v="13973218"/>
    <m/>
    <m/>
    <m/>
    <s v="Schlage Electronic Locks"/>
    <s v="Electronic Locks"/>
    <s v="Control"/>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m/>
    <s v="Main board"/>
    <m/>
    <m/>
    <n v="45618"/>
    <m/>
    <m/>
    <s v="Return and Replace"/>
    <s v="Resolved"/>
    <s v="James Cuevas"/>
    <s v="James Cuevas"/>
    <s v="Commercial"/>
    <x v="10"/>
    <s v="Functional Electronic"/>
    <s v="Will Not Power Up"/>
    <s v="Lock Unresponsive"/>
    <s v="2026 / 02"/>
    <s v="Return / Replace / Scrap"/>
    <x v="0"/>
  </r>
  <r>
    <x v="879"/>
    <s v="CAS6455560"/>
    <s v="Issue"/>
    <x v="0"/>
    <x v="0"/>
    <m/>
    <s v="Reliability"/>
    <s v="Schlage Electronic Locks"/>
    <s v="Electronic Locks"/>
    <s v="NDEB"/>
    <s v="El Sauzal"/>
    <s v="RPL\RTN\NDEB_x000a__x000a_Qty: 1_x000a__x000a_LOCK.NDEB.J.RHO.626.13-247.47267101.134.CE-000-001_x000a_A20000000F185E91_x000a__x000a_Commissioned Date: 8/1/2025_x000a__x000a_Ship to:_x000a_Dealer will update_x000a__x000a_Reason: Lock not responding - Unable to FDR - Went over all troubleshooting - Lock needs to be replaced - Gave CAS#_x000a_Motorola Solutions Video Manufacturing Inc"/>
    <s v="tommy dodd"/>
    <s v="13918938"/>
    <m/>
    <m/>
    <m/>
    <s v="Schlage Electronic Locks"/>
    <s v="Electronic Locks"/>
    <s v="NDEB"/>
    <s v="El Sauzal"/>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Inside Assembly"/>
    <m/>
    <m/>
    <m/>
    <n v="45870"/>
    <m/>
    <s v="Return and Replace"/>
    <s v="Resolved"/>
    <s v="James Cuevas"/>
    <s v="James Cuevas"/>
    <s v="Commercial"/>
    <x v="10"/>
    <s v="Functional Electronic"/>
    <s v="POST Fail (Power On Self Test)"/>
    <s v=""/>
    <s v="2026 / 02"/>
    <s v="Return / Replace / Scrap"/>
    <x v="0"/>
  </r>
  <r>
    <x v="880"/>
    <s v="CAS6455730"/>
    <s v="Issue"/>
    <x v="0"/>
    <x v="0"/>
    <m/>
    <s v="Reliability"/>
    <s v="Schlage Electronic Locks"/>
    <s v="Electronic Locks"/>
    <s v="CTE"/>
    <s v="Security"/>
    <s v="RPL\RTN\CTE_x000a__x000a_Qty: 1_x000a__x000a_CTE MTB11 BLACK MULLION_x000a_2100000000006FD7_x000a__x000a_Installation date: 10/21/2025_x000a__x000a_Ship to: _x000a_Graham Mitchell_x000a_624 South Mason Road_x000a_Katy, TX 77450_x000a_US_x000a__x000a_Reason: Device Will not connect to Wi-Fi - Went over all troubleshooting - Device needs to bee replaced - Gave CAS#_x000a_Intermountain Lock"/>
    <s v="Graham Mitchell"/>
    <s v="13617496"/>
    <m/>
    <m/>
    <m/>
    <s v="Schlage Electronic Locks"/>
    <s v="Electronic Locks"/>
    <s v="CTE"/>
    <s v="Security"/>
    <n v="1"/>
    <s v="0321033~Functional Electronic|1040~Funzionamento Elettronico|3082~Función electrónica|1036~Electronique fonctionnelle"/>
    <s v="0263082~Comunicación|1033~Communication / Commissioning / Programming|1040~Comunicazione |1036~Communication"/>
    <s v="0571033~Wi-Fi Module Failure|1036~Wi-Fi Module Failure|3082~Fallo módulo Wi-Fi|1040~Errore modulo Wi-Fi"/>
    <x v="0"/>
    <m/>
    <m/>
    <s v="Main Board"/>
    <m/>
    <m/>
    <m/>
    <n v="45951"/>
    <m/>
    <s v="Return and Replace"/>
    <s v="Resolved"/>
    <s v="James Cuevas"/>
    <s v="James Cuevas"/>
    <s v="Commercial"/>
    <x v="10"/>
    <s v="Functional Electronic"/>
    <s v="Communication / Commissioning / Programming"/>
    <s v="Wi-Fi Module Failure"/>
    <s v="2026 / 02"/>
    <s v="Return / Replace / Scrap"/>
    <x v="0"/>
  </r>
  <r>
    <x v="881"/>
    <s v="CAS6455982"/>
    <s v="Issue"/>
    <x v="0"/>
    <x v="4"/>
    <m/>
    <m/>
    <s v="Lcn"/>
    <s v="Dctl"/>
    <s v="4010"/>
    <s v="Princeton"/>
    <s v="repl:_x000a_1 - 4011 REG AL x hand_x000a_mark: 13D1072A_x000a__x000a__x000a_CONSTRUCTION HARDWARE INC  _x000a_2562 BLVD OF GENERALS      _x000a_UNIT 300                   _x000a_                           _x000a_AUDUBON           PA 19403 _x000a__x000a_********************_x000a__x000a_Hi Tammi,_x000a__x000a_Line 1 needed handing and order entry did not get an answer back on CAS6413940, so they did leave that line off._x000a__x000a_What is the handing for line 1 and we can get an order processed for it? _x000a__x000a__x000a_*******************_x000a_We received this purchase order today and we are short shipped (1) 4011 std reg - there were 5 on the PO and we only received 4._x000a_Please ship the additional closer_x000a_Tammi Raabe"/>
    <s v="COOK &amp; BOARDMAN LLC"/>
    <s v="103439 00"/>
    <s v="P-070813-TR"/>
    <m/>
    <m/>
    <s v="Lcn"/>
    <s v="Dctl"/>
    <s v="4010"/>
    <s v="Princeton"/>
    <n v="1"/>
    <s v="0141033~Customer Ordered Incorrect Amount|1040~(Cliente) Ordinato Q.tà/Valore Errato|3082~Cliente solicitó cantidad errónea|1036~Le client a commandé un montant incorrect"/>
    <s v="3251033~Shortage|1040~Mancanza|1055~Eksiklik|3082~Escaso|1036~Rupture"/>
    <m/>
    <x v="2"/>
    <m/>
    <m/>
    <m/>
    <m/>
    <m/>
    <n v="46076.041666666701"/>
    <m/>
    <m/>
    <s v="Replace Only"/>
    <s v="Active"/>
    <s v="Julie Rediger"/>
    <s v="Julie Rediger"/>
    <s v="Commercial"/>
    <x v="4"/>
    <s v="Customer Ordered Incorrect Amount"/>
    <s v="Shortage"/>
    <s v=""/>
    <s v="2026 / 02"/>
    <s v="Return / Replace / Scrap"/>
    <x v="2"/>
  </r>
  <r>
    <x v="882"/>
    <s v="CAS6455989"/>
    <s v="Issue"/>
    <x v="0"/>
    <x v="1"/>
    <m/>
    <m/>
    <s v="Ives / Gj Commercial"/>
    <s v="Accy"/>
    <s v="Plates - Kick/Push/Pull"/>
    <s v="Indianapolis"/>
    <s v="REPLACE SO03290406_x000a_DONE 02/27/26 JB_x000a__x000a_NO CHARGE REPLACEMENT ORDER: _x000a__x000a_NDA/ SIF_x000a__x000a_LINE 3 QTY 10_x000a_8302-6-3.5x15-US32D-STD-1.1/2&quot; to &lt;2&quot;_x000a__x000a_SHIP TO SAME: _x000a_IDWEST MOULDING &amp; DOOR INC_x000a_991 CENTENNIAL ST_x000a_Green Bay, WI 54304_x000a_USA"/>
    <s v="MIDWEST MOULDING &amp; DOOR INC"/>
    <s v="SO02886448"/>
    <s v="1056712-AJW"/>
    <s v="45250639"/>
    <n v="3"/>
    <s v="Ives / Gj Commercial"/>
    <s v="Accy"/>
    <s v="Plates - Kick/Push/Pull"/>
    <s v="Indianapolis"/>
    <n v="10"/>
    <s v="0281033~Allegion Sent Incorrect Product / Part"/>
    <s v="9721033~Incorrect Product|1036~Produit incorrect|1040~Prodotto errato"/>
    <m/>
    <x v="0"/>
    <m/>
    <s v="PP8302-3.PPLATE.10094"/>
    <m/>
    <m/>
    <m/>
    <n v="45737"/>
    <m/>
    <m/>
    <s v="Replace Only"/>
    <s v="Resolved"/>
    <s v="Ramiro Hernandez"/>
    <s v="Jacquelyn Bastone"/>
    <s v="Commercial"/>
    <x v="1"/>
    <s v="Allegion Sent Incorrect Product / Part"/>
    <s v="Incorrect Product"/>
    <s v=""/>
    <s v="2026 / 02"/>
    <s v="Return / Replace / Scrap"/>
    <x v="0"/>
  </r>
  <r>
    <x v="883"/>
    <s v="CAS6456231"/>
    <s v="Issue"/>
    <x v="0"/>
    <x v="0"/>
    <m/>
    <s v="Reliability"/>
    <s v="Schlage Commercial"/>
    <s v="Lock"/>
    <s v="ND"/>
    <s v="El Sauzal"/>
    <s v="Do you need a replacement for a component or the entire device?: Device_x000a_Is there anything else we should know about this return?: Lock is not functioning properly. Need a replacement._x000a_Selected primary Product Type: Mechanical Locks_x000a_Do you also need to update the Ship To Address on your order?: No_x000a_The original ship-to address is saved on the shipping tab._x000a_Email: jneve@beaconcdl.com_x000a_Phone Number: 8014864884_x000a_Preferred Contact Method: Email_x000a_"/>
    <s v="BEACON METALS INC"/>
    <s v="14121845"/>
    <s v="PO021385"/>
    <s v="7953993"/>
    <m/>
    <m/>
    <m/>
    <m/>
    <m/>
    <n v="1"/>
    <m/>
    <m/>
    <m/>
    <x v="4"/>
    <m/>
    <s v="194555233263"/>
    <m/>
    <m/>
    <m/>
    <n v="45860.833333333299"/>
    <m/>
    <m/>
    <m/>
    <s v="Active"/>
    <s v="Portal Cases"/>
    <s v="Portal Cases"/>
    <s v="Commercial"/>
    <x v="3"/>
    <s v=""/>
    <s v=""/>
    <s v=""/>
    <s v="2026 / 02"/>
    <s v="Return / Replace / Scrap"/>
    <x v="1"/>
  </r>
  <r>
    <x v="884"/>
    <s v="CAS6456298"/>
    <s v="Issue"/>
    <x v="0"/>
    <x v="0"/>
    <m/>
    <s v="Reliability"/>
    <s v="Schlage Commercial"/>
    <s v="Lock"/>
    <s v="ND"/>
    <s v="Security"/>
    <s v="Replace _x000a_1. ND53.L.D.RHO.626.13-247.10-025.134_x000a__x000a_Ship to same as order_x000a_Attn Tyler_x000a__x000a_SIF_x000a______________________________x000a__x000a_ND53 pushbutton is getting stuck _x000a_spindle looks good, sleeve looks good_x000a_button pushes in but won't release. no indicator_x000a_tried to adjust button_x000a_looked at spindle, looks fine_x000a_installed appx a year ago was working then, no sign of damage_x000a__x000a_p.o. 6636825 / 13986658 line 1_x000a_SAU Dec 17, 2024"/>
    <s v="Builders First Source"/>
    <s v="13986658"/>
    <s v="6636825-00"/>
    <s v="7719387"/>
    <m/>
    <s v="Schlage Commercial"/>
    <s v="Lock"/>
    <s v="N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LOCK.ND53.L.D.RHO.626.13-247.10-025.134"/>
    <s v="ND53"/>
    <m/>
    <m/>
    <n v="45643.083333333299"/>
    <m/>
    <m/>
    <s v="Replace Only"/>
    <s v="Resolved"/>
    <s v="Erik Hawkins"/>
    <s v="Venus Diaz"/>
    <s v="Commercial"/>
    <x v="3"/>
    <s v="Functional Mechanical"/>
    <s v="Cannot lock / Unlock"/>
    <s v=""/>
    <s v="2026 / 02"/>
    <s v="Return / Replace / Scrap"/>
    <x v="0"/>
  </r>
  <r>
    <x v="885"/>
    <s v="CAS6456789"/>
    <s v="Issue"/>
    <x v="0"/>
    <x v="0"/>
    <m/>
    <s v="Reliability"/>
    <s v="Schlage Electronic Locks"/>
    <s v="Electronic Locks"/>
    <s v="LEB"/>
    <s v="Ensenada"/>
    <s v="RPL\RTN\LEB_x000a__x000a_Qty: 3_x000a__x000a_47270613 619 (ASSY- INSIDE TRIM- BLE- BUTTON- GRW)_x000a__x000a_Warranty Date: 3/27/2024_x000a__x000a_Ship to: _x000a_Dealer will update _x000a__x000a_Reason: Unable to FDR - REX not working - Checked all connections and wiring - Locks will need to be replaced - Gave CAS#"/>
    <s v="Devin Jost"/>
    <s v="90138162"/>
    <m/>
    <m/>
    <m/>
    <s v="Schlage Electronic Locks"/>
    <s v="Electronic Locks"/>
    <s v="LEB"/>
    <s v="Ensenada"/>
    <n v="3"/>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Inside Assembly"/>
    <m/>
    <n v="45378"/>
    <m/>
    <m/>
    <m/>
    <s v="Troubleshooting"/>
    <s v="Resolved"/>
    <s v="James Cuevas"/>
    <s v="James Cuevas"/>
    <s v="Commercial"/>
    <x v="10"/>
    <s v="Functional Electronic"/>
    <s v="Communication / Commissioning / Programming"/>
    <s v="Failed Programming"/>
    <s v="2026 / 02"/>
    <s v="Return / Replace / Scrap"/>
    <x v="0"/>
  </r>
  <r>
    <x v="886"/>
    <s v="CAS6456890"/>
    <s v="Issue"/>
    <x v="0"/>
    <x v="0"/>
    <m/>
    <s v="Out of Box"/>
    <s v="Schlage Electronic Locks"/>
    <s v="Electronic Locks"/>
    <s v="NDEB"/>
    <s v="El Sauzal"/>
    <s v="RPL\RTN\NDEB_x000a__x000a_Qty: 1_x000a__x000a_LOCK.NDEB.J.RHO.626.13-247.47267101.134.CE-000-001_x000a__x000a_Warranty Date: 5/30/2025_x000a__x000a_Ship to:_x000a_Dan Kinamore_x000a_11635 Lackland Road_x000a_Saint Louis, MO 63146_x000a_US_x000a__x000a_Reason: Unable to FDR lock - No response when FDR button pressed Checked all connections and wiring - LOck will need to be replaced - Gave CAS#_x000a_H &amp; G Sales Inc"/>
    <s v="Dan Kinamore"/>
    <s v="14077837"/>
    <m/>
    <m/>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Inside Assembly"/>
    <m/>
    <m/>
    <n v="45807"/>
    <m/>
    <m/>
    <s v="Return and Replace"/>
    <s v="Active"/>
    <s v="James Cuevas"/>
    <s v="James Cuevas"/>
    <s v="Commercial"/>
    <x v="10"/>
    <s v="Functional Electronic"/>
    <s v="Communication / Commissioning / Programming"/>
    <s v="Failed Programming"/>
    <s v="2026 / 02"/>
    <s v="Return / Replace / Scrap"/>
    <x v="0"/>
  </r>
  <r>
    <x v="887"/>
    <s v="CAS6456935"/>
    <s v="Issue"/>
    <x v="0"/>
    <x v="0"/>
    <m/>
    <s v="Reliability"/>
    <s v="Schlage Residential"/>
    <s v="Lock"/>
    <s v="B"/>
    <s v="Ensenada"/>
    <s v="LINE 8 - LOCK.B60.N.716.12-288.10-147.134.KA.DETAIL.C.48-180.2.B520-283 QTY 2 - WAS SUPPOSED TO BE FOR SET #2 | SET #7 DUPLICATED IN ERROR  - GROUP 2 CHANGE KEY 55937 - CONFIG _x000a__x000a_NEED TO KNOW IF THEY WOULD LIKE LOCKS OR CYLINDER RPL - EMAILED CUST_x000a__x000a_&quot;This is Alfred from Specialty Door &amp; A/C# is 3000670. We already inspected all new locks for this order (14260205). We don’t see 2 (ea)-B60 (716) deadbolt which belongs to Key Set #2 in this shipment. This issue was reported on 2/17. See our previous email below. It’s due to data entry error from Schlage.&quot;"/>
    <s v="SPECIALTY DOOR CO"/>
    <s v="14260205"/>
    <s v="SDC-26005"/>
    <m/>
    <n v="8"/>
    <s v="Schlage Residential"/>
    <s v="Lock"/>
    <s v="B"/>
    <s v="Ensenada"/>
    <n v="2"/>
    <s v="0311033~Functional Mechanical|1040~Funzionamento Meccanico|3082~Función mecánica|1036~Functional Mechanical"/>
    <s v="0161033~Broken / Bad Parts|1040~Parti rotte / difettose|3082~Partes rotas / malas|1036~Pièces cassées / mauvaises"/>
    <m/>
    <x v="0"/>
    <m/>
    <m/>
    <s v="B60"/>
    <m/>
    <m/>
    <n v="46062.041666666701"/>
    <m/>
    <m/>
    <s v="Replace Only"/>
    <s v="Active"/>
    <s v="Bionica Brown"/>
    <s v="Bionica Brown"/>
    <s v="Residential - Channel"/>
    <x v="8"/>
    <s v="Functional Mechanical"/>
    <s v="Broken / Bad Parts"/>
    <s v=""/>
    <s v="2026 / 02"/>
    <s v="Return / Replace / Scrap"/>
    <x v="0"/>
  </r>
  <r>
    <x v="888"/>
    <s v="CAS6457448"/>
    <s v="Issue"/>
    <x v="0"/>
    <x v="0"/>
    <m/>
    <s v="Reliability"/>
    <s v="Schlage Residential"/>
    <s v="Lock"/>
    <s v="F Knob/Lever"/>
    <s v="Ensenada"/>
    <s v="LINE 54 - LOCK.F40.LAT.626.CEN..16-080.10-027.134- QTY 1_x000a__x000a_F SERIES $32.90_x000a_SURCHARGES $2.14  _x000a_TOTAL: 35.04_x000a__x000a_PICTURES NEEDED. _x000a__x000a_I have reached out to my receiving team and we received 1 F40LAT626CEN that was damaged. May we please short pay or receive a credit ?"/>
    <s v="TOP NOTCH DISTRIBUTORS"/>
    <s v="14265014"/>
    <s v="5299912"/>
    <m/>
    <n v="54"/>
    <s v="Schlage Residential"/>
    <s v="Lock"/>
    <s v="F Knob/Lever"/>
    <s v="Ensenada"/>
    <n v="1"/>
    <s v="0311033~Functional Mechanical|1040~Funzionamento Meccanico|3082~Función mecánica|1036~Functional Mechanical"/>
    <s v="0161033~Broken / Bad Parts|1040~Parti rotte / difettose|3082~Partes rotas / malas|1036~Pièces cassées / mauvaises"/>
    <m/>
    <x v="0"/>
    <m/>
    <m/>
    <m/>
    <m/>
    <m/>
    <n v="46066.041666666701"/>
    <m/>
    <m/>
    <s v="Credit Request"/>
    <s v="Resolved"/>
    <s v="Bionica Brown"/>
    <s v="Bionica Brown"/>
    <s v="Residential - Channel"/>
    <x v="8"/>
    <s v="Functional Mechanical"/>
    <s v="Broken / Bad Parts"/>
    <s v=""/>
    <s v="2026 / 02"/>
    <s v="Return / Replace / Scrap"/>
    <x v="0"/>
  </r>
  <r>
    <x v="889"/>
    <s v="CAS6451204"/>
    <s v="Issue"/>
    <x v="1"/>
    <x v="2"/>
    <m/>
    <m/>
    <s v="Schlage Commercial"/>
    <s v="Lock"/>
    <s v="ALX"/>
    <s v="El Sauzal"/>
    <s v="Customer quote 1590603 was applied to lines 1-3 but line 4 had already shipped before quote could be applied via CAS6411209_x000a__x000a_Please apply quote 1590603 and credit difference to invoice 8152568"/>
    <s v="ROBERT I MERRILL"/>
    <s v="14261386"/>
    <s v="741322"/>
    <s v="8152568"/>
    <n v="4"/>
    <s v="Schlage Commercial"/>
    <s v="Lock"/>
    <s v="ALX"/>
    <s v="El Sauzal"/>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ALX-SLLK*9790453"/>
    <m/>
    <m/>
    <m/>
    <n v="46056.791666666701"/>
    <m/>
    <m/>
    <s v="Credit Request"/>
    <s v="Resolved"/>
    <s v="Daniel Lister"/>
    <s v="Daniel Lister"/>
    <s v="Commercial"/>
    <x v="3"/>
    <s v="Customer Forgot or Incorrect Quote #"/>
    <s v="Customer Forgot to Add Quote"/>
    <s v=""/>
    <s v="2026 / 02"/>
    <s v="Credit / Debit Request"/>
    <x v="2"/>
  </r>
  <r>
    <x v="890"/>
    <s v="CAS6453936"/>
    <s v="Issue"/>
    <x v="0"/>
    <x v="1"/>
    <m/>
    <m/>
    <s v="Ives / Gj Commercial"/>
    <s v="Accy"/>
    <s v="Overhead Door Holder / Stops"/>
    <s v="Indianapolis"/>
    <s v="N/C replacement, shortage of below material. _x000a__x000a_Line 4 - Qty 2 - 905S US32D 1.3/4&quot;DR_x000a__x000a_Ship to:_x000a_Arch. Division 8_x000a_8219 BURLESON RD_x000a_SUITE 100_x000a_AUSTIN, TX 78744_x000a_USA_x000a_--------------------_x000a_Is there anything else we should know about your request?: We are just now pulling hardware for this job and discovered we are short (2) 904S US32D... I understand the time frame but we are just now catching this issue... Please advise_x000a_Selected primary Product Type: Accessories_x000a_Do you also need to update the Ship To Address on your order?: No_x000a_The original ship-to address is saved on the shipping tab._x000a_Email: tmiller@archdiv8.com_x000a_Phone Number: 12108266616_x000a_Preferred Contact Method: Email"/>
    <s v="ARCHITECTURAL DIVISION 8"/>
    <s v="SO03159902"/>
    <s v="307109-23S"/>
    <s v="45575517"/>
    <n v="4"/>
    <s v="Ives / Gj Commercial"/>
    <s v="Accy"/>
    <s v="Overhead Door Holder / Stop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OH.10913"/>
    <s v="90"/>
    <m/>
    <m/>
    <n v="45964.791666666701"/>
    <m/>
    <m/>
    <s v="Replace Only"/>
    <s v="Resolved"/>
    <s v="Portal Cases"/>
    <s v="Caleb Nanzer"/>
    <s v="Commercial"/>
    <x v="1"/>
    <s v="Allegion Sent Missing Product / Part"/>
    <s v="Missing Product"/>
    <s v=""/>
    <s v="2026 / 02"/>
    <s v="Return / Replace / Scrap"/>
    <x v="0"/>
  </r>
  <r>
    <x v="891"/>
    <s v="CAS6454530"/>
    <s v="Issue"/>
    <x v="0"/>
    <x v="0"/>
    <m/>
    <s v="Reliability"/>
    <s v="Lcn"/>
    <s v="Dctl"/>
    <s v="4630"/>
    <s v="Princeton"/>
    <s v="RETURN AND REPLACE - BAD VALVES_x000a__x000a_QTY 1) 4631-3971 STD CYLINDER ONLY ALUM_x000a__x000a_***_x000a_Do you need a replacement for a component or the entire device?: Component_x000a_Please describe the component: We have a faulty body. This device has bad valves. _x000a_Selected primary Product Type: Closers_x000a_Do you also need to update the Ship To Address on your order?: No_x000a_The original ship-to address is saved on the shipping tab._x000a_Email: eric.evans@cishowhardware.com_x000a_Phone Number: 480-967-8568_x000a_Preferred Contact Method: Email"/>
    <s v="C &amp; I SHOW HARDWARE"/>
    <s v="684415-00"/>
    <s v="C33275"/>
    <s v="684415-00"/>
    <n v="8"/>
    <s v="Lcn"/>
    <s v="Dctl"/>
    <s v="4630"/>
    <s v="Princeton"/>
    <n v="1"/>
    <s v="1801033~Door Not in Control|1036~Porte Pas Dans le Contrôle|1031~Tür nicht unter Kontrolle|1040~Porta senza Controllo|3082~Puerta sin control|1055~Kapı Kontrolde Değil|2070~Porta não está no controle"/>
    <s v="8421033~Door Not Closing Properly|1036~La porte ne se ferme pas correctement|1040~La porta non si chiude correttamente|3082~La puerta no se cierra correctamente|1055~Kapı Düzgün Kapanmıyor"/>
    <m/>
    <x v="0"/>
    <m/>
    <s v="4631-3971 STD CYLINDER ONLY ALUM"/>
    <s v="Cylinder"/>
    <m/>
    <m/>
    <n v="45518.833333333299"/>
    <m/>
    <m/>
    <s v="Return and Replace"/>
    <s v="Active"/>
    <s v="Portal Cases"/>
    <s v="Maria Romero"/>
    <s v="Commercial"/>
    <x v="4"/>
    <s v="Door Not in Control"/>
    <s v="Door Not Closing Properly"/>
    <s v=""/>
    <s v="2026 / 02"/>
    <s v="Return / Replace / Scrap"/>
    <x v="0"/>
  </r>
  <r>
    <x v="892"/>
    <s v="CAS6455256"/>
    <s v="Issue"/>
    <x v="0"/>
    <x v="0"/>
    <m/>
    <s v="Reliability"/>
    <s v="Lcn"/>
    <s v="Dctl"/>
    <s v="4040XP"/>
    <s v="Princeton"/>
    <s v="Please return/replace_x000a_Qty (1) 4040XP-3071 689_x000a__x000a_Ship to_x000a_The Atlas Companies - THE DEPOT_x000a__x000a_7715 National Turnpike, Suite 100_x000a__x000a_Louisville, KY 40214_x000a__x000a_Jonathon Bernard_x000a__x000a_502-767-9416_x000a__x000a_RMA &amp; Call tag for_x000a_Qty (1) 4040XP-3071 689"/>
    <s v="ATLAS METAL PRODUCTS"/>
    <s v="735132 02"/>
    <s v="IN24-007-123"/>
    <s v="735132 02"/>
    <m/>
    <s v="Lcn"/>
    <s v="Dctl"/>
    <s v="4040XP"/>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040XP-3071 689"/>
    <s v="STD Cylinder"/>
    <m/>
    <m/>
    <n v="45791"/>
    <m/>
    <m/>
    <s v="Return and Replace"/>
    <s v="Active"/>
    <s v="Lori Catton"/>
    <s v="Lisa Waterhouse"/>
    <s v="Commercial"/>
    <x v="4"/>
    <s v="Leaking After Install"/>
    <s v="Leaking Grease"/>
    <s v=""/>
    <s v="2026 / 02"/>
    <s v="Return / Replace / Scrap"/>
    <x v="0"/>
  </r>
  <r>
    <x v="893"/>
    <s v="CAS6455298"/>
    <s v="Issue"/>
    <x v="0"/>
    <x v="0"/>
    <m/>
    <s v="Reliability"/>
    <s v="Lcn"/>
    <s v="Dctl"/>
    <s v="4110"/>
    <s v="Princeton"/>
    <s v="Leaker from line 8._x000a__x000a_Please replace_x000a_Qty (1) 4111-3071 RH 689 WMS_x000a__x000a_Rochester Hills Contracting Glazing_x000a_1155 Centre Rd_x000a_Attn Alexis Hicks_x000a_Auburn Hills MI 48326_x000a__x000a_Please send RMA &amp; Call tag if we want the defective cylinder back."/>
    <s v="Midwest Hardware Sales LLC - dba Progressive Hardware Suppliers LLC"/>
    <s v="716271 00"/>
    <s v="55445JS"/>
    <s v="716271 00"/>
    <n v="8"/>
    <s v="Lcn"/>
    <s v="Dctl"/>
    <s v="411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111-3071 RH 689 WMS"/>
    <s v="STD Cylinder"/>
    <m/>
    <m/>
    <n v="45702"/>
    <m/>
    <m/>
    <s v="Return and Replace"/>
    <s v="Active"/>
    <s v="Lori Catton"/>
    <s v="Lisa Waterhouse"/>
    <s v="Commercial"/>
    <x v="4"/>
    <s v="Leaking After Install"/>
    <s v="Leaking Grease"/>
    <s v=""/>
    <s v="2026 / 02"/>
    <s v="Return / Replace / Scrap"/>
    <x v="0"/>
  </r>
  <r>
    <x v="894"/>
    <s v="CAS6455794"/>
    <s v="Issue"/>
    <x v="0"/>
    <x v="1"/>
    <m/>
    <m/>
    <s v="Von Duprin"/>
    <s v="Exit"/>
    <s v="Mullions"/>
    <s v="Indianapolis"/>
    <s v="Is there anything else we should know about this return?: ORDERED 10FT REMOVABLEL MULLION. RECEIVED 7'-2&quot; UNIT.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noel@mfsales.com_x000a_Phone Number: (718) 622-8785_x000a_Preferred Contact Method: Email_x000a_"/>
    <s v="MAYFLOWER SALES COMPANY"/>
    <s v="SO03253212"/>
    <s v="132605"/>
    <s v="45705578"/>
    <n v="1"/>
    <m/>
    <m/>
    <m/>
    <m/>
    <n v="1"/>
    <m/>
    <m/>
    <m/>
    <x v="4"/>
    <m/>
    <s v="MUL4954"/>
    <m/>
    <m/>
    <m/>
    <n v="46069.791666666701"/>
    <m/>
    <m/>
    <m/>
    <s v="Active"/>
    <s v="Portal Cases"/>
    <s v="Portal Cases"/>
    <s v="Commercial"/>
    <x v="0"/>
    <s v=""/>
    <s v=""/>
    <s v=""/>
    <s v="2026 / 02"/>
    <s v="Return / Replace / Scrap"/>
    <x v="1"/>
  </r>
  <r>
    <x v="895"/>
    <s v="CAS6456924"/>
    <s v="Issue"/>
    <x v="0"/>
    <x v="4"/>
    <m/>
    <m/>
    <s v="Von Duprin"/>
    <s v="Exit"/>
    <s v="22"/>
    <s v="Indianapolis"/>
    <s v="REPLACE AT NO CHARGE_x000a_QTY (32) 900981-00: 22 SERIES END CAP PKG_x000a_Shortage_x000a_Only received 3 out of 35_x000a__x000a_SHIP TO_x000a_Top Notch Pa Warehouse_x000a_80 Fourth Street_x000a_HONESDALE, PA 18431_x000a_REF: Case #PA5758   (for our records)"/>
    <s v="TOP NOTCH DISTRIBUTORS"/>
    <s v="SO03246533"/>
    <s v="5298078"/>
    <s v="45688980 2/5/2026"/>
    <n v="7"/>
    <s v="Von Duprin"/>
    <s v="Exit"/>
    <s v="22"/>
    <s v="Indianapolis"/>
    <n v="32"/>
    <s v="0641033~Allegion Shipped Incorrect Amount|1040~(Allegion) Spedito Valore/Q.tà Errato|3082~Allegion envió una cantidad incorrecta|1036~Allegion a expédié un montant incorrect"/>
    <s v="3251033~Shortage|1040~Mancanza|1055~Eksiklik|3082~Escaso|1036~Rupture"/>
    <m/>
    <x v="6"/>
    <m/>
    <s v="900981-00: 22 SERIES END CAP PKG"/>
    <m/>
    <m/>
    <m/>
    <n v="46058"/>
    <m/>
    <m/>
    <s v="Replace Only"/>
    <s v="Active"/>
    <s v="Karen Fischer"/>
    <s v="# CRM Interface"/>
    <s v="Commercial"/>
    <x v="0"/>
    <s v="Allegion Shipped Incorrect Amount"/>
    <s v="Shortage"/>
    <s v=""/>
    <s v="2026 / 02"/>
    <s v="Return / Replace / Scrap"/>
    <x v="0"/>
  </r>
  <r>
    <x v="896"/>
    <s v="CAS6456975"/>
    <s v="Issue"/>
    <x v="0"/>
    <x v="1"/>
    <m/>
    <m/>
    <s v="Von Duprin"/>
    <s v="Exit"/>
    <s v="98/99"/>
    <s v="Indianapolis"/>
    <s v="RETURN FOR CREDIT LESS 45% RESTOCK FEE_x000a_QTY (3) LX-RX-98-L-US32D-3'-RHR-M996-06-US26D-FS-299-PBT=US32D-CON - Line 3_x000a_QTY (3) LX-RX-98-L-US32D-3'-LHR-M996-06-US26D-FS-299-PBT=US32D-CON - Line 4_x000a_Customer no longer needed"/>
    <s v="LAFORCE LLC"/>
    <s v="SO03243124"/>
    <s v="1470486PO-SJD"/>
    <s v="45682082 1/30/2026"/>
    <n v="3"/>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36403"/>
    <m/>
    <m/>
    <m/>
    <n v="46052"/>
    <m/>
    <m/>
    <s v="Return Only"/>
    <s v="Active"/>
    <s v="Karen Fischer"/>
    <s v="# CRM Interface"/>
    <s v="Commercial"/>
    <x v="0"/>
    <s v="Customer Ordered Incorrect Product"/>
    <s v="Customer Ordered Incorrect Product"/>
    <s v=""/>
    <s v="2026 / 02"/>
    <s v="Return / Replace / Scrap"/>
    <x v="2"/>
  </r>
  <r>
    <x v="896"/>
    <s v="CAS6456975"/>
    <s v="Issue"/>
    <x v="0"/>
    <x v="1"/>
    <m/>
    <m/>
    <s v="Von Duprin"/>
    <s v="Exit"/>
    <s v="98/99"/>
    <s v="Indianapolis"/>
    <s v="RETURN FOR CREDIT LESS 45% RESTOCK FEE_x000a_QTY (3) LX-RX-98-L-US32D-3'-RHR-M996-06-US26D-FS-299-PBT=US32D-CON - Line 3_x000a_QTY (3) LX-RX-98-L-US32D-3'-LHR-M996-06-US26D-FS-299-PBT=US32D-CON - Line 4_x000a_Customer no longer needed"/>
    <s v="LAFORCE LLC"/>
    <s v="SO03243124"/>
    <s v="1470486PO-SJD"/>
    <s v="45682082 1/30/2026"/>
    <n v="4"/>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36402"/>
    <m/>
    <m/>
    <m/>
    <n v="46052"/>
    <m/>
    <m/>
    <s v="Return Only"/>
    <s v="Active"/>
    <s v="Karen Fischer"/>
    <s v="# CRM Interface"/>
    <s v="Commercial"/>
    <x v="0"/>
    <s v="Customer Ordered Incorrect Product"/>
    <s v="Customer Ordered Incorrect Product"/>
    <s v=""/>
    <s v="2026 / 02"/>
    <s v="Return / Replace / Scrap"/>
    <x v="2"/>
  </r>
  <r>
    <x v="897"/>
    <s v="CAS6456995"/>
    <s v="Issue"/>
    <x v="0"/>
    <x v="1"/>
    <m/>
    <m/>
    <s v="Von Duprin"/>
    <s v="Exit"/>
    <s v="98/99"/>
    <s v="Indianapolis"/>
    <s v="SEE EMAIL ATTACHED TO CAS6456975_x000a__x000a_RETURN FOR CREDIT LESS 45% RESTOCK FEE_x000a_QTY (3) 98-L-US32D-3'-RHR-996-06-US26D-299-PBT=US32D - Line 3_x000a_QTY (3) 98-L-US32D-3'-LHR-996-06-US26D-299-PBT=US32D - Line 4_x000a_Customer no longer needed"/>
    <s v="LAFORCE LLC"/>
    <s v="SO03244241"/>
    <s v="1470709PO-SJD"/>
    <s v="45681588 1/30/26"/>
    <n v="3"/>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1810"/>
    <m/>
    <m/>
    <m/>
    <n v="46052"/>
    <m/>
    <m/>
    <s v="Return Only"/>
    <s v="Active"/>
    <s v="Karen Fischer"/>
    <s v="# CRM Interface"/>
    <s v="Commercial"/>
    <x v="0"/>
    <s v="Customer Ordered Incorrect Product"/>
    <s v="Customer Ordered Incorrect Product"/>
    <s v=""/>
    <s v="2026 / 02"/>
    <s v="Return / Replace / Scrap"/>
    <x v="2"/>
  </r>
  <r>
    <x v="897"/>
    <s v="CAS6456995"/>
    <s v="Issue"/>
    <x v="0"/>
    <x v="1"/>
    <m/>
    <m/>
    <s v="Von Duprin"/>
    <s v="Exit"/>
    <s v="98/99"/>
    <s v="Indianapolis"/>
    <s v="SEE EMAIL ATTACHED TO CAS6456975_x000a__x000a_RETURN FOR CREDIT LESS 45% RESTOCK FEE_x000a_QTY (3) 98-L-US32D-3'-RHR-996-06-US26D-299-PBT=US32D - Line 3_x000a_QTY (3) 98-L-US32D-3'-LHR-996-06-US26D-299-PBT=US32D - Line 4_x000a_Customer no longer needed"/>
    <s v="LAFORCE LLC"/>
    <s v="SO03244241"/>
    <s v="1470709PO-SJD"/>
    <s v="45681588 1/30/26"/>
    <n v="4"/>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1809"/>
    <m/>
    <m/>
    <m/>
    <n v="46052"/>
    <m/>
    <m/>
    <s v="Return Only"/>
    <s v="Active"/>
    <s v="Karen Fischer"/>
    <s v="# CRM Interface"/>
    <s v="Commercial"/>
    <x v="0"/>
    <s v="Customer Ordered Incorrect Product"/>
    <s v="Customer Ordered Incorrect Product"/>
    <s v=""/>
    <s v="2026 / 02"/>
    <s v="Return / Replace / Scrap"/>
    <x v="2"/>
  </r>
  <r>
    <x v="898"/>
    <s v="CAS6457029"/>
    <s v="Issue"/>
    <x v="0"/>
    <x v="1"/>
    <m/>
    <m/>
    <s v="Von Duprin"/>
    <s v="Exit"/>
    <s v="98/99"/>
    <s v="Indianapolis"/>
    <s v="SEE EMAIL ATTACHED TO CAS6456975_x000a__x000a_RETURN FOR CREDIT LESS 45% RESTOCK FEE_x000a_QTY (3) 98-L-US32D-3'-RHR-996-06-US26D-299-PBT=US32D - Line 3_x000a_QTY (3) 98-L-US32D-3'-LHR-996-06-US26D-299-PBT=US32D - Line 4_x000a_QTY (3) 98-L-US32D-3'-RHR-996-06-US26D-299-PBT=US32D - Line 8_x000a_QTY (3) 98-L-US32D-3'-LHR-996-06-US26D-299-PBT=US32D - Line 9_x000a_Customer no longer needed"/>
    <s v="LAFORCE LLC"/>
    <s v="SO03252819"/>
    <s v="1472049PO-SJD"/>
    <s v="45695753 2/10/2026"/>
    <n v="3"/>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1810"/>
    <m/>
    <m/>
    <m/>
    <n v="46063"/>
    <m/>
    <m/>
    <s v="Return Only"/>
    <s v="Active"/>
    <s v="Karen Fischer"/>
    <s v="# CRM Interface"/>
    <s v="Commercial"/>
    <x v="0"/>
    <s v="Customer Ordered Incorrect Product"/>
    <s v="Customer Ordered Incorrect Product"/>
    <s v=""/>
    <s v="2026 / 02"/>
    <s v="Return / Replace / Scrap"/>
    <x v="2"/>
  </r>
  <r>
    <x v="898"/>
    <s v="CAS6457029"/>
    <s v="Issue"/>
    <x v="0"/>
    <x v="1"/>
    <m/>
    <m/>
    <s v="Von Duprin"/>
    <s v="Exit"/>
    <s v="98/99"/>
    <s v="Indianapolis"/>
    <s v="SEE EMAIL ATTACHED TO CAS6456975_x000a__x000a_RETURN FOR CREDIT LESS 45% RESTOCK FEE_x000a_QTY (3) 98-L-US32D-3'-RHR-996-06-US26D-299-PBT=US32D - Line 3_x000a_QTY (3) 98-L-US32D-3'-LHR-996-06-US26D-299-PBT=US32D - Line 4_x000a_QTY (3) 98-L-US32D-3'-RHR-996-06-US26D-299-PBT=US32D - Line 8_x000a_QTY (3) 98-L-US32D-3'-LHR-996-06-US26D-299-PBT=US32D - Line 9_x000a_Customer no longer needed"/>
    <s v="LAFORCE LLC"/>
    <s v="SO03252819"/>
    <s v="1472049PO-SJD"/>
    <s v="45695753 2/10/2026"/>
    <n v="4"/>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1809"/>
    <m/>
    <m/>
    <m/>
    <n v="46063"/>
    <m/>
    <m/>
    <s v="Return Only"/>
    <s v="Active"/>
    <s v="Karen Fischer"/>
    <s v="# CRM Interface"/>
    <s v="Commercial"/>
    <x v="0"/>
    <s v="Customer Ordered Incorrect Product"/>
    <s v="Customer Ordered Incorrect Product"/>
    <s v=""/>
    <s v="2026 / 02"/>
    <s v="Return / Replace / Scrap"/>
    <x v="2"/>
  </r>
  <r>
    <x v="898"/>
    <s v="CAS6457029"/>
    <s v="Issue"/>
    <x v="0"/>
    <x v="1"/>
    <m/>
    <m/>
    <s v="Von Duprin"/>
    <s v="Exit"/>
    <s v="98/99"/>
    <s v="Indianapolis"/>
    <s v="SEE EMAIL ATTACHED TO CAS6456975_x000a__x000a_RETURN FOR CREDIT LESS 45% RESTOCK FEE_x000a_QTY (3) 98-L-US32D-3'-RHR-996-06-US26D-299-PBT=US32D - Line 3_x000a_QTY (3) 98-L-US32D-3'-LHR-996-06-US26D-299-PBT=US32D - Line 4_x000a_QTY (3) 98-L-US32D-3'-RHR-996-06-US26D-299-PBT=US32D - Line 8_x000a_QTY (3) 98-L-US32D-3'-LHR-996-06-US26D-299-PBT=US32D - Line 9_x000a_Customer no longer needed"/>
    <s v="LAFORCE LLC"/>
    <s v="SO03252819"/>
    <s v="1472049PO-SJD"/>
    <s v="45695753 2/10/2026"/>
    <n v="8"/>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1810"/>
    <m/>
    <m/>
    <m/>
    <n v="46063"/>
    <m/>
    <m/>
    <s v="Return Only"/>
    <s v="Active"/>
    <s v="Karen Fischer"/>
    <s v="# CRM Interface"/>
    <s v="Commercial"/>
    <x v="0"/>
    <s v="Customer Ordered Incorrect Product"/>
    <s v="Customer Ordered Incorrect Product"/>
    <s v=""/>
    <s v="2026 / 02"/>
    <s v="Return / Replace / Scrap"/>
    <x v="2"/>
  </r>
  <r>
    <x v="898"/>
    <s v="CAS6457029"/>
    <s v="Issue"/>
    <x v="0"/>
    <x v="1"/>
    <m/>
    <m/>
    <s v="Von Duprin"/>
    <s v="Exit"/>
    <s v="98/99"/>
    <s v="Indianapolis"/>
    <s v="SEE EMAIL ATTACHED TO CAS6456975_x000a__x000a_RETURN FOR CREDIT LESS 45% RESTOCK FEE_x000a_QTY (3) 98-L-US32D-3'-RHR-996-06-US26D-299-PBT=US32D - Line 3_x000a_QTY (3) 98-L-US32D-3'-LHR-996-06-US26D-299-PBT=US32D - Line 4_x000a_QTY (3) 98-L-US32D-3'-RHR-996-06-US26D-299-PBT=US32D - Line 8_x000a_QTY (3) 98-L-US32D-3'-LHR-996-06-US26D-299-PBT=US32D - Line 9_x000a_Customer no longer needed"/>
    <s v="LAFORCE LLC"/>
    <s v="SO03252819"/>
    <s v="1472049PO-SJD"/>
    <s v="45695753 2/10/2026"/>
    <n v="9"/>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1809"/>
    <m/>
    <m/>
    <m/>
    <n v="46063"/>
    <m/>
    <m/>
    <s v="Return Only"/>
    <s v="Active"/>
    <s v="Karen Fischer"/>
    <s v="# CRM Interface"/>
    <s v="Commercial"/>
    <x v="0"/>
    <s v="Customer Ordered Incorrect Product"/>
    <s v="Customer Ordered Incorrect Product"/>
    <s v=""/>
    <s v="2026 / 02"/>
    <s v="Return / Replace / Scrap"/>
    <x v="2"/>
  </r>
  <r>
    <x v="899"/>
    <s v="CAS6445660"/>
    <s v="Issue"/>
    <x v="0"/>
    <x v="4"/>
    <m/>
    <m/>
    <s v="Lcn"/>
    <s v="Dctl"/>
    <s v="4110"/>
    <s v="Princeton"/>
    <s v="RETURN FOR CREDIT LESS 45% RESTOCK FEE_x000a_QTY (1) RH 4111 Closer STD STD S-CNS GLBLK SRT - Line 1_x000a_QTY (11) LH 4111 Closer STD STD S-CNS GLBLK SRT - Line 2_x000a__x000a_Is there anything else we should know about this return?: Items are still in original packaging and are unopened_x000a_Selected primary Product Type: Closers_x000a_Email: ssmith@waltersandwolf.com_x000a_Phone Number: 6023501920_x000a_Preferred Contact Method: Email"/>
    <s v="WALTERS &amp; WOLF CONSTRUCTION SPECIALTIES INC"/>
    <s v="781418-00"/>
    <s v="SS4084107"/>
    <s v="781418-00 1/13/2026"/>
    <n v="1"/>
    <s v="Lcn"/>
    <s v="Dctl"/>
    <s v="4110"/>
    <s v="Princeton"/>
    <n v="1"/>
    <s v="0141033~Customer Ordered Incorrect Amount|1040~(Cliente) Ordinato Q.tà/Valore Errato|3082~Cliente solicitó cantidad errónea|1036~Le client a commandé un montant incorrect"/>
    <s v="2251033~Overage|1036~Excédent|1040~Troppo Vecchio|3082~Exceso|1055~Geçkin"/>
    <m/>
    <x v="2"/>
    <m/>
    <s v="RH 4111 Closer STD STD S-CNS GLBLK SRT"/>
    <m/>
    <m/>
    <m/>
    <n v="46034.791666666701"/>
    <m/>
    <m/>
    <s v="Return Only"/>
    <s v="Active"/>
    <s v="Portal Cases"/>
    <s v="Karen Fischer"/>
    <s v="Commercial"/>
    <x v="4"/>
    <s v="Customer Ordered Incorrect Amount"/>
    <s v="Overage"/>
    <s v=""/>
    <s v="2026 / 02"/>
    <s v="Return / Replace / Scrap"/>
    <x v="2"/>
  </r>
  <r>
    <x v="899"/>
    <s v="CAS6445660"/>
    <s v="Issue"/>
    <x v="0"/>
    <x v="4"/>
    <m/>
    <m/>
    <s v="Lcn"/>
    <s v="Dctl"/>
    <s v="4110"/>
    <s v="Princeton"/>
    <s v="RETURN FOR CREDIT LESS 45% RESTOCK FEE_x000a_QTY (1) RH 4111 Closer STD STD S-CNS GLBLK SRT - Line 1_x000a_QTY (11) LH 4111 Closer STD STD S-CNS GLBLK SRT - Line 2_x000a__x000a_Is there anything else we should know about this return?: Items are still in original packaging and are unopened_x000a_Selected primary Product Type: Closers_x000a_Email: ssmith@waltersandwolf.com_x000a_Phone Number: 6023501920_x000a_Preferred Contact Method: Email"/>
    <s v="WALTERS &amp; WOLF CONSTRUCTION SPECIALTIES INC"/>
    <s v="781418-00"/>
    <s v="SS4084107"/>
    <s v="781418-00 1/13/2026"/>
    <n v="2"/>
    <s v="Lcn"/>
    <s v="Dctl"/>
    <s v="4110"/>
    <s v="Princeton"/>
    <n v="11"/>
    <s v="0141033~Customer Ordered Incorrect Amount|1040~(Cliente) Ordinato Q.tà/Valore Errato|3082~Cliente solicitó cantidad errónea|1036~Le client a commandé un montant incorrect"/>
    <s v="2251033~Overage|1036~Excédent|1040~Troppo Vecchio|3082~Exceso|1055~Geçkin"/>
    <m/>
    <x v="2"/>
    <m/>
    <s v="LH 4111 Closer STD STD S-CNS GLBLK SRT"/>
    <m/>
    <m/>
    <m/>
    <n v="46034.791666666701"/>
    <m/>
    <m/>
    <s v="Return Only"/>
    <s v="Active"/>
    <s v="Portal Cases"/>
    <s v="Karen Fischer"/>
    <s v="Commercial"/>
    <x v="4"/>
    <s v="Customer Ordered Incorrect Amount"/>
    <s v="Overage"/>
    <s v=""/>
    <s v="2026 / 02"/>
    <s v="Return / Replace / Scrap"/>
    <x v="2"/>
  </r>
  <r>
    <x v="900"/>
    <s v="CAS6446341"/>
    <s v="Issue"/>
    <x v="1"/>
    <x v="2"/>
    <m/>
    <m/>
    <s v="Ives / Gj Commercial"/>
    <s v="Accy"/>
    <s v="Hinges"/>
    <s v="Indianapolis"/>
    <s v="Could you please provide further clarification regarding this request? Specifically, we would like to know the reason for the credit and if this is a duplicate of a previous order. This will help us ensure your account is handled correctly._x000a__x000a__x000a_********_x000a_Selected credit reason: Other_x000a_Is there anything else we should know about this request: PO has been completed by another invoice. Should we expect a credit?_x000a_Email: lexpurch@goschiller.com_x000a_Phone Number: 8592334427_x000a_Preferred Contact Method: Email"/>
    <s v="SCHILLER ARCHITECTURAL HARDWARE AND DOOR SYSTEMS"/>
    <s v="SO03164527"/>
    <s v="502834"/>
    <s v="45671156"/>
    <n v="6"/>
    <m/>
    <m/>
    <m/>
    <m/>
    <m/>
    <m/>
    <m/>
    <m/>
    <x v="4"/>
    <m/>
    <s v="AH3CB1-48"/>
    <m/>
    <m/>
    <m/>
    <m/>
    <m/>
    <m/>
    <s v="Credit Request"/>
    <s v="Active"/>
    <s v="Portal Cases"/>
    <s v="Derrisha Labeaud"/>
    <s v="Commercial"/>
    <x v="1"/>
    <s v=""/>
    <s v=""/>
    <s v=""/>
    <s v="2026 / 02"/>
    <s v="Credit / Debit Request"/>
    <x v="1"/>
  </r>
  <r>
    <x v="901"/>
    <s v="CAS6447881"/>
    <s v="Issue"/>
    <x v="0"/>
    <x v="1"/>
    <m/>
    <m/>
    <s v="Von Duprin"/>
    <s v="Exit"/>
    <s v="33A/35A"/>
    <s v="Indianapolis"/>
    <s v="REPLACE AT NO CHARGE_x000a_QTY (9) EPT10-SP28 - Line 7_x000a_QTY (1) RX-LC-QELA-3347A-EO-315-3'-338-385A-PBT=US19-SNB - Line 8_x000a__x000a_SHIP TO_x000a_BANNER SOLUTIONS_x000a_1250 AMERICAN WAY_x000a_UNIT 204_x000a_LONGWOOD, FL 32750_x000a__x000a_Is there anything else we should know about your request?: Hi, we are missing all of EPT-10-28 and QEL-RX-LC-3347A-EO-36X96-SNB-315. Can we please get no cost replacements for these items?_x000a_Selected primary Product Type: Closers_x000a_Do you also need to update the Ship To Address on your order?: No_x000a_The original ship-to address is saved on the shipping tab._x000a_Email: mitchell.spiller@bannersolutions.com_x000a_Phone Number: (224) 249-0204_x000a_Preferred Contact Method: Email"/>
    <s v="BANNER SOLUTIONS"/>
    <s v="SO03252807"/>
    <s v="6377174"/>
    <s v="45697522 2/11/2026"/>
    <n v="7"/>
    <s v="Von Duprin"/>
    <s v="Exit"/>
    <s v="33A/35A"/>
    <s v="Indianapolis"/>
    <n v="9"/>
    <s v="0213082~Allegion no envió un producto/pieza|1040~(Alle) Spedito Articolo/Componente mancante|1036~Allegion a envoyé un produit ou une pièce manquante|1033~Allegion Sent Missing Product / Part"/>
    <s v="9741040~Prodotto Mancante|1033~Missing Product|1036~Produit manquant"/>
    <m/>
    <x v="0"/>
    <m/>
    <s v="012012-36"/>
    <m/>
    <m/>
    <m/>
    <n v="46064"/>
    <m/>
    <m/>
    <s v="Replace Only"/>
    <s v="Resolved"/>
    <s v="Portal Cases"/>
    <s v="Karen Fischer"/>
    <s v="Commercial"/>
    <x v="0"/>
    <s v="Allegion Sent Missing Product / Part"/>
    <s v="Missing Product"/>
    <s v=""/>
    <s v="2026 / 02"/>
    <s v="Return / Replace / Scrap"/>
    <x v="0"/>
  </r>
  <r>
    <x v="901"/>
    <s v="CAS6447881"/>
    <s v="Issue"/>
    <x v="0"/>
    <x v="1"/>
    <m/>
    <m/>
    <s v="Von Duprin"/>
    <s v="Exit"/>
    <s v="33A/35A"/>
    <s v="Indianapolis"/>
    <s v="REPLACE AT NO CHARGE_x000a_QTY (9) EPT10-SP28 - Line 7_x000a_QTY (1) RX-LC-QELA-3347A-EO-315-3'-338-385A-PBT=US19-SNB - Line 8_x000a__x000a_SHIP TO_x000a_BANNER SOLUTIONS_x000a_1250 AMERICAN WAY_x000a_UNIT 204_x000a_LONGWOOD, FL 32750_x000a__x000a_Is there anything else we should know about your request?: Hi, we are missing all of EPT-10-28 and QEL-RX-LC-3347A-EO-36X96-SNB-315. Can we please get no cost replacements for these items?_x000a_Selected primary Product Type: Closers_x000a_Do you also need to update the Ship To Address on your order?: No_x000a_The original ship-to address is saved on the shipping tab._x000a_Email: mitchell.spiller@bannersolutions.com_x000a_Phone Number: (224) 249-0204_x000a_Preferred Contact Method: Email"/>
    <s v="BANNER SOLUTIONS"/>
    <s v="SO03252807"/>
    <s v="6377174"/>
    <s v="45697522 2/11/2026"/>
    <n v="8"/>
    <s v="Von Duprin"/>
    <s v="Exit"/>
    <s v="33A/35A"/>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ED33A.28297"/>
    <m/>
    <m/>
    <m/>
    <n v="46064"/>
    <m/>
    <m/>
    <s v="Replace Only"/>
    <s v="Resolved"/>
    <s v="Portal Cases"/>
    <s v="Karen Fischer"/>
    <s v="Commercial"/>
    <x v="0"/>
    <s v="Allegion Sent Missing Product / Part"/>
    <s v="Missing Product"/>
    <s v=""/>
    <s v="2026 / 02"/>
    <s v="Return / Replace / Scrap"/>
    <x v="0"/>
  </r>
  <r>
    <x v="902"/>
    <s v="CAS6448827"/>
    <s v="Issue"/>
    <x v="0"/>
    <x v="1"/>
    <m/>
    <m/>
    <s v="Soss"/>
    <s v="Accy"/>
    <s v="Invisible Hinge"/>
    <s v="Indianapolis"/>
    <s v="**CUSTOMER IS PUCHASING LOCALLY ON THEIR OWN._x000a_NO REPLACEMENT NEEDED_x000a__x000a__x000a_LINE 2 QTY 8 EA:_x000a_218US15_x000a__x000a_We need to change the model number of the invisible hinges from 220 to 218- same finish and quantities."/>
    <s v="ACCURATE DOOR &amp; HARDWARE INC"/>
    <s v="SO03231002"/>
    <s v="PO022989"/>
    <s v="45655668"/>
    <m/>
    <s v="Soss"/>
    <s v="Accy"/>
    <s v="Invisible Hinge"/>
    <s v="Indianapolis"/>
    <n v="8"/>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m/>
    <m/>
    <m/>
    <m/>
    <n v="46029.791666666701"/>
    <m/>
    <m/>
    <s v="Replace Only"/>
    <s v="Resolved"/>
    <s v="Geraldine Volonnino"/>
    <s v="Geraldine Volonnino"/>
    <s v="Commercial"/>
    <x v="22"/>
    <s v="Customer Ordered Incorrect Product"/>
    <s v="Customer Ordered Incorrect Product"/>
    <s v=""/>
    <s v="2026 / 02"/>
    <s v="Return / Replace / Scrap"/>
    <x v="2"/>
  </r>
  <r>
    <x v="903"/>
    <s v="CAS6449219"/>
    <s v="Issue"/>
    <x v="0"/>
    <x v="1"/>
    <m/>
    <m/>
    <s v="Schlage Commercial"/>
    <s v="Lock"/>
    <s v="L9000"/>
    <s v="Security"/>
    <s v="N/C REPLACE_x000a__x000a_LINE 2 QTY 1 EA:_x000a_S00000466035_x000a_L283-040 604 N N (REF,SPRING CAGE,HOUSING)_x000a_DOOR I.D. A132A_x000a__x000a_SHIP TO:_x000a_Wixom_292202_x000a__x000a_Is there anything else we should know about your request?: Opening A132A spring cage bag is missing. Photo attached._x000a_Selected primary Product Type: Mechanical Locks_x000a_Do you also need to update the Ship To Address on your order?: No_x000a_The original ship-to address is saved on the shipping tab._x000a_One or more files were provided by the customer and saved in the timeline._x000a_Email: tim@centuryhardwareinc.com_x000a_Phone Number: +12485342612_x000a_Preferred Contact Method: Email"/>
    <s v="CENTURY GROUP HOLDINGS - DBA CENTURY ARCHITECTURAL HARDWARE"/>
    <s v="14094984"/>
    <s v="3159"/>
    <s v="7901664"/>
    <n v="2"/>
    <s v="Schlage Commercial"/>
    <s v="Lock"/>
    <s v="L9000"/>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S00000466035"/>
    <m/>
    <m/>
    <m/>
    <n v="45811.833333333299"/>
    <m/>
    <m/>
    <s v="Replace Only"/>
    <s v="Resolved"/>
    <s v="Portal Cases"/>
    <s v="Venus Diaz"/>
    <s v="Commercial"/>
    <x v="3"/>
    <s v="Allegion Sent Missing Product / Part"/>
    <s v="Missing Part / Component"/>
    <s v=""/>
    <s v="2026 / 02"/>
    <s v="Return / Replace / Scrap"/>
    <x v="0"/>
  </r>
  <r>
    <x v="904"/>
    <s v="CAS6450211"/>
    <s v="Issue"/>
    <x v="0"/>
    <x v="1"/>
    <m/>
    <m/>
    <s v="Zero"/>
    <s v="Accy"/>
    <s v="Thresholds"/>
    <s v="Indianapolis"/>
    <s v="N/C replacement, shortage of below material. _x000a__x000a_Line 29 - Qty 1 - 65A-W/HOLES-36&quot; (914MM)_x000a__x000a_Ship to:_x000a_Arch Div. _x000a_8219 BURLESON RD_x000a_SUITE 100_x000a_AUSTIN, TX 78744_x000a_USA_x000a__x000a_Is there anything else we should know about your request?: Short (1) from my line 29 ... Looks like packing error_x000a_Selected primary Product Type: Accessories_x000a_Do you also need to update the Ship To Address on your order?: No_x000a_The original ship-to address is saved on the shipping tab._x000a_Email: tmiller@archdiv8.com_x000a_Phone Number: 12108266616_x000a_Preferred Contact Method: Email"/>
    <s v="ARCHITECTURAL DIVISION 8"/>
    <s v="SO03264046"/>
    <s v="307217-44S"/>
    <s v="45705900"/>
    <n v="29"/>
    <s v="Zero"/>
    <s v="Accy"/>
    <s v="Threshold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THR65A-36"/>
    <m/>
    <m/>
    <m/>
    <n v="46069.791666666701"/>
    <m/>
    <m/>
    <s v="Replace Only"/>
    <s v="Resolved"/>
    <s v="Portal Cases"/>
    <s v="Caleb Nanzer"/>
    <s v="Commercial"/>
    <x v="5"/>
    <s v="Allegion Sent Missing Product / Part"/>
    <s v="Missing Product"/>
    <s v=""/>
    <s v="2026 / 02"/>
    <s v="Return / Replace / Scrap"/>
    <x v="0"/>
  </r>
  <r>
    <x v="905"/>
    <s v="CAS6450263"/>
    <s v="Issue"/>
    <x v="0"/>
    <x v="0"/>
    <m/>
    <s v="Out of Box"/>
    <s v="Schlage Electronic Locks"/>
    <s v="Electronic Locks"/>
    <s v="Control 2.2/2.3"/>
    <s v="Ensenada"/>
    <s v="REPLACE / SCRAP_x000a_QTY(1)_x000a_LOCK.BE467.F.GRW.619.12-398.10-116.134_x000a__x000a_FDR was done, Checked wiring.. changed batteries.  New lock is needed. Rep is requesting the lock sent to him so he can replace the problem one._x000a__x000a_Ship To:_x000a_2625 Kivett Dr._x000a_Greensboro, NC 27407_x000a_ATTN: Keith Oliphant _x000a__x000a_13734185-001_x000a_BE467: E200000000130E23_x000a_Commission Date: 2/24/2026_x000a_Manufactured Date: 12/7/2023_x000a__x000a_Name: Maeve_x000a_Customer ID: 182414_x000a_Site Software: Stratis"/>
    <s v="RSO Carolinas"/>
    <s v="Field Support Accommodation"/>
    <s v="CAS6450263 RPL FSAC"/>
    <m/>
    <n v="1"/>
    <s v="Schlage Electronic Locks"/>
    <s v="Electronic Locks"/>
    <s v="Control 2.2/2.3"/>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043156517671"/>
    <s v="Reader"/>
    <m/>
    <m/>
    <m/>
    <n v="46077"/>
    <m/>
    <s v="Replace Only"/>
    <s v="Resolved"/>
    <s v="Anthony Albert"/>
    <s v="Jeff Livingston"/>
    <s v="Commercial"/>
    <x v="10"/>
    <s v="Functional Electronic"/>
    <s v="Cannot lock / Unlock"/>
    <s v="No Response from Reader"/>
    <s v="2026 / 02"/>
    <s v="Return / Replace / Scrap"/>
    <x v="0"/>
  </r>
  <r>
    <x v="906"/>
    <s v="CAS6450357"/>
    <s v="Issue"/>
    <x v="0"/>
    <x v="1"/>
    <m/>
    <s v="Out of Box"/>
    <s v="Steelcraft"/>
    <s v="Door"/>
    <s v="H"/>
    <s v="Blue Ash"/>
    <s v="Line 1 / QTY 1 /  MK: #D148 Inactive_x000a_Line 2 / QTY 1 / MK: D134 Active _x000a__x000a_Label applied to bottom of door should be applied to top of door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purchasing@hhdoor.com_x000a_Phone Number: 3615783364_x000a_Preferred Contact Method: Email"/>
    <s v="COOK &amp; BOARDMAN GROUP LLC - dba H &amp; H OVERHEAD DOOR"/>
    <s v="104623"/>
    <s v="73270D"/>
    <s v="11889825"/>
    <n v="1"/>
    <s v="Steelcraft"/>
    <s v="Door"/>
    <s v="H"/>
    <s v="Blue Ash"/>
    <n v="1"/>
    <s v="0241036~Allegion a produit un produit incorrect|1033~Allegion Manuf Incorrect Product"/>
    <s v="1731033~Fire Label"/>
    <m/>
    <x v="0"/>
    <m/>
    <s v="HF164 F.DOOR.STL.CFG.H.LF"/>
    <s v="H"/>
    <m/>
    <m/>
    <n v="46066.791666666701"/>
    <m/>
    <m/>
    <s v="Replace Only"/>
    <s v="Active"/>
    <s v="Portal Cases"/>
    <s v="Ronald Holley"/>
    <s v="Commercial"/>
    <x v="2"/>
    <s v="Allegion Manuf Incorrect Product"/>
    <s v="Fire Label"/>
    <s v=""/>
    <s v="2026 / 02"/>
    <s v="Return / Replace / Scrap"/>
    <x v="0"/>
  </r>
  <r>
    <x v="906"/>
    <s v="CAS6450357"/>
    <s v="Issue"/>
    <x v="0"/>
    <x v="1"/>
    <m/>
    <s v="Out of Box"/>
    <s v="Steelcraft"/>
    <s v="Door"/>
    <s v="H"/>
    <s v="Blue Ash"/>
    <s v="Line 1 / QTY 1 /  MK: #D148 Inactive_x000a_Line 2 / QTY 1 / MK: D134 Active _x000a__x000a_Label applied to bottom of door should be applied to top of door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purchasing@hhdoor.com_x000a_Phone Number: 3615783364_x000a_Preferred Contact Method: Email"/>
    <s v="COOK &amp; BOARDMAN GROUP LLC - dba H &amp; H OVERHEAD DOOR"/>
    <s v="104623"/>
    <s v="73270D"/>
    <s v="11889825"/>
    <n v="2"/>
    <s v="Steelcraft"/>
    <s v="Door"/>
    <s v="H"/>
    <s v="Blue Ash"/>
    <n v="1"/>
    <s v="0241036~Allegion a produit un produit incorrect|1033~Allegion Manuf Incorrect Product"/>
    <s v="1731033~Fire Label"/>
    <m/>
    <x v="0"/>
    <m/>
    <s v="HF164 F.DOOR.STL.CFG.H.LF"/>
    <m/>
    <m/>
    <m/>
    <n v="46066.791666666701"/>
    <m/>
    <m/>
    <s v="Replace Only"/>
    <s v="Active"/>
    <s v="Portal Cases"/>
    <s v="Ronald Holley"/>
    <s v="Commercial"/>
    <x v="2"/>
    <s v="Allegion Manuf Incorrect Product"/>
    <s v="Fire Label"/>
    <s v=""/>
    <s v="2026 / 02"/>
    <s v="Return / Replace / Scrap"/>
    <x v="0"/>
  </r>
  <r>
    <x v="907"/>
    <s v="CAS6451412"/>
    <s v="Issue"/>
    <x v="0"/>
    <x v="1"/>
    <m/>
    <m/>
    <s v="Schlage Commercial"/>
    <s v="Lock"/>
    <s v="ND"/>
    <s v="Security"/>
    <s v="NO CHARGE REPLACEMENT ORDER: _x000a__x000a_INSIDE SPINDLES ONLY: QTY 3_x000a_N523-177_x000a_S00033512754_x000a__x000a_LINE 1 QTY 3_x000a_LOCK.ND40I.S.RHO.626.RH.13-248.10-025.134.OS-OCC_x000a_194555233263_x000a__x000a_Is there anything else we should know about your request?: MISSING INSIDE SPINDLE ON 3 OF THE NEW LOCKS_x000a_Selected primary Product Type: Mechanical Locks_x000a_Do you also need to update the Ship To Address on your order?: No_x000a_The original ship-to address is saved on the shipping tab._x000a_Email: email@cishowhardware.com_x000a_Phone Number: 14809678568_x000a_Preferred Contact Method: Email"/>
    <s v="C &amp; I SHOW HARDWARE"/>
    <s v="14256973"/>
    <s v="C35718"/>
    <s v="8167917"/>
    <n v="1"/>
    <s v="Schlage Commercial"/>
    <s v="Lock"/>
    <s v="ND"/>
    <s v="Security"/>
    <n v="3"/>
    <s v="0213082~Allegion no envió un producto/pieza|1040~(Alle) Spedito Articolo/Componente mancante|1036~Allegion a envoyé un produit ou une pièce manquante|1033~Allegion Sent Missing Product / Part"/>
    <s v="9741040~Prodotto Mancante|1033~Missing Product|1036~Produit manquant"/>
    <m/>
    <x v="0"/>
    <m/>
    <s v="194555233263"/>
    <m/>
    <m/>
    <m/>
    <n v="46069.791666666701"/>
    <m/>
    <m/>
    <s v="Replace Only"/>
    <s v="Resolved"/>
    <s v="Portal Cases"/>
    <s v="Ramiro Hernandez"/>
    <s v="Commercial"/>
    <x v="3"/>
    <s v="Allegion Sent Missing Product / Part"/>
    <s v="Missing Product"/>
    <s v=""/>
    <s v="2026 / 02"/>
    <s v="Return / Replace / Scrap"/>
    <x v="0"/>
  </r>
  <r>
    <x v="908"/>
    <s v="CAS6452061"/>
    <s v="Issue"/>
    <x v="0"/>
    <x v="0"/>
    <m/>
    <s v="Out of Box"/>
    <s v="Steelcraft"/>
    <s v="Door"/>
    <s v="L"/>
    <s v="Blue Ash"/>
    <s v="Credit $205.08 KM_x000a__x000a_Selected credit reason: Other_x000a_Is there anything else we should know about this request: BS02670 FOR 1 DOOR FROM PO 95150 IS WARPED_x000a_One or more files were provided by the customer and saved in the timeline._x000a_Email: sgibbs@jeldwen.com_x000a_Phone Number: (530) 704-3422_x000a_Preferred Contact Method: Email"/>
    <s v="AMERICAN BUILDING SUPPLY"/>
    <s v="976155"/>
    <s v="95150"/>
    <s v="11858282"/>
    <n v="34"/>
    <s v="Steelcraft"/>
    <s v="Door"/>
    <s v="L"/>
    <s v="Blue Ash"/>
    <n v="1"/>
    <s v="0071033~Appearance / Finish|1040~Estetica / Finitura|3082~Estética / Acabado|1036~Apparence/Finition"/>
    <s v="3783082~Deformado|1040~Deformato|1033~Warped|1036~Voilé|1055~Eğrilmiş"/>
    <m/>
    <x v="0"/>
    <m/>
    <s v="BS02670.DOOR.STL.CFG.L"/>
    <m/>
    <m/>
    <m/>
    <n v="45918.833333333299"/>
    <m/>
    <m/>
    <s v="Credit Request"/>
    <s v="Resolved"/>
    <s v="Portal Cases"/>
    <s v="Susan Higdon"/>
    <s v="Commercial"/>
    <x v="2"/>
    <s v="Appearance / Finish"/>
    <s v="Warped"/>
    <s v=""/>
    <s v="2026 / 02"/>
    <s v="Return / Replace / Scrap"/>
    <x v="0"/>
  </r>
  <r>
    <x v="909"/>
    <s v="CAS6453409"/>
    <s v="Issue"/>
    <x v="0"/>
    <x v="1"/>
    <m/>
    <m/>
    <s v="Schlage Residential"/>
    <s v="Lock"/>
    <s v="F Knob/Lever"/>
    <s v="Ensenada"/>
    <s v="NC RPL-SHORTAGE_x000a_LINE 1-LOCK.F51A.ACC.619.16-086.10-027.134.KD.C.48-180.2 QTY 1_x000a__x000a_SHIP TO: 171900_x000a_7365 ALLENTOWN BLVD_x000a_HARRISBURG, PA 17112"/>
    <s v="LUMBERMENS MERCHANDISING CORP"/>
    <s v="14271023"/>
    <s v="94468"/>
    <s v="8166505"/>
    <n v="1"/>
    <s v="Schlage Residential"/>
    <s v="Lock"/>
    <s v="F Knob/Lever"/>
    <s v="Ensenada"/>
    <n v="1"/>
    <s v="0213082~Allegion no envió un producto/pieza|1040~(Alle) Spedito Articolo/Componente mancante|1036~Allegion a envoyé un produit ou une pièce manquante|1033~Allegion Sent Missing Product / Part"/>
    <s v="9741040~Prodotto Mancante|1033~Missing Product|1036~Produit manquant"/>
    <m/>
    <x v="0"/>
    <m/>
    <s v="043156420629"/>
    <m/>
    <m/>
    <m/>
    <n v="46075.791666666701"/>
    <m/>
    <m/>
    <s v="Replace Only"/>
    <s v="Resolved"/>
    <s v="Erika Harris"/>
    <s v="Erika Harris"/>
    <s v="Residential - Channel"/>
    <x v="8"/>
    <s v="Allegion Sent Missing Product / Part"/>
    <s v="Missing Product"/>
    <s v=""/>
    <s v="2026 / 02"/>
    <s v="Return / Replace / Scrap"/>
    <x v="0"/>
  </r>
  <r>
    <x v="910"/>
    <s v="CAS6454188"/>
    <s v="Issue"/>
    <x v="0"/>
    <x v="1"/>
    <m/>
    <m/>
    <s v="Steelcraft"/>
    <s v="Door"/>
    <s v="Multiple"/>
    <s v="Blue Ash"/>
    <s v="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cthorson@jeldwen.com_x000a_Preferred Contact Method: Email_x000a_"/>
    <s v="AMERICAN BUILDING SUPPLY"/>
    <s v="107750"/>
    <s v="32457"/>
    <s v="11887940"/>
    <n v="1"/>
    <m/>
    <m/>
    <m/>
    <m/>
    <n v="2"/>
    <m/>
    <m/>
    <m/>
    <x v="4"/>
    <m/>
    <s v="CS01880.FRME.STL.CFG.F"/>
    <m/>
    <m/>
    <m/>
    <n v="46050.791666666701"/>
    <m/>
    <m/>
    <m/>
    <s v="Active"/>
    <s v="Portal Cases"/>
    <s v="Portal Cases"/>
    <s v="Commercial"/>
    <x v="2"/>
    <s v=""/>
    <s v=""/>
    <s v=""/>
    <s v="2026 / 02"/>
    <s v="Return / Replace / Scrap"/>
    <x v="1"/>
  </r>
  <r>
    <x v="911"/>
    <s v="CAS6454782"/>
    <s v="Issue"/>
    <x v="0"/>
    <x v="0"/>
    <m/>
    <s v="Reliability"/>
    <s v="Von Duprin"/>
    <s v="Exit"/>
    <s v="98/99"/>
    <s v="Indianapolis"/>
    <s v="Anti-pick spring latch keeps &quot;popping-off&quot;.  Replace with new center case, part#  050689_x000a__x000a_Please send to address on PO."/>
    <s v="Chris Mcpherson"/>
    <s v="?"/>
    <s v="0966050"/>
    <m/>
    <m/>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050689"/>
    <s v="Center Case"/>
    <m/>
    <m/>
    <m/>
    <n v="46078.083333333299"/>
    <m/>
    <s v="Return and Replace"/>
    <s v="Active"/>
    <s v="Fermin Orlando Guerra"/>
    <s v="Fermin Orlando Guerra"/>
    <s v="Commercial"/>
    <x v="0"/>
    <s v="Functional Mechanical"/>
    <s v="Product Operation Issue"/>
    <s v="Latch Does Not Fully Release"/>
    <s v="2026 / 02"/>
    <s v="Return / Replace / Scrap"/>
    <x v="0"/>
  </r>
  <r>
    <x v="912"/>
    <s v="CAS6455105"/>
    <s v="Issue"/>
    <x v="0"/>
    <x v="1"/>
    <m/>
    <m/>
    <s v="Von Duprin"/>
    <s v="Multiple"/>
    <s v="Multiple"/>
    <s v="Indianapolis"/>
    <s v="Is there anything else we should know about your request?: Helo, hope all is well! Per our warehouse, Line 3 arrived 47 units short (only 33 received), All 8 cartons came in good shape and showed zero signs of damage / being retaped. Please let us know if any additional information is needed to issue replacement._x000a_Selected primary Product Type: Accessories_x000a_Do you also need to update the Ship To Address on your order?: No_x000a_The original ship-to address is saved on the shipping tab._x000a_Email: k.fast@seclock.com_x000a_Phone Number: 781.234.3767 _x000a_Preferred Contact Method: Email_x000a_"/>
    <s v="SECLOCK"/>
    <s v="SO03273516"/>
    <s v="666102"/>
    <s v="45714914"/>
    <n v="3"/>
    <m/>
    <m/>
    <m/>
    <m/>
    <n v="47"/>
    <m/>
    <m/>
    <m/>
    <x v="4"/>
    <m/>
    <s v="106210-00"/>
    <m/>
    <m/>
    <m/>
    <n v="46075.791666666701"/>
    <m/>
    <m/>
    <m/>
    <s v="Active"/>
    <s v="Portal Cases"/>
    <s v="Portal Cases"/>
    <s v="Commercial"/>
    <x v="0"/>
    <s v=""/>
    <s v=""/>
    <s v=""/>
    <s v="2026 / 02"/>
    <s v="Return / Replace / Scrap"/>
    <x v="1"/>
  </r>
  <r>
    <x v="913"/>
    <s v="CAS6455727"/>
    <s v="Issue"/>
    <x v="0"/>
    <x v="0"/>
    <m/>
    <s v="Out of Box"/>
    <s v="Schlage Electronic Locks"/>
    <s v="Electronic Locks"/>
    <s v="NDEB"/>
    <s v="Ensenada"/>
    <s v="Do you need a replacement for a component or the entire device?: Device_x000a_Is there anything else we should know about this return?: customer started his own case CAS6443254_x000a_Selected primary Product Type: Electronic Locks/Readers and Credentials/Biometrics_x000a_Do you also need to update the Ship To Address on your order?: No_x000a_The original ship-to address is saved on the shipping tab._x000a_Email: kbl@craftmaster.net_x000a_Phone Number: 2017680808_x000a_Preferred Contact Method: Email_x000a_"/>
    <s v="Kendell Intermediate Corp - dba Craftmaster"/>
    <s v="14181791"/>
    <s v="P217435"/>
    <s v="8021046"/>
    <m/>
    <m/>
    <m/>
    <m/>
    <m/>
    <n v="1"/>
    <m/>
    <m/>
    <m/>
    <x v="4"/>
    <m/>
    <s v="043156984145"/>
    <m/>
    <m/>
    <m/>
    <n v="45925.833333333299"/>
    <m/>
    <m/>
    <m/>
    <s v="Active"/>
    <s v="Portal Cases"/>
    <s v="Portal Cases"/>
    <s v="Commercial"/>
    <x v="10"/>
    <s v=""/>
    <s v=""/>
    <s v=""/>
    <s v="2026 / 02"/>
    <s v="Return / Replace / Scrap"/>
    <x v="1"/>
  </r>
  <r>
    <x v="914"/>
    <s v="CAS6455755"/>
    <s v="Issue"/>
    <x v="0"/>
    <x v="1"/>
    <m/>
    <m/>
    <s v="Schlage Commercial"/>
    <s v="Lock"/>
    <s v="ND"/>
    <s v="El Sauzal"/>
    <s v="Is there anything else we should know about this return?: Issue: Ordered correctly - acknowledged and shipped incorrectly. _x000a_What is needed: Spacers for the ND locks for a 1-3/8&quot; door. _x000a_Need: ASAP - like yesterday._x000a_Selected primary Product Type: Mechanical Locks_x000a_Do you also need to update the Ship To Address on your order?: Yes_x000a_The customer changed the ship-to address and it is saved on the shipping tab._x000a_Did the label match the product inside?: Yes_x000a_Email: morgank@blockiron.com_x000a_Phone Number: (920) 231-8645_x000a_Preferred Contact Method: Email_x000a_"/>
    <s v="BLOCK IRON &amp; SUPPLY"/>
    <s v="14219634"/>
    <s v="784769"/>
    <s v="8099679"/>
    <m/>
    <m/>
    <m/>
    <m/>
    <m/>
    <n v="1"/>
    <m/>
    <m/>
    <m/>
    <x v="4"/>
    <m/>
    <s v="ND-SLLK*10390278"/>
    <m/>
    <m/>
    <m/>
    <n v="46000.791666666701"/>
    <m/>
    <m/>
    <m/>
    <s v="Active"/>
    <s v="Portal Cases"/>
    <s v="Portal Cases"/>
    <s v="Commercial"/>
    <x v="3"/>
    <s v=""/>
    <s v=""/>
    <s v=""/>
    <s v="2026 / 02"/>
    <s v="Return / Replace / Scrap"/>
    <x v="1"/>
  </r>
  <r>
    <x v="914"/>
    <s v="CAS6455755"/>
    <s v="Issue"/>
    <x v="0"/>
    <x v="1"/>
    <m/>
    <m/>
    <s v="Schlage Commercial"/>
    <s v="Lock"/>
    <s v="ND"/>
    <s v="El Sauzal"/>
    <s v="Is there anything else we should know about this return?: Issue: Ordered correctly - acknowledged and shipped incorrectly. _x000a_What is needed: Spacers for the ND locks for a 1-3/8&quot; door. _x000a_Need: ASAP - like yesterday._x000a_Selected primary Product Type: Mechanical Locks_x000a_Do you also need to update the Ship To Address on your order?: Yes_x000a_The customer changed the ship-to address and it is saved on the shipping tab._x000a_Did the label match the product inside?: Yes_x000a_Email: morgank@blockiron.com_x000a_Phone Number: (920) 231-8645_x000a_Preferred Contact Method: Email_x000a_"/>
    <s v="BLOCK IRON &amp; SUPPLY"/>
    <s v="14219634"/>
    <s v="784769"/>
    <s v="8099679"/>
    <m/>
    <m/>
    <m/>
    <m/>
    <m/>
    <n v="1"/>
    <m/>
    <m/>
    <m/>
    <x v="4"/>
    <m/>
    <s v="ND-SLLK*10376007"/>
    <m/>
    <m/>
    <m/>
    <n v="45999.791666666701"/>
    <m/>
    <m/>
    <m/>
    <s v="Active"/>
    <s v="Portal Cases"/>
    <s v="Portal Cases"/>
    <s v="Commercial"/>
    <x v="3"/>
    <s v=""/>
    <s v=""/>
    <s v=""/>
    <s v="2026 / 02"/>
    <s v="Return / Replace / Scrap"/>
    <x v="1"/>
  </r>
  <r>
    <x v="915"/>
    <s v="CAS6456872"/>
    <s v="Issue"/>
    <x v="0"/>
    <x v="0"/>
    <m/>
    <s v="Out of Box"/>
    <s v="Schlage Electronic Locks"/>
    <s v="Electronic Locks"/>
    <s v="NDEB"/>
    <s v="El Sauzal"/>
    <s v="Qnty: 1_x000a_LOCK.NDEB.P6.EV.SPA.626.13-247.47267101.134.KD.S123.48-270-EV.2.CE-000-001_x000a__x000a_Order No: 14251234_x000a_Customer PO: 6376520_x000a_Supplier: MIDWEST WHOLESALE HDWE CO DBA BANNER SOL_x000a__x000a_Caller reports lock remains in passage mode.  No boot up._x000a_w172 - A20000000F19624E - Commissioned Date: 2/27/2026_x000a_Power On Self Test FAIL : Motor Power"/>
    <s v="Ryan Balentine"/>
    <s v="14251234"/>
    <m/>
    <m/>
    <m/>
    <s v="Schlage Electronic Locks"/>
    <s v="Electronic Locks"/>
    <s v="NDEB"/>
    <s v="El Sauzal"/>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Chassis"/>
    <m/>
    <m/>
    <m/>
    <n v="46079.083333333299"/>
    <m/>
    <s v="Return and Replace"/>
    <s v="Resolved"/>
    <s v="Ernie Saldana"/>
    <s v="Ernie Saldana"/>
    <s v="Commercial"/>
    <x v="10"/>
    <s v="Functional Electronic"/>
    <s v="POST Fail (Power On Self Test)"/>
    <s v=""/>
    <s v="2026 / 02"/>
    <s v="Return / Replace / Scrap"/>
    <x v="0"/>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1"/>
    <s v="Schlage Residential"/>
    <s v="Lock"/>
    <s v="J"/>
    <s v="Olathe"/>
    <n v="32"/>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2"/>
    <s v="Schlage Residential"/>
    <s v="Lock"/>
    <s v="J"/>
    <s v="Olathe"/>
    <n v="480"/>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4"/>
    <s v="Schlage Residential"/>
    <s v="Lock"/>
    <s v="J"/>
    <s v="Olathe"/>
    <n v="480"/>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5"/>
    <s v="Schlage Residential"/>
    <s v="Lock"/>
    <s v="J"/>
    <s v="Olathe"/>
    <n v="48"/>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6"/>
    <s v="Schlage Residential"/>
    <s v="Lock"/>
    <s v="J"/>
    <s v="Olathe"/>
    <n v="160"/>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7"/>
    <s v="Schlage Residential"/>
    <s v="Lock"/>
    <s v="J"/>
    <s v="Olathe"/>
    <n v="50"/>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8"/>
    <s v="Schlage Residential"/>
    <s v="Lock"/>
    <s v="J"/>
    <s v="Olathe"/>
    <n v="50"/>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9"/>
    <s v="Schlage Residential"/>
    <s v="Lock"/>
    <s v="J"/>
    <s v="Olathe"/>
    <n v="200"/>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7"/>
    <s v="CAS6446498"/>
    <s v="Issue"/>
    <x v="0"/>
    <x v="4"/>
    <m/>
    <m/>
    <s v="Locknetics"/>
    <s v="Sys Comp"/>
    <s v="Pushplt"/>
    <s v="Olathe"/>
    <s v="return for credit _x000a_customer request no RS fee_x000a_QTY 6 PUSHBUTTON.709GR.EX.ILL.24V.BUTTON.SS_x000a__x000a_return to stock_x000a_uneeded_x000a_unused"/>
    <s v="SPECIAL PROJECTS GROUP INC"/>
    <s v="14270287"/>
    <s v="205190"/>
    <s v="8171458"/>
    <n v="1"/>
    <s v="Locknetics"/>
    <s v="Sys Comp"/>
    <s v="Pushplt"/>
    <s v="Olathe"/>
    <n v="6"/>
    <s v="1731033~Change / Cancel Request Not Processed|3082~Solicitud cambio/cancelación no procesada|1040~Modifica/Annullamento Richiesta non processata|1036~Demande de modification / d'annulation non traitée"/>
    <s v="4841040~Modifica/Annullamento Richiesta non verificata|3082~Solicitud cambio/cancelación no procesada|1033~Change / Cancel Request Not Reviewed|1036~Demande de modification / d'annulation Non examinée"/>
    <m/>
    <x v="9"/>
    <m/>
    <s v="043156581054"/>
    <m/>
    <m/>
    <m/>
    <n v="46072.791666666701"/>
    <m/>
    <m/>
    <s v="Return Only"/>
    <s v="Active"/>
    <s v="Chloe Manansala"/>
    <s v="Jeff Livingston"/>
    <s v="Commercial"/>
    <x v="14"/>
    <s v="Change / Cancel Request Not Processed"/>
    <s v="Change / Cancel Request Not Reviewed"/>
    <s v=""/>
    <s v="2026 / 02"/>
    <s v="Return / Replace / Scrap"/>
    <x v="0"/>
  </r>
  <r>
    <x v="918"/>
    <s v="CAS6446513"/>
    <s v="Issue"/>
    <x v="0"/>
    <x v="4"/>
    <m/>
    <m/>
    <s v="Locknetics"/>
    <s v="Sys Comp"/>
    <s v="Pushplt"/>
    <s v="Olathe"/>
    <s v="return _x000a_QTY 6 PUSHBUTTON.709GR.EX.ILL.24V.BUTTON.SS_x000a__x000a_return to stock_x000a_unused_x000a_uneeded"/>
    <s v="SPECIAL PROJECTS GROUP INC"/>
    <s v="14267568"/>
    <s v="204616 RPL CAS6409240"/>
    <s v="8168881"/>
    <n v="1"/>
    <s v="Locknetics"/>
    <s v="Sys Comp"/>
    <s v="Pushplt"/>
    <s v="Olathe"/>
    <n v="6"/>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043156581054"/>
    <m/>
    <m/>
    <m/>
    <n v="46070.791666666701"/>
    <m/>
    <m/>
    <s v="Return Only"/>
    <s v="Resolved"/>
    <s v="Chloe Manansala"/>
    <s v="Jeff Livingston"/>
    <s v="Commercial"/>
    <x v="14"/>
    <s v="Spec / Plan / Job Change"/>
    <s v="Spec / Plan / Job Change"/>
    <s v=""/>
    <s v="2026 / 02"/>
    <s v="Return / Replace / Scrap"/>
    <x v="2"/>
  </r>
  <r>
    <x v="919"/>
    <s v="CAS6450846"/>
    <s v="Issue"/>
    <x v="0"/>
    <x v="0"/>
    <m/>
    <s v="Reliability"/>
    <s v="Falcon"/>
    <s v="Lock"/>
    <s v="W"/>
    <s v="El Sauzal"/>
    <s v="NC Replace from Line 11_x000a_Qty 1_x000a_LOCK.W301.SRLA.622.30-207.640.Q330-148.134_x000a__x000a_Handle fell off in use, switched lever around, same handle falls off_x000a__x000a_Ship to:_x000a_Johnson Brothers_x000a_Attn: Kent Sterling 208-709-2225_x000a_223 Basalt St._x000a_Idaho Falls, Idaho, 83402"/>
    <s v="IML Security Supply"/>
    <s v="14162541"/>
    <s v="674894"/>
    <s v="8006720"/>
    <n v="11"/>
    <s v="Falcon"/>
    <s v="Lock"/>
    <s v="W"/>
    <s v="El Sauzal"/>
    <n v="1"/>
    <s v="0311033~Functional Mechanical|1040~Funzionamento Meccanico|3082~Función mecánica|1036~Functional Mechanical"/>
    <s v="0161033~Broken / Bad Parts|1040~Parti rotte / difettose|3082~Partes rotas / malas|1036~Pièces cassées / mauvaises"/>
    <m/>
    <x v="0"/>
    <m/>
    <s v="W-FLLK*9166459"/>
    <s v="W301"/>
    <m/>
    <m/>
    <n v="45912"/>
    <m/>
    <m/>
    <s v="Replace Only"/>
    <s v="Resolved"/>
    <s v="Bethany Adams"/>
    <s v="Veronica Ross"/>
    <s v="Commercial"/>
    <x v="16"/>
    <s v="Functional Mechanical"/>
    <s v="Broken / Bad Parts"/>
    <s v=""/>
    <s v="2026 / 02"/>
    <s v="Return / Replace / Scrap"/>
    <x v="0"/>
  </r>
  <r>
    <x v="920"/>
    <s v="CAS6445056"/>
    <s v="Issue"/>
    <x v="0"/>
    <x v="1"/>
    <m/>
    <m/>
    <s v="Ives / Gj Commercial"/>
    <s v="Accy"/>
    <s v="Floor/Wall Stops/Bumpers/Silencers"/>
    <s v="Indianapolis"/>
    <s v="Return request as PO was misinterpreted on quantity. Customer wanted qty 6 total of silencers or 1 package, not 6 total packages of 100. Per PO, quantity 6 was requested by customer with no pricing indicated so OE did not have a reason to question order. PO entered as requested. Return denied as invoiced material is below Allegion's RMA Policy minimum of $250.00. Please scrap material. _x000a__x000a_Please provide copy of original PO or PO email when submitted to Allegion."/>
    <s v="ALLEGANY DOOR &amp; HARDWARE INC"/>
    <s v="SO03273558"/>
    <s v="B33522-09-11957"/>
    <s v="45709108"/>
    <m/>
    <m/>
    <m/>
    <m/>
    <m/>
    <m/>
    <m/>
    <m/>
    <m/>
    <x v="4"/>
    <m/>
    <m/>
    <m/>
    <m/>
    <m/>
    <m/>
    <m/>
    <m/>
    <m/>
    <s v="Active"/>
    <s v="Caleb Nanzer"/>
    <s v="Caleb Nanzer"/>
    <s v="Commercial"/>
    <x v="1"/>
    <s v=""/>
    <s v=""/>
    <s v=""/>
    <s v="2026 / 02"/>
    <s v="Return / Replace / Scrap"/>
    <x v="1"/>
  </r>
  <r>
    <x v="921"/>
    <s v="CAS6445121"/>
    <s v="Issue"/>
    <x v="0"/>
    <x v="1"/>
    <m/>
    <m/>
    <s v="Ives / Gj Commercial"/>
    <s v="Accy"/>
    <s v="Plates - Kick/Push/Pull"/>
    <s v="Indianapolis"/>
    <s v="N/C replacement, missing from shipment. _x000a__x000a_Line 9 - Qty 2 - 8400 US32D 12&quot; x 46 B-CS_x000a__x000a_Ship to:_x000a_LaForce_x000a_10755 ROCKWALL RD_x000a_Dallas, TX 75238_x000a_USA"/>
    <s v="LaForce LLC dba Piper Weatherford"/>
    <s v="SO03146016"/>
    <s v="232184C"/>
    <s v="45588254"/>
    <n v="9"/>
    <s v="Ives / Gj Commercial"/>
    <s v="Accy"/>
    <s v="Plates - Kick/Push/Pull"/>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m/>
    <s v="8400"/>
    <m/>
    <m/>
    <m/>
    <n v="45973"/>
    <m/>
    <s v="Replace Only"/>
    <s v="Resolved"/>
    <s v="Caleb Nanzer"/>
    <s v="Caleb Nanzer"/>
    <s v="Commercial"/>
    <x v="1"/>
    <s v="Allegion Sent Missing Product / Part"/>
    <s v="Missing Product"/>
    <s v=""/>
    <s v="2026 / 02"/>
    <s v="Return / Replace / Scrap"/>
    <x v="0"/>
  </r>
  <r>
    <x v="922"/>
    <s v="CAS6445188"/>
    <s v="Issue"/>
    <x v="0"/>
    <x v="0"/>
    <m/>
    <s v="Out of Box"/>
    <s v="Schlage Electronic Locks"/>
    <s v="Electronic Locks"/>
    <s v="Control 2.2/2.3"/>
    <s v="Ensenada"/>
    <s v="Replace / Scrap_x000a_2) LOCK.FE410F.NEP.626.GRW.12-356.10-152.134.40_x000a_new install_x000a__x000a_ship to:_x000a_SOUTH BAY HARDWARE INC_x000a_17100 LAMBERT RD_x000a_IONE, CA, 95640_x000a_Attn: Lauren_x000a__x000a_Serial populating to mapp does not match stickers on lock"/>
    <s v="Lauren Bettencourt"/>
    <s v="14244148"/>
    <s v="2577"/>
    <s v="8135539"/>
    <m/>
    <s v="Schlage Electronic Locks"/>
    <s v="Electronic Locks"/>
    <s v="Control 2.2/2.3"/>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537112"/>
    <s v="Main board"/>
    <m/>
    <m/>
    <m/>
    <n v="46076.083333333299"/>
    <m/>
    <s v="Replace Only"/>
    <s v="Resolved"/>
    <s v="Douglas McCleary"/>
    <s v="Jeff Livingston"/>
    <s v="Commercial"/>
    <x v="10"/>
    <s v="Functional Electronic"/>
    <s v="Communication / Commissioning / Programming"/>
    <s v="Failed Programming"/>
    <s v="2026 / 02"/>
    <s v="Return / Replace / Scrap"/>
    <x v="0"/>
  </r>
  <r>
    <x v="923"/>
    <s v="CAS6445295"/>
    <s v="Issue"/>
    <x v="0"/>
    <x v="1"/>
    <m/>
    <m/>
    <s v="Soss"/>
    <s v="Accy"/>
    <s v="Invisible Hinge"/>
    <s v="Indianapolis"/>
    <s v="Return with 25% restock fee/no call tags. Customer ordered incorrectly. _x000a__x000a_Line 1 - Qty 1 - 216US3_x000a__x000a_Ship to:_x000a_Wright and Co_x000a_17 FOSTER AVE_x000a_BRIDGEHAMPTON, NY 11932"/>
    <s v="Cabinetparts.Com"/>
    <s v="SO03266903"/>
    <s v="1118545"/>
    <s v="45713104"/>
    <n v="1"/>
    <s v="Soss"/>
    <s v="Accy"/>
    <s v="Invisible Hinge"/>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75"/>
    <m/>
    <s v="Return Only"/>
    <s v="Active"/>
    <s v="Caleb Nanzer"/>
    <s v="Caleb Nanzer"/>
    <s v="Commercial"/>
    <x v="22"/>
    <s v="Spec / Plan / Job Change"/>
    <s v="Spec / Plan / Job Change"/>
    <s v=""/>
    <s v="2026 / 02"/>
    <s v="Return / Replace / Scrap"/>
    <x v="2"/>
  </r>
  <r>
    <x v="924"/>
    <s v="CAS6445374"/>
    <s v="Issue"/>
    <x v="0"/>
    <x v="1"/>
    <m/>
    <m/>
    <s v="Ives / Gj Commercial"/>
    <s v="Accy"/>
    <s v="Continuous Hinges - Geared"/>
    <s v="Indianapolis"/>
    <s v="Return with 45% restock fee/no call tags. Customer no longer needs. _x000a__x000a_Line 10 - Qty 1 - 700 83&quot; (2108.2mm) US32D_x000a__x000a__x000a_Ship to:_x000a_SAC - IML_x000a_1351 VINE ST_x000a_Sacramento, CA 95811_x000a_USA"/>
    <s v="IML Security Supply"/>
    <s v="SO03232712"/>
    <s v="693703"/>
    <s v="45660751"/>
    <n v="10"/>
    <s v="Ives / Gj Commercial"/>
    <s v="Accy"/>
    <s v="Continuous Hinges - Geared"/>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35"/>
    <m/>
    <s v="Return Only"/>
    <s v="Active"/>
    <s v="Caleb Nanzer"/>
    <s v="Caleb Nanzer"/>
    <s v="Commercial"/>
    <x v="1"/>
    <s v="Spec / Plan / Job Change"/>
    <s v="Spec / Plan / Job Change"/>
    <s v=""/>
    <s v="2026 / 02"/>
    <s v="Return / Replace / Scrap"/>
    <x v="2"/>
  </r>
  <r>
    <x v="925"/>
    <s v="CAS6445405"/>
    <s v="Issue"/>
    <x v="0"/>
    <x v="0"/>
    <m/>
    <s v="Reliability"/>
    <s v="Schlage Electronic Locks"/>
    <s v="Electronic Locks"/>
    <s v="NDEB"/>
    <s v="Ensenada"/>
    <s v="SIF and Replace_x000a_2 each:  47278749.626 _x000a__x000a_Ship to:_x000a__x000a__x000a__x000a_~~~~~~_x000a_We ordered (219) #47278749.626 NDEB mobile-enabled retrofit kits / inside escutcheons through 1442298PO late last summer, and our client is experiencing the following issues with (2) of them:_x000a__x000a_Serial Number A20000000F213:  This lock is permanently unlocked and will not resecure._x000a_Serial Number A20000000F43B:  This lock goes through batteries at an abnormal pace.  They’ve had to replace the batteries at least six times since installation late last summer / early last fall, and this door isn’t used any more heavily than any of the other doors in the area._x000a_Both us and this particular client have lots of experience with NDE / NDEB locks and have gone through all the logical troubleshooting steps – factory defaults, battery changes, connection checks, hardware checks, ensuring wires aren’t pinched, etc. – so if you could send us a couple replacements with RMA paperwork to return the couple units referenced above (if necessary), we’d appreciate it._x000a_Thank you in advance for your assistance!"/>
    <s v="LAFORCE LLC"/>
    <s v="x"/>
    <m/>
    <m/>
    <m/>
    <m/>
    <m/>
    <m/>
    <m/>
    <m/>
    <m/>
    <m/>
    <m/>
    <x v="4"/>
    <m/>
    <m/>
    <m/>
    <m/>
    <m/>
    <m/>
    <m/>
    <m/>
    <m/>
    <s v="Active"/>
    <s v="Hatice Ozbek"/>
    <s v="Hatice Ozbek"/>
    <s v="Commercial"/>
    <x v="10"/>
    <s v=""/>
    <s v=""/>
    <s v=""/>
    <s v="2026 / 02"/>
    <s v="Return / Replace / Scrap"/>
    <x v="1"/>
  </r>
  <r>
    <x v="926"/>
    <s v="CAS6445516"/>
    <s v="Issue"/>
    <x v="0"/>
    <x v="1"/>
    <m/>
    <m/>
    <s v="Ives / Gj Commercial"/>
    <s v="Accy"/>
    <s v="Continuous Hinges - Geared"/>
    <s v="Indianapolis"/>
    <s v="N/C replacement, received one hinge with the wrong finish. Please scrap incorrect hinge. _x000a__x000a_Line 2 - Qty 1 - 112HD 83&quot; (2108.2mm) 313AN EPT-LOC=30&quot; (762mm)_x000a__x000a_Ship to:_x000a_ACTION GLASS                      _x000a_2300 Q ST                                                             _x000a_BAKERSFIELD, CA 93301"/>
    <s v="OLDCASTLE BUILDINGENVELOPE"/>
    <s v="SO03224438"/>
    <s v="713371MET"/>
    <s v="45653689"/>
    <n v="2"/>
    <s v="Ives / Gj Commercial"/>
    <s v="Accy"/>
    <s v="Continuous Hinges - Geared"/>
    <s v="Indianapolis"/>
    <n v="1"/>
    <s v="0281033~Allegion Sent Incorrect Product / Part"/>
    <s v="9731033~Incorrect Part / Component|1036~Composant/pièce incorrect|1040~Componente errato"/>
    <m/>
    <x v="0"/>
    <m/>
    <m/>
    <m/>
    <m/>
    <m/>
    <m/>
    <n v="46029"/>
    <m/>
    <s v="Replace Only"/>
    <s v="Resolved"/>
    <s v="Caleb Nanzer"/>
    <s v="Caleb Nanzer"/>
    <s v="Commercial"/>
    <x v="1"/>
    <s v="Allegion Sent Incorrect Product / Part"/>
    <s v="Incorrect Part / Component"/>
    <s v=""/>
    <s v="2026 / 02"/>
    <s v="Return / Replace / Scrap"/>
    <x v="0"/>
  </r>
  <r>
    <x v="927"/>
    <s v="CAS6446032"/>
    <s v="Issue"/>
    <x v="0"/>
    <x v="1"/>
    <m/>
    <m/>
    <s v="Steelcraft"/>
    <s v="Door"/>
    <s v="B"/>
    <s v="Blue Ash"/>
    <s v="Credit $456.46_x000a__x000a_Portal Case: Selected credit reason: Other_x000a_Is there anything else we should know about this request: BS00420 FOR 2 DOORS FROM PO 11320, 161 FACE BORE IS OFF SET BY 1/8._x000a_One or more files were provided by the customer and saved in the timeline._x000a_Email: sgibbs@jeldwen.com_x000a_Phone Number: (530) 704-3422_x000a_Preferred Contact Method: Email"/>
    <s v="AMERICAN BUILDING SUPPLY"/>
    <s v="977915"/>
    <s v="11320"/>
    <s v="11860525"/>
    <n v="10"/>
    <s v="Steelcraft"/>
    <s v="Door"/>
    <s v="SZ"/>
    <s v="Blue Ash"/>
    <n v="1"/>
    <s v="0241036~Allegion a produit un produit incorrect|1033~Allegion Manuf Incorrect Product"/>
    <s v="9561033~Prep Location - Lock/Strike"/>
    <m/>
    <x v="0"/>
    <m/>
    <s v="BS00420.DOOR.STL.CFG.L"/>
    <m/>
    <m/>
    <m/>
    <n v="45778.833333333299"/>
    <m/>
    <m/>
    <s v="Credit Request"/>
    <s v="Resolved"/>
    <s v="Portal Cases"/>
    <s v="Daniel Doerr"/>
    <s v="Commercial"/>
    <x v="2"/>
    <s v="Allegion Manuf Incorrect Product"/>
    <s v="Prep Location - Lock/Strike"/>
    <s v=""/>
    <s v="2026 / 02"/>
    <s v="Return / Replace / Scrap"/>
    <x v="0"/>
  </r>
  <r>
    <x v="928"/>
    <s v="CAS6446163"/>
    <s v="Issue"/>
    <x v="0"/>
    <x v="0"/>
    <m/>
    <s v="Out of Box"/>
    <s v="Schlage Commercial"/>
    <s v="Lock"/>
    <s v="Cylinder"/>
    <s v="Security"/>
    <s v="NC REPLACE LINE 1 _x000a_QTY 2) CYL.80-037.EV.626.R125.MK.DETAIL.48-400-EV.1_x000a_Door IDs : 106 (Group : 7A; Set List : A, CONL) and 126 (Group : 1A; Set List : A, CONL)_x000a_Structure #: 26R11050; RPA : 50112252061601_x000a_NEW RPA # 52402262061601 NH_x000a_When customer received cores, they were unable to work with control keys.  PS confirmed needed cylinder replacement._x000a__x000a_SHIP TO: _x000a_PENDRAGON THEATRE_x000a_56 WOODRUFF ST _x000a_SARNAC LAKE, NY 12983"/>
    <s v="KELLEY BROTHERS"/>
    <s v="14236374"/>
    <s v="8-48492-250048"/>
    <s v="8139182"/>
    <n v="1"/>
    <s v="Schlage Commercial"/>
    <s v="Lock"/>
    <s v="Cylinder"/>
    <s v="Security"/>
    <n v="2"/>
    <s v="0311033~Functional Mechanical|1040~Funzionamento Meccanico|3082~Función mecánica|1036~Functional Mechanical"/>
    <s v="0201033~Cannot lock / Unlock|1040~Impossibile bloccare / sbloccare|3082~No se puede bloquear/desbloquear|1036~Impossible de verrouiller / Déverrouiller"/>
    <m/>
    <x v="0"/>
    <m/>
    <s v="CYLSS-SLCY*10087724"/>
    <s v="FSIC"/>
    <m/>
    <m/>
    <n v="46043.791666666701"/>
    <m/>
    <m/>
    <s v="Replace Only"/>
    <s v="Resolved"/>
    <s v="Amilia Poling"/>
    <s v="Kevin Durand"/>
    <s v="Commercial"/>
    <x v="3"/>
    <s v="Functional Mechanical"/>
    <s v="Cannot lock / Unlock"/>
    <s v=""/>
    <s v="2026 / 02"/>
    <s v="Return / Replace / Scrap"/>
    <x v="0"/>
  </r>
  <r>
    <x v="929"/>
    <s v="CAS6446410"/>
    <s v="Issue"/>
    <x v="1"/>
    <x v="2"/>
    <m/>
    <m/>
    <s v="Schlage Commercial"/>
    <s v="Lock"/>
    <s v="Cylinder"/>
    <s v="Security"/>
    <s v="APPLY QUOTE 1608535 TO ORDER 14268967 AND CREDIT DIFFERENCE TO INVOICE 8170181"/>
    <s v="M SQUARED - DBA SUPERIOR DOORS &amp; WINDOWS"/>
    <s v="14268967"/>
    <s v="6696"/>
    <s v="8170181"/>
    <n v="1"/>
    <s v="Schlage Commercial"/>
    <s v="Lock"/>
    <s v="Cylinder"/>
    <s v="Security"/>
    <n v="3"/>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S00030347106"/>
    <m/>
    <m/>
    <m/>
    <n v="46071.791666666701"/>
    <m/>
    <m/>
    <s v="Credit Request"/>
    <s v="Resolved"/>
    <s v="Amilia Poling"/>
    <s v="Amilia Poling"/>
    <s v="Commercial"/>
    <x v="3"/>
    <s v="Customer Forgot or Incorrect Quote #"/>
    <s v="Customer Forgot to Add Quote"/>
    <s v=""/>
    <s v="2026 / 02"/>
    <s v="Credit / Debit Request"/>
    <x v="2"/>
  </r>
  <r>
    <x v="930"/>
    <s v="CAS6446912"/>
    <s v="Issue"/>
    <x v="1"/>
    <x v="2"/>
    <m/>
    <m/>
    <s v="Schlage Commercial"/>
    <s v="Lock"/>
    <s v="Cylinder"/>
    <s v="Security"/>
    <s v="APPLY QUOTE TO ORDER 14261430 AND CREDIT DIFFERENCE TO INVOICE 8166000"/>
    <s v="ANIXTER INC"/>
    <s v="14261430"/>
    <s v="06K-479331-22K"/>
    <s v="8166000"/>
    <n v="1"/>
    <s v="Schlage Commercial"/>
    <s v="Lock"/>
    <s v="Cylinder"/>
    <s v="Security"/>
    <n v="25"/>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CYLSS-SLCY*4040978"/>
    <m/>
    <m/>
    <m/>
    <n v="46068.791666666701"/>
    <m/>
    <m/>
    <s v="Credit Request"/>
    <s v="Resolved"/>
    <s v="Amilia Poling"/>
    <s v="Amilia Poling"/>
    <s v="Commercial"/>
    <x v="3"/>
    <s v="Customer Forgot or Incorrect Quote #"/>
    <s v="Customer Forgot to Add Quote"/>
    <s v=""/>
    <s v="2026 / 02"/>
    <s v="Credit / Debit Request"/>
    <x v="2"/>
  </r>
  <r>
    <x v="931"/>
    <s v="CAS6447515"/>
    <s v="Issue"/>
    <x v="0"/>
    <x v="0"/>
    <m/>
    <s v="Reliability"/>
    <s v="Lcn"/>
    <s v="Dctl"/>
    <s v="4640"/>
    <s v="Princeton"/>
    <s v="Return/Replace_x000a__x000a_QTY 1   Std Cylinder Assembly 4642-3971 x 689_x000a__x000a_Leaking oil_x000a__x000a_Ship To Address:_x000a_Opening Specialists Inc           _x000a_430 S Main                        _x000a_Holy Cross, IA  52063"/>
    <s v="OPENING SPECIALISTS"/>
    <s v="720791-02"/>
    <s v="24-18LCN"/>
    <s v="720791-02"/>
    <n v="3"/>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2-3971 Only Cylinder                            ALUM"/>
    <s v="Cylinder"/>
    <m/>
    <m/>
    <n v="45714.791666666701"/>
    <m/>
    <m/>
    <s v="Return and Replace"/>
    <s v="Active"/>
    <s v="Jerry Kopp"/>
    <s v="Lisa Waterhouse"/>
    <s v="Commercial"/>
    <x v="4"/>
    <s v="Leaking After Install"/>
    <s v="Leaking Grease"/>
    <s v=""/>
    <s v="2026 / 02"/>
    <s v="Return / Replace / Scrap"/>
    <x v="0"/>
  </r>
  <r>
    <x v="932"/>
    <s v="CAS6447570"/>
    <s v="Issue"/>
    <x v="0"/>
    <x v="0"/>
    <m/>
    <s v="Reliability"/>
    <s v="Lcn"/>
    <s v="Dctl"/>
    <s v="1450"/>
    <s v="Princeton"/>
    <s v="Replace_x000a__x000a_QTY: 1  Std Cylinder Assembly 1450-3071 x 689_x000a__x000a_Leaking oil_x000a__x000a_Ship To Address:_x000a_HOLMES LUMBER OH 170 (101-170)   _x000a_13431 NATIONAL ROAD, SOUTH WEST  _x000a_REYNOLDSBURG, OH  43068"/>
    <s v="CARTER JONES LUMBER"/>
    <s v="768226-00"/>
    <s v="170015055"/>
    <s v="768226-00"/>
    <n v="1"/>
    <s v="Lcn"/>
    <s v="Dctl"/>
    <s v="145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1450 CylAssy           STD                         ALUM  UNIV"/>
    <s v="Cylinder"/>
    <m/>
    <m/>
    <n v="45922.833333333299"/>
    <m/>
    <m/>
    <s v="Return and Replace"/>
    <s v="Active"/>
    <s v="Jerry Kopp"/>
    <s v="Lisa Waterhouse"/>
    <s v="Commercial"/>
    <x v="4"/>
    <s v="Leaking After Install"/>
    <s v="Leaking Grease"/>
    <s v=""/>
    <s v="2026 / 02"/>
    <s v="Return / Replace / Scrap"/>
    <x v="0"/>
  </r>
  <r>
    <x v="933"/>
    <s v="CAS6447837"/>
    <s v="Issue"/>
    <x v="0"/>
    <x v="0"/>
    <m/>
    <s v="Reliability"/>
    <s v="Schlage Electronic Locks"/>
    <s v="Electronic Locks"/>
    <s v="NDEB"/>
    <s v="El Sauzal"/>
    <s v="Qnty: 1_x000a_NDEB.P6-ATH.626_x000a__x000a_Order no: 90142599_x000a_Supplier: Brivo_x000a__x000a_Caller reports that this lock will not retain the configuration.  This is a Brivo site_x000a_NDEB - SN: A20000000F188D89 - Commissioned Date: 9/15/2025_x000a_Tried to FDR without success.  Always loses the configuration. _x000a_Other locks work fine.  Fob works on other locks too."/>
    <s v="AVS Solutions LLC"/>
    <s v="90142599"/>
    <m/>
    <m/>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Chassis"/>
    <m/>
    <m/>
    <m/>
    <n v="45915.083333333299"/>
    <m/>
    <s v="Return and Replace"/>
    <s v="Resolved"/>
    <s v="Ernie Saldana"/>
    <s v="Ernie Saldana"/>
    <s v="Commercial"/>
    <x v="10"/>
    <s v="Functional Electronic"/>
    <s v="Communication / Commissioning / Programming"/>
    <s v="Failed Programming"/>
    <s v="2026 / 02"/>
    <s v="Return / Replace / Scrap"/>
    <x v="0"/>
  </r>
  <r>
    <x v="934"/>
    <s v="CAS6448003"/>
    <s v="Issue"/>
    <x v="0"/>
    <x v="1"/>
    <m/>
    <m/>
    <s v="Ives / Gj Commercial"/>
    <s v="Accy"/>
    <s v="Floor/Wall Stops/Bumpers/Silencers"/>
    <s v="Indianapolis"/>
    <s v="REPLACE AT NO CHARGE_x000a_QTY (1) WS406/407-CCV US32D, WALL BUMPER - Line 12_x000a__x000a_SHIP TO_x000a_Block Iron &amp; Supply, Inc._x000a_1016 WITZEL AVE_x000a_OSHKOSH, WI 54902_x000a__x000a_Is there anything else we should know about your request?: We received a quantity of 15, please provide the remaining 1 to complete our requested total of 16._x000a_Selected primary Product Type: ProExpress/FastTrack_x000a_Do you also need to update the Ship To Address on your order?: No_x000a_The original ship-to address is saved on the shipping tab._x000a_Email: tiannae@blockiron.com_x000a_Preferred Contact Method: Email"/>
    <s v="BLOCK IRON &amp; SUPPLY"/>
    <s v="SO03198558"/>
    <s v="783923"/>
    <s v="45613529 12/3/2025"/>
    <n v="12"/>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S.10833"/>
    <m/>
    <m/>
    <m/>
    <n v="45993.791666666701"/>
    <m/>
    <m/>
    <s v="Replace Only"/>
    <s v="Resolved"/>
    <s v="Portal Cases"/>
    <s v="Karen Fischer"/>
    <s v="Commercial"/>
    <x v="1"/>
    <s v="Allegion Sent Missing Product / Part"/>
    <s v="Missing Product"/>
    <s v=""/>
    <s v="2026 / 02"/>
    <s v="Return / Replace / Scrap"/>
    <x v="0"/>
  </r>
  <r>
    <x v="935"/>
    <s v="CAS6448190"/>
    <s v="Issue"/>
    <x v="0"/>
    <x v="0"/>
    <m/>
    <s v="Reliability"/>
    <s v="Schlage Electronic Locks"/>
    <s v="Electronic Locks"/>
    <s v="NDEB"/>
    <s v="El Sauzal"/>
    <s v="Qnty: 1_x000a_LOCK.NDEB.P6.RHO.626.13-247.47267101.134.KD.C.48-101.2.CE-000-001_x000a__x000a_Order No: 13992908_x000a_Supplier: SECURITY LOCK DISTRIBUTORS dba SECLOCK_x000a__x000a_NDEB/ GLNM_x000a_NDEB - A20000000F18883F - Commissioned Date: 8/11/2025_x000a_Tried to FDR.  No improvement"/>
    <s v="Bylan Laforge"/>
    <s v="13992908"/>
    <m/>
    <m/>
    <m/>
    <s v="Schlage Electronic Locks"/>
    <s v="Electronic Locks"/>
    <s v="NDEB"/>
    <s v="El Sauzal"/>
    <n v="1"/>
    <s v="0321033~Functional Electronic|1040~Funzionamento Elettronico|3082~Función electrónica|1036~Electronique fonctionnelle"/>
    <s v="0201033~Cannot lock / Unlock|1040~Impossibile bloccare / sbloccare|3082~No se puede bloquear/desbloquear|1036~Impossible de verrouiller / Déverrouiller"/>
    <s v="0201033~Green Light No Motor|1036~Feu vert Pas de moteur|3082~Luz verde sin motor|1040~Luce verde senza motore"/>
    <x v="0"/>
    <m/>
    <m/>
    <s v="Chassis"/>
    <m/>
    <m/>
    <m/>
    <n v="45884.083333333299"/>
    <m/>
    <s v="Return and Replace"/>
    <s v="Resolved"/>
    <s v="Ernie Saldana"/>
    <s v="Ernie Saldana"/>
    <s v="Commercial"/>
    <x v="10"/>
    <s v="Functional Electronic"/>
    <s v="Cannot lock / Unlock"/>
    <s v="Green Light No Motor"/>
    <s v="2026 / 02"/>
    <s v="Return / Replace / Scrap"/>
    <x v="0"/>
  </r>
  <r>
    <x v="936"/>
    <s v="CAS6448352"/>
    <s v="Issue"/>
    <x v="0"/>
    <x v="1"/>
    <m/>
    <m/>
    <s v="Lcn"/>
    <s v="Dctl"/>
    <s v="4010"/>
    <s v="Princeton"/>
    <s v="Return/Replace_x000a__x000a_QTY: 4    4011-3071 x LH x 689_x000a__x000a_I ordered 12ea 4011 REG LH. 4 of them came in a box marked LH, but are RH –_x000a_Opening numbers 1014, 1070, 1076, 1003_x000a__x000a_Ship To Address;_x000a_457 PRECISION DOORS &amp; HARDWARE, LLC _x000a_4420 BUCKEYSTOWN PIKE SUITE H       _x000a_FREDERICK, MD  21704"/>
    <s v="COOK &amp; BOARDMAN LLC - DBA PRECISION DOORS &amp; HARDWARE LLC"/>
    <s v="762839-00"/>
    <s v="371182-009"/>
    <s v="762839-00"/>
    <n v="11"/>
    <s v="Lcn"/>
    <s v="Dctl"/>
    <s v="4010"/>
    <s v="Princeton"/>
    <n v="4"/>
    <s v="0281033~Allegion Sent Incorrect Product / Part"/>
    <s v="9721033~Incorrect Product|1036~Produit incorrect|1040~Prodotto errato"/>
    <m/>
    <x v="0"/>
    <m/>
    <s v="4011 CylAssy           STD                         ALUM  WMS"/>
    <s v="STD Cylinder"/>
    <m/>
    <m/>
    <n v="45922.833333333299"/>
    <m/>
    <m/>
    <s v="Return and Replace"/>
    <s v="Active"/>
    <s v="Jerry Kopp"/>
    <s v="Lisa Waterhouse"/>
    <s v="Commercial"/>
    <x v="4"/>
    <s v="Allegion Sent Incorrect Product / Part"/>
    <s v="Incorrect Product"/>
    <s v=""/>
    <s v="2026 / 02"/>
    <s v="Return / Replace / Scrap"/>
    <x v="0"/>
  </r>
  <r>
    <x v="937"/>
    <s v="CAS6448437"/>
    <s v="Issue"/>
    <x v="0"/>
    <x v="0"/>
    <m/>
    <s v="Reliability"/>
    <s v="Lcn"/>
    <s v="Dctl"/>
    <s v="8310"/>
    <s v="Princeton"/>
    <s v="Replace_x000a__x000a_QTY:  1  8310-806R_x000a__x000a_Pete from Canaan distributors was notified that his customer received a broken rocker switch. _x000a__x000a_Ship To Address:_x000a_CANAAN DISTRIBUTORS CORP          _x000a_20 LARGO DR                                                        _x000a_STAMFORD, CT  06907"/>
    <s v="CANAAN DISTRIBUTORS CORP"/>
    <s v="776808-00"/>
    <s v="954044-LC-1"/>
    <s v="776808-00"/>
    <n v="3"/>
    <s v="Lcn"/>
    <s v="Dctl"/>
    <s v="8310"/>
    <s v="Princeton"/>
    <n v="1"/>
    <s v="1801033~Door Not in Control|1036~Porte Pas Dans le Contrôle|1031~Tür nicht unter Kontrolle|1040~Porta senza Controllo|3082~Puerta sin control|1055~Kapı Kontrolde Değil|2070~Porta não está no controle"/>
    <s v="3971033~Wiring|1036~Câblage|1040~Cablaggio|3082~Alambrado|1055~Kablolama"/>
    <m/>
    <x v="0"/>
    <m/>
    <s v="8310- 806R Switch,Rocker"/>
    <s v="Square Actuator"/>
    <m/>
    <m/>
    <n v="45965.791666666701"/>
    <m/>
    <m/>
    <s v="Replace Only"/>
    <s v="Resolved"/>
    <s v="Jerry Kopp"/>
    <s v="Lisa Waterhouse"/>
    <s v="Commercial"/>
    <x v="4"/>
    <s v="Door Not in Control"/>
    <s v="Wiring"/>
    <s v=""/>
    <s v="2026 / 02"/>
    <s v="Return / Replace / Scrap"/>
    <x v="0"/>
  </r>
  <r>
    <x v="938"/>
    <s v="CAS6449821"/>
    <s v="Issue"/>
    <x v="0"/>
    <x v="0"/>
    <m/>
    <s v="Out of Box"/>
    <s v="Zero"/>
    <s v="Accy"/>
    <s v="Automatic Door Bottoms"/>
    <s v="Indianapolis"/>
    <s v="Return for no credit/provide call tags. Return below with case CAS6442915 as invoices are different. Replacements done on that case as well, this case just a return for line 5. _x000a__x000a_Line 5 - Qty 2 - 364AA-42&quot; (1067MM)_x000a__x000a_Ship to:_x000a_AO_x000a_1841 MONETARY LN STE 130_x000a_CARROLLTON, TX 75006_x000a_USA_x000a__x000a_Steve Joyce has sent a photo of the #364 mortised automatic door bottoms. He has a total 47 units-45 @ 36&quot; and 2 @ 42&quot; that they are trying to install. The bulb seal is not sitting flush with the door, it is hanging down causing the rubber to rub on the floor. We will try to ship 20 #364's @ 36&quot; plus 2 @ 42&quot; the week of the 2/23/2026. The balance of 25 #364 @ 36&quot; will also have to be replaced. We will have to issue a call tag to have 47 units returned to the factory for inspection ATTN: Ceci Spence_x000a_Call tag will be required to bring back all the #364AA's 45 @ 36&quot; + 2 @ 42&quot;_x000a__x000a_Ship: Partial replacement-20 #364AA @ 36&quot; + 2 #364AA @ 42&quot; the week of 2/23/26_x000a_Ship to: Same as original order_x000a_QC TO CHECK THAT THESE HAVE THE INSERT TIGHT TO THE HOUSING AND THE RUBBER IS NOT EXTENDING DOWN FROM THE HOUSING."/>
    <s v="AO Door LLC"/>
    <s v="SO03188880"/>
    <s v="712890"/>
    <s v="45660466"/>
    <m/>
    <s v="Zero"/>
    <s v="Accy"/>
    <s v="Automatic Door Bottoms"/>
    <s v="Indianapolis"/>
    <n v="2"/>
    <s v="0311033~Functional Mechanical|1040~Funzionamento Meccanico|3082~Función mecánica|1036~Functional Mechanical"/>
    <s v="0941033~Manufacturing Issue|1040~Problema Produzione|3082~Problema de producción|1036~PB de fabrication"/>
    <s v="0021033~Assembly Issue|1036~Problème d'assemblage|3082~Problema de ensamblaje|1040~Problema Montaggio"/>
    <x v="0"/>
    <m/>
    <m/>
    <m/>
    <m/>
    <m/>
    <m/>
    <n v="46034"/>
    <m/>
    <s v="Return Only"/>
    <s v="Active"/>
    <s v="Caleb Nanzer"/>
    <s v="Caleb Nanzer"/>
    <s v="Commercial"/>
    <x v="5"/>
    <s v="Functional Mechanical"/>
    <s v="Manufacturing Issue"/>
    <s v="Assembly Issue"/>
    <s v="2026 / 02"/>
    <s v="Return / Replace / Scrap"/>
    <x v="0"/>
  </r>
  <r>
    <x v="939"/>
    <s v="CAS6450032"/>
    <s v="Issue"/>
    <x v="0"/>
    <x v="0"/>
    <m/>
    <s v="Out of Box"/>
    <s v="Von Duprin"/>
    <s v="Exit"/>
    <s v="Trim/Controls"/>
    <s v="Indianapolis"/>
    <s v="M996L Trim Failure_x000a__x000a_Please ship (2) each M996L -RV US26D FS- 17 RHR and (2) each M996L -RV US26D FS- 17 LHR_x000a__x000a_Please ship to the following address:_x000a__x000a_Allegion_x000a_501 SE Columbia Shores Blvd. Suite #300_x000a_Vancouver, WA 98661_x000a_Attn: Scott C. Jones_x000a__x000a_Note: Return trim to Matt Greathouse’s attention for inspection."/>
    <s v="ALLEGION - RSO NORTHWEST - OR"/>
    <s v="SO02628824"/>
    <s v="P1286842"/>
    <s v="400596"/>
    <m/>
    <s v="Von Duprin"/>
    <s v="Exit"/>
    <s v="Trim/Controls"/>
    <s v="Indianapolis"/>
    <n v="4"/>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m/>
    <s v="Trim"/>
    <m/>
    <m/>
    <n v="45475.833333333299"/>
    <m/>
    <m/>
    <s v="Return and Replace"/>
    <s v="Active"/>
    <s v="Shonnita Turentine"/>
    <s v="Kylie Hurt"/>
    <s v="Commercial"/>
    <x v="0"/>
    <s v="Functional Electronic"/>
    <s v="Motor / Solenoid Issue"/>
    <s v="Motor Not Pulling / Releasing"/>
    <s v="2026 / 02"/>
    <s v="Return / Replace / Scrap"/>
    <x v="0"/>
  </r>
  <r>
    <x v="940"/>
    <s v="CAS6450093"/>
    <s v="Issue"/>
    <x v="0"/>
    <x v="0"/>
    <m/>
    <s v="Out of Box"/>
    <s v="Von Duprin"/>
    <s v="Exit"/>
    <s v="Trim/Controls"/>
    <s v="Indianapolis"/>
    <s v="---M996 Trim Failure_x000a_Please ship (3) each M996L -M US26D FS- 06 RHR and (3) each M996L -M US26D FS- 06 LHR_x000a__x000a__x000a_Please ship to the following address:_x000a_Allegion_x000a_501 SE Columbia Shores Blvd._x000a_Suite 300_x000a_Vancouver, WA 98661_x000a_ATTN: Scott C. Jones_x000a__x000a_Note: Return trim to Matt Greathouse’s attention for inspection."/>
    <s v="ALLEGION - RSO NORTHWEST - OR"/>
    <s v="SO02375906"/>
    <s v="0090899-MM"/>
    <s v="400092"/>
    <m/>
    <s v="Von Duprin"/>
    <s v="Exit"/>
    <s v="Trim/Controls"/>
    <s v="Indianapolis"/>
    <n v="3"/>
    <s v="0321033~Functional Electronic|1040~Funzionamento Elettronico|3082~Función electrónica|1036~Electronique fonctionnelle"/>
    <s v="0981033~Motor / Solenoid Issue|1040~Problema Motore/Solenoide|3082~Problema motor/solenoide"/>
    <m/>
    <x v="0"/>
    <m/>
    <s v="TRIM.28563"/>
    <s v="Trim"/>
    <m/>
    <m/>
    <n v="46063"/>
    <m/>
    <m/>
    <s v="Return and Replace"/>
    <s v="Active"/>
    <s v="Shonnita Turentine"/>
    <s v="Kylie Hurt"/>
    <s v="Commercial"/>
    <x v="0"/>
    <s v="Functional Electronic"/>
    <s v="Motor / Solenoid Issue"/>
    <s v=""/>
    <s v="2026 / 02"/>
    <s v="Return / Replace / Scrap"/>
    <x v="0"/>
  </r>
  <r>
    <x v="940"/>
    <s v="CAS6450093"/>
    <s v="Issue"/>
    <x v="0"/>
    <x v="0"/>
    <m/>
    <s v="Out of Box"/>
    <s v="Von Duprin"/>
    <s v="Exit"/>
    <s v="Trim/Controls"/>
    <s v="Indianapolis"/>
    <s v="---M996 Trim Failure_x000a_Please ship (3) each M996L -M US26D FS- 06 RHR and (3) each M996L -M US26D FS- 06 LHR_x000a__x000a__x000a_Please ship to the following address:_x000a_Allegion_x000a_501 SE Columbia Shores Blvd._x000a_Suite 300_x000a_Vancouver, WA 98661_x000a_ATTN: Scott C. Jones_x000a__x000a_Note: Return trim to Matt Greathouse’s attention for inspection."/>
    <s v="ALLEGION - RSO NORTHWEST - OR"/>
    <s v="SO02375906"/>
    <s v="0090899-MM"/>
    <s v="400092"/>
    <m/>
    <s v="Von Duprin"/>
    <s v="Exit"/>
    <s v="Trim/Controls"/>
    <s v="Indianapolis"/>
    <n v="3"/>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s v="TRIM.28564"/>
    <s v="Trim"/>
    <m/>
    <m/>
    <n v="45210.833333333299"/>
    <m/>
    <m/>
    <s v="Return and Replace"/>
    <s v="Active"/>
    <s v="Shonnita Turentine"/>
    <s v="Kylie Hurt"/>
    <s v="Commercial"/>
    <x v="0"/>
    <s v="Functional Electronic"/>
    <s v="Motor / Solenoid Issue"/>
    <s v="Motor Not Pulling / Releasing"/>
    <s v="2026 / 02"/>
    <s v="Return / Replace / Scrap"/>
    <x v="0"/>
  </r>
  <r>
    <x v="941"/>
    <s v="CAS6451028"/>
    <s v="Issue"/>
    <x v="0"/>
    <x v="1"/>
    <m/>
    <m/>
    <s v="Von Duprin"/>
    <s v="Exit"/>
    <s v="33A/35A"/>
    <s v="Indianapolis"/>
    <s v="RETURN FOR CREDIT LESS 45% RETSOCK FEE_x000a_QTY (2) 050405-00: 33/3547A C/CASE KIT L/COVER_x000a__x000a_Selected primary Product Type: Exits_x000a_Email: peliason@doorsinciowa.com_x000a_Phone Number: 13193540643_x000a_Preferred Contact Method: Email"/>
    <s v="DOORS INC"/>
    <s v="SO03208331"/>
    <s v="POE3888"/>
    <s v="45653619 1/7/2026"/>
    <n v="1"/>
    <s v="Von Duprin"/>
    <s v="Exit"/>
    <s v="33A/35A"/>
    <s v="Indianapolis"/>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050405-00: 33/3547A C/CASE KIT L/COVER"/>
    <m/>
    <m/>
    <m/>
    <n v="46029"/>
    <m/>
    <m/>
    <s v="Return Only"/>
    <s v="Active"/>
    <s v="Portal Cases"/>
    <s v="Karen Fischer"/>
    <s v="Commercial"/>
    <x v="0"/>
    <s v="Customer Ordered Incorrect Product"/>
    <s v="Customer Ordered Incorrect Product"/>
    <s v=""/>
    <s v="2026 / 02"/>
    <s v="Return / Replace / Scrap"/>
    <x v="2"/>
  </r>
  <r>
    <x v="942"/>
    <s v="CAS6453257"/>
    <s v="Issue"/>
    <x v="0"/>
    <x v="1"/>
    <m/>
    <m/>
    <s v="Von Duprin"/>
    <s v="Exit"/>
    <s v="Electrical Parts/Kits"/>
    <s v="Indianapolis"/>
    <s v="1 x 123510          EPT10 689 CON is received without the  main wire transfer part. See attached._x000a__x000a_01D VENDOR ERROR_x000a__x000a_REPLACE 1 x 123510          EPT10 689 CON"/>
    <s v="ALLEGION CANADA"/>
    <s v="SO03043627"/>
    <s v="P026077"/>
    <s v="45463748"/>
    <m/>
    <s v="Von Duprin"/>
    <s v="Exit"/>
    <s v="Electrical Parts/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06184-36"/>
    <m/>
    <m/>
    <m/>
    <n v="45879.833333333299"/>
    <m/>
    <m/>
    <s v="Return and Replace"/>
    <s v="Active"/>
    <s v="Erinn Breitigan"/>
    <s v="Erinn Breitigan"/>
    <s v="International"/>
    <x v="0"/>
    <s v="Allegion Sent Missing Product / Part"/>
    <s v="Missing Part / Component"/>
    <s v=""/>
    <s v="2026 / 02"/>
    <s v="Return / Replace / Scrap"/>
    <x v="0"/>
  </r>
  <r>
    <x v="943"/>
    <s v="CAS6453465"/>
    <s v="Issue"/>
    <x v="0"/>
    <x v="1"/>
    <m/>
    <m/>
    <s v="Von Duprin"/>
    <s v="Exit"/>
    <s v="Trim/Controls"/>
    <s v="Indianapolis"/>
    <s v="Customer ordered 1 x M996L-BE -RV US15 FS- 07 LHR but CS entered 1 x 238190          M996L-BE-07-R/V LHR 622 FS/FSE_x000a__x000a_07A CS ERROR_x000a__x000a_REPLACE 1 x 239614          M996L-BE-07-R/V LHR 619 FS/FSE"/>
    <s v="ALLEGION CANADA"/>
    <s v="SO03236419"/>
    <s v="P016101RPL11326"/>
    <s v="45689568"/>
    <m/>
    <s v="Von Duprin"/>
    <s v="Exit"/>
    <s v="Trim/Controls"/>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TRIM.30618"/>
    <m/>
    <m/>
    <m/>
    <n v="45743.833333333299"/>
    <m/>
    <m/>
    <s v="Replace Only"/>
    <s v="Resolved"/>
    <s v="Erinn Breitigan"/>
    <s v="Erinn Breitigan"/>
    <s v="International"/>
    <x v="0"/>
    <s v="Customer Ordered Incorrect Product"/>
    <s v="Customer Ordered Incorrect Product"/>
    <s v=""/>
    <s v="2026 / 02"/>
    <s v="Return / Replace / Scrap"/>
    <x v="2"/>
  </r>
  <r>
    <x v="944"/>
    <s v="CAS6454347"/>
    <s v="Issue"/>
    <x v="0"/>
    <x v="1"/>
    <m/>
    <m/>
    <s v="Von Duprin"/>
    <s v="Exit"/>
    <s v="98/99"/>
    <s v="Indianapolis"/>
    <s v="* per Deanna B the wrong CVP was requested. Correct plate is 050588628. Advised CAN Rep and asked him to change the case on his side. _x000a__x000a__x000a_Issue: 1 x 233051          CXRCM98EO 3' LHR 626 BOCA-15- is missing the cover plate_x000a_Error: 01D_x000a_Replace: 1 x (cover plate) 040093-628      CX99 COVER PLATE KIT 3'TO 4'_x000a_ _x000a_01D CAS6447723_x000a_CO#1834525 INV#434477 _x000a_1 x 233051 (MISSING COVER PLATE)_x000a_ATTN: GENEVIEVE GUAY"/>
    <s v="ALLEGION CANADA"/>
    <s v="SO03037679"/>
    <s v="P025440"/>
    <m/>
    <m/>
    <s v="Von Duprin"/>
    <s v="Exit"/>
    <s v="98/99"/>
    <s v="Indianapolis"/>
    <n v="1"/>
    <s v="0281033~Allegion Sent Incorrect Product / Part"/>
    <s v="9731033~Incorrect Part / Component|1036~Composant/pièce incorrect|1040~Componente errato"/>
    <m/>
    <x v="0"/>
    <m/>
    <s v="050588628"/>
    <m/>
    <m/>
    <m/>
    <n v="45866.833333333299"/>
    <m/>
    <m/>
    <s v="Return and Replace"/>
    <s v="Resolved"/>
    <s v="Erinn Breitigan"/>
    <s v="Erinn Breitigan"/>
    <s v="International"/>
    <x v="0"/>
    <s v="Allegion Sent Incorrect Product / Part"/>
    <s v="Incorrect Part / Component"/>
    <s v=""/>
    <s v="2026 / 02"/>
    <s v="Return / Replace / Scrap"/>
    <x v="0"/>
  </r>
  <r>
    <x v="945"/>
    <s v="CAS6454994"/>
    <s v="Issue"/>
    <x v="0"/>
    <x v="0"/>
    <m/>
    <s v="Out of Box"/>
    <s v="Schlage Residential"/>
    <s v="Lock"/>
    <s v="J"/>
    <s v="Olathe"/>
    <s v="2-13-26 we received 2 more cases of Str 625 J10's in brown label. _x000a_needing white label replacement MUST BE WHITE LABEL - NO BROWN LABEL STOCK"/>
    <s v="MARK STAVINOHA CUSTOM CABINETS &amp; TRIM INC"/>
    <s v="14263571"/>
    <s v="21103"/>
    <m/>
    <n v="6"/>
    <s v="Schlage Residential"/>
    <s v="Lock"/>
    <s v="J"/>
    <s v="Olathe"/>
    <n v="32"/>
    <s v="0071033~Appearance / Finish|1040~Estetica / Finitura|3082~Estética / Acabado|1036~Apparence/Finition"/>
    <s v="0251033~Color Mismatch|1040~Non corrispondenza del colore|3082~Desajuste de color|1036~PB de coloris"/>
    <m/>
    <x v="0"/>
    <m/>
    <s v="043156882397"/>
    <s v="J10"/>
    <m/>
    <m/>
    <n v="46063.791666666701"/>
    <m/>
    <m/>
    <s v="Replace Only"/>
    <s v="Resolved"/>
    <s v="Kris Learned"/>
    <s v="Kris Learned"/>
    <s v="Residential - Channel"/>
    <x v="7"/>
    <s v="Appearance / Finish"/>
    <s v="Color Mismatch"/>
    <s v=""/>
    <s v="2026 / 02"/>
    <s v="Return / Replace / Scrap"/>
    <x v="0"/>
  </r>
  <r>
    <x v="946"/>
    <s v="CAS6456107"/>
    <s v="Issue"/>
    <x v="0"/>
    <x v="0"/>
    <m/>
    <s v="Reliability"/>
    <s v="Lcn"/>
    <s v="Dctl"/>
    <s v="4040XP"/>
    <s v="Princeton"/>
    <s v="Return_x000a__x000a_Closer body leaking. Closer body replaced from stock. Leaking body discarded. Please credit closer body._x000a__x000a_Line 6_x000a_Qty 1 4040XP-3071 STD Cylinder Assy"/>
    <s v="Dan Green"/>
    <s v="714906 02"/>
    <s v="195358"/>
    <m/>
    <m/>
    <s v="Lcn"/>
    <s v="Dctl"/>
    <s v="4040XP"/>
    <s v="Princeton"/>
    <n v="1"/>
    <s v="3101033~Leaking After Install|1036~Fuite Après l'installation|1031~Nach der Installation undicht|1040~Perdita Dopo l'installazione|3082~Fugas después de la instalación|1055~Yüklemeden Sonra Sızıntı|2070~Vazamento após a instalação"/>
    <s v="0311033~Cracked Cylinder|1040~Cilindro crepato|3082~Cilindro agrietado|1036~Cylindre fissuré"/>
    <m/>
    <x v="0"/>
    <m/>
    <s v="4040XP CylAssy         STD                         ALUM  SRT"/>
    <s v="STD Cylinder"/>
    <m/>
    <m/>
    <n v="45677.083333333299"/>
    <m/>
    <m/>
    <s v="Return Only"/>
    <s v="Active"/>
    <s v="Carisa Hunter"/>
    <s v="Lisa Waterhouse"/>
    <s v="Commercial"/>
    <x v="4"/>
    <s v="Leaking After Install"/>
    <s v="Cracked Cylinder"/>
    <s v=""/>
    <s v="2026 / 02"/>
    <s v="Return / Replace / Scrap"/>
    <x v="0"/>
  </r>
  <r>
    <x v="947"/>
    <s v="CAS6456749"/>
    <s v="Issue"/>
    <x v="0"/>
    <x v="0"/>
    <m/>
    <s v="Reliability"/>
    <s v="Schlage Electronic Locks"/>
    <s v="Electronic Locks"/>
    <s v="CO100"/>
    <s v="Ensenada"/>
    <s v="Replace:_x000a__x000a_Qty: 1  Part: CO100.CY.40.KP.B.SPA.626.RH.4B.13-247.10-025.134_x000a__x000a_Please ship to:_x000a__x000a_Reason:_x000a__x000a_Questions about a CO100 that the 0 button is no longer working. Advised to try a new membrane. They want to replace the entire lock and already have a new lock and want an RMA."/>
    <s v="Tim Salemno"/>
    <s v="13992253-001"/>
    <m/>
    <m/>
    <m/>
    <s v="Schlage Electronic Locks"/>
    <s v="Electronic Locks"/>
    <s v="CO100"/>
    <s v="Ensenada"/>
    <n v="1"/>
    <s v="0321033~Functional Electronic|1040~Funzionamento Elettronico|3082~Función electrónica|1036~Electronique fonctionnelle"/>
    <s v="0821033~Keypad Failing|1040~Tastiera difettosa|3082~Error de teclado|1036~Défaut du clavier"/>
    <s v="0103082~Dañado|1033~Damaged|1036~Endommagé|1040~Danneggiato"/>
    <x v="0"/>
    <m/>
    <m/>
    <s v="Exterior Baseplate Sub-Assembly"/>
    <m/>
    <m/>
    <n v="45652.083333333299"/>
    <m/>
    <m/>
    <s v="Replace Only"/>
    <s v="Active"/>
    <s v="Mikey Louis"/>
    <s v="Mikey Louis"/>
    <s v="Commercial"/>
    <x v="10"/>
    <s v="Functional Electronic"/>
    <s v="Keypad Failing"/>
    <s v="Damaged"/>
    <s v="2026 / 02"/>
    <s v="Return / Replace / Scrap"/>
    <x v="0"/>
  </r>
  <r>
    <x v="948"/>
    <s v="CAS6457237"/>
    <s v="Issue"/>
    <x v="0"/>
    <x v="1"/>
    <m/>
    <m/>
    <s v="Lcn"/>
    <s v="Dctl"/>
    <s v="2030"/>
    <s v="Princeton"/>
    <s v="Replacement_x000a__x000a_Line 1_x000a_Qty 1 LH 2034 Closer STD STD STD BRASS WMS_x000a_Incorrect finish. Please replace closer._x000a__x000a_ship to :_x000a_OLDCASTLE BE - CLEVELAND SF_x000a_13325 DARICE PKWY SUITE 200                                            _x000a_STRONGSVILLE OH 44149"/>
    <s v="OLDCASTLE BUILDINGENVELOPE"/>
    <s v="797023 00"/>
    <s v="107608MET"/>
    <m/>
    <n v="1"/>
    <s v="Lcn"/>
    <s v="Dctl"/>
    <s v="2030"/>
    <s v="Princeton"/>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H 2034 Closer            STD       STD   STD         BRASS WMS"/>
    <s v="Complete Closer"/>
    <m/>
    <m/>
    <n v="46078.083333333299"/>
    <m/>
    <m/>
    <s v="Return Only"/>
    <s v="Active"/>
    <s v="Carisa Hunter"/>
    <s v="Lisa Waterhouse"/>
    <s v="Commercial"/>
    <x v="4"/>
    <s v="Customer Ordered Incorrect Product"/>
    <s v="Customer Ordered Incorrect Product"/>
    <s v=""/>
    <s v="2026 / 02"/>
    <s v="Return / Replace / Scrap"/>
    <x v="2"/>
  </r>
  <r>
    <x v="949"/>
    <s v="CAS6444573"/>
    <s v="Issue"/>
    <x v="0"/>
    <x v="3"/>
    <m/>
    <s v="Out of Box"/>
    <s v="Lcn"/>
    <s v="Dctl"/>
    <s v="2010"/>
    <s v="Princeton"/>
    <s v="NC REPLACE_x000a_LINE 7 - 1 EACH  2014 Closer LH STD STD STD WMS ALUM (31584) _x000a__x000a_SHIP TO_x000a_SLD 01 Westwood_x000a_25 DARTMOUTH ST _x000a_Westwood MA, 02090-0000_x000a__x000a_On this PO 660149, it appears we received in 1 of line 7, 2014-STD LH 691 damaged._x000a__x000a_I attached a picture above of how it was received. The outer carton also had some damage._x000a__x000a_Are you able to issue a return/replace on this for us? It is only needed for the 1."/>
    <s v="SECLOCK"/>
    <s v="792043-00"/>
    <s v="660149-1"/>
    <s v="792043-00"/>
    <n v="7"/>
    <s v="Lcn"/>
    <s v="Dctl"/>
    <s v="2010"/>
    <s v="Princeton"/>
    <n v="1"/>
    <s v="0223082~Dañado en el Transporte|1040~Danneggiato Durante il Trasporto|1033~Damaged in Transit|1036~Endommagé pendant le transport"/>
    <s v="0471040~Danneggiato Durante il Trasporto|3082~Dañado en el transporte|1033~Damaged in Transit|1036~Endommagé pendant le transport"/>
    <m/>
    <x v="5"/>
    <m/>
    <s v="2014 Closer LH STD STD STD WMS ALUM (31584)"/>
    <s v="Complete Closer"/>
    <m/>
    <m/>
    <n v="46049.791666666701"/>
    <m/>
    <m/>
    <s v="Replace Only"/>
    <s v="Resolved"/>
    <s v="Mary Rowinski"/>
    <s v="Lisa Waterhouse"/>
    <s v="Commercial"/>
    <x v="4"/>
    <s v="Damaged in Transit"/>
    <s v="Damaged in Transit"/>
    <s v=""/>
    <s v="2026 / 02"/>
    <s v="Return / Replace / Scrap"/>
    <x v="0"/>
  </r>
  <r>
    <x v="950"/>
    <s v="CAS6444859"/>
    <s v="Issue"/>
    <x v="0"/>
    <x v="3"/>
    <m/>
    <m/>
    <s v="Schlage Residential"/>
    <s v="Lock"/>
    <s v="F Knob/Lever"/>
    <s v="Olathe"/>
    <s v="Freight located - being returned free astray Per Bruce needing zero cost RMA to receive product"/>
    <s v="Mid-Am Holdings LLC"/>
    <s v="14200589 /  SO03158547"/>
    <s v="SH0001216847"/>
    <s v="8058146"/>
    <m/>
    <m/>
    <m/>
    <m/>
    <m/>
    <m/>
    <m/>
    <m/>
    <m/>
    <x v="4"/>
    <m/>
    <m/>
    <m/>
    <m/>
    <m/>
    <m/>
    <m/>
    <m/>
    <m/>
    <s v="Active"/>
    <s v="Kris Learned"/>
    <s v="Kris Learned"/>
    <s v="Residential - Channel"/>
    <x v="8"/>
    <s v=""/>
    <s v=""/>
    <s v=""/>
    <s v="2026 / 02"/>
    <s v="Return / Replace / Scrap"/>
    <x v="1"/>
  </r>
  <r>
    <x v="951"/>
    <s v="CAS6444942"/>
    <s v="Issue"/>
    <x v="0"/>
    <x v="0"/>
    <m/>
    <m/>
    <s v="Lcn"/>
    <s v="Dctl"/>
    <s v="6030"/>
    <s v="Princeton"/>
    <s v="The customer ordered 1 x 42143 but the item is missing the arm screw and arm bolt_x000a_Replacing 1 x 115472, 1 x 84789 (parts for arm, arm bolt and arm screw) _x000a_Error: 09C_x000a__x000a_1x 115472_x000a_1x 84789_x000a_No charge warranty Replacement _x000a_CAS6443170_x000a_CO #1813856 INV #404116_x000a_ATTN: MIKE REID"/>
    <s v="COASTAL DOOR &amp; FRAME INC"/>
    <s v="1813856"/>
    <s v="PE24767024"/>
    <m/>
    <m/>
    <m/>
    <m/>
    <m/>
    <m/>
    <m/>
    <m/>
    <m/>
    <m/>
    <x v="4"/>
    <m/>
    <m/>
    <m/>
    <m/>
    <m/>
    <m/>
    <m/>
    <m/>
    <m/>
    <s v="Active"/>
    <s v="Lyle Peacock"/>
    <s v="Lyle Peacock"/>
    <s v="Commercial"/>
    <x v="4"/>
    <s v=""/>
    <s v=""/>
    <s v=""/>
    <s v="2026 / 02"/>
    <s v="Return / Replace / Scrap"/>
    <x v="1"/>
  </r>
  <r>
    <x v="952"/>
    <s v="CAS6446492"/>
    <s v="Issue"/>
    <x v="0"/>
    <x v="3"/>
    <m/>
    <s v="Out of Box"/>
    <s v="Ives / Gj Commercial"/>
    <s v="Accy"/>
    <s v="Pulls &amp; Pushbars"/>
    <s v="Indianapolis"/>
    <s v="Line 2- (1) arrived damaged-Scrap in field_x000a_(1) UPS reported damaged-Not delivered_x000a__x000a_Replace no charge:_x000a_Line 2 Qty 2_x000a_9264F 24-18 BLK O 1.1/2&quot; to &lt;2&quot;_x000a__x000a_Ship to orig address:_x000a_1200 NORTHBROOK PKWY STE 120_x000a_SUWANEE, GA 30024_x000a________________________________________x000a__x000a_Is there visible damage to exterior of shipping cartons?: yes_x000a_Was the shipment signed for as damaged?: yes_x000a_Is there anything else we should know about your request?: 1 UNIT ARRIVED DAMAGED._x000a_1 UNIT SHORTAGE - NEVER ARRIVED - DAMAGED REPORTED ONLINE BY UPS ENROUTE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
    <s v="SPECIAL PROJECTS GROUP INC"/>
    <s v="SO03253336"/>
    <s v="204811"/>
    <s v="45707901"/>
    <n v="2"/>
    <s v="Ives / Gj Commercial"/>
    <s v="Accy"/>
    <s v="Pulls &amp; Pushbars"/>
    <s v="Indianapolis"/>
    <n v="1"/>
    <s v="0491040~Imballaggio|1033~Insufficient Packaging|1036~Emballage|3082~Embalaje"/>
    <s v="1111040~Imballaggio|3082~Embalaje|1033~Insufficient Packaging|1036~Emballage"/>
    <m/>
    <x v="6"/>
    <m/>
    <s v="PL9260-1C.10352"/>
    <m/>
    <m/>
    <m/>
    <n v="46070.791666666701"/>
    <m/>
    <m/>
    <s v="Replace Only"/>
    <s v="Resolved"/>
    <s v="Portal Cases"/>
    <s v="Tuesday Bailey"/>
    <s v="Commercial"/>
    <x v="1"/>
    <s v="Insufficient Packaging"/>
    <s v="Insufficient Packaging"/>
    <s v=""/>
    <s v="2026 / 02"/>
    <s v="Return / Replace / Scrap"/>
    <x v="0"/>
  </r>
  <r>
    <x v="952"/>
    <s v="CAS6446492"/>
    <s v="Issue"/>
    <x v="0"/>
    <x v="3"/>
    <m/>
    <s v="Out of Box"/>
    <s v="Ives / Gj Commercial"/>
    <s v="Accy"/>
    <s v="Pulls &amp; Pushbars"/>
    <s v="Indianapolis"/>
    <s v="Line 2- (1) arrived damaged-Scrap in field_x000a_(1) UPS reported damaged-Not delivered_x000a__x000a_Replace no charge:_x000a_Line 2 Qty 2_x000a_9264F 24-18 BLK O 1.1/2&quot; to &lt;2&quot;_x000a__x000a_Ship to orig address:_x000a_1200 NORTHBROOK PKWY STE 120_x000a_SUWANEE, GA 30024_x000a________________________________________x000a__x000a_Is there visible damage to exterior of shipping cartons?: yes_x000a_Was the shipment signed for as damaged?: yes_x000a_Is there anything else we should know about your request?: 1 UNIT ARRIVED DAMAGED._x000a_1 UNIT SHORTAGE - NEVER ARRIVED - DAMAGED REPORTED ONLINE BY UPS ENROUTE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
    <s v="SPECIAL PROJECTS GROUP INC"/>
    <s v="SO03253336"/>
    <s v="204811"/>
    <s v="45707901"/>
    <n v="2"/>
    <s v="Ives / Gj Commercial"/>
    <s v="Accy"/>
    <s v="Pulls &amp; Pushbar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s v="PL9260-1C.0352"/>
    <m/>
    <m/>
    <m/>
    <n v="46070.791666666701"/>
    <m/>
    <m/>
    <s v="Replace Only"/>
    <s v="Resolved"/>
    <s v="Portal Cases"/>
    <s v="Tuesday Bailey"/>
    <s v="Commercial"/>
    <x v="1"/>
    <s v="Damaged in Transit"/>
    <s v="Damaged in Transit"/>
    <s v=""/>
    <s v="2026 / 02"/>
    <s v="Return / Replace / Scrap"/>
    <x v="0"/>
  </r>
  <r>
    <x v="953"/>
    <s v="CAS6448033"/>
    <s v="Issue"/>
    <x v="0"/>
    <x v="0"/>
    <m/>
    <s v="Out of Box"/>
    <s v="Schlage Commercial"/>
    <s v="Lock"/>
    <s v="L9000 Electrified"/>
    <s v="Security"/>
    <s v="NC REPLACE LINE 9_x000a_QTY 2) 09-553 17N 622 _x000a__x000a_NE REPLACE LINE 9_x000a_QTY 1) L283-154.622_x000a__x000a_Customer received locks with defective bolt posts and missing screw packs.  _x000a__x000a_SHIP TO:_x000a_ALL SECURED SECURITY SERVICES _x000a_343 E BARTHMAN AVE _x000a_COLUMBUS, OH 43207"/>
    <s v="BANNER SOLUTIONS"/>
    <s v="14239790"/>
    <s v="6375078"/>
    <s v="8166434"/>
    <n v="9"/>
    <s v="Schlage Commercial"/>
    <s v="Lock"/>
    <s v="L9000 Electrified"/>
    <s v="Security"/>
    <n v="2"/>
    <s v="0311033~Functional Mechanical|1040~Funzionamento Meccanico|3082~Función mecánica|1036~Functional Mechanical"/>
    <s v="0161033~Broken / Bad Parts|1040~Parti rotte / difettose|3082~Partes rotas / malas|1036~Pièces cassées / mauvaises"/>
    <m/>
    <x v="0"/>
    <m/>
    <s v="48165766"/>
    <s v="L9492EL/EU"/>
    <m/>
    <m/>
    <n v="46069.791666666701"/>
    <m/>
    <m/>
    <s v="Replace Only"/>
    <s v="Resolved"/>
    <s v="Amilia Poling"/>
    <s v="Venus Diaz"/>
    <s v="Commercial"/>
    <x v="3"/>
    <s v="Functional Mechanical"/>
    <s v="Broken / Bad Parts"/>
    <s v=""/>
    <s v="2026 / 02"/>
    <s v="Return / Replace / Scrap"/>
    <x v="0"/>
  </r>
  <r>
    <x v="953"/>
    <s v="CAS6448033"/>
    <s v="Issue"/>
    <x v="0"/>
    <x v="0"/>
    <m/>
    <s v="Out of Box"/>
    <s v="Schlage Commercial"/>
    <s v="Lock"/>
    <s v="L9000 Electrified"/>
    <s v="Security"/>
    <s v="NC REPLACE LINE 9_x000a_QTY 2) 09-553 17N 622 _x000a__x000a_NE REPLACE LINE 9_x000a_QTY 1) L283-154.622_x000a__x000a_Customer received locks with defective bolt posts and missing screw packs.  _x000a__x000a_SHIP TO:_x000a_ALL SECURED SECURITY SERVICES _x000a_343 E BARTHMAN AVE _x000a_COLUMBUS, OH 43207"/>
    <s v="BANNER SOLUTIONS"/>
    <s v="14239790"/>
    <s v="6375078"/>
    <s v="8166434"/>
    <n v="9"/>
    <s v="Schlage Commercial"/>
    <s v="Lock"/>
    <s v="L9000 Electrified"/>
    <s v="Security"/>
    <n v="1"/>
    <s v="0311033~Functional Mechanical|1040~Funzionamento Meccanico|3082~Función mecánica|1036~Functional Mechanical"/>
    <s v="0161033~Broken / Bad Parts|1040~Parti rotte / difettose|3082~Partes rotas / malas|1036~Pièces cassées / mauvaises"/>
    <m/>
    <x v="0"/>
    <m/>
    <s v="47269191"/>
    <s v="L9492EL/EU"/>
    <m/>
    <m/>
    <n v="46069.791666666701"/>
    <m/>
    <m/>
    <s v="Replace Only"/>
    <s v="Resolved"/>
    <s v="Amilia Poling"/>
    <s v="Venus Diaz"/>
    <s v="Commercial"/>
    <x v="3"/>
    <s v="Functional Mechanical"/>
    <s v="Broken / Bad Parts"/>
    <s v=""/>
    <s v="2026 / 02"/>
    <s v="Return / Replace / Scrap"/>
    <x v="0"/>
  </r>
  <r>
    <x v="954"/>
    <s v="CAS6448059"/>
    <s v="Issue"/>
    <x v="1"/>
    <x v="2"/>
    <m/>
    <m/>
    <s v="Von Duprin"/>
    <s v="Exit"/>
    <s v="98/99"/>
    <s v="Indianapolis"/>
    <s v="As previously stated on 02-11-26 on CAS6425487, Please be aware that at this time we are not adjusting acknowledgements for surcharges.  If you are invoiced for the surcharge and our quote was updated prior to submission  you will be able to short pay $197.10. _x000a__x000a__x000a__x000a_Selected credit reason: Other_x000a_Is there anything else we should know about this request: This quote was to be tariff exempt._x000a_One or more files were provided by the customer and saved in the timeline._x000a_Email: ajobe@himmels.com_x000a_Phone Number: 9409023477_x000a_Preferred Contact Method: Email"/>
    <s v="Himmel's Architectural Door &amp; Hardware LLC - DFW"/>
    <s v="SO03266785"/>
    <s v="6038668"/>
    <s v="45711449"/>
    <n v="2"/>
    <m/>
    <m/>
    <m/>
    <m/>
    <m/>
    <m/>
    <m/>
    <m/>
    <x v="4"/>
    <m/>
    <s v="ED99"/>
    <m/>
    <m/>
    <m/>
    <m/>
    <m/>
    <m/>
    <s v="Credit Request"/>
    <s v="Resolved"/>
    <s v="Portal Cases"/>
    <s v="Nikki Skipper"/>
    <s v="Commercial"/>
    <x v="0"/>
    <s v=""/>
    <s v=""/>
    <s v=""/>
    <s v="2026 / 02"/>
    <s v="Credit / Debit Request"/>
    <x v="1"/>
  </r>
  <r>
    <x v="954"/>
    <s v="CAS6448059"/>
    <s v="Issue"/>
    <x v="1"/>
    <x v="2"/>
    <m/>
    <m/>
    <s v="Von Duprin"/>
    <s v="Exit"/>
    <s v="98/99"/>
    <s v="Indianapolis"/>
    <s v="As previously stated on 02-11-26 on CAS6425487, Please be aware that at this time we are not adjusting acknowledgements for surcharges.  If you are invoiced for the surcharge and our quote was updated prior to submission  you will be able to short pay $197.10. _x000a__x000a__x000a__x000a_Selected credit reason: Other_x000a_Is there anything else we should know about this request: This quote was to be tariff exempt._x000a_One or more files were provided by the customer and saved in the timeline._x000a_Email: ajobe@himmels.com_x000a_Phone Number: 9409023477_x000a_Preferred Contact Method: Email"/>
    <s v="Himmel's Architectural Door &amp; Hardware LLC - DFW"/>
    <s v="SO03266785"/>
    <s v="6038668"/>
    <s v="45711449"/>
    <n v="3"/>
    <m/>
    <m/>
    <m/>
    <m/>
    <m/>
    <m/>
    <m/>
    <m/>
    <x v="4"/>
    <m/>
    <s v="ED99"/>
    <m/>
    <m/>
    <m/>
    <m/>
    <m/>
    <m/>
    <s v="Credit Request"/>
    <s v="Resolved"/>
    <s v="Portal Cases"/>
    <s v="Nikki Skipper"/>
    <s v="Commercial"/>
    <x v="0"/>
    <s v=""/>
    <s v=""/>
    <s v=""/>
    <s v="2026 / 02"/>
    <s v="Credit / Debit Request"/>
    <x v="1"/>
  </r>
  <r>
    <x v="955"/>
    <s v="CAS6448602"/>
    <s v="Issue"/>
    <x v="0"/>
    <x v="0"/>
    <m/>
    <s v="Reliability"/>
    <s v="Schlage Commercial"/>
    <s v="Lock"/>
    <s v="ND Electrified"/>
    <s v="Security"/>
    <s v="NC REPLACE LINE 9_x000a_QTY 1) LOCK.ND96EU.P6.D.EV.RHO.626.13-247.10-025.134.KA-0BIT.DETAIL.S123.48-270-EV.2.RX_x000a_Door ID : 195A_x000a__x000a_When access control went in to input their side of locks, it was found that lock was not functioning correctly.  Proper electricity was coming into lock.  Is requesting full lock replacement, as original lock has been taken out already.  Can send defective lock back.  Lock is for local police department and needing lock asap for security concerns; please expedite as much as possible. _x000a__x000a_SHIP TO: _x000a_KELLEY BROS OF ARIZONA INC_x000a_1331 E 16TH ST _x000a_TUCSON, AZ 85719"/>
    <s v="KELLEY BROTHERS"/>
    <s v="13876031"/>
    <s v="3-39743-24054"/>
    <s v="7579065"/>
    <n v="9"/>
    <s v="Schlage Commercial"/>
    <s v="Lock"/>
    <s v="ND Electrified"/>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ND-SLLK*10061402"/>
    <s v="ND96EL/EU"/>
    <m/>
    <m/>
    <n v="45516.833333333299"/>
    <m/>
    <m/>
    <s v="Replace Only"/>
    <s v="Active"/>
    <s v="Amilia Poling"/>
    <s v="Amilia Poling"/>
    <s v="Commercial"/>
    <x v="3"/>
    <s v="Functional Mechanical"/>
    <s v="Cannot lock / Unlock"/>
    <s v=""/>
    <s v="2026 / 02"/>
    <s v="Return / Replace / Scrap"/>
    <x v="0"/>
  </r>
  <r>
    <x v="956"/>
    <s v="CAS6448645"/>
    <s v="Issue"/>
    <x v="0"/>
    <x v="1"/>
    <m/>
    <m/>
    <s v="Zero"/>
    <s v="Accy"/>
    <s v="Thresholds"/>
    <s v="Indianapolis"/>
    <s v="Request denied as invoiced material is outside Allegion's 180 day RMA policy. Please submit a new PO if material is still needed or contact your RSO. _x000a__x000a_Charged Replacement Line# 9 / Incorrect Material Entered By Allegion_x000a__x000a_0% Re-Stock Return For Credit _x000a_7EA 770AA-S 36 X 106&quot; (914 X 2692MM)_x000a__x000a_Replace At Charge _x000a_7EA 770AA-S 72 X 106&quot; (1829 X 2692MM)_x000a__x000a_Kelley Bros of Arizona, Inc_x000a_1331 E 16th St_x000a_Tucson, AZ 85719"/>
    <s v="Kimberly Owens"/>
    <s v="SO02991036"/>
    <s v="3-41476-25020ADD"/>
    <s v="45385819"/>
    <n v="9"/>
    <s v="Zero"/>
    <s v="Accy"/>
    <s v="Thresholds"/>
    <s v="Indianapolis"/>
    <n v="7"/>
    <s v="6521033~Allegion Provided Incorrect Information|1040~(Allegion) Fornita Informazione Errata|3082~Allegion proporcionó información incorrecta|1036~Allegion a fourni des informations erronées"/>
    <s v="9041033~Allegion Provided Incorrect Information|1040~(Allegion) Fornita Informazione Errata|3082~Allegion proporcionó información incorrecta|1036~Allegion a fourni des infos incorrectes"/>
    <m/>
    <x v="1"/>
    <m/>
    <s v="HNJ-770"/>
    <m/>
    <m/>
    <m/>
    <m/>
    <n v="46077"/>
    <m/>
    <s v="Return and Replace"/>
    <s v="Resolved"/>
    <s v="Tre' Anthony Barnes"/>
    <s v="Caleb Nanzer"/>
    <s v="Commercial"/>
    <x v="5"/>
    <s v="Allegion Provided Incorrect Information"/>
    <s v="Allegion Provided Incorrect Information"/>
    <s v=""/>
    <s v="2026 / 02"/>
    <s v="Return / Replace / Scrap"/>
    <x v="1"/>
  </r>
  <r>
    <x v="957"/>
    <s v="CAS6448747"/>
    <s v="Issue"/>
    <x v="0"/>
    <x v="8"/>
    <m/>
    <m/>
    <s v="Schlage Commercial"/>
    <s v="Lock"/>
    <s v="ND"/>
    <s v="Security"/>
    <s v="2/26/26 CM_x000a_SLD CREDIT RMA 14278787_x000a_QS REPLACEMENT_x000a__x000a_REPLACE_x000a_Line 1 -  EACH LOCK.ND40I.S.SPA.622.LH.13-248.10-025.134.DETAIL.OS-OCC  (ND-SLLK*11334073)_x000a_Line 2 - 1 EACH SCH LOCK.ND80.J-CO6.D.SPA.622.13-247.10-025.134.DETAIL  (ND-SLLK*10741290) _x000a__x000a_SHIP TO _x000a_ARCHITECTURAL HARDWARE_x000a_3910 PARK AVE STE 2_x000a_EDISON NJ  08820_x000a__x000a_SHIP NEXT DAY AIR _x000a__x000a_SEE ATTACHED FORM REGARDING EXPEDITE"/>
    <s v="SNYF Supply Corp - DBA Architectural Hardware"/>
    <s v="14264698"/>
    <s v="300068-8"/>
    <m/>
    <n v="1"/>
    <s v="Schlage Commercial"/>
    <s v="Lock"/>
    <s v="ND"/>
    <s v="Security"/>
    <n v="1"/>
    <s v="0631033~Allegion Purchased Elsewhere|1040~Allegion ha acquistato altrove|3082~Allegion comprado en otro lugar|1036~Allegion acheté ailleurs"/>
    <s v="3211033~Shipping|1040~Spedizione|3082~Envío|1036~Expédition|1055~Sevkiyat"/>
    <m/>
    <x v="6"/>
    <m/>
    <s v="ND40I.S.SPA.622.LH.13-248.10-025.134.DETAIL.OS-OCC  (ND-SLLK*11334073)"/>
    <s v="ND40"/>
    <m/>
    <m/>
    <n v="46111.833333333299"/>
    <m/>
    <m/>
    <s v="Replace Only"/>
    <s v="Active"/>
    <s v="Mary Rowinski"/>
    <s v="Kevin Durand"/>
    <s v="Commercial"/>
    <x v="3"/>
    <s v="Allegion Purchased Elsewhere"/>
    <s v="Shipping"/>
    <s v=""/>
    <s v="2026 / 02"/>
    <s v="Return / Replace / Scrap"/>
    <x v="0"/>
  </r>
  <r>
    <x v="957"/>
    <s v="CAS6448747"/>
    <s v="Issue"/>
    <x v="0"/>
    <x v="8"/>
    <m/>
    <m/>
    <s v="Schlage Commercial"/>
    <s v="Lock"/>
    <s v="ND"/>
    <s v="Security"/>
    <s v="2/26/26 CM_x000a_SLD CREDIT RMA 14278787_x000a_QS REPLACEMENT_x000a__x000a_REPLACE_x000a_Line 1 -  EACH LOCK.ND40I.S.SPA.622.LH.13-248.10-025.134.DETAIL.OS-OCC  (ND-SLLK*11334073)_x000a_Line 2 - 1 EACH SCH LOCK.ND80.J-CO6.D.SPA.622.13-247.10-025.134.DETAIL  (ND-SLLK*10741290) _x000a__x000a_SHIP TO _x000a_ARCHITECTURAL HARDWARE_x000a_3910 PARK AVE STE 2_x000a_EDISON NJ  08820_x000a__x000a_SHIP NEXT DAY AIR _x000a__x000a_SEE ATTACHED FORM REGARDING EXPEDITE"/>
    <s v="SNYF Supply Corp - DBA Architectural Hardware"/>
    <s v="14264698"/>
    <s v="300068-8"/>
    <m/>
    <n v="2"/>
    <s v="Schlage Commercial"/>
    <s v="Lock"/>
    <s v="ND"/>
    <s v="Security"/>
    <n v="1"/>
    <s v="0631033~Allegion Purchased Elsewhere|1040~Allegion ha acquistato altrove|3082~Allegion comprado en otro lugar|1036~Allegion acheté ailleurs"/>
    <s v="3211033~Shipping|1040~Spedizione|3082~Envío|1036~Expédition|1055~Sevkiyat"/>
    <m/>
    <x v="6"/>
    <m/>
    <s v="LOCK.ND80.J-CO6.D.SPA.622.13-247.10-025.134.DETAIL  (ND-SLLK*10741290)"/>
    <s v="ND80"/>
    <m/>
    <m/>
    <n v="46084.791666666701"/>
    <m/>
    <m/>
    <s v="Replace Only"/>
    <s v="Active"/>
    <s v="Mary Rowinski"/>
    <s v="Kevin Durand"/>
    <s v="Commercial"/>
    <x v="3"/>
    <s v="Allegion Purchased Elsewhere"/>
    <s v="Shipping"/>
    <s v=""/>
    <s v="2026 / 02"/>
    <s v="Return / Replace / Scrap"/>
    <x v="0"/>
  </r>
  <r>
    <x v="958"/>
    <s v="CAS6448839"/>
    <s v="Issue"/>
    <x v="0"/>
    <x v="8"/>
    <m/>
    <m/>
    <s v="Schlage Commercial"/>
    <s v="Lock"/>
    <s v="ND"/>
    <s v="Security"/>
    <s v="2/26/26 CM_x000a_SLD CREDIT RMA 14278790_x000a_QS REPLACEMENT_x000a__x000a_REPLACE _x000a__x000a_4 EACH Schlage ND locksSCH LOCK.ND80.J-CO6.D.SPA.622.13-247.10-025.134.DETAIL _x000a_1 EACH SCH LOCK.ND40I.S.SPA.622.LH.13-248.10-025.134.DETAIL.OS-OCC _x000a_1 EACH SCH LOCK.ND170.SPA.622.134.DETAIL _x000a__x000a_SHIP TO_x000a_ARCHITECTURAL HARDWARE_x000a_3910 PARK AVE STE 2_x000a_EDISON NJ  08820_x000a__x000a_NEXT DAY AIR _x000a_SEE ATTACHED EXPEDITE FORM"/>
    <s v="SNYF Supply Corp - DBA Architectural Hardware"/>
    <s v="14264672"/>
    <s v="300067-8"/>
    <m/>
    <n v="1"/>
    <s v="Schlage Commercial"/>
    <s v="Lock"/>
    <s v="ND"/>
    <s v="Security"/>
    <n v="4"/>
    <s v="0631033~Allegion Purchased Elsewhere|1040~Allegion ha acquistato altrove|3082~Allegion comprado en otro lugar|1036~Allegion acheté ailleurs"/>
    <s v="3211033~Shipping|1040~Spedizione|3082~Envío|1036~Expédition|1055~Sevkiyat"/>
    <m/>
    <x v="6"/>
    <m/>
    <s v="ND-SLLK*11334073"/>
    <s v="ND80"/>
    <m/>
    <m/>
    <n v="46111.833333333299"/>
    <m/>
    <m/>
    <s v="Replace Only"/>
    <s v="Active"/>
    <s v="Mary Rowinski"/>
    <s v="Kevin Durand"/>
    <s v="Commercial"/>
    <x v="3"/>
    <s v="Allegion Purchased Elsewhere"/>
    <s v="Shipping"/>
    <s v=""/>
    <s v="2026 / 02"/>
    <s v="Return / Replace / Scrap"/>
    <x v="0"/>
  </r>
  <r>
    <x v="958"/>
    <s v="CAS6448839"/>
    <s v="Issue"/>
    <x v="0"/>
    <x v="8"/>
    <m/>
    <m/>
    <s v="Schlage Commercial"/>
    <s v="Lock"/>
    <s v="ND"/>
    <s v="Security"/>
    <s v="2/26/26 CM_x000a_SLD CREDIT RMA 14278790_x000a_QS REPLACEMENT_x000a__x000a_REPLACE _x000a__x000a_4 EACH Schlage ND locksSCH LOCK.ND80.J-CO6.D.SPA.622.13-247.10-025.134.DETAIL _x000a_1 EACH SCH LOCK.ND40I.S.SPA.622.LH.13-248.10-025.134.DETAIL.OS-OCC _x000a_1 EACH SCH LOCK.ND170.SPA.622.134.DETAIL _x000a__x000a_SHIP TO_x000a_ARCHITECTURAL HARDWARE_x000a_3910 PARK AVE STE 2_x000a_EDISON NJ  08820_x000a__x000a_NEXT DAY AIR _x000a_SEE ATTACHED EXPEDITE FORM"/>
    <s v="SNYF Supply Corp - DBA Architectural Hardware"/>
    <s v="14264672"/>
    <s v="300067-8"/>
    <m/>
    <n v="2"/>
    <s v="Schlage Commercial"/>
    <s v="Lock"/>
    <s v="ND"/>
    <s v="Security"/>
    <n v="1"/>
    <s v="0631033~Allegion Purchased Elsewhere|1040~Allegion ha acquistato altrove|3082~Allegion comprado en otro lugar|1036~Allegion acheté ailleurs"/>
    <s v="3211033~Shipping|1040~Spedizione|3082~Envío|1036~Expédition|1055~Sevkiyat"/>
    <m/>
    <x v="6"/>
    <m/>
    <s v="ND-SLLK*10741290"/>
    <s v="ND40"/>
    <m/>
    <m/>
    <n v="46084.791666666701"/>
    <m/>
    <m/>
    <s v="Replace Only"/>
    <s v="Active"/>
    <s v="Mary Rowinski"/>
    <s v="Kevin Durand"/>
    <s v="Commercial"/>
    <x v="3"/>
    <s v="Allegion Purchased Elsewhere"/>
    <s v="Shipping"/>
    <s v=""/>
    <s v="2026 / 02"/>
    <s v="Return / Replace / Scrap"/>
    <x v="0"/>
  </r>
  <r>
    <x v="958"/>
    <s v="CAS6448839"/>
    <s v="Issue"/>
    <x v="0"/>
    <x v="8"/>
    <m/>
    <m/>
    <s v="Schlage Commercial"/>
    <s v="Lock"/>
    <s v="ND"/>
    <s v="Security"/>
    <s v="2/26/26 CM_x000a_SLD CREDIT RMA 14278790_x000a_QS REPLACEMENT_x000a__x000a_REPLACE _x000a__x000a_4 EACH Schlage ND locksSCH LOCK.ND80.J-CO6.D.SPA.622.13-247.10-025.134.DETAIL _x000a_1 EACH SCH LOCK.ND40I.S.SPA.622.LH.13-248.10-025.134.DETAIL.OS-OCC _x000a_1 EACH SCH LOCK.ND170.SPA.622.134.DETAIL _x000a__x000a_SHIP TO_x000a_ARCHITECTURAL HARDWARE_x000a_3910 PARK AVE STE 2_x000a_EDISON NJ  08820_x000a__x000a_NEXT DAY AIR _x000a_SEE ATTACHED EXPEDITE FORM"/>
    <s v="SNYF Supply Corp - DBA Architectural Hardware"/>
    <s v="14264672"/>
    <s v="300067-8"/>
    <m/>
    <n v="3"/>
    <s v="Schlage Commercial"/>
    <s v="Lock"/>
    <s v="ND"/>
    <s v="Security"/>
    <n v="1"/>
    <s v="0631033~Allegion Purchased Elsewhere|1040~Allegion ha acquistato altrove|3082~Allegion comprado en otro lugar|1036~Allegion acheté ailleurs"/>
    <s v="3211033~Shipping|1040~Spedizione|3082~Envío|1036~Expédition|1055~Sevkiyat"/>
    <m/>
    <x v="6"/>
    <m/>
    <s v="ND-SLLK*9114501"/>
    <s v="ND40"/>
    <m/>
    <m/>
    <n v="46084.791666666701"/>
    <m/>
    <m/>
    <s v="Replace Only"/>
    <s v="Active"/>
    <s v="Mary Rowinski"/>
    <s v="Kevin Durand"/>
    <s v="Commercial"/>
    <x v="3"/>
    <s v="Allegion Purchased Elsewhere"/>
    <s v="Shipping"/>
    <s v=""/>
    <s v="2026 / 02"/>
    <s v="Return / Replace / Scrap"/>
    <x v="0"/>
  </r>
  <r>
    <x v="959"/>
    <s v="CAS6448987"/>
    <s v="Issue"/>
    <x v="0"/>
    <x v="1"/>
    <m/>
    <m/>
    <s v="Von Duprin"/>
    <s v="Exit"/>
    <s v="98/99"/>
    <s v="Indianapolis"/>
    <s v="PARENT CASE CAS6445097_x000a__x000a_CHARGED REPLACEMENT _x000a_1 EACH 99L-BE-F X 996L-BE(#06) X499f X 3-0 US26D LHR (ED99 10596) _x000a__x000a_SHIP TO _x000a_BUNTING DOOR &amp; HARDWARE_x000a_6650 BUSINESS PKWY_x000a_STE C_x000a_ELKRIDGE, MD 21075_x000a_USA_x000a__x000a_CUSTOMER DIDNT WANT CANCELED - MISCOMMUNICATION_x000a__x000a__x000a_ _x000a_Is there anything else we should know about your request?: Per CAS6401875, we were trying to change the strikes from 299F to 499f on 2 of the EDs from our original PO, but one ED was deleted from our order. Requesting the missing ED with the 499F be sent._x000a_Selected primary Product Type: Exits_x000a_Do you also need to update the Ship To Address on your order?: No_x000a_The original ship-to address is saved on the shipping tab._x000a_Email: jwisor@buntingdoor.com_x000a_Phone Number: (443) 286-1590_x000a_Preferred Contact Method: Email"/>
    <s v="Cook &amp; Boardman Group dba Bunting Door &amp; Hardware"/>
    <s v="SO03256707"/>
    <s v="PO115829##PT2"/>
    <m/>
    <n v="3"/>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99L-BE-F X 996L-BE(#06) X499f X 3-0 US26D LHR (ED99 10596)"/>
    <m/>
    <m/>
    <m/>
    <n v="46057.791666666701"/>
    <m/>
    <m/>
    <s v="Replace Only"/>
    <s v="Resolved"/>
    <s v="Mary Rowinski"/>
    <s v="Kylie Hurt"/>
    <s v="Commercial"/>
    <x v="0"/>
    <s v="Allegion Sent Missing Product / Part"/>
    <s v="Missing Product"/>
    <s v=""/>
    <s v="2026 / 02"/>
    <s v="Return / Replace / Scrap"/>
    <x v="0"/>
  </r>
  <r>
    <x v="960"/>
    <s v="CAS6449121"/>
    <s v="Issue"/>
    <x v="0"/>
    <x v="0"/>
    <m/>
    <s v="Reliability"/>
    <s v="Lcn"/>
    <s v="Dctl"/>
    <s v="3030"/>
    <s v="Princeton"/>
    <s v="NC REPLACE _x000a_LINE 2 - 1 EACH 3030-3049 LH BRASS LH ARM - 78626402970_x000a__x000a_SHIP TO_x000a_Cook &amp; Boardman LLC_x000a_7355 Cross County Rd Bldg 1 _x000a_North Charleston SC, 29418-0000_x000a__x000a_BROKEN ARM - SEE ATTACHED PICTURES."/>
    <s v="COOK &amp; BOARDMAN LLC"/>
    <s v="713710-00"/>
    <s v="364458-078"/>
    <s v="713710-00"/>
    <n v="2"/>
    <s v="Lcn"/>
    <s v="Dctl"/>
    <s v="3030"/>
    <s v="Princeton"/>
    <n v="1"/>
    <s v="1801033~Door Not in Control|1036~Porte Pas Dans le Contrôle|1031~Tür nicht unter Kontrolle|1040~Porta senza Controllo|3082~Puerta sin control|1055~Kapı Kontrolde Değil|2070~Porta não está no controle"/>
    <s v="8221033~Damaged / Broken Arm|1036~Bras endommagé / cassé|1040~Braccio danneggiato / rotto|3082~Brazo dañado / roto|1055~Hasarlı / Kırık Kol"/>
    <m/>
    <x v="0"/>
    <m/>
    <s v="3030-3049 LH BRASS LH ARM - 78626402970"/>
    <s v="arm"/>
    <m/>
    <m/>
    <n v="45666.791666666701"/>
    <m/>
    <m/>
    <s v="Replace Only"/>
    <s v="Resolved"/>
    <s v="Mary Rowinski"/>
    <s v="Maria Romero"/>
    <s v="Commercial"/>
    <x v="4"/>
    <s v="Door Not in Control"/>
    <s v="Damaged / Broken Arm"/>
    <s v=""/>
    <s v="2026 / 02"/>
    <s v="Return / Replace / Scrap"/>
    <x v="0"/>
  </r>
  <r>
    <x v="961"/>
    <s v="CAS6449638"/>
    <s v="Issue"/>
    <x v="0"/>
    <x v="1"/>
    <m/>
    <m/>
    <s v="Falcon"/>
    <s v="Lock"/>
    <s v="T"/>
    <s v="El Sauzal"/>
    <s v="CHARGED REPLACE WHOLE ORDER  _x000a_Quote 1510129 / PB15 / 83.5% discount / 4.5% surcharge_x000a__x000a_LINE 1 - QTY 5) LOCK.T851.P6.D.LAT.622.23981145.005164-000.630.134.KA-0BIT.C.330055.2_x000a_LINE 2 - QTY 5) LOCK.W581.P6.LAT.622.30-197.630.Q330-148.134.KA-0BIT.C.330055.2_x000a__x000a_Customer did not spec finish on PO, but no clarification was done upon entering.  Customer needing replacements.  _x000a__x000a_SHIP TO:_x000a_MIDWEST MOULDING &amp; DOOR INC_x000a_991 CENTENNIAL ST_x000a_GREEN BAY, WI 54304"/>
    <s v="MIDWEST MOULDING &amp; DOOR INC"/>
    <s v="14237489"/>
    <s v="1058906-DPK"/>
    <s v="8117600"/>
    <n v="1"/>
    <s v="Falcon"/>
    <s v="Lock"/>
    <s v="T"/>
    <s v="El Sauzal"/>
    <n v="5"/>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OCK.T851.P6.D.LAT.622.23981145.005164-000.630.134.KA-0BIT.C.330055.2"/>
    <m/>
    <m/>
    <m/>
    <n v="46020.791666666701"/>
    <m/>
    <m/>
    <s v="Replace Only"/>
    <s v="Resolved"/>
    <s v="Amilia Poling"/>
    <s v="Veronica Ross"/>
    <s v="Commercial"/>
    <x v="16"/>
    <s v="Customer Ordered Incorrect Product"/>
    <s v="Customer Ordered Incorrect Product"/>
    <s v=""/>
    <s v="2026 / 02"/>
    <s v="Return / Replace / Scrap"/>
    <x v="2"/>
  </r>
  <r>
    <x v="961"/>
    <s v="CAS6449638"/>
    <s v="Issue"/>
    <x v="0"/>
    <x v="1"/>
    <m/>
    <m/>
    <s v="Falcon"/>
    <s v="Lock"/>
    <s v="T"/>
    <s v="El Sauzal"/>
    <s v="CHARGED REPLACE WHOLE ORDER  _x000a_Quote 1510129 / PB15 / 83.5% discount / 4.5% surcharge_x000a__x000a_LINE 1 - QTY 5) LOCK.T851.P6.D.LAT.622.23981145.005164-000.630.134.KA-0BIT.C.330055.2_x000a_LINE 2 - QTY 5) LOCK.W581.P6.LAT.622.30-197.630.Q330-148.134.KA-0BIT.C.330055.2_x000a__x000a_Customer did not spec finish on PO, but no clarification was done upon entering.  Customer needing replacements.  _x000a__x000a_SHIP TO:_x000a_MIDWEST MOULDING &amp; DOOR INC_x000a_991 CENTENNIAL ST_x000a_GREEN BAY, WI 54304"/>
    <s v="MIDWEST MOULDING &amp; DOOR INC"/>
    <s v="14237489"/>
    <s v="1058906-DPK"/>
    <s v="8117600"/>
    <n v="2"/>
    <s v="Falcon"/>
    <s v="Lock"/>
    <s v="W"/>
    <s v="El Sauzal"/>
    <n v="5"/>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OCK.W581.P6.LAT.622.30-197.630.Q330-148.134.KA-0BIT.C.330055.2"/>
    <m/>
    <m/>
    <m/>
    <n v="46020.791666666701"/>
    <m/>
    <m/>
    <s v="Replace Only"/>
    <s v="Resolved"/>
    <s v="Amilia Poling"/>
    <s v="Veronica Ross"/>
    <s v="Commercial"/>
    <x v="16"/>
    <s v="Customer Ordered Incorrect Product"/>
    <s v="Customer Ordered Incorrect Product"/>
    <s v=""/>
    <s v="2026 / 02"/>
    <s v="Return / Replace / Scrap"/>
    <x v="2"/>
  </r>
  <r>
    <x v="962"/>
    <s v="CAS6449849"/>
    <s v="Issue"/>
    <x v="0"/>
    <x v="0"/>
    <m/>
    <s v="Reliability"/>
    <s v="Schlage Commercial"/>
    <s v="Lock"/>
    <s v="L9000 Electrified"/>
    <s v="Security"/>
    <s v="NO CHARGE REPLACEMENT ORDER: _x000a__x000a_Before an exchange can be placed, you will need to work with our Product Support team to sign off on troubleshooting steps being completed. Please include Troubleshooting case # to proceed._x000a_ _x000a_They have been CC'ed in this email, and their email is below for reference. _x000a__x000a_LINE 10 QTY 1_x000a_LOCK.L9092EU.J.M51.622.00N.LH.09-663.10-072.134.1 3/16.DETAIL.RX_x000a__x000a_Is there visible damage to exterior of shipping cartons?: no_x000a_Is there anything else we should know about your request?: The electric mortise will not release the lock and requires replacement. There is a video as well of the lock not releasing if that needs to be forwarded._x000a_Selected primary Product Type: Electronic Locks/Readers and Credentials/Biometrics_x000a_Do you also need to update the Ship To Address on your order?: Yes_x000a_The customer changed the ship-to address and it is saved on the shipping tab._x000a_One or more files were provided by the customer and saved in the timeline._x000a_Email: carrie.francis@udhgroup.com_x000a_Phone Number: (540) 649-5805_x000a_Preferred Contact Method: Email"/>
    <s v="UNIFIED DOOR AND HARDWARE GROUP - DBA COMMERCIAL HARDWARE OF MARYLAND"/>
    <s v="13943164"/>
    <s v="MD6590-136C"/>
    <s v="7712297"/>
    <n v="10"/>
    <s v="Schlage Commercial"/>
    <s v="Lock"/>
    <s v="L9000 Electrified"/>
    <s v="Security"/>
    <n v="1"/>
    <s v="0491040~Imballaggio|1033~Insufficient Packaging|1036~Emballage|3082~Embalaje"/>
    <s v="1111040~Imballaggio|3082~Embalaje|1033~Insufficient Packaging|1036~Emballage"/>
    <m/>
    <x v="6"/>
    <m/>
    <s v="L-SLLK*10497589"/>
    <s v="L9092EL/EU"/>
    <m/>
    <m/>
    <n v="45631.791666666701"/>
    <m/>
    <m/>
    <s v="Replace Only"/>
    <s v="Resolved"/>
    <s v="Portal Cases"/>
    <s v="Ramiro Hernandez"/>
    <s v="Commercial"/>
    <x v="3"/>
    <s v="Insufficient Packaging"/>
    <s v="Insufficient Packaging"/>
    <s v=""/>
    <s v="2026 / 02"/>
    <s v="Return / Replace / Scrap"/>
    <x v="0"/>
  </r>
  <r>
    <x v="963"/>
    <s v="CAS6450856"/>
    <s v="Issue"/>
    <x v="0"/>
    <x v="0"/>
    <m/>
    <s v="Reliability"/>
    <s v="Lcn"/>
    <s v="Dctl"/>
    <s v="4040XP"/>
    <s v="Princeton"/>
    <s v="Return/Replace_x000a_(1) 4040xp-3071 Alum_x000a_Defective_x000a__x000a_Ship to:_x000a_Wm S Trimble Co Inc    Knoxville _x000a_2200 Atchley St  _x000a_Knoxville         TN 37920                _x000a__x000a_Is there visible damage to exterior of shipping cartons?: no_x000a_Is there anything else we should know about your request?: Closer keeps malfunctioning replaced body with one we had in stock. Just need a replacement body only_x000a_Selected primary Product Type: Closers_x000a_Do you also need to update the Ship To Address on your order?: No_x000a_The original ship-to address is saved on the shipping tab._x000a_One or more files were provided by the customer and saved in the timeline._x000a_Email: hplont@wmstrimble.com_x000a_Preferred Contact Method: Email"/>
    <s v="WM S TRIMBLE CO INC"/>
    <s v="726785-00"/>
    <s v="1-368062"/>
    <s v="726785-00"/>
    <n v="1"/>
    <s v="Lcn"/>
    <s v="Dctl"/>
    <s v="4040XP"/>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4040XP CylAssy         STD                         ALUM  SRT"/>
    <s v="STD Cylinder"/>
    <m/>
    <m/>
    <n v="45734.833333333299"/>
    <m/>
    <m/>
    <s v="Return and Replace"/>
    <s v="Active"/>
    <s v="Portal Cases"/>
    <s v="Lisa Waterhouse"/>
    <s v="Commercial"/>
    <x v="4"/>
    <s v="Door Not in Control"/>
    <s v="Won't Stay in Adjustment"/>
    <s v=""/>
    <s v="2026 / 02"/>
    <s v="Return / Replace / Scrap"/>
    <x v="0"/>
  </r>
  <r>
    <x v="964"/>
    <s v="CAS6451037"/>
    <s v="Issue"/>
    <x v="1"/>
    <x v="2"/>
    <m/>
    <m/>
    <s v="Lcn"/>
    <s v="Dctl"/>
    <s v="4040XP"/>
    <s v="Princeton"/>
    <s v="Valid quote 1575784 is approved to apply to this purchase order. Please see attached quote page for discount details. I. SANDOVAL_x000a__x000a_--------------------------------------_x000a__x000a_*please validate quote 1575784 and apply for credit_x000a__x000a__x000a_Please apply quote 1575784 to invoice 796337‑00. The discount should be calculated as list × 32._x000a__x000a__x000a_Thank you,_x000a_Tracey Dorn"/>
    <s v="LOCKS COMPANY"/>
    <s v="796337 00"/>
    <s v="4026104"/>
    <s v="796337 00"/>
    <m/>
    <s v="Lcn"/>
    <s v="Dctl"/>
    <s v="4040XP"/>
    <s v="Princeton"/>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69.791666666701"/>
    <m/>
    <m/>
    <s v="Credit Request"/>
    <s v="Resolved"/>
    <s v="Julie Rediger"/>
    <s v="Julie Rediger"/>
    <s v="Commercial"/>
    <x v="4"/>
    <s v="Customer Forgot or Incorrect Quote #"/>
    <s v="Customer Forgot to Add Quote"/>
    <s v=""/>
    <s v="2026 / 02"/>
    <s v="Credit / Debit Request"/>
    <x v="2"/>
  </r>
  <r>
    <x v="965"/>
    <s v="CAS6451114"/>
    <s v="Issue"/>
    <x v="0"/>
    <x v="4"/>
    <m/>
    <m/>
    <s v="Proexpress"/>
    <s v="Multiple"/>
    <s v="Multiple"/>
    <s v="Olathe"/>
    <s v="CUSTOMER STATES PACKING SLIP IS MARKED SHORT_x000a_CHECKING TO SEE IF FULL ORDER WAS RECEIVED_x000a__x000a_Missing_x000a_LOCK.W511.P6.DAN.626.30-197.630.Q330-148.134.KD.C.COMPKY.2  QTY 6_x000a__x000a_2405 OWNBY LN_x000a_RICHMOND, VA 23220"/>
    <s v="ARCHITECTURAL HARDWARE INC OF VIRGINIA"/>
    <s v="SO03246541"/>
    <s v="PO-048952"/>
    <s v="45673366"/>
    <m/>
    <s v="Proexpress"/>
    <s v="Multiple"/>
    <s v="Multiple"/>
    <s v="Olathe"/>
    <n v="6"/>
    <s v="0641033~Allegion Shipped Incorrect Amount|1040~(Allegion) Spedito Valore/Q.tà Errato|3082~Allegion envió una cantidad incorrecta|1036~Allegion a expédié un montant incorrect"/>
    <s v="3251033~Shortage|1040~Mancanza|1055~Eksiklik|3082~Escaso|1036~Rupture"/>
    <m/>
    <x v="6"/>
    <m/>
    <s v="043156598168"/>
    <m/>
    <m/>
    <m/>
    <n v="46044.791666666701"/>
    <m/>
    <m/>
    <s v="Replace Only"/>
    <s v="Resolved"/>
    <s v="Katie Ramsey"/>
    <s v="Lucresia James"/>
    <s v="Commercial"/>
    <x v="11"/>
    <s v="Allegion Shipped Incorrect Amount"/>
    <s v="Shortage"/>
    <s v=""/>
    <s v="2026 / 02"/>
    <s v="Return / Replace / Scrap"/>
    <x v="0"/>
  </r>
  <r>
    <x v="966"/>
    <s v="CAS6451378"/>
    <s v="Issue"/>
    <x v="0"/>
    <x v="1"/>
    <m/>
    <m/>
    <s v="Ives / Gj Commercial"/>
    <s v="Accy"/>
    <s v="Hinges"/>
    <s v="Indianapolis"/>
    <s v="Line 2- Received incorrect hinges-finish _x000a_Scrap in field_x000a__x000a_Replace no charge:_x000a_Line 2 Qty 3_x000a_5BB1HW 5 x 4.5 630 NRP_x000a__x000a_Ship to orig address:_x000a_3726 S 149th St_x000a_Omaha, NE 68144_x000a_________________________________x000a_Is there anything else we should know about this return?: I received  a box of 2 hinges in 652 Finish instead of the 3 - 5x4.5 hinges in 630 finish that I ordered.   _x000a_This is for an exterior door I need 630 finish and need 3_x000a_Selected primary Product Type: Accessories_x000a_Do you also need to update the Ship To Address on your order?: No_x000a_The original ship-to address is saved on the shipping tab._x000a_Did the label match the product inside?: No_x000a_One or more files were provided by the customer and saved in the timeline._x000a_Email: etimblin@tchco.com_x000a_Phone Number: 4026097806_x000a_Preferred Contact Method: Email"/>
    <s v="TWIN CITY HARDWARE INC – Omaha"/>
    <s v="SO03222544"/>
    <s v="PO0981418"/>
    <s v="45646021"/>
    <n v="2"/>
    <s v="Ives / Gj Commercial"/>
    <s v="Accy"/>
    <s v="Hinges"/>
    <s v="Indianapolis"/>
    <n v="3"/>
    <s v="0281033~Allegion Sent Incorrect Product / Part"/>
    <s v="9721033~Incorrect Product|1036~Produit incorrect|1040~Prodotto errato"/>
    <m/>
    <x v="0"/>
    <m/>
    <s v="HINGE.421"/>
    <m/>
    <m/>
    <m/>
    <n v="46020.791666666701"/>
    <m/>
    <m/>
    <s v="Replace Only"/>
    <s v="Resolved"/>
    <s v="Portal Cases"/>
    <s v="Tuesday Bailey"/>
    <s v="Commercial"/>
    <x v="1"/>
    <s v="Allegion Sent Incorrect Product / Part"/>
    <s v="Incorrect Product"/>
    <s v=""/>
    <s v="2026 / 02"/>
    <s v="Return / Replace / Scrap"/>
    <x v="0"/>
  </r>
  <r>
    <x v="967"/>
    <s v="CAS6451584"/>
    <s v="Issue"/>
    <x v="0"/>
    <x v="1"/>
    <m/>
    <m/>
    <s v="Schlage Residential"/>
    <s v="Lock"/>
    <s v="F Knob/Lever"/>
    <s v="Ensenada"/>
    <s v="line 9 &amp; line 12 were not keyed alike in combos of 1 b60 &amp; 1 f51a (1-33)_x000a_LOCK.B60.N.CEN.619.12-321.10-116.134.KA.DETAIL.C.48-180.2_x000a_LOCK.F51A.ELA.619.CEN..16-126.10-027.134.KA.DETAIL.C.48-180.2_x000a__x000a_ALL ARE INSTALLED.  SEND LEVER CYLINDERS ONLY KEYED TO DEADBOLTS ON LINE 9 / QTY 33_x000a_REPLACE CYLINDERS ONLY FOR LINE 12, QTY 33_x000a__x000a_29-018 619_x000a_LINE 1, KEYCODE: 73367_x000a_2, KEYCODE:  57142_x000a_3, KEYCODE: 46003_x000a_4, KEYCODE: 18494_x000a_5, KEYCODE: 55794_x000a_6, KEYCODE: 54149_x000a_7, KEYCODE: 47047_x000a_8, KEYCODE: 75078_x000a_9, KEYCODE: 48765_x000a_10, KEYCODE: 34785  _x000a_11, KEYCODE: and so on matching the codes on line 9 (1 - 33)_x000a_12_x000a_13_x000a_14_x000a_15"/>
    <s v="Sergio Chinchilla"/>
    <s v="14264543"/>
    <s v="698018"/>
    <s v="8160803"/>
    <n v="12"/>
    <s v="Schlage Residential"/>
    <s v="Lock"/>
    <s v="F Knob/Lever"/>
    <s v="Ensenada"/>
    <n v="33"/>
    <s v="0281033~Allegion Sent Incorrect Product / Part"/>
    <s v="9721033~Incorrect Product|1036~Produit incorrect|1040~Prodotto errato"/>
    <m/>
    <x v="0"/>
    <m/>
    <m/>
    <m/>
    <m/>
    <m/>
    <n v="46063.791666666701"/>
    <m/>
    <m/>
    <s v="Replace Only"/>
    <s v="Resolved"/>
    <s v="Janelta Crawford"/>
    <s v="Janelta Crawford"/>
    <s v="Residential - Channel"/>
    <x v="8"/>
    <s v="Allegion Sent Incorrect Product / Part"/>
    <s v="Incorrect Product"/>
    <s v=""/>
    <s v="2026 / 02"/>
    <s v="Return / Replace / Scrap"/>
    <x v="0"/>
  </r>
  <r>
    <x v="968"/>
    <s v="CAS6452692"/>
    <s v="Issue"/>
    <x v="1"/>
    <x v="5"/>
    <m/>
    <m/>
    <s v="Von Duprin"/>
    <s v="Exit"/>
    <s v="98/99"/>
    <s v="Indianapolis"/>
    <s v="Please short pay invoice 45712296 in the amount of $22.70 for freight. _x000a__x000a_*Incorrect freight charges applied to order*"/>
    <s v="S &amp; S BUILDERS HARDWARE CO"/>
    <s v="SO03242043"/>
    <s v="9123069##PT2"/>
    <s v="45712296"/>
    <n v="1"/>
    <s v="Von Duprin"/>
    <s v="Exit"/>
    <s v="98/99"/>
    <s v="Indianapolis"/>
    <n v="1"/>
    <s v="0791033~Incorrect Shipping &amp; Handling|1040~Spedizione &amp; gestione errati|3082~Envío y manejo incorrectos|1036~Expédition et manutention incorrectes"/>
    <s v="0731033~Incorrect Shipping &amp; Handling in ERP|1036~Incorrect Shipping &amp; Handling in ERP|3082~Envío y manejo incorrectos en ERP|1040~Spedizione &amp; gestione errati nel ERP"/>
    <m/>
    <x v="8"/>
    <m/>
    <s v="ED99"/>
    <m/>
    <m/>
    <m/>
    <n v="46073.791666666701"/>
    <m/>
    <m/>
    <s v="Credit Request"/>
    <s v="Resolved"/>
    <s v="Brayden Helms"/>
    <s v="Brayden Helms"/>
    <s v="Commercial"/>
    <x v="0"/>
    <s v="Incorrect Shipping &amp; Handling"/>
    <s v="Incorrect Shipping &amp; Handling in ERP"/>
    <s v=""/>
    <s v="2026 / 02"/>
    <s v="Credit / Debit Request"/>
    <x v="1"/>
  </r>
  <r>
    <x v="969"/>
    <s v="CAS6452918"/>
    <s v="Issue"/>
    <x v="0"/>
    <x v="3"/>
    <m/>
    <m/>
    <s v="Lcn"/>
    <s v="Dctl"/>
    <s v="4040XP"/>
    <s v="Princeton"/>
    <s v="REPLACE AT NO CHARGE - SHORT, NO DAMAGE TO SHIPPING CONTAINER_x000a__x000a_LINE 3 QTY 2) 4040XP Closer STD STD EDA ALUM TBWMS_x000a__x000a_***_x000a_Selected primary Product Type: Closers_x000a_Do you also need to update the Ship To Address on your order?: No_x000a_The original ship-to address is saved on the shipping tab._x000a_Email: kristin@bredemus.com_x000a_Phone Number: 6514896250_x000a_Preferred Contact Method: Email"/>
    <s v="BREDEMUS HARDWARE CO"/>
    <s v="792726-00"/>
    <s v="26-551"/>
    <s v="792726-00"/>
    <n v="3"/>
    <s v="Lcn"/>
    <s v="Dctl"/>
    <s v="4040XP"/>
    <s v="Princeton"/>
    <n v="2"/>
    <s v="3001033~Label / BOL / Packing Slip|1036~Étiquetage|1040~Etichetta / Packing List / Lista Carico|3082~Etiqueta / BOL / albarán"/>
    <s v="0851033~Label / BOL / Packing Slip|1040~Etichetta / Packing List / Lista Carico|3082~Etiqueta / BOL / albarán|1036~Étiquette / BOL / Bordereau d'expédition"/>
    <m/>
    <x v="6"/>
    <m/>
    <s v="4040XP Closer STD STD EDA ALUM TBWMS"/>
    <m/>
    <m/>
    <m/>
    <n v="46068.791666666701"/>
    <m/>
    <m/>
    <s v="Replace Only"/>
    <s v="Resolved"/>
    <s v="Portal Cases"/>
    <s v="Maria Romero"/>
    <s v="Commercial"/>
    <x v="4"/>
    <s v="Label / BOL / Packing Slip"/>
    <s v="Label / BOL / Packing Slip"/>
    <s v=""/>
    <s v="2026 / 02"/>
    <s v="Return / Replace / Scrap"/>
    <x v="0"/>
  </r>
  <r>
    <x v="970"/>
    <s v="CAS6453579"/>
    <s v="Issue"/>
    <x v="0"/>
    <x v="1"/>
    <m/>
    <m/>
    <s v="Falcon"/>
    <s v="Exit"/>
    <s v="25/F-25"/>
    <s v="Indianapolis"/>
    <s v="REPLACE SO03290697_x000a_DONE 02/27/26 JB_x000a__x000a_REPLACE LINE 19 QTY SHORT 2 4567-089: C BTM BOLT GUIDE YZNC_x000a__x000a_SHIP TO _x000a_640 HEATHROW DRIVE_x000a_Lincolnshire, IL 60069_x000a__x000a_Is there anything else we should know about your request?: Hi there, hope all is well! Line 19 has arrived and are missing hardware. Please let us know if any additional information is needed to issue replacements. Thank you!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57650"/>
    <s v="660861"/>
    <s v="45711758"/>
    <n v="19"/>
    <s v="Falcon"/>
    <s v="Exit"/>
    <s v="25/F-25"/>
    <s v="Indianapolis"/>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567-089"/>
    <m/>
    <m/>
    <m/>
    <n v="46072.791666666701"/>
    <m/>
    <m/>
    <s v="Replace Only"/>
    <s v="Resolved"/>
    <s v="Portal Cases"/>
    <s v="Jacquelyn Bastone"/>
    <s v="Commercial"/>
    <x v="12"/>
    <s v="Allegion Sent Missing Product / Part"/>
    <s v="Missing Part / Component"/>
    <s v=""/>
    <s v="2026 / 02"/>
    <s v="Return / Replace / Scrap"/>
    <x v="0"/>
  </r>
  <r>
    <x v="971"/>
    <s v="CAS6454222"/>
    <s v="Issue"/>
    <x v="0"/>
    <x v="0"/>
    <m/>
    <s v="Reliability"/>
    <s v="Lcn"/>
    <s v="Dctl"/>
    <s v="9540"/>
    <s v="Princeton"/>
    <s v="See CAS6367566 for trouble shooting._x000a__x000a_Please replace_x000a__x000a_Qty (1) 9540-3462_x000a__x000a_C &amp; I Show Hdwe &amp; Security Systems  _x000a_1209 N Stadem Dr                    _x000a_                                    _x000a_                                    _x000a_Tempe             AZ 85288 0000_x000a__x000a_RMA &amp; Call Tag for_x000a_Qty (1) 9540-3462"/>
    <s v="C &amp; I SHOW HARDWARE"/>
    <s v="758663 01"/>
    <s v="C34886"/>
    <s v="758663 01"/>
    <m/>
    <s v="Lcn"/>
    <s v="Dctl"/>
    <s v="95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9540-3462"/>
    <s v="Control Box"/>
    <m/>
    <m/>
    <n v="45868.833333333299"/>
    <m/>
    <m/>
    <s v="Return and Replace"/>
    <s v="Active"/>
    <s v="Lori Catton"/>
    <s v="Lisa Waterhouse"/>
    <s v="Commercial"/>
    <x v="4"/>
    <s v="Door Not in Control"/>
    <s v="Won't Stay in Adjustment"/>
    <s v=""/>
    <s v="2026 / 02"/>
    <s v="Return / Replace / Scrap"/>
    <x v="0"/>
  </r>
  <r>
    <x v="972"/>
    <s v="CAS6454311"/>
    <s v="Issue"/>
    <x v="0"/>
    <x v="0"/>
    <m/>
    <s v="Reliability"/>
    <s v="Lcn"/>
    <s v="Dctl"/>
    <s v="9540"/>
    <s v="Princeton"/>
    <s v="See CAS6454141_x000a__x000a_Please send RMA for_x000a__x000a_Qty (1) 9540-3454 LH_x000a__x000a_Choctaw Landing _x000a_Casino &amp; Resort_x000a_272 N State High 259 A_x000a_Broken Bow OK  74728"/>
    <s v="Brett Hall"/>
    <m/>
    <s v="N/A"/>
    <m/>
    <m/>
    <s v="Lcn"/>
    <s v="Dctl"/>
    <s v="9540"/>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9540-3454 LH"/>
    <s v="Motor Gear Box"/>
    <m/>
    <m/>
    <n v="45352"/>
    <m/>
    <m/>
    <s v="Return and Replace"/>
    <s v="Active"/>
    <s v="Lori Catton"/>
    <s v="Lisa Waterhouse"/>
    <s v="Commercial"/>
    <x v="4"/>
    <s v="Door Not in Control"/>
    <s v="Programming"/>
    <s v=""/>
    <s v="2026 / 02"/>
    <s v="Return / Replace / Scrap"/>
    <x v="0"/>
  </r>
  <r>
    <x v="973"/>
    <s v="CAS6455195"/>
    <s v="Issue"/>
    <x v="0"/>
    <x v="0"/>
    <m/>
    <s v="Reliability"/>
    <s v="Schlage Commercial"/>
    <s v="Lock"/>
    <s v="L9000 Electrified"/>
    <s v="Security"/>
    <s v="RPL ORDER # 14279958_x000a_DONE 02/27/26 CC_x000a_REPLACE_x000a_(QTY 1)  L283-392 -L9092EURX_x000a_TECH CAS6437320_x000a_SHIP TO_x000a_Wheeler Hardware Company_x000a_2645 Fairview Avenue North_x000a_Roseville, MN 55113_x000a_Attn: Alex Roslansky / (651) 255-0188 / Alex.Roslansky@wheelerhardware.com"/>
    <s v="WHEELER HARDWARE CO"/>
    <s v="SALES ACC CAS6455195"/>
    <s v="SALES ACC CAS6455195"/>
    <m/>
    <m/>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472218"/>
    <s v="L9092EL/EU"/>
    <m/>
    <n v="46080"/>
    <m/>
    <m/>
    <m/>
    <s v="Replace Only"/>
    <s v="Resolved"/>
    <s v="Carla Castelli"/>
    <s v="Carla Castelli"/>
    <s v="Commercial"/>
    <x v="3"/>
    <s v="Functional Electronic"/>
    <s v="Cannot lock / Unlock"/>
    <s v="Not locking or Unlocking"/>
    <s v="2026 / 02"/>
    <s v="Return / Replace / Scrap"/>
    <x v="0"/>
  </r>
  <r>
    <x v="974"/>
    <s v="CAS6455267"/>
    <s v="Issue"/>
    <x v="0"/>
    <x v="4"/>
    <m/>
    <m/>
    <s v="Ives / Gj Commercial"/>
    <s v="Accy"/>
    <s v="Hinges"/>
    <s v="Indianapolis"/>
    <s v="Is there anything else we should know about this return?: Per my email sent to allegion.order@allegion.com and support@allegion.com on 2/19/26, the order is not needed. Please allow a reaturn with no restock fee._x000a_Thank you._x000a_Selected primary Product Type: Accessories_x000a_Is this still new and in the original package?: Yes_x000a_Email: christina.bardo@arconic.com_x000a_Phone Number: (570) 389-6248_x000a_Preferred Contact Method: Email_x000a_"/>
    <s v="KAWNEER CO INC"/>
    <s v="SO03281371"/>
    <s v="68-613358OP"/>
    <s v="45716400"/>
    <n v="1"/>
    <m/>
    <m/>
    <m/>
    <m/>
    <n v="3"/>
    <m/>
    <m/>
    <m/>
    <x v="4"/>
    <m/>
    <s v="HINGE.363"/>
    <m/>
    <m/>
    <m/>
    <n v="46076.791666666701"/>
    <m/>
    <m/>
    <m/>
    <s v="Active"/>
    <s v="Portal Cases"/>
    <s v="Portal Cases"/>
    <s v="Commercial"/>
    <x v="1"/>
    <s v=""/>
    <s v=""/>
    <s v=""/>
    <s v="2026 / 02"/>
    <s v="Return / Replace / Scrap"/>
    <x v="1"/>
  </r>
  <r>
    <x v="975"/>
    <s v="CAS6456559"/>
    <s v="Issue"/>
    <x v="0"/>
    <x v="1"/>
    <m/>
    <m/>
    <s v="Schlage Commercial"/>
    <s v="Lock"/>
    <s v="L9000 Electrified"/>
    <s v="Security"/>
    <s v="Is there anything else we should know about your request?: never received_x000a_Selected primary Product Type: Mechanical Locks_x000a_Do you also need to update the Ship To Address on your order?: No_x000a_The original ship-to address is saved on the shipping tab._x000a_Email: tonyt@metalcraftdoor.com_x000a_Phone Number: 17819336800_x000a_Preferred Contact Method: Email_x000a_"/>
    <s v="METALCRAFT DOOR CO INC"/>
    <s v="14261030"/>
    <s v="564135TT"/>
    <s v="8174206"/>
    <m/>
    <m/>
    <m/>
    <m/>
    <m/>
    <n v="4"/>
    <m/>
    <m/>
    <m/>
    <x v="4"/>
    <m/>
    <s v="L-SLLK*11131339"/>
    <m/>
    <m/>
    <m/>
    <n v="46075.791666666701"/>
    <m/>
    <m/>
    <m/>
    <s v="Active"/>
    <s v="Portal Cases"/>
    <s v="Portal Cases"/>
    <s v="Commercial"/>
    <x v="3"/>
    <s v=""/>
    <s v=""/>
    <s v=""/>
    <s v="2026 / 02"/>
    <s v="Return / Replace / Scrap"/>
    <x v="1"/>
  </r>
  <r>
    <x v="976"/>
    <s v="CAS6456723"/>
    <s v="Issue"/>
    <x v="0"/>
    <x v="1"/>
    <m/>
    <m/>
    <s v="Ives / Gj Commercial"/>
    <s v="Accy"/>
    <s v="Continuous Hinges - Geared"/>
    <s v="Indianapolis"/>
    <s v="Is there anything else we should know about your request?: we just discovered that the 112xy continuous hinge for line 24 was missing from the pallet that we received._x000a_Selected primary Product Type: Accessories_x000a_Do you also need to update the Ship To Address on your order?: No_x000a_The original ship-to address is saved on the shipping tab._x000a_Email: benjamin.brownfield@dhpace.com_x000a_Phone Number: 8166950952_x000a_Preferred Contact Method: Email_x000a_"/>
    <s v="D H PACE COMPANY - dba D H PACE DOOR SERVICES"/>
    <s v="SO03250147"/>
    <s v="95255753"/>
    <s v="45695734"/>
    <n v="24"/>
    <m/>
    <m/>
    <m/>
    <m/>
    <n v="1"/>
    <m/>
    <m/>
    <m/>
    <x v="4"/>
    <m/>
    <s v="CH112XY-1"/>
    <m/>
    <m/>
    <m/>
    <n v="46062.791666666701"/>
    <m/>
    <m/>
    <m/>
    <s v="Active"/>
    <s v="Portal Cases"/>
    <s v="Portal Cases"/>
    <s v="Commercial"/>
    <x v="1"/>
    <s v=""/>
    <s v=""/>
    <s v=""/>
    <s v="2026 / 02"/>
    <s v="Return / Replace / Scrap"/>
    <x v="1"/>
  </r>
  <r>
    <x v="977"/>
    <s v="CAS6444494"/>
    <s v="Issue"/>
    <x v="0"/>
    <x v="1"/>
    <m/>
    <m/>
    <s v="Von Duprin"/>
    <s v="Exit"/>
    <s v="98/99"/>
    <s v="Indianapolis"/>
    <s v="NC REPLACE _x000a_LINE 1 - 1 EACH  900389622 7500 MORTISE LOCK MTG PKG US19_x000a__x000a_SHIP TO _x000a_Multi Systems Installation Inc_x000a_20101 W 55TH ST_x000a_SHAWNEE, KS 66218_x000a_USA_x000a__x000a_Is there anything else we should know about your request?: Missing parts bag. See attached photo._x000a_Selected primary Product Type: Exits_x000a_Do you also need to update the Ship To Address on your order?: No_x000a_The original ship-to address is saved on the shipping tab._x000a_One or more files were provided by the customer and saved in the timeline._x000a_Email: janders@negwer.com_x000a_Phone Number: 13145954484_x000a_Preferred Contact Method: Email"/>
    <s v="NEGWER MATERIALS"/>
    <s v="SO03214046"/>
    <s v="PO260181"/>
    <s v="45646311"/>
    <n v="1"/>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900389622"/>
    <s v="Screw Pkg"/>
    <m/>
    <m/>
    <n v="46020.791666666701"/>
    <m/>
    <m/>
    <s v="Replace Only"/>
    <s v="Resolved"/>
    <s v="Portal Cases"/>
    <s v="Mary Rowinski"/>
    <s v="Commercial"/>
    <x v="0"/>
    <s v="Allegion Sent Missing Product / Part"/>
    <s v="Missing Product"/>
    <s v=""/>
    <s v="2026 / 02"/>
    <s v="Return / Replace / Scrap"/>
    <x v="0"/>
  </r>
  <r>
    <x v="978"/>
    <s v="CAS6444612"/>
    <s v="Issue"/>
    <x v="0"/>
    <x v="1"/>
    <m/>
    <m/>
    <s v="Von Duprin"/>
    <s v="Exit"/>
    <s v="98/99"/>
    <s v="Indianapolis"/>
    <s v="NC REPLACE _x000a_LINE 1 - 1 EACH 9827/9857 One Piece Top Rod Kit - 8' 050653 US32D_x000a_LINE 2 - 1 EACH 9827/9857 One Piece Top Rod Kit - 8' 050653 US32D_x000a__x000a_SHIP TO _x000a_BALTIMORE DOOR &amp; FRAME_x000a_Dave Houseal_x000a_9644 NANTICOKE BUSINESS PARK DR_x000a_Greenwood DE  19950_x000a__x000a__x000a_Is there anything else we should know about your request?: For line #1 &amp; #2 - Missing &quot;OPTR-OP8&quot; - one piece top rod for 8'0&quot; tall door_x000a_Selected primary Product Type: Exits_x000a_Do you also need to update the Ship To Address on your order?: No_x000a_The original ship-to address is saved on the shipping tab._x000a_Email: dhouseal@mshollowmetaldr.com_x000a_Phone Number: (302) 349-9471_x000a_Preferred Contact Method: Email"/>
    <s v="BALTIMORE DOOR &amp; FRAME"/>
    <s v="SO03203564"/>
    <s v="PO010768##1##PT2"/>
    <s v="45652203"/>
    <n v="1"/>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4"/>
    <m/>
    <s v="050653-41"/>
    <s v="Rod"/>
    <m/>
    <m/>
    <n v="46027.791666666701"/>
    <m/>
    <m/>
    <s v="Replace Only"/>
    <s v="Resolved"/>
    <s v="Portal Cases"/>
    <s v="Mary Rowinski"/>
    <s v="Commercial"/>
    <x v="0"/>
    <s v="Allegion Sent Missing Product / Part"/>
    <s v="Missing Product"/>
    <s v=""/>
    <s v="2026 / 02"/>
    <s v="Return / Replace / Scrap"/>
    <x v="1"/>
  </r>
  <r>
    <x v="978"/>
    <s v="CAS6444612"/>
    <s v="Issue"/>
    <x v="0"/>
    <x v="1"/>
    <m/>
    <m/>
    <s v="Von Duprin"/>
    <s v="Exit"/>
    <s v="98/99"/>
    <s v="Indianapolis"/>
    <s v="NC REPLACE _x000a_LINE 1 - 1 EACH 9827/9857 One Piece Top Rod Kit - 8' 050653 US32D_x000a_LINE 2 - 1 EACH 9827/9857 One Piece Top Rod Kit - 8' 050653 US32D_x000a__x000a_SHIP TO _x000a_BALTIMORE DOOR &amp; FRAME_x000a_Dave Houseal_x000a_9644 NANTICOKE BUSINESS PARK DR_x000a_Greenwood DE  19950_x000a__x000a__x000a_Is there anything else we should know about your request?: For line #1 &amp; #2 - Missing &quot;OPTR-OP8&quot; - one piece top rod for 8'0&quot; tall door_x000a_Selected primary Product Type: Exits_x000a_Do you also need to update the Ship To Address on your order?: No_x000a_The original ship-to address is saved on the shipping tab._x000a_Email: dhouseal@mshollowmetaldr.com_x000a_Phone Number: (302) 349-9471_x000a_Preferred Contact Method: Email"/>
    <s v="BALTIMORE DOOR &amp; FRAME"/>
    <s v="SO03203564"/>
    <s v="PO010768##1##PT2"/>
    <s v="45652203"/>
    <n v="2"/>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4"/>
    <m/>
    <s v="050653-41"/>
    <s v="Rod"/>
    <m/>
    <m/>
    <n v="46027.791666666701"/>
    <m/>
    <m/>
    <s v="Replace Only"/>
    <s v="Resolved"/>
    <s v="Portal Cases"/>
    <s v="Mary Rowinski"/>
    <s v="Commercial"/>
    <x v="0"/>
    <s v="Allegion Sent Missing Product / Part"/>
    <s v="Missing Product"/>
    <s v=""/>
    <s v="2026 / 02"/>
    <s v="Return / Replace / Scrap"/>
    <x v="1"/>
  </r>
  <r>
    <x v="979"/>
    <s v="CAS6444741"/>
    <s v="Issue"/>
    <x v="1"/>
    <x v="2"/>
    <m/>
    <m/>
    <s v="Schlage Electronic Locks"/>
    <s v="Electronic Locks"/>
    <s v="NDEB"/>
    <s v="El Sauzal"/>
    <s v="CLIENT SHORT PAID SALES TAX _x000a__x000a_SHIP TO NY  _x000a_SALES TAX $ 8301.63_x000a_INV# 8106466_x000a_INV DATE 12/16/25_x000a_SECTOR# 218022_x000a_CERT 1/15/26 WAS PUT IN"/>
    <s v="TouchNet Information Systems Inc"/>
    <s v="14222268"/>
    <s v="14074"/>
    <s v="8106466"/>
    <m/>
    <s v="Schlage Electronic Locks"/>
    <s v="Electronic Locks"/>
    <s v="NDEB"/>
    <s v="El Sauzal"/>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06.791666666701"/>
    <m/>
    <m/>
    <s v="Credit Request"/>
    <s v="Resolved"/>
    <s v="Penny M Redington"/>
    <s v="Penny M Redington"/>
    <s v="Commercial"/>
    <x v="10"/>
    <s v="Tax Exemption"/>
    <s v="No Valid Tax Exempt Certificate on File"/>
    <s v=""/>
    <s v="2026 / 02"/>
    <s v="Credit / Debit Request"/>
    <x v="2"/>
  </r>
  <r>
    <x v="980"/>
    <s v="CAS6444760"/>
    <s v="Issue"/>
    <x v="1"/>
    <x v="2"/>
    <m/>
    <m/>
    <s v="Steelcraft"/>
    <s v="Door"/>
    <s v="L"/>
    <s v="Blue Ash"/>
    <s v="ACCT# 1001   ISSUE CREDIT $771.12   (OS) _x000a_Please issue credit memos for these invoices and scrap the material, do not ship the product._x000a_951952 - $2,026.95_x000a_949577 - $771.12_x000a_958348 - $636.07_x000a_988176 - $1072.59_x000a_It appears that the customer is willing to pay for the product related to order 951952, but I would not like to ship it until payment is secured. _x000a_@Holaday, Patricia These are the mysterious invoices that appeared on Felix Thompson's account statement. Could you write to Rosa and tell her that the $15K order is still in our warehouse and we require payment before shipping? Let's see what she says.  Don't mention to him that we will cancel the other invoices._x000a_Thank you, _x000a_Maria Teresa Aguilar | Collections Manager | Allegion Americas"/>
    <s v="FELIX THOMSON CO"/>
    <s v="949577"/>
    <s v="LW1658"/>
    <s v="11887944"/>
    <m/>
    <s v="Steelcraft"/>
    <s v="Door"/>
    <s v="L"/>
    <s v="Blue Ash"/>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76"/>
    <m/>
    <s v="Credit Request"/>
    <s v="Resolved"/>
    <s v="Stephen Estep"/>
    <s v="Stephen Estep"/>
    <s v="Commercial"/>
    <x v="2"/>
    <s v="Customer Forgot or Incorrect Quote #"/>
    <s v="Customer Provided Incorrect Quote #"/>
    <s v=""/>
    <s v="2026 / 02"/>
    <s v="Credit / Debit Request"/>
    <x v="2"/>
  </r>
  <r>
    <x v="981"/>
    <s v="CAS6444763"/>
    <s v="Issue"/>
    <x v="1"/>
    <x v="2"/>
    <m/>
    <m/>
    <s v="Steelcraft"/>
    <s v="Door"/>
    <s v="L"/>
    <s v="Blue Ash"/>
    <s v="ACCT# 1001   ISSUE CREDIT $636.07   (OS) _x000a_Please issue credit memos for these invoices and scrap the material, do not ship the product._x000a_951952 - $2,026.95_x000a_949577 - $771.12_x000a_958348 - $636.07_x000a_988176 - $1072.59_x000a_It appears that the customer is willing to pay for the product related to order 951952, but I would not like to ship it until payment is secured. _x000a_@Holaday, Patricia These are the mysterious invoices that appeared on Felix Thompson's account statement. Could you write to Rosa and tell her that the $15K order is still in our warehouse and we require payment before shipping? Let's see what she says.  Don't mention to him that we will cancel the other invoices._x000a_Thank you, _x000a_Maria Teresa Aguilar | Collections Manager | Allegion Americas"/>
    <s v="FELIX THOMSON CO"/>
    <s v="958348"/>
    <s v="LW1730"/>
    <s v="11887945"/>
    <m/>
    <s v="Steelcraft"/>
    <s v="Door"/>
    <s v="L"/>
    <s v="Blue Ash"/>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76"/>
    <m/>
    <s v="Credit Request"/>
    <s v="Resolved"/>
    <s v="Stephen Estep"/>
    <s v="Stephen Estep"/>
    <s v="Commercial"/>
    <x v="2"/>
    <s v="Customer Forgot or Incorrect Quote #"/>
    <s v="Customer Provided Incorrect Quote #"/>
    <s v=""/>
    <s v="2026 / 02"/>
    <s v="Credit / Debit Request"/>
    <x v="2"/>
  </r>
  <r>
    <x v="982"/>
    <s v="CAS6444765"/>
    <s v="Issue"/>
    <x v="1"/>
    <x v="2"/>
    <m/>
    <m/>
    <s v="Steelcraft"/>
    <s v="Door"/>
    <s v="FP"/>
    <s v="Blue Ash"/>
    <s v="ACCT# 1001   ISSUE CREDIT $1072.59   (OS) _x000a_Please issue credit memos for these invoices and scrap the material, do not ship the product._x000a_951952 - $2,026.95_x000a_949577 - $771.12_x000a_958348 - $636.07_x000a_988176 - $1072.59_x000a_It appears that the customer is willing to pay for the product related to order 951952, but I would not like to ship it until payment is secured. _x000a_@Holaday, Patricia These are the mysterious invoices that appeared on Felix Thompson's account statement. Could you write to Rosa and tell her that the $15K order is still in our warehouse and we require payment before shipping? Let's see what she says.  Don't mention to him that we will cancel the other invoices._x000a_Thank you, _x000a_Maria Teresa Aguilar | Collections Manager | Allegion Americas"/>
    <s v="FELIX THOMSON CO"/>
    <s v="988176"/>
    <s v="LW2020"/>
    <s v="11887946"/>
    <m/>
    <s v="Steelcraft"/>
    <s v="Door"/>
    <s v="FP"/>
    <s v="Blue Ash"/>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76"/>
    <m/>
    <s v="Credit Request"/>
    <s v="Resolved"/>
    <s v="Stephen Estep"/>
    <s v="Stephen Estep"/>
    <s v="Commercial"/>
    <x v="2"/>
    <s v="Customer Forgot or Incorrect Quote #"/>
    <s v="Customer Provided Incorrect Quote #"/>
    <s v=""/>
    <s v="2026 / 02"/>
    <s v="Credit / Debit Request"/>
    <x v="2"/>
  </r>
  <r>
    <x v="983"/>
    <s v="CAS6444985"/>
    <s v="Issue"/>
    <x v="0"/>
    <x v="0"/>
    <m/>
    <s v="Out of Box"/>
    <s v="Lcn"/>
    <s v="Dctl"/>
    <s v="1460"/>
    <s v="Princeton"/>
    <s v="RETURN &amp; REPLACE (66%)_x000a_QTY (1) 1461- 3071 ALUM TBSRT - Line 1_x000a_Issue call tag 7.5 Lbs._x000a__x000a_P/U-SHIP TO_x000a_ARCHITECTURAL DIVISION 8               _x000a_2810 N Expressway 77       _x000a_SUITE F                    _x000a_Harlingen         TX 78552 _x000a__x000a_Do you need a replacement for a component or the entire device?: Component_x000a_Please describe the component: 1461 is leaking ... req return/repl defective cylinder_x000a_Selected primary Product Type: Closers_x000a_Do you also need to update the Ship To Address on your order?: No_x000a_The original ship-to address is saved on the shipping tab._x000a_Email: tmiller@archdiv8.com_x000a_Phone Number: 12108266616_x000a_Preferred Contact Method: Email"/>
    <s v="ARCHITECTURAL DIVISION 8"/>
    <s v="772578-00"/>
    <s v="307193-04S"/>
    <s v="772578-00 10/23/2025"/>
    <n v="1"/>
    <s v="Lcn"/>
    <s v="Dctl"/>
    <s v="146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1461- 3071 ALUM TBSRT"/>
    <s v="Cylinder"/>
    <m/>
    <m/>
    <n v="45952.833333333299"/>
    <m/>
    <m/>
    <s v="Return and Replace"/>
    <s v="Active"/>
    <s v="Portal Cases"/>
    <s v="Karen Fischer"/>
    <s v="Commercial"/>
    <x v="4"/>
    <s v="Leaking After Install"/>
    <s v="Leaking Grease"/>
    <s v=""/>
    <s v="2026 / 02"/>
    <s v="Return / Replace / Scrap"/>
    <x v="0"/>
  </r>
  <r>
    <x v="984"/>
    <s v="CAS6445366"/>
    <s v="Issue"/>
    <x v="1"/>
    <x v="2"/>
    <m/>
    <m/>
    <s v="Schlage Electronic Locks"/>
    <s v="Electronic Locks"/>
    <s v="CO100"/>
    <s v="Ensenada"/>
    <s v="RE-EAPPLY QUOTE 1606972 TO ORDER 14272096 AND CREDIT DIFFERENCE TO INVOICE 8171721_x000a_Currently showing buying program discounts, instead of full discounts _x000a__x000a_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096"/>
    <s v="699677"/>
    <s v="8171721"/>
    <m/>
    <m/>
    <m/>
    <m/>
    <m/>
    <m/>
    <m/>
    <m/>
    <m/>
    <x v="4"/>
    <m/>
    <s v="043156581290"/>
    <m/>
    <m/>
    <m/>
    <n v="46076.791666666701"/>
    <m/>
    <m/>
    <m/>
    <s v="Resolved"/>
    <s v="Portal Cases"/>
    <s v="Amilia Poling"/>
    <s v="Commercial"/>
    <x v="10"/>
    <s v=""/>
    <s v=""/>
    <s v=""/>
    <s v="2026 / 02"/>
    <s v="Credit / Debit Request"/>
    <x v="1"/>
  </r>
  <r>
    <x v="984"/>
    <s v="CAS6445366"/>
    <s v="Issue"/>
    <x v="1"/>
    <x v="2"/>
    <m/>
    <m/>
    <s v="Schlage Electronic Locks"/>
    <s v="Electronic Locks"/>
    <s v="CO100"/>
    <s v="Ensenada"/>
    <s v="RE-EAPPLY QUOTE 1606972 TO ORDER 14272096 AND CREDIT DIFFERENCE TO INVOICE 8171721_x000a_Currently showing buying program discounts, instead of full discounts _x000a__x000a_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096"/>
    <s v="699677"/>
    <s v="8171721"/>
    <m/>
    <m/>
    <m/>
    <m/>
    <m/>
    <m/>
    <m/>
    <m/>
    <m/>
    <x v="4"/>
    <m/>
    <s v="S00030769830"/>
    <m/>
    <m/>
    <m/>
    <n v="46076.791666666701"/>
    <m/>
    <m/>
    <m/>
    <s v="Resolved"/>
    <s v="Portal Cases"/>
    <s v="Amilia Poling"/>
    <s v="Commercial"/>
    <x v="10"/>
    <s v=""/>
    <s v=""/>
    <s v=""/>
    <s v="2026 / 02"/>
    <s v="Credit / Debit Request"/>
    <x v="1"/>
  </r>
  <r>
    <x v="984"/>
    <s v="CAS6445366"/>
    <s v="Issue"/>
    <x v="1"/>
    <x v="2"/>
    <m/>
    <m/>
    <s v="Schlage Electronic Locks"/>
    <s v="Electronic Locks"/>
    <s v="CO100"/>
    <s v="Ensenada"/>
    <s v="RE-EAPPLY QUOTE 1606972 TO ORDER 14272096 AND CREDIT DIFFERENCE TO INVOICE 8171721_x000a_Currently showing buying program discounts, instead of full discounts _x000a__x000a_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096"/>
    <s v="699677"/>
    <s v="8171721"/>
    <m/>
    <m/>
    <m/>
    <m/>
    <m/>
    <m/>
    <m/>
    <m/>
    <m/>
    <x v="4"/>
    <m/>
    <s v="043156607266"/>
    <m/>
    <m/>
    <m/>
    <n v="46076.791666666701"/>
    <m/>
    <m/>
    <m/>
    <s v="Resolved"/>
    <s v="Portal Cases"/>
    <s v="Amilia Poling"/>
    <s v="Commercial"/>
    <x v="10"/>
    <s v=""/>
    <s v=""/>
    <s v=""/>
    <s v="2026 / 02"/>
    <s v="Credit / Debit Request"/>
    <x v="1"/>
  </r>
  <r>
    <x v="984"/>
    <s v="CAS6445366"/>
    <s v="Issue"/>
    <x v="1"/>
    <x v="2"/>
    <m/>
    <m/>
    <s v="Schlage Electronic Locks"/>
    <s v="Electronic Locks"/>
    <s v="CO100"/>
    <s v="Ensenada"/>
    <s v="RE-EAPPLY QUOTE 1606972 TO ORDER 14272096 AND CREDIT DIFFERENCE TO INVOICE 8171721_x000a_Currently showing buying program discounts, instead of full discounts _x000a__x000a_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096"/>
    <s v="699677"/>
    <s v="8171721"/>
    <m/>
    <m/>
    <m/>
    <m/>
    <m/>
    <m/>
    <m/>
    <m/>
    <m/>
    <x v="4"/>
    <m/>
    <s v="S00030852570"/>
    <m/>
    <m/>
    <m/>
    <n v="46076.791666666701"/>
    <m/>
    <m/>
    <m/>
    <s v="Resolved"/>
    <s v="Portal Cases"/>
    <s v="Amilia Poling"/>
    <s v="Commercial"/>
    <x v="10"/>
    <s v=""/>
    <s v=""/>
    <s v=""/>
    <s v="2026 / 02"/>
    <s v="Credit / Debit Request"/>
    <x v="1"/>
  </r>
  <r>
    <x v="984"/>
    <s v="CAS6445366"/>
    <s v="Issue"/>
    <x v="1"/>
    <x v="2"/>
    <m/>
    <m/>
    <s v="Schlage Electronic Locks"/>
    <s v="Electronic Locks"/>
    <s v="CO100"/>
    <s v="Ensenada"/>
    <s v="RE-EAPPLY QUOTE 1606972 TO ORDER 14272096 AND CREDIT DIFFERENCE TO INVOICE 8171721_x000a_Currently showing buying program discounts, instead of full discounts _x000a__x000a_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096"/>
    <s v="699677"/>
    <s v="8171721"/>
    <m/>
    <m/>
    <m/>
    <m/>
    <m/>
    <m/>
    <m/>
    <m/>
    <m/>
    <x v="4"/>
    <m/>
    <s v="FREIGHT"/>
    <m/>
    <m/>
    <m/>
    <s v="12/31/1898 7:00:00 PM"/>
    <m/>
    <m/>
    <m/>
    <s v="Resolved"/>
    <s v="Portal Cases"/>
    <s v="Amilia Poling"/>
    <s v="Commercial"/>
    <x v="10"/>
    <s v=""/>
    <s v=""/>
    <s v=""/>
    <s v="2026 / 02"/>
    <s v="Credit / Debit Request"/>
    <x v="1"/>
  </r>
  <r>
    <x v="985"/>
    <s v="CAS6445609"/>
    <s v="Issue"/>
    <x v="0"/>
    <x v="1"/>
    <m/>
    <m/>
    <s v="Schlage Commercial"/>
    <s v="Lock"/>
    <s v="Cylinder"/>
    <s v="Security"/>
    <s v="2-26-26 NEW RPA - 52602260362001 EV    SM_x000a_OLD RPA- 50202260362001_x000a__x000a_RPL ORDER #14279383_x000a_DONE 02/26/26 CC_x000a_REPLACE_x000a_LINE 2 _x000a_(QTY 8) 23-030-6.EV.626.D145.KA-1BIT.DETAIL.48-002-EV.2_x000a_Customer received the wrong items and purchaser submitted the wrong product part number. They needed D145 not D124. _x000a_Ship to: _x000a_FREDERICK LOCK &amp; KEY INC._x000a_1022 6TH AVENUE_x000a_ALTOONA, PA, 16602_x000a_______________________________________x000a_We ordered 8 23-030 D124 cores. Customer did not receive any cores. There were 15 D124 Key Blanks in the box, instead. Customer still needs the 8 23-030 D124 cores."/>
    <s v="IML Security Supply"/>
    <s v="14262587"/>
    <s v="697669"/>
    <s v="8154074"/>
    <n v="2"/>
    <s v="Schlage Commercial"/>
    <s v="Lock"/>
    <s v="Cylinder"/>
    <s v="Security"/>
    <n v="8"/>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CYL.23-030-6.EV.626.D145.KA-1BIT.DETAIL.48-002-EV.2"/>
    <s v="FSIC"/>
    <m/>
    <m/>
    <n v="46057.791666666701"/>
    <m/>
    <m/>
    <s v="Replace Only"/>
    <s v="Resolved"/>
    <s v="Portal Cases"/>
    <s v="Carla Castelli"/>
    <s v="Commercial"/>
    <x v="3"/>
    <s v="Customer Ordered Incorrect Product"/>
    <s v="Customer Ordered Incorrect Product"/>
    <s v=""/>
    <s v="2026 / 02"/>
    <s v="Return / Replace / Scrap"/>
    <x v="2"/>
  </r>
  <r>
    <x v="986"/>
    <s v="CAS6446790"/>
    <s v="Issue"/>
    <x v="0"/>
    <x v="3"/>
    <m/>
    <m/>
    <s v="Schlage Residential"/>
    <s v="Lock"/>
    <s v="J"/>
    <s v="Olathe"/>
    <s v="CUST STATED THAT ORDER WAS SHORT SHIPPED, CARRIER XPO (TRACKING# 509-902540) MARKED &quot;EXCEPTION&quot; EMAIL SENT TO DSC WAREHOUSE TO FOLLOW UP WITH XPO FOR INVESTIGATION._x000a__x000a_CHRG RPL LINE 8- LOCK.J10.SEV.619.16-254.10-101.134 QTY 75_x000a__x000a_WILL CREDIT AFTER INVESTIGATION IS COMPLETED. _x000a__x000a_We are missing 75ea J10SEV619 from this order. May I please get an updated ETA?"/>
    <s v="LUMBERMENS MERCHANDISING CORP"/>
    <s v="14248347"/>
    <s v="662760"/>
    <m/>
    <n v="8"/>
    <s v="Schlage Residential"/>
    <s v="Lock"/>
    <s v="J"/>
    <s v="Olathe"/>
    <n v="75"/>
    <s v="Lost in Transit/Wrong Address"/>
    <s v="1513082~Extraviado en tránsito - Transportista|1040~Smarrimento in transito - Vettore|1036~Perdu en transit - Transporteur|1033~Lost in Transit - Carrier"/>
    <m/>
    <x v="5"/>
    <m/>
    <s v="043156120475"/>
    <s v="J10"/>
    <m/>
    <n v="46056.041666666701"/>
    <n v="46055.791666666701"/>
    <m/>
    <m/>
    <s v="Replace Only"/>
    <s v="Active"/>
    <s v="Bionica Brown"/>
    <s v="Bionica Brown"/>
    <s v="Residential - Channel"/>
    <x v="7"/>
    <s v="Lost in Transit/Wrong Address"/>
    <s v="Lost in Transit - Carrier"/>
    <s v=""/>
    <s v="2026 / 02"/>
    <s v="Return / Replace / Scrap"/>
    <x v="0"/>
  </r>
  <r>
    <x v="987"/>
    <s v="CAS6447012"/>
    <s v="Issue"/>
    <x v="1"/>
    <x v="2"/>
    <m/>
    <m/>
    <s v="Schlage Residential"/>
    <s v="Lock"/>
    <s v="J"/>
    <s v="Olathe"/>
    <s v="We are being charged the wrong surcharge amount on the below item. 4233.6 x .085 = 359.856_x000a_Please have this updated and send a revised acknowledgement - IT Ticket  ‭#596195‬ _x000a__x000a__x000a_Total surcharges on SOA:  449.82"/>
    <s v="TOP NOTCH DISTRIBUTORS"/>
    <s v="14276191"/>
    <s v="5301771"/>
    <m/>
    <n v="1"/>
    <s v="Schlage Residential"/>
    <s v="Lock"/>
    <s v="J"/>
    <s v="Olathe"/>
    <n v="1"/>
    <s v="Surcharge Revision"/>
    <s v="Surcharge Revision"/>
    <m/>
    <x v="3"/>
    <m/>
    <s v="J10F.SOL.619"/>
    <m/>
    <m/>
    <n v="46083.041666666701"/>
    <n v="46082.791666666701"/>
    <m/>
    <m/>
    <s v="Credit Request"/>
    <s v="Active"/>
    <s v="Bionica Brown"/>
    <s v="Bionica Brown"/>
    <s v="Residential - Channel"/>
    <x v="7"/>
    <s v="Surcharge Revision"/>
    <s v="Surcharge Revision"/>
    <s v=""/>
    <s v="2026 / 02"/>
    <s v="Credit / Debit Request"/>
    <x v="1"/>
  </r>
  <r>
    <x v="988"/>
    <s v="CAS6447474"/>
    <s v="Issue"/>
    <x v="0"/>
    <x v="1"/>
    <m/>
    <m/>
    <s v="Schlage Commercial"/>
    <s v="Lock"/>
    <s v="Cylinder"/>
    <s v="Security"/>
    <s v="N/C REPLACE_x000a__x000a_LINE 21 QTY 2 EA:_x000a_S00020065515_x000a_10-025 626 S D XQ07-351 078 N N (STRIKE)_x000a__x000a_SHIP TO:_x000a_Elkridge_847275_x000a__x000a_Is there anything else we should know about your request?: We only received 7 of the 9 strikes, can you please send 2 more._x000a_Selected primary Product Type: Accessories_x000a_Do you also need to update the Ship To Address on your order?: No_x000a_The original ship-to address is saved on the shipping tab._x000a_Email: jwisor@buntingdoor.com_x000a_Phone Number: (443) 286-1590_x000a_Preferred Contact Method: Email"/>
    <s v="Cook &amp; Boardman Group dba Bunting Door &amp; Hardware"/>
    <s v="14257598"/>
    <s v="PO115836"/>
    <s v="8151851"/>
    <m/>
    <s v="Schlage Commercial"/>
    <s v="Lock"/>
    <s v="L9000"/>
    <s v="Security"/>
    <n v="2"/>
    <s v="0213082~Allegion no envió un producto/pieza|1040~(Alle) Spedito Articolo/Componente mancante|1036~Allegion a envoyé un produit ou une pièce manquante|1033~Allegion Sent Missing Product / Part"/>
    <s v="9741040~Prodotto Mancante|1033~Missing Product|1036~Produit manquant"/>
    <m/>
    <x v="0"/>
    <m/>
    <s v="S00020065515"/>
    <m/>
    <m/>
    <m/>
    <n v="46055.791666666701"/>
    <m/>
    <m/>
    <s v="Replace Only"/>
    <s v="Resolved"/>
    <s v="Portal Cases"/>
    <s v="Venus Diaz"/>
    <s v="Commercial"/>
    <x v="3"/>
    <s v="Allegion Sent Missing Product / Part"/>
    <s v="Missing Product"/>
    <s v=""/>
    <s v="2026 / 02"/>
    <s v="Return / Replace / Scrap"/>
    <x v="0"/>
  </r>
  <r>
    <x v="989"/>
    <s v="CAS6449691"/>
    <s v="Issue"/>
    <x v="0"/>
    <x v="0"/>
    <m/>
    <s v="Out of Box"/>
    <s v="Steelcraft"/>
    <s v="Door"/>
    <s v="B"/>
    <s v="Blue Ash"/>
    <s v="NC REPL:_x000a__x000a_Line 2 / QTY 3 / MK: 06-161, 06-164, and 06-169 _x000a__x000a_The inactive leafs on 06-161, 06-164, and 06-169 (all LHR and all from PO95245500) are warped and b/c of that, cannot latch consistently (if at all)."/>
    <s v="D H PACE COMPANY"/>
    <s v="987830"/>
    <s v="95245500"/>
    <s v="11875548"/>
    <n v="2"/>
    <s v="Steelcraft"/>
    <s v="Door"/>
    <s v="B"/>
    <s v="Blue Ash"/>
    <n v="3"/>
    <s v="0071033~Appearance / Finish|1040~Estetica / Finitura|3082~Estética / Acabado|1036~Apparence/Finition"/>
    <s v="3783082~Deformado|1040~Deformato|1033~Warped|1036~Voilé|1055~Eğrilmiş"/>
    <m/>
    <x v="0"/>
    <m/>
    <s v="BF164 F"/>
    <s v="L"/>
    <m/>
    <m/>
    <n v="46279.833333333299"/>
    <m/>
    <m/>
    <s v="Replace Only"/>
    <s v="Resolved"/>
    <s v="Ronald Holley"/>
    <s v="Jeff Livingston"/>
    <s v="Commercial"/>
    <x v="2"/>
    <s v="Appearance / Finish"/>
    <s v="Warped"/>
    <s v=""/>
    <s v="2026 / 02"/>
    <s v="Return / Replace / Scrap"/>
    <x v="0"/>
  </r>
  <r>
    <x v="990"/>
    <s v="CAS6450121"/>
    <s v="Issue"/>
    <x v="0"/>
    <x v="1"/>
    <m/>
    <m/>
    <s v="Ives / Gj Commercial"/>
    <s v="Accy"/>
    <s v="Overhead Door Holder / Stops"/>
    <s v="Indianapolis"/>
    <s v="Duplicate to CAS6447655  which will be processed right now. Admin closing this portal case. _x000a__x000a_Is there anything else we should know about your request?: Tracking # 1ZA5V9400391031705 was lost in transit. We are trying to get this package shipped again to fulfill an order. I was given case # CAS6447655 for this issue over the phone on 2/24/26 but i don't see it as an open case._x000a_Selected primary Product Type: Accessories_x000a_Do you also need to update the Ship To Address on your order?: No_x000a_The original ship-to address is saved on the shipping tab._x000a_Email: bmiller@doorsincdavenport.com_x000a_Phone Number: 563-386-8508_x000a_Preferred Contact Method: Email"/>
    <s v="DOORS INC"/>
    <s v="SO03235277"/>
    <s v="PD55925"/>
    <s v="45703235"/>
    <n v="1"/>
    <m/>
    <m/>
    <m/>
    <m/>
    <n v="4"/>
    <m/>
    <m/>
    <m/>
    <x v="4"/>
    <m/>
    <s v="OH100-5"/>
    <m/>
    <m/>
    <m/>
    <n v="46068.791666666701"/>
    <m/>
    <m/>
    <m/>
    <s v="Resolved"/>
    <s v="Portal Cases"/>
    <s v="Portal Cases"/>
    <s v="Commercial"/>
    <x v="1"/>
    <s v=""/>
    <s v=""/>
    <s v=""/>
    <s v="2026 / 02"/>
    <s v="Return / Replace / Scrap"/>
    <x v="1"/>
  </r>
  <r>
    <x v="990"/>
    <s v="CAS6450121"/>
    <s v="Issue"/>
    <x v="0"/>
    <x v="1"/>
    <m/>
    <m/>
    <s v="Ives / Gj Commercial"/>
    <s v="Accy"/>
    <s v="Overhead Door Holder / Stops"/>
    <s v="Indianapolis"/>
    <s v="Duplicate to CAS6447655  which will be processed right now. Admin closing this portal case. _x000a__x000a_Is there anything else we should know about your request?: Tracking # 1ZA5V9400391031705 was lost in transit. We are trying to get this package shipped again to fulfill an order. I was given case # CAS6447655 for this issue over the phone on 2/24/26 but i don't see it as an open case._x000a_Selected primary Product Type: Accessories_x000a_Do you also need to update the Ship To Address on your order?: No_x000a_The original ship-to address is saved on the shipping tab._x000a_Email: bmiller@doorsincdavenport.com_x000a_Phone Number: 563-386-8508_x000a_Preferred Contact Method: Email"/>
    <s v="DOORS INC"/>
    <s v="SO03235277"/>
    <s v="PD55925"/>
    <s v="45703235"/>
    <n v="10"/>
    <m/>
    <m/>
    <m/>
    <m/>
    <n v="3"/>
    <m/>
    <m/>
    <m/>
    <x v="4"/>
    <m/>
    <s v="OH90-2"/>
    <m/>
    <m/>
    <m/>
    <n v="46068.791666666701"/>
    <m/>
    <m/>
    <m/>
    <s v="Resolved"/>
    <s v="Portal Cases"/>
    <s v="Portal Cases"/>
    <s v="Commercial"/>
    <x v="1"/>
    <s v=""/>
    <s v=""/>
    <s v=""/>
    <s v="2026 / 02"/>
    <s v="Return / Replace / Scrap"/>
    <x v="1"/>
  </r>
  <r>
    <x v="991"/>
    <s v="CAS6450482"/>
    <s v="Issue"/>
    <x v="0"/>
    <x v="0"/>
    <m/>
    <s v="Out of Box"/>
    <s v="Proexpress"/>
    <s v="Multiple"/>
    <s v="Multiple"/>
    <s v="Olathe"/>
    <s v="Do you need a replacement for a component or the entire device?: Device_x000a_Is there anything else we should know about this return?: From RDL Stock, Missing the keys and core. Please send replacement and advise what to do with defective? _x000a_Thank you_x000a_Selected primary Product Type: Mechanical Locks_x000a_Do you also need to update the Ship To Address on your order?: No_x000a_The original ship-to address is saved on the shipping tab._x000a_One or more files were provided by the customer and saved in the timeline._x000a_Email: pmaldonado@rdlsupply.com_x000a_Phone Number: 7043348683_x000a_Preferred Contact Method: Email_x000a_"/>
    <s v="COOK &amp; BOARDMAN LLC - DBA R D L II LLC"/>
    <s v="SO03158968"/>
    <s v="DAL0000045175"/>
    <s v="45564153"/>
    <n v="3"/>
    <m/>
    <m/>
    <m/>
    <m/>
    <n v="1"/>
    <m/>
    <m/>
    <m/>
    <x v="4"/>
    <m/>
    <s v="043156882687"/>
    <m/>
    <m/>
    <m/>
    <n v="45957.833333333299"/>
    <m/>
    <m/>
    <m/>
    <s v="Resolved"/>
    <s v="Portal Cases"/>
    <s v="Kris Learned"/>
    <s v="Commercial"/>
    <x v="11"/>
    <s v=""/>
    <s v=""/>
    <s v=""/>
    <s v="2026 / 02"/>
    <s v="Return / Replace / Scrap"/>
    <x v="1"/>
  </r>
  <r>
    <x v="992"/>
    <s v="CAS6450916"/>
    <s v="Issue"/>
    <x v="0"/>
    <x v="1"/>
    <m/>
    <m/>
    <s v="Republic"/>
    <s v="Door"/>
    <s v="ME"/>
    <s v="McKenzie"/>
    <s v="Clm vs 675645 Rec'd 8'0 frame in lieu of 9'0 frame_x000a__x000a_Reason Code CF"/>
    <s v="D H PACE COMPANY"/>
    <s v="678402"/>
    <s v="95250005"/>
    <s v="000510799"/>
    <m/>
    <s v="Republic"/>
    <s v="Door"/>
    <s v="ME"/>
    <s v="McKenzie"/>
    <n v="1"/>
    <s v="0063082~Allegion envió producto incorrecto|1040~(Allegion) Spedito Prodotto Errato|1033~Allegion Shipped Incorrect Product|1036~Allegion a expédié des produits incorrects"/>
    <s v="9611033~Frame Size Height"/>
    <m/>
    <x v="6"/>
    <m/>
    <m/>
    <m/>
    <m/>
    <m/>
    <n v="46023.791666666701"/>
    <m/>
    <m/>
    <s v="Credit Request"/>
    <s v="Resolved"/>
    <s v="Carrie Forguson"/>
    <s v="Carrie Forguson"/>
    <s v="Commercial"/>
    <x v="19"/>
    <s v="Allegion Shipped Incorrect Product"/>
    <s v="Frame Size Height"/>
    <s v=""/>
    <s v="2026 / 02"/>
    <s v="Return / Replace / Scrap"/>
    <x v="0"/>
  </r>
  <r>
    <x v="993"/>
    <s v="CAS6450964"/>
    <s v="Issue"/>
    <x v="0"/>
    <x v="3"/>
    <m/>
    <m/>
    <s v="Republic"/>
    <s v="Door"/>
    <s v="DL - HYC"/>
    <s v="McKenzie"/>
    <s v="Clm vs. 678408  freight damage_x000a__x000a_Reason Code - FC"/>
    <s v="D H PACE COMPANY"/>
    <s v="679138"/>
    <s v="9525863-41"/>
    <s v="000511081"/>
    <m/>
    <s v="Republic"/>
    <s v="Door"/>
    <s v="DL - HYC"/>
    <s v="McKenzie"/>
    <n v="1"/>
    <s v="0223082~Dañado en el Transporte|1040~Danneggiato Durante il Trasporto|1033~Damaged in Transit|1036~Endommagé pendant le transport"/>
    <s v="8061033~Damaged - Visible|1036~Endommagé - Visible|1040~Danneggiato - Visibile|3082~Dañado - Visible|1055~Hasarlı - Görünür"/>
    <m/>
    <x v="6"/>
    <m/>
    <m/>
    <m/>
    <m/>
    <m/>
    <n v="46035.791666666701"/>
    <m/>
    <m/>
    <s v="Credit Request"/>
    <s v="Resolved"/>
    <s v="Carrie Forguson"/>
    <s v="Carrie Forguson"/>
    <s v="Commercial"/>
    <x v="19"/>
    <s v="Damaged in Transit"/>
    <s v="Damaged - Visible"/>
    <s v=""/>
    <s v="2026 / 02"/>
    <s v="Return / Replace / Scrap"/>
    <x v="0"/>
  </r>
  <r>
    <x v="994"/>
    <s v="CAS6451231"/>
    <s v="Issue"/>
    <x v="1"/>
    <x v="2"/>
    <m/>
    <m/>
    <s v="Ives / Gj Commercial"/>
    <s v="Accy"/>
    <s v="Pivots"/>
    <s v="Indianapolis"/>
    <s v="Selected credit reason: Other_x000a_Is there anything else we should know about this request: Pivots category added to quote id 1557162. Please apply updated quote to lines 7 - 10._x000a_One or more files were provided by the customer and saved in the timeline._x000a_Email: nicole.flander@dhpace.com_x000a_Preferred Contact Method: Email_x000a_"/>
    <s v="D H PACE COMPANY"/>
    <s v="SO03260806"/>
    <s v="95256253"/>
    <s v="45707939"/>
    <n v="7"/>
    <m/>
    <m/>
    <m/>
    <m/>
    <m/>
    <m/>
    <m/>
    <m/>
    <x v="4"/>
    <m/>
    <s v="PIVOT.422.US32D"/>
    <m/>
    <m/>
    <m/>
    <m/>
    <m/>
    <m/>
    <s v="Credit Request"/>
    <s v="Active"/>
    <s v="Portal Cases"/>
    <s v="Derrisha Labeaud"/>
    <s v="Commercial"/>
    <x v="1"/>
    <s v=""/>
    <s v=""/>
    <s v=""/>
    <s v="2026 / 02"/>
    <s v="Credit / Debit Request"/>
    <x v="1"/>
  </r>
  <r>
    <x v="994"/>
    <s v="CAS6451231"/>
    <s v="Issue"/>
    <x v="1"/>
    <x v="2"/>
    <m/>
    <m/>
    <s v="Ives / Gj Commercial"/>
    <s v="Accy"/>
    <s v="Pivots"/>
    <s v="Indianapolis"/>
    <s v="Selected credit reason: Other_x000a_Is there anything else we should know about this request: Pivots category added to quote id 1557162. Please apply updated quote to lines 7 - 10._x000a_One or more files were provided by the customer and saved in the timeline._x000a_Email: nicole.flander@dhpace.com_x000a_Preferred Contact Method: Email_x000a_"/>
    <s v="D H PACE COMPANY"/>
    <s v="SO03260806"/>
    <s v="95256253"/>
    <s v="45707939"/>
    <n v="8"/>
    <m/>
    <m/>
    <m/>
    <m/>
    <m/>
    <m/>
    <m/>
    <m/>
    <x v="4"/>
    <m/>
    <s v="PIVOT.420.US32D"/>
    <m/>
    <m/>
    <m/>
    <m/>
    <m/>
    <m/>
    <s v="Credit Request"/>
    <s v="Active"/>
    <s v="Portal Cases"/>
    <s v="Derrisha Labeaud"/>
    <s v="Commercial"/>
    <x v="1"/>
    <s v=""/>
    <s v=""/>
    <s v=""/>
    <s v="2026 / 02"/>
    <s v="Credit / Debit Request"/>
    <x v="1"/>
  </r>
  <r>
    <x v="994"/>
    <s v="CAS6451231"/>
    <s v="Issue"/>
    <x v="1"/>
    <x v="2"/>
    <m/>
    <m/>
    <s v="Ives / Gj Commercial"/>
    <s v="Accy"/>
    <s v="Pivots"/>
    <s v="Indianapolis"/>
    <s v="Selected credit reason: Other_x000a_Is there anything else we should know about this request: Pivots category added to quote id 1557162. Please apply updated quote to lines 7 - 10._x000a_One or more files were provided by the customer and saved in the timeline._x000a_Email: nicole.flander@dhpace.com_x000a_Preferred Contact Method: Email_x000a_"/>
    <s v="D H PACE COMPANY"/>
    <s v="SO03260806"/>
    <s v="95256253"/>
    <s v="45707939"/>
    <n v="9"/>
    <m/>
    <m/>
    <m/>
    <m/>
    <m/>
    <m/>
    <m/>
    <m/>
    <x v="4"/>
    <m/>
    <s v="PIVOT.632.US32D"/>
    <m/>
    <m/>
    <m/>
    <m/>
    <m/>
    <m/>
    <s v="Credit Request"/>
    <s v="Active"/>
    <s v="Portal Cases"/>
    <s v="Derrisha Labeaud"/>
    <s v="Commercial"/>
    <x v="1"/>
    <s v=""/>
    <s v=""/>
    <s v=""/>
    <s v="2026 / 02"/>
    <s v="Credit / Debit Request"/>
    <x v="1"/>
  </r>
  <r>
    <x v="994"/>
    <s v="CAS6451231"/>
    <s v="Issue"/>
    <x v="1"/>
    <x v="2"/>
    <m/>
    <m/>
    <s v="Ives / Gj Commercial"/>
    <s v="Accy"/>
    <s v="Pivots"/>
    <s v="Indianapolis"/>
    <s v="Selected credit reason: Other_x000a_Is there anything else we should know about this request: Pivots category added to quote id 1557162. Please apply updated quote to lines 7 - 10._x000a_One or more files were provided by the customer and saved in the timeline._x000a_Email: nicole.flander@dhpace.com_x000a_Preferred Contact Method: Email_x000a_"/>
    <s v="D H PACE COMPANY"/>
    <s v="SO03260806"/>
    <s v="95256253"/>
    <s v="45707939"/>
    <n v="10"/>
    <m/>
    <m/>
    <m/>
    <m/>
    <m/>
    <m/>
    <m/>
    <m/>
    <x v="4"/>
    <m/>
    <s v="PIVOT.630.US32D"/>
    <m/>
    <m/>
    <m/>
    <m/>
    <m/>
    <m/>
    <s v="Credit Request"/>
    <s v="Active"/>
    <s v="Portal Cases"/>
    <s v="Derrisha Labeaud"/>
    <s v="Commercial"/>
    <x v="1"/>
    <s v=""/>
    <s v=""/>
    <s v=""/>
    <s v="2026 / 02"/>
    <s v="Credit / Debit Request"/>
    <x v="1"/>
  </r>
  <r>
    <x v="995"/>
    <s v="CAS6451428"/>
    <s v="Issue"/>
    <x v="0"/>
    <x v="0"/>
    <m/>
    <s v="Out of Box"/>
    <s v="Falcon"/>
    <s v="Lock"/>
    <s v="T"/>
    <s v="El Sauzal"/>
    <s v="Return &amp; Credit_x000a_Issue Call Tag @ 1 label 8lbs_x000a__x000a_Line 2 / Qty 1_x000a_LOCK.T881.B.D.AVA.626.23981145.005164-000.630.134_x000a__x000a_Pick-up:_x000a_Southern Lock &amp; SupplyLargo_x000a_10910 ENDEAVOUR WAY_x000a_LARGO, FL, 33777, US_x000a__x000a_Reason:  BAD SOLENOID CAS# CAS6402374"/>
    <s v="SOUTHERN LOCK &amp; SUPPLY CO"/>
    <s v="14255664"/>
    <s v="4155053"/>
    <s v="8146624"/>
    <n v="2"/>
    <s v="Falcon"/>
    <s v="Lock"/>
    <s v="T"/>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194555224285"/>
    <m/>
    <m/>
    <m/>
    <n v="46051"/>
    <m/>
    <m/>
    <s v="Return Only"/>
    <s v="Active"/>
    <s v="Isaac Hill"/>
    <s v="Veronica Ross"/>
    <s v="Commercial"/>
    <x v="16"/>
    <s v="Functional Mechanical"/>
    <s v="Cannot lock / Unlock"/>
    <s v=""/>
    <s v="2026 / 02"/>
    <s v="Return / Replace / Scrap"/>
    <x v="0"/>
  </r>
  <r>
    <x v="996"/>
    <s v="CAS6451558"/>
    <s v="Issue"/>
    <x v="1"/>
    <x v="2"/>
    <m/>
    <m/>
    <s v="Von Duprin"/>
    <s v="Exit"/>
    <s v="98/99"/>
    <s v="Indianapolis"/>
    <s v="Please review tax exempt letter and credit customer sales tax difference._x000a__x000a_INVOICE #45712132_x000a_SHP TO WV_x000a_DATE 2/20/26_x000a_TAX $99.37_x000a_CERT EXPIRED_x000a_SECT#217138"/>
    <s v="GEORGE L WILSON CO"/>
    <s v="SO03263572"/>
    <s v="4005074"/>
    <s v="45712132"/>
    <n v="1"/>
    <s v="Von Duprin"/>
    <s v="Exit"/>
    <s v="98/99"/>
    <s v="Indianapolis"/>
    <n v="3"/>
    <s v="0611033~Tax Exemption|1040~Esenzione Fiscale|3082~Exención fiscal|1036~Exonération fiscale"/>
    <s v="1651040~Ordine Inserito con Esenzione tasse errata|1033~Order Entered with Wrong Tax Exempt|1036~Commande saisie avec une exonération fiscale erronée"/>
    <m/>
    <x v="1"/>
    <m/>
    <m/>
    <m/>
    <m/>
    <m/>
    <n v="46082.791666666701"/>
    <m/>
    <m/>
    <s v="Credit Request"/>
    <s v="Active"/>
    <s v="Mikala Holland"/>
    <s v="Mikala Holland"/>
    <s v="Commercial"/>
    <x v="0"/>
    <s v="Tax Exemption"/>
    <s v="Order Entered with Wrong Tax Exempt"/>
    <s v=""/>
    <s v="2026 / 02"/>
    <s v="Credit / Debit Request"/>
    <x v="1"/>
  </r>
  <r>
    <x v="996"/>
    <s v="CAS6451558"/>
    <s v="Issue"/>
    <x v="1"/>
    <x v="2"/>
    <m/>
    <m/>
    <s v="Von Duprin"/>
    <s v="Exit"/>
    <s v="98/99"/>
    <s v="Indianapolis"/>
    <s v="Please review tax exempt letter and credit customer sales tax difference._x000a__x000a_INVOICE #45712132_x000a_SHP TO WV_x000a_DATE 2/20/26_x000a_TAX $99.37_x000a_CERT EXPIRED_x000a_SECT#217138"/>
    <s v="GEORGE L WILSON CO"/>
    <s v="SO03263572"/>
    <s v="4005074"/>
    <s v="45712132"/>
    <n v="2"/>
    <s v="Von Duprin"/>
    <s v="Exit"/>
    <s v="98/99"/>
    <s v="Indianapolis"/>
    <n v="2"/>
    <s v="0611033~Tax Exemption|1040~Esenzione Fiscale|3082~Exención fiscal|1036~Exonération fiscale"/>
    <s v="1651040~Ordine Inserito con Esenzione tasse errata|1033~Order Entered with Wrong Tax Exempt|1036~Commande saisie avec une exonération fiscale erronée"/>
    <m/>
    <x v="1"/>
    <m/>
    <m/>
    <m/>
    <m/>
    <m/>
    <n v="46082.791666666701"/>
    <m/>
    <m/>
    <s v="Credit Request"/>
    <s v="Active"/>
    <s v="Mikala Holland"/>
    <s v="Mikala Holland"/>
    <s v="Commercial"/>
    <x v="0"/>
    <s v="Tax Exemption"/>
    <s v="Order Entered with Wrong Tax Exempt"/>
    <s v=""/>
    <s v="2026 / 02"/>
    <s v="Credit / Debit Request"/>
    <x v="1"/>
  </r>
  <r>
    <x v="996"/>
    <s v="CAS6451558"/>
    <s v="Issue"/>
    <x v="1"/>
    <x v="2"/>
    <m/>
    <m/>
    <s v="Von Duprin"/>
    <s v="Exit"/>
    <s v="98/99"/>
    <s v="Indianapolis"/>
    <s v="Please review tax exempt letter and credit customer sales tax difference._x000a__x000a_INVOICE #45712132_x000a_SHP TO WV_x000a_DATE 2/20/26_x000a_TAX $99.37_x000a_CERT EXPIRED_x000a_SECT#217138"/>
    <s v="GEORGE L WILSON CO"/>
    <s v="SO03263572"/>
    <s v="4005074"/>
    <s v="45712132"/>
    <n v="3"/>
    <s v="Von Duprin"/>
    <s v="Exit"/>
    <s v="98/99"/>
    <s v="Indianapolis"/>
    <n v="1"/>
    <s v="0611033~Tax Exemption|1040~Esenzione Fiscale|3082~Exención fiscal|1036~Exonération fiscale"/>
    <s v="1651040~Ordine Inserito con Esenzione tasse errata|1033~Order Entered with Wrong Tax Exempt|1036~Commande saisie avec une exonération fiscale erronée"/>
    <m/>
    <x v="1"/>
    <m/>
    <m/>
    <m/>
    <m/>
    <m/>
    <n v="46082.791666666701"/>
    <m/>
    <m/>
    <s v="Credit Request"/>
    <s v="Active"/>
    <s v="Mikala Holland"/>
    <s v="Mikala Holland"/>
    <s v="Commercial"/>
    <x v="0"/>
    <s v="Tax Exemption"/>
    <s v="Order Entered with Wrong Tax Exempt"/>
    <s v=""/>
    <s v="2026 / 02"/>
    <s v="Credit / Debit Request"/>
    <x v="1"/>
  </r>
  <r>
    <x v="996"/>
    <s v="CAS6451558"/>
    <s v="Issue"/>
    <x v="1"/>
    <x v="2"/>
    <m/>
    <m/>
    <s v="Von Duprin"/>
    <s v="Exit"/>
    <s v="98/99"/>
    <s v="Indianapolis"/>
    <s v="Please review tax exempt letter and credit customer sales tax difference._x000a__x000a_INVOICE #45712132_x000a_SHP TO WV_x000a_DATE 2/20/26_x000a_TAX $99.37_x000a_CERT EXPIRED_x000a_SECT#217138"/>
    <s v="GEORGE L WILSON CO"/>
    <s v="SO03263572"/>
    <s v="4005074"/>
    <s v="45712132"/>
    <n v="4"/>
    <s v="Von Duprin"/>
    <s v="Exit"/>
    <s v="98/99"/>
    <s v="Indianapolis"/>
    <n v="1"/>
    <s v="0611033~Tax Exemption|1040~Esenzione Fiscale|3082~Exención fiscal|1036~Exonération fiscale"/>
    <s v="1651040~Ordine Inserito con Esenzione tasse errata|1033~Order Entered with Wrong Tax Exempt|1036~Commande saisie avec une exonération fiscale erronée"/>
    <m/>
    <x v="1"/>
    <m/>
    <m/>
    <m/>
    <m/>
    <m/>
    <n v="46082.791666666701"/>
    <m/>
    <m/>
    <s v="Credit Request"/>
    <s v="Active"/>
    <s v="Mikala Holland"/>
    <s v="Mikala Holland"/>
    <s v="Commercial"/>
    <x v="0"/>
    <s v="Tax Exemption"/>
    <s v="Order Entered with Wrong Tax Exempt"/>
    <s v=""/>
    <s v="2026 / 02"/>
    <s v="Credit / Debit Request"/>
    <x v="1"/>
  </r>
  <r>
    <x v="997"/>
    <s v="CAS6451619"/>
    <s v="Issue"/>
    <x v="0"/>
    <x v="4"/>
    <m/>
    <m/>
    <s v="Schlage Electronic Locks"/>
    <s v="Electronic Locks"/>
    <s v="ADCO Accessories"/>
    <s v="Ensenada"/>
    <s v="Return @ 45% restock_x000a__x000a_Line 1 / Qty 1_x000a_47260739 BD N N NG GD,HD BASEPLATE SUB-ASSY, EXTERIOR, EXIT_x000a__x000a_Ship-to/Pick-up:_x000a_SIEMENS INDUSTRY, INC._x000a_2060 DETWILER RD STE 121_x000a_HARLEYSVILLE, PA, 19438, US_x000a__x000a_Reason: Not needed."/>
    <s v="ANIXTER INC"/>
    <s v="14257932"/>
    <s v="051-910500-610"/>
    <s v="8155141"/>
    <n v="1"/>
    <s v="Schlage Electronic Locks"/>
    <s v="Electronic Locks"/>
    <s v="ADCO Accessories"/>
    <s v="Ensenada"/>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S00035505655"/>
    <m/>
    <m/>
    <m/>
    <n v="46057.791666666701"/>
    <m/>
    <m/>
    <s v="Return Only"/>
    <s v="Active"/>
    <s v="Isaac Hill"/>
    <s v="Jeff Livingston"/>
    <s v="Commercial"/>
    <x v="10"/>
    <s v="Spec / Plan / Job Change"/>
    <s v="Spec / Plan / Job Change"/>
    <s v=""/>
    <s v="2026 / 02"/>
    <s v="Return / Replace / Scrap"/>
    <x v="2"/>
  </r>
  <r>
    <x v="998"/>
    <s v="CAS6451855"/>
    <s v="Issue"/>
    <x v="0"/>
    <x v="4"/>
    <m/>
    <m/>
    <s v="Von Duprin"/>
    <s v="Exit"/>
    <s v="33A/35A"/>
    <s v="Indianapolis"/>
    <s v="Line 3- Return for credit- 45% restock fee applies_x000a_No longer needed_x000a__x000a_Line 3 Qty 2_x000a_350 DUMMY-US4-3'-PBT=US4-SNB_x000a____________________________________x000a_Selected primary Product Type: Accessories_x000a_Is this still new and in the original package?: Yes_x000a_Email: maye@doorwaysinc.com_x000a_Phone Number: 13033120336_x000a_Preferred Contact Method: Email"/>
    <s v="COLORADO DOORWAYS"/>
    <s v="SO03232555"/>
    <s v="24414G-1"/>
    <s v="45683825"/>
    <n v="3"/>
    <s v="Von Duprin"/>
    <s v="Exit"/>
    <s v="33A/35A"/>
    <s v="Indianapolis"/>
    <n v="2"/>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ED35A.12523"/>
    <m/>
    <m/>
    <m/>
    <n v="46054.791666666701"/>
    <m/>
    <m/>
    <s v="Return Only"/>
    <s v="Active"/>
    <s v="Portal Cases"/>
    <s v="Tuesday Bailey"/>
    <s v="Commercial"/>
    <x v="0"/>
    <s v="Spec / Plan / Job Change"/>
    <s v="Spec / Plan / Job Change"/>
    <s v=""/>
    <s v="2026 / 02"/>
    <s v="Return / Replace / Scrap"/>
    <x v="2"/>
  </r>
  <r>
    <x v="999"/>
    <s v="CAS6452657"/>
    <s v="Issue"/>
    <x v="0"/>
    <x v="1"/>
    <m/>
    <m/>
    <s v="Ives / Gj Commercial"/>
    <s v="Accy"/>
    <s v="Flush Bolts"/>
    <s v="Indianapolis"/>
    <s v="REPLACE SO03290744_x000a_DONE 02/27/26 JB_x000a__x000a_REPLACE _x000a_LINE 4 QTY 1 224XY 93&quot; (2362.2mm) US28_x000a_LINE 5 QTY 1 224XY 93&quot; (2362.2mm) US28_x000a_LINE 7 QTY 1 FB51P-18 630 _x000a__x000a_LOOKS LIKE CUSTOMER REC SOMEONE ELSES ORDER FOR LINES 4 AND 5 - UNFORTUNUTLEY, WE CANNOT FIGURE OUT WHO THEY BELONG TOO, SENDING REPLACMENT - PLS SCRAP IN FIELD_x000a__x000a_SHIP TO _x000a_1100 GEZON PKWY SW_x000a_Wyoming, MI 49509_x000a__x000a_Hello_x000a__x000a_Allegion order #SO03188675, our PO #251118D – The hinges we received for Lines 4 and 5 on this order are incorrect.  They are 95” length instead of 93”, and they have EPT preps on them, which were not ordered.  There are a few stickers on these boxes that show door numbers (see attached photo 251118D-3) that are not on this order either.  I believe that these 2 hinges were supposed to be sent to a different customer, and maybe the hinges we were supposed to have got shipped somewhere else.  Can you please look into this for me?_x000a__x000a_Is there anything else we should know about this return?: The flush bolt on Line 7 was ordered as FB51P-18 630 but we received FB51P-12 630 instead.  Can we please get a return and replacement for this flush bolt as soon as possible?  Thank you_x000a_Selected primary Product Type: Accessories_x000a_Do you also need to update the Ship To Address on your order?: No_x000a_The original ship-to address is saved on the shipping tab._x000a_Did the label match the product inside?: Yes_x000a_Email: jdemaat@samorman.com_x000a_Phone Number: (616) 245-0583_x000a_Preferred Contact Method: Email"/>
    <s v="S A MORMAN &amp; CO"/>
    <s v="SO03188675"/>
    <s v="251118D"/>
    <s v="45619168"/>
    <n v="7"/>
    <s v="Ives / Gj Commercial"/>
    <s v="Accy"/>
    <s v="Flush Bolt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FBPART.1020: FB30/50 18&quot; ROD PKG"/>
    <m/>
    <m/>
    <m/>
    <n v="45995.791666666701"/>
    <m/>
    <m/>
    <s v="Replace Only"/>
    <s v="Resolved"/>
    <s v="Portal Cases"/>
    <s v="Jacquelyn Bastone"/>
    <s v="Commercial"/>
    <x v="1"/>
    <s v="Allegion Sent Missing Product / Part"/>
    <s v="Missing Product"/>
    <s v=""/>
    <s v="2026 / 02"/>
    <s v="Return / Replace / Scrap"/>
    <x v="0"/>
  </r>
  <r>
    <x v="1000"/>
    <s v="CAS6452901"/>
    <s v="Issue"/>
    <x v="1"/>
    <x v="2"/>
    <m/>
    <m/>
    <s v="Schlage Residential"/>
    <s v="Lock"/>
    <s v="F Knob/Lever"/>
    <s v="Olathe"/>
    <s v="Credit  for Internal Use Only Do Not Send to Ferguson._x000a__x000a__x000a_LOCK.F40.BWE.622.16-080.10-027.134  QTY 4   18.64_x000a_LOCK.F10.LAT.716.16-080.10-027.134    QTY 8    23.86_x000a__x000a_620 FAIRGROUND ROAD_x000a_Front Royal, VA 22630"/>
    <s v="FERGUSON ENTERPRISES INC (FULFILLMENT)"/>
    <s v="SO03266730"/>
    <s v="J423-3745"/>
    <s v="45703122"/>
    <m/>
    <s v="Schlage Residential"/>
    <s v="Lock"/>
    <s v="F Knob/Lever"/>
    <s v="Olathe"/>
    <n v="4"/>
    <s v="0531033~Quote / Product Error|1040~Errore Offerta / Prodotto|3082~Oferta / error producto|1036~Erreur de devis / produit"/>
    <s v="0171033~Broken Package|1040~Collo Rotto|3082~Embalaje roto|1036~Emballage cassé"/>
    <m/>
    <x v="7"/>
    <m/>
    <s v="F40.BWE.622.16-080.10-027.134"/>
    <m/>
    <m/>
    <m/>
    <n v="46068.791666666701"/>
    <m/>
    <m/>
    <s v="Credit Request"/>
    <s v="Resolved"/>
    <s v="Lucresia James"/>
    <s v="Lucresia James"/>
    <s v="Residential - Channel"/>
    <x v="8"/>
    <s v="Quote / Product Error"/>
    <s v="Broken Package"/>
    <s v=""/>
    <s v="2026 / 02"/>
    <s v="Credit / Debit Request"/>
    <x v="1"/>
  </r>
  <r>
    <x v="1000"/>
    <s v="CAS6452901"/>
    <s v="Issue"/>
    <x v="1"/>
    <x v="2"/>
    <m/>
    <m/>
    <s v="Schlage Residential"/>
    <s v="Lock"/>
    <s v="F Knob/Lever"/>
    <s v="Olathe"/>
    <s v="Credit  for Internal Use Only Do Not Send to Ferguson._x000a__x000a__x000a_LOCK.F40.BWE.622.16-080.10-027.134  QTY 4   18.64_x000a_LOCK.F10.LAT.716.16-080.10-027.134    QTY 8    23.86_x000a__x000a_620 FAIRGROUND ROAD_x000a_Front Royal, VA 22630"/>
    <s v="FERGUSON ENTERPRISES INC (FULFILLMENT)"/>
    <s v="SO03266730"/>
    <s v="J423-3745"/>
    <s v="45703122"/>
    <m/>
    <s v="Schlage Residential"/>
    <s v="Lock"/>
    <s v="F Knob/Lever"/>
    <s v="Olathe"/>
    <n v="8"/>
    <s v="0531033~Quote / Product Error|1040~Errore Offerta / Prodotto|3082~Oferta / error producto|1036~Erreur de devis / produit"/>
    <s v="0171033~Broken Package|1040~Collo Rotto|3082~Embalaje roto|1036~Emballage cassé"/>
    <m/>
    <x v="7"/>
    <m/>
    <s v="F10.LAT.716.16-080.10-027.134"/>
    <m/>
    <m/>
    <m/>
    <n v="46068.791666666701"/>
    <m/>
    <m/>
    <s v="Credit Request"/>
    <s v="Resolved"/>
    <s v="Lucresia James"/>
    <s v="Lucresia James"/>
    <s v="Residential - Channel"/>
    <x v="8"/>
    <s v="Quote / Product Error"/>
    <s v="Broken Package"/>
    <s v=""/>
    <s v="2026 / 02"/>
    <s v="Credit / Debit Request"/>
    <x v="1"/>
  </r>
  <r>
    <x v="1001"/>
    <s v="CAS6452922"/>
    <s v="Issue"/>
    <x v="0"/>
    <x v="1"/>
    <m/>
    <m/>
    <s v="Von Duprin"/>
    <s v="Exit"/>
    <s v="Mechanical Parts / Kits"/>
    <s v="Indianapolis"/>
    <s v="Replace:_x000a_Line 9: 1EA:_x000a_154 Stabilizer‑US19_x000a_Customer is missing pieces from stabilizer_x000a__x000a_Ship to:_x000a_INTERMOUNTAIN LOCK &amp; SECURITY_x000a_3106 S MAIN ST_x000a_Salt Lake City, UT 84115"/>
    <s v="IML Security Supply"/>
    <s v="SO03245803"/>
    <s v="695530"/>
    <s v="45688017 2/4/2026"/>
    <n v="9"/>
    <s v="Von Duprin"/>
    <s v="Exit"/>
    <s v="Mechanical Parts / 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n v="46056.791666666701"/>
    <m/>
    <m/>
    <s v="Replace Only"/>
    <s v="Resolved"/>
    <s v="Latia Whorton"/>
    <s v="Karen Fischer"/>
    <s v="Commercial"/>
    <x v="0"/>
    <s v="Allegion Sent Missing Product / Part"/>
    <s v="Missing Part / Component"/>
    <s v=""/>
    <s v="2026 / 02"/>
    <s v="Return / Replace / Scrap"/>
    <x v="0"/>
  </r>
  <r>
    <x v="1002"/>
    <s v="CAS6452962"/>
    <s v="Issue"/>
    <x v="1"/>
    <x v="6"/>
    <m/>
    <m/>
    <s v="Schlage Residential"/>
    <s v="Lock"/>
    <s v="F Knob/Lever"/>
    <s v="Olathe"/>
    <s v="Debit for overage_x000a__x000a_LOCK.F10.LAT.622.16-080.10-027.134   QTY 8    23.86_x000a__x000a_2500 JORDAN ROAD SOUTH_x000a_Ft Payne, AL 35968"/>
    <s v="FERGUSON ENTERPRISES INC (FULFILLMENT)"/>
    <s v="SO03266570"/>
    <s v="J533-3483"/>
    <s v="45706747"/>
    <m/>
    <s v="Schlage Residential"/>
    <s v="Lock"/>
    <s v="F Knob/Lever"/>
    <s v="Olathe"/>
    <n v="8"/>
    <s v="0641033~Allegion Shipped Incorrect Amount|1040~(Allegion) Spedito Valore/Q.tà Errato|3082~Allegion envió una cantidad incorrecta|1036~Allegion a expédié un montant incorrect"/>
    <s v="2251033~Overage|1036~Excédent|1040~Troppo Vecchio|3082~Exceso|1055~Geçkin"/>
    <m/>
    <x v="6"/>
    <m/>
    <s v="LOCK.F10.LAT.622.16-080.10-027.134"/>
    <m/>
    <m/>
    <m/>
    <n v="46070.791666666701"/>
    <m/>
    <m/>
    <s v="Debit Request"/>
    <s v="Resolved"/>
    <s v="Lucresia James"/>
    <s v="Lucresia James"/>
    <s v="Residential - Channel"/>
    <x v="8"/>
    <s v="Allegion Shipped Incorrect Amount"/>
    <s v="Overage"/>
    <s v=""/>
    <s v="2026 / 02"/>
    <s v="Credit / Debit Request"/>
    <x v="0"/>
  </r>
  <r>
    <x v="1003"/>
    <s v="CAS6453438"/>
    <s v="Issue"/>
    <x v="0"/>
    <x v="4"/>
    <m/>
    <m/>
    <s v="Schlage Residential"/>
    <s v="Lock"/>
    <s v="J"/>
    <s v="Olathe"/>
    <s v="NC RPL- Short Ship_x000a__x000a_J40.STR.619.16-254.10-101.134   QTY 16    $6.69_x000a_043156863174_x000a__x000a_PLANT CITY_#1385_x000a_3615 FANCY FARMS RD_x000a_PLANT CITY, FL, 33566"/>
    <s v="84 LUMBER COMPANY"/>
    <s v="14268417 / SO03270058"/>
    <s v="VJ47534"/>
    <s v="8168360"/>
    <m/>
    <s v="Schlage Residential"/>
    <s v="Lock"/>
    <s v="J"/>
    <s v="Olathe"/>
    <n v="16"/>
    <s v="0641033~Allegion Shipped Incorrect Amount|1040~(Allegion) Spedito Valore/Q.tà Errato|3082~Allegion envió una cantidad incorrecta|1036~Allegion a expédié un montant incorrect"/>
    <s v="3251033~Shortage|1040~Mancanza|1055~Eksiklik|3082~Escaso|1036~Rupture"/>
    <m/>
    <x v="6"/>
    <m/>
    <s v="J40.STR.619.16-254.10-101.134"/>
    <m/>
    <m/>
    <m/>
    <n v="46070.791666666701"/>
    <m/>
    <m/>
    <s v="Replace Only"/>
    <s v="Resolved"/>
    <s v="Lucresia James"/>
    <s v="Lucresia James"/>
    <s v="Residential - Channel"/>
    <x v="7"/>
    <s v="Allegion Shipped Incorrect Amount"/>
    <s v="Shortage"/>
    <s v=""/>
    <s v="2026 / 02"/>
    <s v="Return / Replace / Scrap"/>
    <x v="0"/>
  </r>
  <r>
    <x v="1004"/>
    <s v="CAS6454304"/>
    <s v="Issue"/>
    <x v="0"/>
    <x v="1"/>
    <m/>
    <m/>
    <s v="Von Duprin"/>
    <s v="Exit"/>
    <s v="33A/35A"/>
    <s v="Indianapolis"/>
    <s v="Return only_x000a_Line 1_x000a_45% restock_x000a_Qty 1_x000a_360L 643E RHR 06"/>
    <s v="TRI CITY GLASS"/>
    <m/>
    <s v="PO0066162"/>
    <s v="45614832"/>
    <n v="1"/>
    <s v="Von Duprin"/>
    <s v="Exit"/>
    <s v="33A/35A"/>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360L 643E RHR 06"/>
    <m/>
    <m/>
    <m/>
    <n v="45993.791666666701"/>
    <m/>
    <m/>
    <s v="Return Only"/>
    <s v="Active"/>
    <s v="Nikki Skipper"/>
    <s v="Nikki Skipper"/>
    <s v="Commercial"/>
    <x v="0"/>
    <s v="Customer Ordered Incorrect Product"/>
    <s v="Customer Ordered Incorrect Product"/>
    <s v=""/>
    <s v="2026 / 02"/>
    <s v="Return / Replace / Scrap"/>
    <x v="2"/>
  </r>
  <r>
    <x v="1005"/>
    <s v="CAS6454803"/>
    <s v="Issue"/>
    <x v="0"/>
    <x v="4"/>
    <m/>
    <m/>
    <s v="Ives Residential"/>
    <s v="Lock"/>
    <s v="Hardware Accessories"/>
    <s v="Olathe"/>
    <s v="NC RPL- Short Ship_x000a__x000a_&quot;S3P1021F-RP-608 (4&quot;&quot; HINGE 5/8&quot;&quot; RAD Satin Brass 3 PK)&quot;  QTY 36   7.49_x000a_194555079731_x000a__x000a_SAINT CHARLES_3830_x000a_3830 MILLSTONE CORPORATE DR_x000a_SAINT CHARLES, MO, 63301"/>
    <s v="TOP NOTCH DISTRIBUTORS"/>
    <s v="14268326 / SO03269512"/>
    <s v="5300445"/>
    <s v="8167968"/>
    <m/>
    <s v="Ives Residential"/>
    <s v="Lock"/>
    <s v="Hardware Accessories"/>
    <s v="Olathe"/>
    <n v="36"/>
    <s v="0641033~Allegion Shipped Incorrect Amount|1040~(Allegion) Spedito Valore/Q.tà Errato|3082~Allegion envió una cantidad incorrecta|1036~Allegion a expédié un montant incorrect"/>
    <s v="3251033~Shortage|1040~Mancanza|1055~Eksiklik|3082~Escaso|1036~Rupture"/>
    <m/>
    <x v="6"/>
    <m/>
    <s v="&quot;S3P1021F-RP-608 (4&quot;&quot; HINGE 5/8&quot;&quot; RAD Satin Brass 3 PK)&quot;"/>
    <m/>
    <m/>
    <m/>
    <n v="46070.791666666701"/>
    <m/>
    <m/>
    <s v="Replace Only"/>
    <s v="Resolved"/>
    <s v="Lucresia James"/>
    <s v="Lucresia James"/>
    <s v="Residential - Channel"/>
    <x v="24"/>
    <s v="Allegion Shipped Incorrect Amount"/>
    <s v="Shortage"/>
    <s v=""/>
    <s v="2026 / 02"/>
    <s v="Return / Replace / Scrap"/>
    <x v="0"/>
  </r>
  <r>
    <x v="1006"/>
    <s v="CAS6456314"/>
    <s v="Issue"/>
    <x v="0"/>
    <x v="0"/>
    <m/>
    <s v="Reliability"/>
    <s v="Von Duprin"/>
    <s v="Exit"/>
    <s v="33A/35A"/>
    <s v="Indianapolis"/>
    <s v="Do you need a replacement for a component or the entire device?: Component_x000a_Please describe the component: Per the low voltage/security contractor, the RX is not functioning on this (1) device onsite and is not triggering the QEL function on the panic. Are you able to send a replacement for them to install on the existing device? Thank you!_x000a_Is there anything else we should know about this return?: Please send me confirmation once processed. Thank you!_x000a_Selected primary Product Type: Exits_x000a_Do you also need to update the Ship To Address on your order?: Yes_x000a_The customer changed the ship-to address and it is saved on the shipping tab._x000a_Email: jwirtz@tchco.com_x000a_Phone Number: (750) 450-1235_x000a_Preferred Contact Method: Email_x000a_"/>
    <s v="TWIN CITY HARDWARE INC - Oakdale"/>
    <s v="SO02986534"/>
    <s v="PO0962754"/>
    <s v="45382922"/>
    <n v="1"/>
    <m/>
    <m/>
    <m/>
    <m/>
    <n v="1"/>
    <m/>
    <m/>
    <m/>
    <x v="4"/>
    <m/>
    <s v="ED35A"/>
    <m/>
    <m/>
    <m/>
    <n v="45824.833333333299"/>
    <m/>
    <m/>
    <m/>
    <s v="Active"/>
    <s v="Portal Cases"/>
    <s v="Portal Cases"/>
    <s v="Commercial"/>
    <x v="0"/>
    <s v=""/>
    <s v=""/>
    <s v=""/>
    <s v="2026 / 02"/>
    <s v="Return / Replace / Scrap"/>
    <x v="1"/>
  </r>
  <r>
    <x v="1007"/>
    <s v="CAS6457305"/>
    <s v="Issue"/>
    <x v="0"/>
    <x v="0"/>
    <m/>
    <s v="Out of Box"/>
    <s v="Falcon"/>
    <s v="Exit"/>
    <s v="25/F-25"/>
    <s v="Indianapolis"/>
    <s v="Is there visible damage to exterior of shipping cartons?: no_x000a_Is there anything else we should know about your request?: Received exit with damage to head cover and missing trim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_x000a_"/>
    <s v="SPECIAL PROJECTS GROUP INC"/>
    <s v="SO03271279"/>
    <s v="205154"/>
    <s v="45716398"/>
    <n v="4"/>
    <m/>
    <m/>
    <m/>
    <m/>
    <n v="1"/>
    <s v="0491040~Imballaggio|1033~Insufficient Packaging|1036~Emballage|3082~Embalaje"/>
    <s v="1111040~Imballaggio|3082~Embalaje|1033~Insufficient Packaging|1036~Emballage"/>
    <m/>
    <x v="6"/>
    <m/>
    <s v="ED25"/>
    <m/>
    <m/>
    <m/>
    <n v="46076.791666666701"/>
    <m/>
    <m/>
    <m/>
    <s v="Active"/>
    <s v="Portal Cases"/>
    <s v="Portal Cases"/>
    <s v="Commercial"/>
    <x v="12"/>
    <s v="Insufficient Packaging"/>
    <s v="Insufficient Packaging"/>
    <s v=""/>
    <s v="2026 / 02"/>
    <s v="Return / Replace / Scrap"/>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6">
  <r>
    <d v="2026-02-23T11:24:03"/>
    <s v="CAS6445419"/>
    <s v="Issue"/>
    <s v="Return / Replace / Scrap"/>
    <s v="Defective Product"/>
    <m/>
    <s v="Out of Box"/>
    <x v="0"/>
    <s v="Exit"/>
    <x v="0"/>
    <x v="0"/>
    <s v="NC REPLACE _x000a_LINE 9 - 1 EACH M996L -M US26 FS-   03  LHR (TRIM 29970) _x000a__x000a_SHIP FROM_x000a_CENTRAL ENTERPRISES_x000a_5290 E HUNTER AVE_x000a_Anaheim, CA 92807_x000a_USA_x000a_Jonathan Lam_x000a__x000a_SCRAP IN FIELD DEFECTIVE MATERIAL_x000a_SEND PICTURES OF DEVICE AND LABEL ON BOX _x000a__x000a_Do you need a replacement for a component or the entire device?: Device_x000a_Is there anything else we should know about this return?: With trim set to both FS and FSE, lever remains unlocked when powered and unpowered._x000a_Email jonathanl@huntingtonhardware.com for video of trim operation_x000a_Selected primary Product Type: Exits_x000a_Do you also need to update the Ship To Address on your order?: Yes_x000a_The customer changed the ship-to address and it is saved on the shipping tab._x000a_Email: jonathanl@huntingtonhardware.com_x000a_Phone Number: 9096295301_x000a_Preferred Contact Method: Email"/>
    <s v="HUNTINGTON HARDWARE CO INC - HQ"/>
    <s v="SO03188516"/>
    <s v="1380597P"/>
    <s v="45623408"/>
    <n v="9"/>
    <s v="Von Duprin"/>
    <s v="Exit"/>
    <s v="Trim/Controls"/>
    <s v="Indianapolis"/>
    <n v="1"/>
    <s v="0311033~Functional Mechanical|1040~Funzionamento Meccanico|3082~Función mecánica|1036~Functional Mechanical"/>
    <s v="0521033~Dogging Issue|1040~Problemi aggancio|3082~Problema de conexión|1036~PB Dogging"/>
    <s v="0061033~Cannot Dog Device|1036~Impossible de connecter l'appareil|3082~No se conecta el dispositivo|1040~Il dispositivo non si aggancia"/>
    <x v="0"/>
    <m/>
    <s v="TRIM 29970"/>
    <s v="Trim"/>
    <m/>
    <m/>
    <d v="2025-12-08T19:00:00"/>
    <m/>
    <m/>
    <s v="Replace Only"/>
    <s v="Resolved"/>
    <s v="Portal Cases"/>
    <s v="Mary Rowinski"/>
    <s v="Commercial"/>
    <d v="2025-12-08T19:00:00"/>
    <n v="1"/>
    <s v="Von Duprin"/>
    <s v="Functional Mechanical"/>
    <s v="Dogging Issue"/>
    <s v="Cannot Dog Device"/>
    <s v="2026 / 02"/>
    <s v="Return / Replace / Scrap"/>
    <s v="Product"/>
    <x v="0"/>
  </r>
  <r>
    <d v="2026-02-23T13:22:27"/>
    <s v="CAS6445933"/>
    <s v="Issue"/>
    <s v="Return / Replace / Scrap"/>
    <s v="Incorrect/Missing Product"/>
    <m/>
    <m/>
    <x v="1"/>
    <s v="Accy"/>
    <x v="1"/>
    <x v="0"/>
    <s v="N/C replacement, per customer the measurements they were manufactured for are incorrect. Please place QA hold on order once done. _x000a__x000a_Line 1 - Qty 10 - 7302B UL 83&quot; (2108mm)&quot; 630 RH  1 3/4&quot; STD NO6 CL=43  9/16&quot; (_x000a_Line 2 - Qty 7 - 7302B UL 83&quot; (2108mm)&quot; 630 LH  1 3/4&quot; STD NO6 CL=43  9/16&quot; (_x000a__x000a_Ship to:_x000a_IOS Tampa_x000a_13000 AUTOMOBILE BLVD STE 300_x000a_Clearwater, FL 33762_x000a_USA_x000a__x000a__x000a_Good morning, _x000a__x000a_Were these ordered and acknowledged correctly, they were just manufactured incorrectly? Just want to make sure before replacing. _x000a__x000a_Is there anything else we should know about this return?: The door edges were not made correctly. The width of them is 1-5/8&quot; and won't fit around the edge of a 1-3/4&quot; door. My installer tried to force them on but the edges bow out. Please see pictures. I need these replacements ASAP.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kelly.masters@integratedopenings.com_x000a_Phone Number: (727) 561-0099_x000a_Preferred Contact Method: Email"/>
    <s v="INTEGRATED OPENINGS SOL LLC - DBA CARDINAL DR &amp; HRDW"/>
    <s v="SO03236037"/>
    <s v="301416-15"/>
    <s v="45705355"/>
    <n v="1"/>
    <s v="Ives / Gj Commercial"/>
    <s v="Accy"/>
    <s v="Edge Guards"/>
    <s v="Indianapolis"/>
    <n v="10"/>
    <s v="0281033~Allegion Sent Incorrect Product / Part"/>
    <s v="9731033~Incorrect Part / Component|1036~Composant/pièce incorrect|1040~Componente errato"/>
    <m/>
    <x v="0"/>
    <m/>
    <s v="EG7302B"/>
    <m/>
    <m/>
    <m/>
    <d v="2026-02-16T19:00:00"/>
    <m/>
    <m/>
    <s v="Replace Only"/>
    <s v="Resolved"/>
    <s v="Portal Cases"/>
    <s v="Caleb Nanzer"/>
    <s v="Commercial"/>
    <d v="2026-02-16T19:00:00"/>
    <n v="10"/>
    <s v="Ives / Gj Commercial"/>
    <s v="Allegion Sent Incorrect Product / Part"/>
    <s v="Incorrect Part / Component"/>
    <s v=""/>
    <s v="2026 / 02"/>
    <s v="Return / Replace / Scrap"/>
    <s v="Product"/>
    <x v="0"/>
  </r>
  <r>
    <d v="2026-02-23T13:22:27"/>
    <s v="CAS6445933"/>
    <s v="Issue"/>
    <s v="Return / Replace / Scrap"/>
    <s v="Incorrect/Missing Product"/>
    <m/>
    <m/>
    <x v="1"/>
    <s v="Accy"/>
    <x v="1"/>
    <x v="0"/>
    <s v="N/C replacement, per customer the measurements they were manufactured for are incorrect. Please place QA hold on order once done. _x000a__x000a_Line 1 - Qty 10 - 7302B UL 83&quot; (2108mm)&quot; 630 RH  1 3/4&quot; STD NO6 CL=43  9/16&quot; (_x000a_Line 2 - Qty 7 - 7302B UL 83&quot; (2108mm)&quot; 630 LH  1 3/4&quot; STD NO6 CL=43  9/16&quot; (_x000a__x000a_Ship to:_x000a_IOS Tampa_x000a_13000 AUTOMOBILE BLVD STE 300_x000a_Clearwater, FL 33762_x000a_USA_x000a__x000a__x000a_Good morning, _x000a__x000a_Were these ordered and acknowledged correctly, they were just manufactured incorrectly? Just want to make sure before replacing. _x000a__x000a_Is there anything else we should know about this return?: The door edges were not made correctly. The width of them is 1-5/8&quot; and won't fit around the edge of a 1-3/4&quot; door. My installer tried to force them on but the edges bow out. Please see pictures. I need these replacements ASAP.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kelly.masters@integratedopenings.com_x000a_Phone Number: (727) 561-0099_x000a_Preferred Contact Method: Email"/>
    <s v="INTEGRATED OPENINGS SOL LLC - DBA CARDINAL DR &amp; HRDW"/>
    <s v="SO03236037"/>
    <s v="301416-15"/>
    <s v="45705355"/>
    <n v="2"/>
    <s v="Ives / Gj Commercial"/>
    <s v="Accy"/>
    <s v="Edge Guards"/>
    <s v="Indianapolis"/>
    <n v="7"/>
    <s v="0281033~Allegion Sent Incorrect Product / Part"/>
    <s v="9731033~Incorrect Part / Component|1036~Composant/pièce incorrect|1040~Componente errato"/>
    <m/>
    <x v="0"/>
    <m/>
    <s v="EG7302B"/>
    <m/>
    <m/>
    <m/>
    <d v="2026-02-16T19:00:00"/>
    <m/>
    <m/>
    <s v="Replace Only"/>
    <s v="Resolved"/>
    <s v="Portal Cases"/>
    <s v="Caleb Nanzer"/>
    <s v="Commercial"/>
    <d v="2026-02-16T19:00:00"/>
    <n v="7"/>
    <s v="Ives / Gj Commercial"/>
    <s v="Allegion Sent Incorrect Product / Part"/>
    <s v="Incorrect Part / Component"/>
    <s v=""/>
    <s v="2026 / 02"/>
    <s v="Return / Replace / Scrap"/>
    <s v="Product"/>
    <x v="0"/>
  </r>
  <r>
    <d v="2026-02-23T07:52:52"/>
    <s v="CAS6444615"/>
    <s v="Issue"/>
    <s v="Return / Replace / Scrap"/>
    <s v="Incorrect/Missing Product"/>
    <m/>
    <m/>
    <x v="2"/>
    <s v="Lock"/>
    <x v="2"/>
    <x v="1"/>
    <s v="2/23/2026 - Cancel Replacement Order on Case #CAS6446515 _x000a__x000a_14245922 - line 1 request for chargeable replacement and offsetting credit (P037504, 229629)_x000a__x000a_I need to request a chargeable replacement and offsetting credit for line 1 on the above order. Allegion Canada have not received and cycle checkers are unable to locate._x000a_Please advise."/>
    <s v="ALLEGION - CANADA INC"/>
    <s v="14245922"/>
    <s v="P037504"/>
    <s v="8154898"/>
    <n v="1"/>
    <s v="Schlage Commercial"/>
    <s v="Lock"/>
    <s v="L9000"/>
    <s v="Security"/>
    <n v="2"/>
    <s v="0213082~Allegion no envió un producto/pieza|1040~(Alle) Spedito Articolo/Componente mancante|1036~Allegion a envoyé un produit ou une pièce manquante|1033~Allegion Sent Missing Product / Part"/>
    <s v="9741040~Prodotto Mancante|1033~Missing Product|1036~Produit manquant"/>
    <m/>
    <x v="0"/>
    <m/>
    <s v="L-SLLK*11378862"/>
    <m/>
    <m/>
    <m/>
    <d v="2026-02-08T19:00:00"/>
    <m/>
    <m/>
    <s v="Replace Only"/>
    <s v="Resolved"/>
    <s v="Venus Rivera"/>
    <s v="Venus Rivera"/>
    <s v="International"/>
    <d v="2026-02-08T19:00:00"/>
    <n v="2"/>
    <s v="Schlage Commercial"/>
    <s v="Allegion Sent Missing Product / Part"/>
    <s v="Missing Product"/>
    <s v=""/>
    <s v="2026 / 02"/>
    <s v="Return / Replace / Scrap"/>
    <s v="Product"/>
    <x v="0"/>
  </r>
  <r>
    <d v="2026-02-23T11:57:39"/>
    <s v="CAS6445591"/>
    <s v="Issue"/>
    <s v="Return / Replace / Scrap"/>
    <s v="Defective Product"/>
    <m/>
    <s v="Reliability"/>
    <x v="2"/>
    <s v="Lock"/>
    <x v="3"/>
    <x v="1"/>
    <s v="RMA to return/ replace _x000a_ND53.B.D.RHO.626.13-247.10-025.134_x000a__x000a_Ship to same as original 14156572 _x000a_Attn Michelle_x000a__x000a_return to SEC_x000a________________x000a_Lock doesn't always release when they try to unlock from the outside_x000a_Also having issues with the push button not always releasing when the button is rotated back _x000a__x000a_ND53 on order 14156572 1.1 _x000a_SEC AUG-22-2025_x000a_ND53.B.D.RHO.626.13-247.10-025.134"/>
    <s v="Atkinson Door and Hardware"/>
    <s v="14156572"/>
    <s v="25-182JOHNSONGYM#2"/>
    <s v="7986626"/>
    <n v="1"/>
    <s v="Schlage Commercial"/>
    <s v="Lock"/>
    <s v="ND"/>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043156549832"/>
    <s v="ND53"/>
    <m/>
    <m/>
    <d v="2025-08-24T20:00:00"/>
    <m/>
    <m/>
    <s v="Return and Replace"/>
    <s v="Active"/>
    <s v="Erik Hawkins"/>
    <s v="Veronica Ross"/>
    <s v="Commercial"/>
    <d v="2025-08-24T20:00:00"/>
    <n v="0"/>
    <s v="Schlage Commercial"/>
    <s v="Functional Mechanical"/>
    <s v="Cannot lock / Unlock"/>
    <s v=""/>
    <s v="2026 / 02"/>
    <s v="Return / Replace / Scrap"/>
    <s v="Product"/>
    <x v="0"/>
  </r>
  <r>
    <d v="2026-02-23T13:40:35"/>
    <s v="CAS6445993"/>
    <s v="Issue"/>
    <s v="Return / Replace / Scrap"/>
    <s v="Defective Product"/>
    <m/>
    <s v="Reliability"/>
    <x v="3"/>
    <s v="Dctl"/>
    <x v="4"/>
    <x v="2"/>
    <s v="RPL;_x000a__x000a_QTY (2x) 4040XP-3071 .AL_x000a__x000a_Ship To;_x000a__x000a_Attention: Melody_x000a_1710 West T.C. Jester Boulevard_x000a_Apt 5108_x000a_Houston, TX 77008_x000a__x000a_Info;_x000a__x000a_2 x 4040XP rusted at spindle, explained closers should not be mounted outside in the elements, recommend confirming mounting to ensure long term reliability of replacements_x000a_if closers are being mounted outside this will be a 1 time accommodation with instructions to coach end user on proper mounting but currently cannot confirm original mounting location_x000a_Date Code;_x000a_47,15_x000a_x7, 15"/>
    <s v="ALLEGION - RSO TEXAS - HOUSTON"/>
    <s v="TAC"/>
    <m/>
    <m/>
    <m/>
    <s v="Lcn"/>
    <s v="Dctl"/>
    <s v="4040XP"/>
    <s v="Princeton"/>
    <n v="2"/>
    <s v="0071033~Appearance / Finish|1040~Estetica / Finitura|3082~Estética / Acabado|1036~Apparence/Finition"/>
    <s v="2981033~Rust / Corrosion|1036~Rouille / Corrosion|1040~Ruggine / Corrosione|3082~Raya / corrosión|1055~Pas/Korozyon"/>
    <m/>
    <x v="0"/>
    <m/>
    <s v="4040XP-3071 .AL"/>
    <s v="STD Cylinder"/>
    <m/>
    <m/>
    <d v="2015-10-31T20:00:00"/>
    <m/>
    <m/>
    <s v="Replace Only"/>
    <s v="Resolved"/>
    <s v="Keith Clayton"/>
    <s v="Lisa Waterhouse"/>
    <s v="Commercial"/>
    <d v="2015-10-31T20:00:00"/>
    <n v="0"/>
    <s v="Lcn"/>
    <s v="Appearance / Finish"/>
    <s v="Rust / Corrosion"/>
    <s v=""/>
    <s v="2026 / 02"/>
    <s v="Return / Replace / Scrap"/>
    <s v="Product"/>
    <x v="0"/>
  </r>
  <r>
    <d v="2026-02-24T14:53:06"/>
    <s v="CAS6449041"/>
    <s v="Issue"/>
    <s v="Return / Replace / Scrap"/>
    <s v="Defective Product"/>
    <m/>
    <s v="Out of Box"/>
    <x v="2"/>
    <s v="Lock"/>
    <x v="2"/>
    <x v="1"/>
    <s v="RPL ORDER #  14280503_x000a_DONE 02/27/26 CC_x000a_REPLACE_x000a_LINE 3_x000a_(QTY 1) L9492EU.T.06.626.00A.LR.09-666.10-072.134.1 3/16.DETAIL.ICC.XL13-346.L583-363_x000a__x000a_The lockset does not function properly. Note below is from customer. _x000a_“The keypad unlocks the door but when we're inside the restroom, somebody can walk up and enter the keypad code and unlock the door”_x000a_Keypad should not override deadbolt when restroom is in use."/>
    <s v="Kinship Group LLC"/>
    <s v="14150355"/>
    <s v="300117-6"/>
    <s v="7995928"/>
    <n v="3"/>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SLLK*10922905"/>
    <s v="L9492EL/EU XL13-439"/>
    <m/>
    <m/>
    <d v="2025-09-02T20:00:00"/>
    <m/>
    <m/>
    <s v="Replace Only"/>
    <s v="Resolved"/>
    <s v="Portal Cases"/>
    <s v="Carla Castelli"/>
    <s v="Commercial"/>
    <d v="2025-09-02T20:00:00"/>
    <n v="0"/>
    <s v="Schlage Commercial"/>
    <s v="Functional Electronic"/>
    <s v="Cannot lock / Unlock"/>
    <s v="Not locking or Unlocking"/>
    <s v="2026 / 02"/>
    <s v="Return / Replace / Scrap"/>
    <s v="Product"/>
    <x v="0"/>
  </r>
  <r>
    <d v="2026-02-24T17:52:50"/>
    <s v="CAS6449662"/>
    <s v="Issue"/>
    <s v="Return / Replace / Scrap"/>
    <s v="Defective Product"/>
    <m/>
    <s v="Reliability"/>
    <x v="4"/>
    <s v="Sys Comp"/>
    <x v="5"/>
    <x v="1"/>
    <s v="RTN/RPL _x000a__x000a_QTY - 1_x000a__x000a_IPB2.0 - 2 - Door_x000a_MAC-00-18-C8-2E-AA-B4_x000a__x000a_Shipping Address: _x000a_K L C Video Security_x000a_Attn: Tiffany Bethany _x000a_1111 Texas Blvd _x000a_Texarkana TX 75501_x000a__x000a_Product needs replaced- Will not connect to PAC"/>
    <s v="K L C Video Security"/>
    <s v="TECH ACCOMMODATION"/>
    <s v="CAS6449662 RPL TAC"/>
    <s v="108449"/>
    <m/>
    <s v="Schlage System Components"/>
    <s v="Sys Comp"/>
    <s v="IP Bridge"/>
    <s v="Security"/>
    <n v="1"/>
    <s v="0321033~Functional Electronic|1040~Funzionamento Elettronico|3082~Función electrónica|1036~Electronique fonctionnelle"/>
    <s v="0263082~Comunicación|1033~Communication / Commissioning / Programming|1040~Comunicazione |1036~Communication"/>
    <s v="0681033~Wi-Fi / IP Failure|1040~Fallimento Wi-Fi / IP"/>
    <x v="0"/>
    <m/>
    <s v="IPB2.0 - 2 - Door"/>
    <s v="Main Board"/>
    <m/>
    <m/>
    <d v="2025-01-30T19:00:00"/>
    <m/>
    <m/>
    <s v="Return and Replace"/>
    <s v="Active"/>
    <s v="Michael Booze"/>
    <s v="Jeff Livingston"/>
    <s v="Commercial"/>
    <d v="2025-01-30T19:00:00"/>
    <n v="0"/>
    <s v="Schlage System Components"/>
    <s v="Functional Electronic"/>
    <s v="Communication / Commissioning / Programming"/>
    <s v="Wi-Fi / IP Failure"/>
    <s v="2026 / 02"/>
    <s v="Return / Replace / Scrap"/>
    <s v="Product"/>
    <x v="0"/>
  </r>
  <r>
    <d v="2026-02-25T18:08:58"/>
    <s v="CAS6452240"/>
    <s v="Issue"/>
    <s v="Return / Replace / Scrap"/>
    <s v="Defective Product"/>
    <m/>
    <s v="Out of Box"/>
    <x v="1"/>
    <s v="Accy"/>
    <x v="6"/>
    <x v="0"/>
    <s v="NC RPL _x000a__x000a_1EA LG12 US32D_x000a__x000a_CONSTRUCTION HARDWARE CO_x000a_216 PACIFIC ST_x000a_Pomona, CA 91768_x000a__x000a_*********************_x000a_Is there visible damage to exterior of shipping cartons?: no_x000a_Is there anything else we should know about your request?: Per my customer:_x000a__x000a_I got bad news on this latch guard.  My guy went to go install this again today and the top back mounting collar came off again.  This time he was screwing this in and had the top screw about halfway installed he said and it broke off.  The bottom screw was in complete already.  He was doing this by hand, and the screw wasn’t binding either._x000a_Selected primary Product Type: Accessories_x000a_Do you also need to update the Ship To Address on your order?: No_x000a_The original ship-to address is saved on the shipping tab._x000a_One or more files were provided by the customer and saved in the timeline._x000a_Email: jacob.arango@constructionhardwareco.com_x000a_Phone Number: (909) 979-0045_x000a_Preferred Contact Method: Email"/>
    <s v="CONSTRUCTION HARDWARE CO"/>
    <s v="SO03255624"/>
    <s v="600207 RPL 013026"/>
    <s v="45689461"/>
    <n v="1"/>
    <s v="Ives / Gj Commercial"/>
    <s v="Accy"/>
    <s v="Hinges"/>
    <s v="Indianapolis"/>
    <n v="1"/>
    <s v="0491040~Imballaggio|1033~Insufficient Packaging|1036~Emballage|3082~Embalaje"/>
    <s v="1111040~Imballaggio|3082~Embalaje|1033~Insufficient Packaging|1036~Emballage"/>
    <m/>
    <x v="1"/>
    <m/>
    <s v="LG.114"/>
    <s v="Hinge"/>
    <m/>
    <m/>
    <d v="2026-02-04T19:00:00"/>
    <m/>
    <m/>
    <s v="Replace Only"/>
    <s v="Resolved"/>
    <s v="Portal Cases"/>
    <s v="Deandra Ball"/>
    <s v="Commercial"/>
    <d v="2026-02-04T19:00:00"/>
    <n v="1"/>
    <s v="Ives / Gj Commercial"/>
    <s v="Insufficient Packaging"/>
    <s v="Insufficient Packaging"/>
    <s v=""/>
    <s v="2026 / 02"/>
    <s v="Return / Replace / Scrap"/>
    <s v="Product"/>
    <x v="0"/>
  </r>
  <r>
    <d v="2026-02-26T08:02:13"/>
    <s v="CAS6452450"/>
    <s v="Issue"/>
    <s v="Return / Replace / Scrap"/>
    <s v="Incorrect/Missing Product"/>
    <m/>
    <m/>
    <x v="1"/>
    <s v="Accy"/>
    <x v="7"/>
    <x v="0"/>
    <s v="NC RPL _x000a__x000a_1EA 452H-US32D 2-1/4_x000a__x000a_MAYFLOWER SALES COMPANY_x000a_268 NEWTOWN RD_x000a_PLAINVIEW, NY 11803_x000a_*********************_x000a_Is there anything else we should know about your request?: Not received in original shipment. Missing._x000a_Selected primary Product Type: Accessories_x000a_Do you also need to update the Ship To Address on your order?: No_x000a_The original ship-to address is saved on the shipping tab._x000a_Email: noel@mfsales.com_x000a_Phone Number: (718) 622-8785_x000a_Preferred Contact Method: Email"/>
    <s v="MAYFLOWER SALES COMPANY"/>
    <s v="SO03254523"/>
    <s v="132612"/>
    <s v="45706785"/>
    <n v="6"/>
    <s v="Ives / Gj Commercial"/>
    <s v="Accy"/>
    <s v="Overhead Door Holder / Stop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OH450-2"/>
    <s v="450"/>
    <m/>
    <m/>
    <d v="2026-02-17T19:00:00"/>
    <m/>
    <m/>
    <s v="Replace Only"/>
    <s v="Resolved"/>
    <s v="Portal Cases"/>
    <s v="Deandra Ball"/>
    <s v="Commercial"/>
    <d v="2026-02-17T19:00:00"/>
    <n v="1"/>
    <s v="Ives / Gj Commercial"/>
    <s v="Allegion Sent Missing Product / Part"/>
    <s v="Missing Product"/>
    <s v=""/>
    <s v="2026 / 02"/>
    <s v="Return / Replace / Scrap"/>
    <s v="Product"/>
    <x v="0"/>
  </r>
  <r>
    <d v="2026-02-26T09:21:21"/>
    <s v="CAS6452699"/>
    <s v="Issue"/>
    <s v="Return / Replace / Scrap"/>
    <s v="Incorrect/Missing Product"/>
    <m/>
    <m/>
    <x v="1"/>
    <s v="Accy"/>
    <x v="7"/>
    <x v="0"/>
    <s v="NC REPLACE _x000a_LINE 1 - 1 EACH 1004 / 104HP US32D 1.3/4&quot;DR (OH100-4 OH.11238) _x000a__x000a_SHIP TO _x000a_S.A. Morman &amp; Co._x000a_1100 GEZON PKWY SW_x000a_GRAND RAPIDS, MI 49509_x000a_USA_x000a_Jeff DeMaat_x000a__x000a_SHIP NEXT DAY AIR _x000a__x000a_Is there anything else we should know about your request?: One of the 104HP 630 holders on Line 1 of this order was shipped without a screw pack and installation instructions.  Can you please send these missing items as soon as possible?  Thank you!_x000a_Selected primary Product Type: Accessories_x000a_Do you also need to update the Ship To Address on your order?: No_x000a_The original ship-to address is saved on the shipping tab._x000a_One or more files were provided by the customer and saved in the timeline._x000a_Email: jdemaat@samorman.com_x000a_Phone Number: (616) 245-0583_x000a_Preferred Contact Method: Email"/>
    <s v="S A MORMAN &amp; CO"/>
    <s v="SO03177507"/>
    <s v="251042A"/>
    <s v="45612717"/>
    <n v="1"/>
    <s v="Ives / Gj Commercial"/>
    <s v="Accy"/>
    <s v="Overhead Door Holder / Stop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OH100-4 OH.11238"/>
    <s v="100"/>
    <m/>
    <m/>
    <d v="2025-12-01T19:00:00"/>
    <m/>
    <m/>
    <s v="Replace Only"/>
    <s v="Active"/>
    <s v="Portal Cases"/>
    <s v="Mary Rowinski"/>
    <s v="Commercial"/>
    <d v="2025-12-01T19:00:00"/>
    <n v="1"/>
    <s v="Ives / Gj Commercial"/>
    <s v="Allegion Sent Missing Product / Part"/>
    <s v="Missing Product"/>
    <s v=""/>
    <s v="2026 / 02"/>
    <s v="Return / Replace / Scrap"/>
    <s v="Product"/>
    <x v="0"/>
  </r>
  <r>
    <d v="2026-02-26T10:13:50"/>
    <s v="CAS6452936"/>
    <s v="Issue"/>
    <s v="Return / Replace / Scrap"/>
    <s v="Defective Product"/>
    <m/>
    <s v="Out of Box"/>
    <x v="2"/>
    <s v="Lock"/>
    <x v="2"/>
    <x v="3"/>
    <s v="replace at N/C_x000a_line 5 QTY 1) 09-550 06L 626_x000a__x000a_Broken part on trim_x000a__x000a_Ship to:_x000a_UNIFIED DOOR AND HDWE LLC_x000a_2933 AMWILER CT STE A_x000a_ATLANTA, GA, 30360, US_x000a_Attn Dakota Borman 4104491809_x000a__x000a_---------------------------------------------------_x000a__x000a_REPLACE BELOW ONLY_x000a_re. part # from PS mech_x000a_DCS talked to Dakota and he sent me picture._x000a_09-550 06L 626"/>
    <s v="Foundation Building Materials"/>
    <s v="14097773"/>
    <s v="CA1182-008"/>
    <s v="7897862"/>
    <n v="5"/>
    <s v="Schlage Commercial"/>
    <s v="Lock"/>
    <s v="L9000"/>
    <s v="El Sauzal"/>
    <n v="1"/>
    <s v="0311033~Functional Mechanical|1040~Funzionamento Meccanico|3082~Función mecánica|1036~Functional Mechanical"/>
    <s v="0161033~Broken / Bad Parts|1040~Parti rotte / difettose|3082~Partes rotas / malas|1036~Pièces cassées / mauvaises"/>
    <m/>
    <x v="0"/>
    <m/>
    <s v="S00022022486"/>
    <s v="L9010"/>
    <m/>
    <m/>
    <d v="2025-05-29T20:00:00"/>
    <m/>
    <m/>
    <s v="Replace Only"/>
    <s v="Resolved"/>
    <s v="Stephen Brown"/>
    <s v="Venus Diaz"/>
    <s v="Commercial"/>
    <d v="2025-05-29T20:00:00"/>
    <n v="0"/>
    <s v="Schlage Commercial"/>
    <s v="Functional Mechanical"/>
    <s v="Broken / Bad Parts"/>
    <s v=""/>
    <s v="2026 / 02"/>
    <s v="Return / Replace / Scrap"/>
    <s v="Product"/>
    <x v="0"/>
  </r>
  <r>
    <d v="2026-02-26T14:05:15"/>
    <s v="CAS6454109"/>
    <s v="Issue"/>
    <s v="Return / Replace / Scrap"/>
    <s v="Defective Product"/>
    <m/>
    <s v="Reliability"/>
    <x v="2"/>
    <s v="Lock"/>
    <x v="8"/>
    <x v="1"/>
    <s v="RPL ORDER #  14279978_x000a_DONE 02/07/26 CC_x000a_REPLACE_x000a_LINE 5_x000a_(QTY 1) L9092EU.B.17.630.00B.RH.09-663.10-072.134.1 3/16.RX_x000a_Building is currently occupied by owner and lock is not allowing electronic entry to room. _x000a_Please send replacement body ASAP."/>
    <s v="COLORADO DOORWAYS"/>
    <s v="14215835"/>
    <s v="25616G-3"/>
    <s v="8101955"/>
    <n v="5"/>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SLLK*10079470"/>
    <s v="L9092EL/EU"/>
    <m/>
    <m/>
    <d v="2025-12-10T19:00:00"/>
    <m/>
    <m/>
    <s v="Replace Only"/>
    <s v="Resolved"/>
    <s v="Portal Cases"/>
    <s v="Carla Castelli"/>
    <s v="Commercial"/>
    <d v="2025-12-10T19:00:00"/>
    <n v="1"/>
    <s v="Schlage Commercial"/>
    <s v="Functional Electronic"/>
    <s v="Cannot lock / Unlock"/>
    <s v="Not locking or Unlocking"/>
    <s v="2026 / 02"/>
    <s v="Return / Replace / Scrap"/>
    <s v="Product"/>
    <x v="0"/>
  </r>
  <r>
    <d v="2026-02-27T15:50:24"/>
    <s v="CAS6457120"/>
    <s v="Issue"/>
    <s v="Return / Replace / Scrap"/>
    <s v="Incorrect/Missing Product"/>
    <m/>
    <m/>
    <x v="1"/>
    <s v="Accy"/>
    <x v="9"/>
    <x v="0"/>
    <s v="N/C replacement, EPT not in correct location._x000a__x000a_Line 4 - Qty 2 - 715-HT 93&quot; (2362.2mm) US32D RH  EPT-LOC=46 7/8&quot; (1190.6mm)_x000a__x000a_Ship to:_x000a_Construction Hardware, Inc._x000a_2562 Blvd of Generals – Unit 300_x000a_Audubon, Pa. 19403_x000a_Attn: C-3118/A490"/>
    <s v="Cook &amp; Boardman dba Construction Hardware"/>
    <s v="SO03024980"/>
    <s v="P-068446-BSM"/>
    <s v="45528866"/>
    <n v="4"/>
    <s v="Ives / Gj Commercial"/>
    <s v="Accy"/>
    <s v="Continuous Hinges - Geared"/>
    <s v="Indianapolis"/>
    <n v="2"/>
    <s v="0281033~Allegion Sent Incorrect Product / Part"/>
    <s v="9731033~Incorrect Part / Component|1036~Composant/pièce incorrect|1040~Componente errato"/>
    <m/>
    <x v="0"/>
    <m/>
    <m/>
    <m/>
    <m/>
    <m/>
    <m/>
    <d v="2025-09-30T00:00:00"/>
    <m/>
    <s v="Replace Only"/>
    <s v="Resolved"/>
    <s v="Caleb Nanzer"/>
    <s v="Caleb Nanzer"/>
    <s v="Commercial"/>
    <d v="2025-09-30T00:00:00"/>
    <n v="0"/>
    <s v="Ives / Gj Commercial"/>
    <s v="Allegion Sent Incorrect Product / Part"/>
    <s v="Incorrect Part / Component"/>
    <s v=""/>
    <s v="2026 / 02"/>
    <s v="Return / Replace / Scrap"/>
    <s v="Product"/>
    <x v="0"/>
  </r>
  <r>
    <d v="2026-02-27T16:01:39"/>
    <s v="CAS6457154"/>
    <s v="Issue"/>
    <s v="Return / Replace / Scrap"/>
    <s v="Quantity"/>
    <m/>
    <m/>
    <x v="1"/>
    <s v="Accy"/>
    <x v="1"/>
    <x v="0"/>
    <s v="N/C replacement, shortage of below material._x000a__x000a_Line 1 - Qty 48 - 5BB1 4.5 x 4.5 FBLK/631_x000a__x000a_Ship to:_x000a_Hull Supply_x000a_5117 E CESAR CHAVEZ ST_x000a_Austin, TX 78702_x000a_USA"/>
    <s v="HULL SUPPLY CO INC"/>
    <s v="SO03266813"/>
    <s v="0215913-07"/>
    <s v="45699465"/>
    <n v="1"/>
    <s v="Ives / Gj Commercial"/>
    <s v="Accy"/>
    <s v="Hinges"/>
    <s v="Indianapolis"/>
    <n v="48"/>
    <s v="0641033~Allegion Shipped Incorrect Amount|1040~(Allegion) Spedito Valore/Q.tà Errato|3082~Allegion envió una cantidad incorrecta|1036~Allegion a expédié un montant incorrect"/>
    <s v="3251033~Shortage|1040~Mancanza|1055~Eksiklik|3082~Escaso|1036~Rupture"/>
    <m/>
    <x v="1"/>
    <m/>
    <m/>
    <m/>
    <m/>
    <m/>
    <m/>
    <d v="2026-02-18T00:00:00"/>
    <m/>
    <s v="Replace Only"/>
    <s v="Resolved"/>
    <s v="Caleb Nanzer"/>
    <s v="Caleb Nanzer"/>
    <s v="Commercial"/>
    <d v="2026-02-18T00:00:00"/>
    <n v="48"/>
    <s v="Ives / Gj Commercial"/>
    <s v="Allegion Shipped Incorrect Amount"/>
    <s v="Shortage"/>
    <s v=""/>
    <s v="2026 / 02"/>
    <s v="Return / Replace / Scrap"/>
    <s v="Product"/>
    <x v="0"/>
  </r>
  <r>
    <d v="2026-02-27T17:11:30"/>
    <s v="CAS6457352"/>
    <s v="Issue"/>
    <s v="Return / Replace / Scrap"/>
    <s v="Defective Product"/>
    <m/>
    <s v="Out of Box"/>
    <x v="5"/>
    <s v="Electronic Locks"/>
    <x v="10"/>
    <x v="4"/>
    <s v="CO100 questions sometimes the latch wont engage. Customer has done an FDR on the lock. I advised to check the tailpiece and he said that the tailpiece is the correct length. I advised to double check install on the lock. If they are still having issues might need to be time to replace. I am going to go ahead and replace after multiple tries and wont always engage_x000a__x000a_Please replace: LOCK.CO100.993R.70.KP.P6.EV.RHO.626.RR.4B.134.KD.S123.48-270-EV.2_x000a_Qty:1_x000a_Ship to:_x000a__x000a_14230254-1"/>
    <s v="Kevin Maldonado"/>
    <s v="14230254-1"/>
    <m/>
    <m/>
    <m/>
    <s v="Schlage Electronic Locks"/>
    <s v="Electronic Locks"/>
    <s v="CO100"/>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m/>
    <s v="Outside Escutcheon"/>
    <m/>
    <m/>
    <d v="2025-12-14T19:00:00"/>
    <m/>
    <m/>
    <s v="Replace Only"/>
    <s v="Active"/>
    <s v="Lindsay Weddel"/>
    <s v="Lindsay Weddel"/>
    <s v="Commercial"/>
    <d v="2025-12-14T19:00:00"/>
    <n v="1"/>
    <s v="Schlage Electronic Locks"/>
    <s v="Functional Electronic"/>
    <s v="Cannot lock / Unlock"/>
    <s v="Not Locking or Not Unlocking"/>
    <s v="2026 / 02"/>
    <s v="Return / Replace / Scrap"/>
    <s v="Product"/>
    <x v="0"/>
  </r>
  <r>
    <d v="2026-02-26T10:29:02"/>
    <s v="CAS6453024"/>
    <s v="Issue"/>
    <s v="Return / Replace / Scrap"/>
    <s v="Defective Product"/>
    <m/>
    <s v="Reliability"/>
    <x v="2"/>
    <s v="Lock"/>
    <x v="8"/>
    <x v="1"/>
    <s v="CAS6452690 Tech support case recommends replacing chassis for L9492EU Locks are not relocking. Customer is needing 2 replacements _x000a__x000a_NC Replacement _x000a_Line 30_x000a_qty. 2_x000a_L283-471_x000a__x000a_Ship to:_x000a_Scheels 6929 South Memorial Drive Tulsa OK 74133 USA"/>
    <s v="Kinship Group LLC"/>
    <s v="13653024"/>
    <s v="72245"/>
    <s v="7266693"/>
    <n v="30"/>
    <s v="Schlage Commercial"/>
    <s v="Lock"/>
    <s v="L9000 Electrified"/>
    <s v="Security"/>
    <n v="2"/>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194555254060"/>
    <s v="L9492EL/EU"/>
    <m/>
    <m/>
    <d v="2023-11-08T19:00:00"/>
    <m/>
    <m/>
    <s v="Replace Only"/>
    <s v="Resolved"/>
    <s v="Daniel Lister"/>
    <s v="Venus Diaz"/>
    <s v="Commercial"/>
    <d v="2023-11-08T19:00:00"/>
    <n v="0"/>
    <s v="Schlage Commercial"/>
    <s v="Functional Electronic"/>
    <s v="Cannot lock / Unlock"/>
    <s v="Not locking or Unlocking"/>
    <s v="2026 / 02"/>
    <s v="Return / Replace / Scrap"/>
    <s v="Product"/>
    <x v="0"/>
  </r>
  <r>
    <d v="2026-02-26T14:01:14"/>
    <s v="CAS6454084"/>
    <s v="Issue"/>
    <s v="Return / Replace / Scrap"/>
    <s v="Defective Product"/>
    <m/>
    <s v="Reliability"/>
    <x v="5"/>
    <s v="Electronic Locks"/>
    <x v="11"/>
    <x v="1"/>
    <s v="Please Scrap/Replace:_x000a_(QTY 17) MTK15-485_x000a__x000a_Ship To:_x000a__x000a_Roaring Fork School District_x000a_504 A 27th Street _x000a_Glenwood Springs, CO_x000a_Attn: Dustin Weller_x000a__x000a_dweller@rfschools.com_x000a__x000a_Readers will not accept the configuration card, unresponsive to smart, please replace:_x000a__x000a_Hi Rick,_x000a__x000a_So I started on the configuration of the readers and have got through six of my fifteen buildings so far. I still have two different towns with schools left to do. I wanted to give you an update on the readers that aren't configuring. Here's the list of the17 serial numbers I have so far._x000a__x000a_SN 16410385_x000a_SN 17110150_x000a_SN 17110450_x000a_SN 17110250_x000a_SN 17380116_x000a_SN 17380223_x000a_SN 17350401_x000a_SN 17110225_x000a_SN 16010002_x000a_SN 16010068_x000a_SN 16010033_x000a_SN 17430182_x000a_SN 16440389_x000a_SN 17350383_x000a_SN 17181997_x000a_SN 16440453_x000a_SN 17430183_x000a__x000a_Please let me know if you have any questions._x000a__x000a_Roaring Fork School District_x000a_504 A 27th Street Glenwood Springs, CO"/>
    <s v="Dustin Weller"/>
    <s v="TAC - CAS6454084"/>
    <m/>
    <m/>
    <m/>
    <s v="Schlage Electronic Locks"/>
    <s v="Electronic Locks"/>
    <s v="Multi-Technology Readers"/>
    <s v="Security"/>
    <n v="17"/>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MTK15 485"/>
    <m/>
    <m/>
    <d v="2016-12-31T19:00:00"/>
    <m/>
    <m/>
    <s v="Replace Only"/>
    <s v="Active"/>
    <s v="Richard Kacir"/>
    <s v="Richard Kacir"/>
    <s v="Commercial"/>
    <d v="2016-12-31T19:00:00"/>
    <n v="0"/>
    <s v="Schlage Electronic Locks"/>
    <s v="Functional Electronic"/>
    <s v="POST Fail (Power On Self Test)"/>
    <s v=""/>
    <s v="2026 / 02"/>
    <s v="Return / Replace / Scrap"/>
    <s v="Product"/>
    <x v="1"/>
  </r>
  <r>
    <d v="2026-02-26T15:57:07"/>
    <s v="CAS6454658"/>
    <s v="Issue"/>
    <s v="Return / Replace / Scrap"/>
    <s v="Defective Product"/>
    <m/>
    <s v="Out of Box"/>
    <x v="5"/>
    <s v="Electronic Locks"/>
    <x v="12"/>
    <x v="4"/>
    <s v="CO200 constant battery drain 13984859-034_x000a__x000a_Please replace: LOCK.CO200.993R.70.PRK.P.RHO.626.RR.4B.134.KD.C.48-100.2_x000a_Qty:1_x000a_Ship to:"/>
    <s v="12142637933"/>
    <s v="13984859-034"/>
    <m/>
    <m/>
    <m/>
    <s v="Schlage Electronic Locks"/>
    <s v="Electronic Locks"/>
    <s v="CO200"/>
    <s v="Ensenada"/>
    <n v="1"/>
    <s v="0321033~Functional Electronic|1040~Funzionamento Elettronico|3082~Función electrónica|1036~Electronique fonctionnelle"/>
    <s v="0151033~Battery Drain|1040~Batteria scarica|3082~Drenaje de batería|1036~Décharge de la batterie"/>
    <s v="0221033~High Battery Consumption|1036~Consommation de batterie élevée|3082~Consumo alto batería|1040~Elevato consumo della batteria"/>
    <x v="0"/>
    <m/>
    <m/>
    <s v="Inside Escutcheon"/>
    <m/>
    <m/>
    <d v="2024-12-17T19:00:00"/>
    <m/>
    <m/>
    <s v="Replace Only"/>
    <s v="Active"/>
    <s v="Lindsay Weddel"/>
    <s v="Lindsay Weddel"/>
    <s v="Commercial"/>
    <d v="2024-12-17T19:00:00"/>
    <n v="0"/>
    <s v="Schlage Electronic Locks"/>
    <s v="Functional Electronic"/>
    <s v="Battery Drain"/>
    <s v="High Battery Consumption"/>
    <s v="2026 / 02"/>
    <s v="Return / Replace / Scrap"/>
    <s v="Product"/>
    <x v="0"/>
  </r>
  <r>
    <d v="2026-02-26T15:57:43"/>
    <s v="CAS6454664"/>
    <s v="Issue"/>
    <s v="Return / Replace / Scrap"/>
    <s v="Incorrect/Missing Product"/>
    <m/>
    <m/>
    <x v="2"/>
    <s v="Lock"/>
    <x v="13"/>
    <x v="1"/>
    <s v="NC Replace from Line 3_x000a_Qty 1) 840965-32_x000a__x000a_Customer received thumb turn/coin turn cover, picture attached_x000a__x000a_Ship to:_x000a_PLASCORE INC_x000a_615 N FAIRVIEW RD_x000a_Zeeland, MI, 49464, US"/>
    <s v="PLASCORE INC"/>
    <s v="14239245"/>
    <s v="268662"/>
    <s v="8133397"/>
    <n v="3"/>
    <s v="Schlage Commercial"/>
    <s v="Lock"/>
    <s v="HL6"/>
    <s v="Security"/>
    <n v="1"/>
    <s v="0281033~Allegion Sent Incorrect Product / Part"/>
    <s v="9731033~Incorrect Part / Component|1036~Composant/pièce incorrect|1040~Componente errato"/>
    <m/>
    <x v="0"/>
    <m/>
    <s v="840965-32"/>
    <m/>
    <m/>
    <m/>
    <d v="2026-01-14T19:00:00"/>
    <m/>
    <m/>
    <s v="Replace Only"/>
    <s v="Active"/>
    <s v="Bethany Adams"/>
    <s v="Bethany Adams"/>
    <s v="Commercial"/>
    <d v="2026-01-14T19:00:00"/>
    <n v="1"/>
    <s v="Schlage Commercial"/>
    <s v="Allegion Sent Incorrect Product / Part"/>
    <s v="Incorrect Part / Component"/>
    <s v=""/>
    <s v="2026 / 02"/>
    <s v="Return / Replace / Scrap"/>
    <s v="Product"/>
    <x v="0"/>
  </r>
  <r>
    <d v="2026-02-23T15:44:52"/>
    <s v="CAS6446552"/>
    <s v="Issue"/>
    <s v="Return / Replace / Scrap"/>
    <s v="Defective Product"/>
    <m/>
    <s v="Out of Box"/>
    <x v="2"/>
    <s v="Lock"/>
    <x v="2"/>
    <x v="1"/>
    <s v="Replace (1) 47751330_x000a__x000a_Attn:_x000a_Andy Medeiros_x000a_Ship to:_x000a_600 Hartz Ave. #204_x000a_Danville, CA. 94526_x000a__x000a_L9444 OS-OCC broken - sending pictures_x000a_1 3/4&quot; thick door._x000a_Purchased through wholesale - 10968548_x000a_subject line states IS-OCC - it is for the outside."/>
    <s v="Andy Medeiros"/>
    <s v="TAC-CAS6446552"/>
    <s v="CAS6446552 RPL TAC"/>
    <m/>
    <m/>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47751330"/>
    <s v="L9444"/>
    <s v="Indicator"/>
    <m/>
    <m/>
    <d v="2026-02-16T02:00:00"/>
    <m/>
    <s v="Replace Only"/>
    <s v="Resolved"/>
    <s v="Mike Colemon"/>
    <s v="Venus Diaz"/>
    <s v="Commercial"/>
    <d v="2026-02-16T02:00:00"/>
    <n v="1"/>
    <s v="Schlage Commercial"/>
    <s v="Functional Mechanical"/>
    <s v="Broken / Bad Parts"/>
    <s v=""/>
    <s v="2026 / 02"/>
    <s v="Return / Replace / Scrap"/>
    <s v="Product"/>
    <x v="0"/>
  </r>
  <r>
    <d v="2026-02-24T13:23:25"/>
    <s v="CAS6448606"/>
    <s v="Issue"/>
    <s v="Return / Replace / Scrap"/>
    <s v="Defective Product"/>
    <m/>
    <s v="Out of Box"/>
    <x v="0"/>
    <s v="Exit"/>
    <x v="14"/>
    <x v="0"/>
    <s v="NC REPLACE _x000a_LINE 4 - 1 EACH 33A / RX-LC-QELA-3327A-NL-OP-US26DAM-3'-LBR-L/TRIM-388-US26D (ED33A 27696) _x000a__x000a_SHIP TO _x000a_D.H. Pace Door Services_x000a_1901 E 119TH ST_x000a_OLATHE, KS 66061_x000a_USA_x000a__x000a_PLEASE SEND VIDEO _x000a_SCRAP IN FIELD DEFECTIVE MATERIAL _x000a__x000a__x000a_Do you need a replacement for a component or the entire device?: Component_x000a_Please describe the component: The LED signals are flashing, and the latch bolt will not retract. The voltage has been verified and also the leaf next to it uses the same power supply and it works without any issues.  _x000a_Is there anything else we should know about this return?: I have a video from the customer I can provide in an email if needed, could not attach._x000a_Selected primary Product Type: Exits_x000a_Do you also need to update the Ship To Address on your order?: No_x000a_The original ship-to address is saved on the shipping tab._x000a_Email: rhonda.lang@dhpace.com_x000a_Phone Number: (816) 480-2459_x000a_Preferred Contact Method: Email"/>
    <s v="D H PACE COMPANY"/>
    <s v="SO03039284"/>
    <s v="262.554053"/>
    <s v="45456658"/>
    <n v="4"/>
    <s v="Von Duprin"/>
    <s v="Exit"/>
    <s v="33A/35A"/>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33A 27696"/>
    <s v="Latch"/>
    <m/>
    <m/>
    <d v="2025-08-06T20:00:00"/>
    <m/>
    <m/>
    <s v="Replace Only"/>
    <s v="Resolved"/>
    <s v="Portal Cases"/>
    <s v="Mary Rowinski"/>
    <s v="Commercial"/>
    <d v="2025-08-06T20:00:00"/>
    <n v="0"/>
    <s v="Von Duprin"/>
    <s v="Functional Mechanical"/>
    <s v="Manufacturing"/>
    <s v="Mfg Issue / Machining Issue"/>
    <s v="2026 / 02"/>
    <s v="Return / Replace / Scrap"/>
    <s v="Product"/>
    <x v="0"/>
  </r>
  <r>
    <d v="2026-02-24T17:44:23"/>
    <s v="CAS6449646"/>
    <s v="Issue"/>
    <s v="Return / Replace / Scrap"/>
    <s v="Defective Product"/>
    <m/>
    <s v="Out of Box"/>
    <x v="2"/>
    <s v="Lock"/>
    <x v="3"/>
    <x v="1"/>
    <s v="SIF and Replace_x000a__x000a_40-800-40 626 OS-OCC"/>
    <s v="KELLEY BROTHERS"/>
    <s v="14103940"/>
    <s v="3-41474-25020ADD"/>
    <m/>
    <m/>
    <s v="Schlage Commercial"/>
    <s v="Lock"/>
    <s v="ND"/>
    <s v="Security"/>
    <n v="1"/>
    <s v="0311033~Functional Mechanical|1040~Funzionamento Meccanico|3082~Función mecánica|1036~Functional Mechanical"/>
    <s v="0161033~Broken / Bad Parts|1040~Parti rotte / difettose|3082~Partes rotas / malas|1036~Pièces cassées / mauvaises"/>
    <m/>
    <x v="0"/>
    <m/>
    <s v="194555237278"/>
    <s v="ND40"/>
    <s v="Indicator"/>
    <m/>
    <d v="2025-06-25T20:00:00"/>
    <m/>
    <m/>
    <s v="Replace Only"/>
    <s v="Resolved"/>
    <s v="Robert Harrison"/>
    <s v="Venus Diaz"/>
    <s v="Commercial"/>
    <d v="2025-06-25T20:00:00"/>
    <n v="0"/>
    <s v="Schlage Commercial"/>
    <s v="Functional Mechanical"/>
    <s v="Broken / Bad Parts"/>
    <s v=""/>
    <s v="2026 / 02"/>
    <s v="Return / Replace / Scrap"/>
    <s v="Product"/>
    <x v="0"/>
  </r>
  <r>
    <d v="2026-02-23T16:35:05"/>
    <s v="CAS6446777"/>
    <s v="Issue"/>
    <s v="Return / Replace / Scrap"/>
    <s v="Incorrect/Missing Product"/>
    <m/>
    <m/>
    <x v="6"/>
    <s v="Multiple"/>
    <x v="15"/>
    <x v="5"/>
    <s v="Larry reported receiving LCN 1461 closer instead of ALX 80  1945550451019_x000a_NCR &amp; SIF_x000a__x000a_3704 CRAWFORDVILLE RD_x000a_Tallahassee, FL 32305_x000a_USA"/>
    <s v="DOOR PRODUCTS COMPANY"/>
    <s v="SO03259743"/>
    <s v="AB-SMILEWORKS26"/>
    <s v="45687793"/>
    <n v="2"/>
    <s v="Proexpress"/>
    <s v="Multiple"/>
    <s v="Multiple"/>
    <s v="Olathe"/>
    <n v="1"/>
    <s v="0281033~Allegion Sent Incorrect Product / Part"/>
    <s v="9721033~Incorrect Product|1036~Produit incorrect|1040~Prodotto errato"/>
    <m/>
    <x v="0"/>
    <m/>
    <m/>
    <m/>
    <m/>
    <m/>
    <d v="2026-02-03T19:00:00"/>
    <m/>
    <m/>
    <s v="Replace Only"/>
    <s v="Resolved"/>
    <s v="Kris Learned"/>
    <s v="Kris Learned"/>
    <s v="Commercial"/>
    <d v="2026-02-03T19:00:00"/>
    <n v="1"/>
    <s v="Proexpress"/>
    <s v="Allegion Sent Incorrect Product / Part"/>
    <s v="Incorrect Product"/>
    <s v=""/>
    <s v="2026 / 02"/>
    <s v="Return / Replace / Scrap"/>
    <s v="Product"/>
    <x v="0"/>
  </r>
  <r>
    <d v="2026-02-23T08:27:32"/>
    <s v="CAS6444677"/>
    <s v="Issue"/>
    <s v="Return / Replace / Scrap"/>
    <s v="Incorrect/Missing Product"/>
    <m/>
    <m/>
    <x v="2"/>
    <s v="Lock"/>
    <x v="3"/>
    <x v="1"/>
    <s v="NC Replace from line 1_x000a_Qty 16) 03-231 ATH 626_x000a_Qty 16) N123-034 626_x000a_Qty 16) N523-020_x000a__x000a_Customer received push button levers on both sides_x000a__x000a_Ship to:_x000a_TOTAL HARDWARE INC_x000a_500 MULLER LN_x000a_Newport News, VA, 23606, US"/>
    <s v="TOTAL HARDWARE INC"/>
    <s v="14196019"/>
    <s v="PO019740"/>
    <s v="8069319"/>
    <n v="1"/>
    <s v="Schlage Commercial"/>
    <s v="Lock"/>
    <s v="ND"/>
    <s v="Security"/>
    <n v="16"/>
    <s v="0281033~Allegion Sent Incorrect Product / Part"/>
    <s v="9731033~Incorrect Part / Component|1036~Composant/pièce incorrect|1040~Componente errato"/>
    <m/>
    <x v="0"/>
    <m/>
    <s v="03-231 ATH 626"/>
    <m/>
    <m/>
    <m/>
    <d v="2025-11-09T19:00:00"/>
    <m/>
    <m/>
    <s v="Replace Only"/>
    <s v="Resolved"/>
    <s v="Bethany Adams"/>
    <s v="Kevin Durand"/>
    <s v="Commercial"/>
    <d v="2025-11-09T19:00:00"/>
    <n v="0"/>
    <s v="Schlage Commercial"/>
    <s v="Allegion Sent Incorrect Product / Part"/>
    <s v="Incorrect Part / Component"/>
    <s v=""/>
    <s v="2026 / 02"/>
    <s v="Return / Replace / Scrap"/>
    <s v="Product"/>
    <x v="0"/>
  </r>
  <r>
    <d v="2026-02-23T09:50:05"/>
    <s v="CAS6444973"/>
    <s v="Issue"/>
    <s v="Return / Replace / Scrap"/>
    <s v="Incorrect/Missing Product"/>
    <m/>
    <m/>
    <x v="2"/>
    <s v="Lock"/>
    <x v="2"/>
    <x v="1"/>
    <s v="Replace from line 1_x000a_Qty 1) 09-403 03 A 622_x000a_Qty 1) 30-001 613 C 0-bit_x000a__x000a_Missing inside rose, cylinder came in wrong keyway_x000a__x000a_Ship to:_x000a_IDS - Louisiana_x000a_150 TEAL ST_x000a_SUITE 240_x000a_SAINT ROSE, LA, 70087, US"/>
    <s v="Integrated Door Systems LLC"/>
    <s v="14205023"/>
    <s v="310085-003"/>
    <s v="8087358"/>
    <n v="1"/>
    <s v="Schlage Commercial"/>
    <s v="Lock"/>
    <s v="L9000"/>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9-403 03 A 622"/>
    <m/>
    <m/>
    <m/>
    <d v="2025-11-24T19:00:00"/>
    <m/>
    <m/>
    <s v="Replace Only"/>
    <s v="Resolved"/>
    <s v="Bethany Adams"/>
    <s v="Kevin Durand"/>
    <s v="Commercial"/>
    <d v="2025-11-24T19:00:00"/>
    <n v="0"/>
    <s v="Schlage Commercial"/>
    <s v="Allegion Sent Missing Product / Part"/>
    <s v="Missing Part / Component"/>
    <s v=""/>
    <s v="2026 / 02"/>
    <s v="Return / Replace / Scrap"/>
    <s v="Product"/>
    <x v="0"/>
  </r>
  <r>
    <d v="2026-02-23T10:46:48"/>
    <s v="CAS6445251"/>
    <s v="Issue"/>
    <s v="Return / Replace / Scrap"/>
    <s v="Incorrect/Missing Product"/>
    <m/>
    <m/>
    <x v="1"/>
    <s v="Accy"/>
    <x v="16"/>
    <x v="0"/>
    <s v="Provided photo to tech support and they advised finish is appropriate for the US10B finish. See below: Request denied as US10B finish is created with the intention of the oil to rub off and create an antique-esque appearance. This will appear inconsistent over time with handling, environment, and cleaning. _x000a__x000a_N/C Replacement Line# 2 / Customer Reported Finish Issue Is Not US10B_x000a__x000a_Please provide photos of issue before replacement_x000a__x000a_Return Line# 2 _x000a_6EA 8190HD-0  US10B 1.3/4&quot;_x000a__x000a_Replace @ No Charge _x000a_6EA 8190HD-0  US10B 1.3/4&quot;_x000a__x000a_SHIP TO ADDRESS_x000a_BUILDERS HARDWARE CO_x000a_2313 CHATAWA DR_x000a_Baton Rouge, LA 70815"/>
    <s v="BUILDERS HARDWARE CO"/>
    <s v="SO03128385"/>
    <s v="60115C"/>
    <s v="45573242"/>
    <n v="2"/>
    <s v="Ives / Gj Commercial"/>
    <s v="Accy"/>
    <s v="Pulls &amp; Pushbars"/>
    <s v="Indianapolis"/>
    <n v="6"/>
    <s v="0281033~Allegion Sent Incorrect Product / Part"/>
    <s v="9721033~Incorrect Product|1036~Produit incorrect|1040~Prodotto errato"/>
    <m/>
    <x v="0"/>
    <m/>
    <s v="PULL.10703"/>
    <m/>
    <m/>
    <m/>
    <m/>
    <d v="2026-02-23T00:00:00"/>
    <m/>
    <s v="Return and Replace"/>
    <s v="Resolved"/>
    <s v="Tre' Anthony Barnes"/>
    <s v="Caleb Nanzer"/>
    <s v="Commercial"/>
    <d v="2026-02-23T00:00:00"/>
    <n v="6"/>
    <s v="Ives / Gj Commercial"/>
    <s v="Allegion Sent Incorrect Product / Part"/>
    <s v="Incorrect Product"/>
    <s v=""/>
    <s v="2026 / 02"/>
    <s v="Return / Replace / Scrap"/>
    <s v="Product"/>
    <x v="0"/>
  </r>
  <r>
    <d v="2026-02-23T11:33:31"/>
    <s v="CAS6445477"/>
    <s v="Issue"/>
    <s v="Return / Replace / Scrap"/>
    <s v="Incorrect/Missing Product"/>
    <m/>
    <m/>
    <x v="7"/>
    <s v="Accy"/>
    <x v="17"/>
    <x v="0"/>
    <s v="N/C Replacement Line# 1 / Customer Received No Holes_x000a__x000a_Replace @ No Charge _x000a_1EA 656A-E-V3-W/HOLES-36&quot; (914MM)_x000a__x000a_BUILDERS HARDWARE &amp; SUPPLY_x000a_114 S AUBURN ST_x000a_Kennewick, WA 99336"/>
    <s v="Rob Riggins"/>
    <s v="SO03265563"/>
    <s v="P1294760 RPL 2926"/>
    <s v="45702885"/>
    <n v="1"/>
    <s v="Zero"/>
    <s v="Accy"/>
    <s v="Thresholds"/>
    <s v="Indianapolis"/>
    <n v="1"/>
    <s v="0281033~Allegion Sent Incorrect Product / Part"/>
    <s v="9721033~Incorrect Product|1036~Produit incorrect|1040~Prodotto errato"/>
    <m/>
    <x v="0"/>
    <m/>
    <s v="THR656"/>
    <m/>
    <m/>
    <m/>
    <m/>
    <d v="2026-02-23T00:00:00"/>
    <m/>
    <s v="Replace Only"/>
    <s v="Resolved"/>
    <s v="Tre' Anthony Barnes"/>
    <s v="Caleb Nanzer"/>
    <s v="Commercial"/>
    <d v="2026-02-23T00:00:00"/>
    <n v="1"/>
    <s v="Zero"/>
    <s v="Allegion Sent Incorrect Product / Part"/>
    <s v="Incorrect Product"/>
    <s v=""/>
    <s v="2026 / 02"/>
    <s v="Return / Replace / Scrap"/>
    <s v="Product"/>
    <x v="0"/>
  </r>
  <r>
    <d v="2026-02-23T11:36:45"/>
    <s v="CAS6445492"/>
    <s v="Issue"/>
    <s v="Return / Replace / Scrap"/>
    <s v="Incorrect/Missing Product"/>
    <m/>
    <m/>
    <x v="7"/>
    <s v="Accy"/>
    <x v="17"/>
    <x v="0"/>
    <s v="N/C Replacement Line# 1 / Customer Received No Holes_x000a__x000a_Replace @ No Charge _x000a_2EA 656A-E-V3-W/HOLES-36&quot; (914MM)_x000a__x000a_Ship To Address _x000a_BUILDERS HARDWARE &amp; SUPPLY_x000a_114 S AUBURN ST_x000a_Kennewick, WA 99336"/>
    <s v="Rob Riggins"/>
    <s v="SO03265569"/>
    <s v="P1294799  RPL 2926"/>
    <s v="45702894"/>
    <n v="1"/>
    <s v="Zero"/>
    <s v="Accy"/>
    <s v="Thresholds"/>
    <s v="Indianapolis"/>
    <n v="2"/>
    <s v="0281033~Allegion Sent Incorrect Product / Part"/>
    <s v="9721033~Incorrect Product|1036~Produit incorrect|1040~Prodotto errato"/>
    <m/>
    <x v="0"/>
    <m/>
    <m/>
    <m/>
    <m/>
    <m/>
    <m/>
    <d v="2026-02-23T00:00:00"/>
    <m/>
    <s v="Replace Only"/>
    <s v="Resolved"/>
    <s v="Tre' Anthony Barnes"/>
    <s v="Caleb Nanzer"/>
    <s v="Commercial"/>
    <d v="2026-02-23T00:00:00"/>
    <n v="2"/>
    <s v="Zero"/>
    <s v="Allegion Sent Incorrect Product / Part"/>
    <s v="Incorrect Product"/>
    <s v=""/>
    <s v="2026 / 02"/>
    <s v="Return / Replace / Scrap"/>
    <s v="Product"/>
    <x v="0"/>
  </r>
  <r>
    <d v="2026-02-23T14:30:23"/>
    <s v="CAS6446228"/>
    <s v="Issue"/>
    <s v="Return / Replace / Scrap"/>
    <s v="Defective Product"/>
    <m/>
    <s v="Out of Box"/>
    <x v="0"/>
    <s v="Exit"/>
    <x v="18"/>
    <x v="0"/>
    <s v="NO CHARGE REPLACEMENT_x000a_DONE 02/24/26 GV_x000a__x000a_LINE 1 QTY 2 EA:_x000a_114320-00  QELA/MEL Motor Cable_x000a_114317-00: QELA CONVERSION KIT_x000a__x000a_DEFECTIVE ON:  RX-QEL-L-AX-99-L-NL-US26D-3'-LHR-996-06-US26D-299-PBT=US32D_x000a__x000a_SHIP TO:_x000a_KENDELL INTERMEDIATE CORP DBA NEWPORT DIST INC_x000a_494 Congress Cir N_x000a_Roselle, IL 60172_x000a__x000a_*PLEASE NOTE PART # YOU LISTED IS: 114320-00  QELA/MEL Motor Cable AND YOU REQUIRE A NEW MOTOR ASSEMBLY. I'LL SEND BOTH, JUST IN CASE. _x000a_*********************_x000a_Do you need a replacement for a component or the entire device?: Component_x000a_Please describe the component: Tech support operator - Nick_x000a_Case number-CAS6437446_x000a_Part# 114320_x000a_Panic device not consistently retracting. Determined it needs a new motor(part# above)_x000a_Is there anything else we should know about this return?: Tech support operator - Nick_x000a_Case number-CAS6437446_x000a_Part# 114320_x000a_Panic device not consistently retracting. Determined it needs a new motor(part# above)_x000a_Selected primary Product Type: Exits_x000a_Do you also need to update the Ship To Address on your order?: No_x000a_The original ship-to address is saved on the shipping tab._x000a_Email: jstephens@kendelldrs.com_x000a_Phone Number: (630) 730-1930_x000a_Preferred Contact Method: Email"/>
    <s v="Kendell Intermediate Corporation - dba Newport Distribution Inc"/>
    <s v="SO03230376"/>
    <s v="PO367444"/>
    <s v="45667327"/>
    <n v="1"/>
    <s v="Von Duprin"/>
    <s v="Exit"/>
    <s v="98/99"/>
    <s v="Indianapolis"/>
    <n v="2"/>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s v="114320-00"/>
    <s v="QEL Motor"/>
    <m/>
    <m/>
    <d v="2026-01-19T19:00:00"/>
    <m/>
    <m/>
    <s v="Replace Only"/>
    <s v="Resolved"/>
    <s v="Portal Cases"/>
    <s v="Geraldine Volonnino"/>
    <s v="Commercial"/>
    <d v="2026-01-19T19:00:00"/>
    <n v="2"/>
    <s v="Von Duprin"/>
    <s v="Functional Electronic"/>
    <s v="Motor / Solenoid Issue"/>
    <s v="Motor Not Pulling / Releasing"/>
    <s v="2026 / 02"/>
    <s v="Return / Replace / Scrap"/>
    <s v="Product"/>
    <x v="0"/>
  </r>
  <r>
    <d v="2026-02-23T14:57:41"/>
    <s v="CAS6446354"/>
    <s v="Issue"/>
    <s v="Return / Replace / Scrap"/>
    <s v="Incorrect/Missing Product"/>
    <m/>
    <m/>
    <x v="2"/>
    <s v="Lock"/>
    <x v="19"/>
    <x v="1"/>
    <s v="2-26-26 NEW RPA - 72602260474501   LVL 7/ NON XP   USED SAME LKSM ID L12549 AS ORIG PO PER PAUL KRAUSE EMAIL APPENDED TO ORIG PO  SM_x000a__x000a_Return / RPL NC / Customer received the wrong keyway. See attached pictures. _x000a__x000a_Line 4 Qty 64) KEY.35-199-EV.468.S123.DETAIL_x000a_RPA: 72901250474502_x000a__x000a_Ship to/Pick-up (1 label @ 1lb):_x000a_IDN HARDWARE SALES_x000a_7330 W MONTROSE AVE_x000a_NORRIDGE, IL, 60706, US"/>
    <s v="IDN H HOFFMAN"/>
    <s v="14017206"/>
    <s v="4418793-00"/>
    <s v="7769380"/>
    <n v="4"/>
    <s v="Schlage Commercial"/>
    <s v="Lock"/>
    <s v="Keys"/>
    <s v="Security"/>
    <n v="64"/>
    <s v="0281033~Allegion Sent Incorrect Product / Part"/>
    <s v="9721033~Incorrect Product|1036~Produit incorrect|1040~Prodotto errato"/>
    <m/>
    <x v="0"/>
    <m/>
    <s v="KYSS-SLKY*9025783"/>
    <m/>
    <m/>
    <m/>
    <d v="2025-02-02T19:00:00"/>
    <m/>
    <m/>
    <s v="Return and Replace"/>
    <s v="Active"/>
    <s v="Damien Shiles"/>
    <s v="Veronica Ross"/>
    <s v="Commercial"/>
    <d v="2025-02-02T19:00:00"/>
    <n v="0"/>
    <s v="Schlage Commercial"/>
    <s v="Allegion Sent Incorrect Product / Part"/>
    <s v="Incorrect Product"/>
    <s v=""/>
    <s v="2026 / 02"/>
    <s v="Return / Replace / Scrap"/>
    <s v="Product"/>
    <x v="0"/>
  </r>
  <r>
    <d v="2026-02-23T16:33:50"/>
    <s v="CAS6446771"/>
    <s v="Issue"/>
    <s v="Return / Replace / Scrap"/>
    <s v="Incorrect/Missing Product"/>
    <m/>
    <m/>
    <x v="2"/>
    <s v="Lock"/>
    <x v="3"/>
    <x v="1"/>
    <s v="REPLACE / SCRAP_x000a_LINE 32_x000a_QTY 2_x000a_LOCK.ND53I.P6.D.RHO.626.RH.13-247.10-025.134.KD.FG.48-101.2.IS-LOC_x000a__x000a_Is there anything else we should know about your request?: THIS SHOULD BE A NO CHARGE REPLACEMENT - 2 OUT OF THE 39 SCHND53-PD-RHO-626-FG-IS-LOC LOCKS WERE MISSING PARTS_x000a_Selected primary Product Type: Mechanical Locks_x000a_Do you also need to update the Ship To Address on your order?: Yes_x000a_The customer changed the ship-to address and it is saved on the shipping tab._x000a_Email: josh.steinmann@imlss.com_x000a_Phone Number: (801) 486-0079_x000a_Preferred Contact Method: Email"/>
    <s v="IML Security Supply"/>
    <s v="14234058"/>
    <s v="691055"/>
    <s v="8131014"/>
    <n v="32"/>
    <s v="Schlage Commercial"/>
    <s v="Lock"/>
    <s v="ND"/>
    <s v="Security"/>
    <n v="2"/>
    <s v="0281033~Allegion Sent Incorrect Product / Part"/>
    <s v="9731033~Incorrect Part / Component|1036~Composant/pièce incorrect|1040~Componente errato"/>
    <m/>
    <x v="0"/>
    <m/>
    <s v="ND-SLLK*11204303"/>
    <s v="ND53"/>
    <m/>
    <m/>
    <d v="2026-01-13T19:00:00"/>
    <m/>
    <m/>
    <s v="Replace Only"/>
    <s v="Resolved"/>
    <s v="Portal Cases"/>
    <s v="Jeff Livingston"/>
    <s v="Commercial"/>
    <d v="2026-01-13T19:00:00"/>
    <n v="2"/>
    <s v="Schlage Commercial"/>
    <s v="Allegion Sent Incorrect Product / Part"/>
    <s v="Incorrect Part / Component"/>
    <s v=""/>
    <s v="2026 / 02"/>
    <s v="Return / Replace / Scrap"/>
    <s v="Product"/>
    <x v="0"/>
  </r>
  <r>
    <d v="2026-02-25T09:23:00"/>
    <s v="CAS6450108"/>
    <s v="Issue"/>
    <s v="Return / Replace / Scrap"/>
    <s v="Defective Product"/>
    <m/>
    <s v="Reliability"/>
    <x v="5"/>
    <s v="Electronic Locks"/>
    <x v="20"/>
    <x v="1"/>
    <s v="2/26/26 CM_x000a_SLD CREDIT RMA 14278797_x000a_QS REPLACEMENT_x000a__x000a_Line 1- Defective_x000a_Tech case- CAS6448960_x000a__x000a_Need by tomorrow 2/26_x000a__x000a_Replace no charge:_x000a_Line 1 Qty 1_x000a_MT20W _x000a__x000a_Ship next day air_x000a__x000a_Issue call tag to return defective device_x000a__x000a_Ship to/Pick up:_x000a_CBG_x000a_C/O PORT MALABAR_x000a_4600 DIXIE HIGHWAY_x000a_PALM bay FLORIDA  32905_x000a_ATTN JARED DELMAN"/>
    <s v="BA Hoft of Raleigh LLC"/>
    <s v="14113117"/>
    <s v="PO-075799"/>
    <s v="7919432"/>
    <n v="1"/>
    <s v="Schlage Electronic Locks"/>
    <s v="Electronic Locks"/>
    <s v="MT20W"/>
    <s v="Security"/>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194555215115"/>
    <s v="Reader"/>
    <m/>
    <m/>
    <d v="2025-06-18T20:00:00"/>
    <m/>
    <m/>
    <s v="Return and Replace"/>
    <s v="Active"/>
    <s v="Tuesday Bailey"/>
    <s v="Kevin Durand"/>
    <s v="Commercial"/>
    <d v="2025-06-18T20:00:00"/>
    <n v="0"/>
    <s v="Schlage Electronic Locks"/>
    <s v="Functional Electronic"/>
    <s v="Communication / Commissioning / Programming"/>
    <s v="Failed Programming"/>
    <s v="2026 / 02"/>
    <s v="Return / Replace / Scrap"/>
    <s v="Product"/>
    <x v="0"/>
  </r>
  <r>
    <d v="2026-02-25T11:16:52"/>
    <s v="CAS6450647"/>
    <s v="Issue"/>
    <s v="Return / Replace / Scrap"/>
    <s v="Defective Product"/>
    <m/>
    <s v="Reliability"/>
    <x v="5"/>
    <s v="Electronic Locks"/>
    <x v="11"/>
    <x v="1"/>
    <s v="Tech Accommodation:_x000a__x000a_Qty: 1  Part: MTK15-485_x000a__x000a_Please ship to:_x000a__x000a_Advanced Protective Technology_x000a_Attn: Christopher Garmon _x000a_216 Mountain Drive #104_x000a_Destin, FL  32541_x000a__x000a_Reason:_x000a__x000a_Cust has a reader that a piece that came off with the pigtail when the pigtail was taken off. Need to replace the reader."/>
    <s v="Christopher Garmon"/>
    <s v="TECH ACCOMMODATION"/>
    <s v="CAS6450647 RPL TAC"/>
    <m/>
    <m/>
    <s v="Schlage Electronic Locks"/>
    <s v="Electronic Locks"/>
    <s v="Multi-Technology Readers"/>
    <s v="Security"/>
    <n v="1"/>
    <s v="0321033~Functional Electronic|1040~Funzionamento Elettronico|3082~Función electrónica|1036~Electronique fonctionnelle"/>
    <s v="3931033~Will Not Power Up|1036~Ne Sera Pas Sous Tension|3082~No se enciende|1040~Non si accende|1055~Güç Ünitesi Çalışmıyor"/>
    <s v="0111033~Damaged Part|1036~Pièce endommagée|3082~Parte dañada|1040~Parte Danneggiata"/>
    <x v="0"/>
    <m/>
    <s v="MTK15-485"/>
    <s v="MTK15 485"/>
    <m/>
    <m/>
    <m/>
    <d v="2026-02-25T02:00:00"/>
    <m/>
    <s v="Replace Only"/>
    <s v="Resolved"/>
    <s v="Mikey Louis"/>
    <s v="Jeff Livingston"/>
    <s v="Commercial"/>
    <d v="2026-02-25T02:00:00"/>
    <n v="1"/>
    <s v="Schlage Electronic Locks"/>
    <s v="Functional Electronic"/>
    <s v="Will Not Power Up"/>
    <s v="Damaged Part"/>
    <s v="2026 / 02"/>
    <s v="Return / Replace / Scrap"/>
    <s v="Product"/>
    <x v="1"/>
  </r>
  <r>
    <d v="2026-02-25T17:09:28"/>
    <s v="CAS6452103"/>
    <s v="Issue"/>
    <s v="Return / Replace / Scrap"/>
    <s v="Incorrect/Missing Product"/>
    <m/>
    <m/>
    <x v="1"/>
    <s v="Accy"/>
    <x v="9"/>
    <x v="0"/>
    <s v="NC RPL_x000a__x000a_1EA 112XY 83&quot; (2108.2mm) 315AN LH EPT-LOC=30&quot; (762mm)_x000a__x000a_D H PACE COMPANY_x000a_1901 E 119TH ST_x000a_OLATHE, KS 66061_x000a__x000a_***************************_x000a_Is there anything else we should know about this return?: One of the 112XY 83&quot; EPT prepped at 30&quot; hinge was prepped in the wrong location.  Customer has sent pictures and I can send in an email, couldn't attach here.  It was prepped at about 38.5&quot;._x000a_Selected primary Product Type: Accessories_x000a_Do you also need to update the Ship To Address on your order?: No_x000a_The original ship-to address is saved on the shipping tab._x000a_Did the label match the product inside?: No_x000a_Email: rhonda.lang@dhpace.com_x000a_Phone Number: (816) 480-2459_x000a_Preferred Contact Method: Email"/>
    <s v="D H PACE COMPANY"/>
    <s v="SO03132608"/>
    <s v="262.556979"/>
    <s v="45552453"/>
    <n v="2"/>
    <s v="Ives / Gj Commercial"/>
    <s v="Accy"/>
    <s v="Continuous Hinges - Geared"/>
    <s v="Indianapolis"/>
    <n v="1"/>
    <s v="0281033~Allegion Sent Incorrect Product / Part"/>
    <s v="9721033~Incorrect Product|1036~Produit incorrect|1040~Prodotto errato"/>
    <m/>
    <x v="0"/>
    <m/>
    <s v="CH112XY-1"/>
    <m/>
    <m/>
    <m/>
    <d v="2025-10-15T20:00:00"/>
    <m/>
    <m/>
    <s v="Replace Only"/>
    <s v="Resolved"/>
    <s v="Portal Cases"/>
    <s v="Deandra Ball"/>
    <s v="Commercial"/>
    <d v="2025-10-15T20:00:00"/>
    <n v="0"/>
    <s v="Ives / Gj Commercial"/>
    <s v="Allegion Sent Incorrect Product / Part"/>
    <s v="Incorrect Product"/>
    <s v=""/>
    <s v="2026 / 02"/>
    <s v="Return / Replace / Scrap"/>
    <s v="Product"/>
    <x v="0"/>
  </r>
  <r>
    <d v="2026-02-26T07:11:45"/>
    <s v="CAS6452419"/>
    <s v="Issue"/>
    <s v="Return / Replace / Scrap"/>
    <s v="Incorrect/Missing Product"/>
    <m/>
    <m/>
    <x v="2"/>
    <s v="Lock"/>
    <x v="2"/>
    <x v="1"/>
    <s v="RPL ORDER #  14278784_x000a_DONE 02/26/26 CC_x000a_REPLACE _x000a_LINE 3_x000a_(QTY 1) IND KIT, SEC, THUMBTURN, ADA, OCCUPIED/VACANT, 134, 626_x000a_47804358-626_x000a_I/S Indicator cover and thumb turn missing."/>
    <s v="S A MORMAN &amp; CO"/>
    <s v="14183092"/>
    <s v="252023AH"/>
    <s v="8043275"/>
    <n v="3"/>
    <s v="Schlage Commercial"/>
    <s v="Lock"/>
    <s v="L9000"/>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7804358-626"/>
    <s v="L9456"/>
    <s v="Indicator"/>
    <m/>
    <d v="2025-10-15T20:00:00"/>
    <m/>
    <m/>
    <s v="Return and Replace"/>
    <s v="Resolved"/>
    <s v="Carla Castelli"/>
    <s v="Carla Castelli"/>
    <s v="Commercial"/>
    <d v="2025-10-15T20:00:00"/>
    <n v="0"/>
    <s v="Schlage Commercial"/>
    <s v="Allegion Sent Missing Product / Part"/>
    <s v="Missing Part / Component"/>
    <s v=""/>
    <s v="2026 / 02"/>
    <s v="Return / Replace / Scrap"/>
    <s v="Product"/>
    <x v="0"/>
  </r>
  <r>
    <d v="2026-02-26T10:30:55"/>
    <s v="CAS6453036"/>
    <s v="Issue"/>
    <s v="Return / Replace / Scrap"/>
    <s v="Defective Product"/>
    <m/>
    <s v="Out of Box"/>
    <x v="3"/>
    <s v="Dctl"/>
    <x v="21"/>
    <x v="2"/>
    <s v="6440 operator dead out of the box. Swapped with another unit and the problem followed the module. Defective unit. _x000a__x000a_Replace under warranty&quot;_x000a_1x 6440-MD_x000a__x000a_Ship to:_x000a_Murray Womble Co _x000a_Attn: Jeff Whitfield _x000a_8150 N 116 E Ave_x000a_Owasso OK 74055"/>
    <s v="Jeff Whitfield"/>
    <s v="761527-02"/>
    <m/>
    <m/>
    <m/>
    <s v="Lcn"/>
    <s v="Dctl"/>
    <s v="6440XP"/>
    <s v="Princeton"/>
    <n v="1"/>
    <s v="1801033~Door Not in Control|1036~Porte Pas Dans le Contrôle|1031~Tür nicht unter Kontrolle|1040~Porta senza Controllo|3082~Puerta sin control|1055~Kapı Kontrolde Değil|2070~Porta não está no controle"/>
    <s v="8431033~Door Not Opening at All|1036~La porte ne s'ouvre pas du tout|1040~La porta non si apre del tutto|3082~La puerta no se abre en absoluto|1055~Kapı hiç açılmıyor"/>
    <m/>
    <x v="0"/>
    <m/>
    <s v="6440-MD"/>
    <s v="Module Kit"/>
    <m/>
    <m/>
    <d v="2025-08-14T20:00:00"/>
    <m/>
    <m/>
    <s v="Return and Replace"/>
    <s v="Active"/>
    <s v="Nicholas Lott"/>
    <s v="Lisa Waterhouse"/>
    <s v="Commercial"/>
    <d v="2025-08-14T20:00:00"/>
    <n v="0"/>
    <s v="Lcn"/>
    <s v="Door Not in Control"/>
    <s v="Door Not Opening at All"/>
    <s v=""/>
    <s v="2026 / 02"/>
    <s v="Return / Replace / Scrap"/>
    <s v="Product"/>
    <x v="0"/>
  </r>
  <r>
    <d v="2026-02-26T11:36:08"/>
    <s v="CAS6453391"/>
    <s v="Issue"/>
    <s v="Return / Replace / Scrap"/>
    <s v="Incorrect/Missing Product"/>
    <m/>
    <m/>
    <x v="8"/>
    <s v="Exit"/>
    <x v="22"/>
    <x v="0"/>
    <s v="RPL ORDER # SO03288410_x000a_DONE 02/26/26 CC_x000a_REPLACE_x000a_LINE 2_x000a_(QTY 6)  106222622 -RATCHET RELEASE ASSY US19_x000a_MISSING PART"/>
    <s v="FUNCTIONAL BUILDING SUPPLY"/>
    <s v="SO02965968"/>
    <s v="300980-13#"/>
    <s v="45356907"/>
    <m/>
    <s v="Falcon"/>
    <s v="Exit"/>
    <s v="24/F-24"/>
    <s v="Indianapolis"/>
    <n v="6"/>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06222622"/>
    <s v="Mounting Package"/>
    <m/>
    <m/>
    <d v="2025-05-28T20:00:00"/>
    <m/>
    <m/>
    <s v="Replace Only"/>
    <s v="Resolved"/>
    <s v="Carla Castelli"/>
    <s v="Carla Castelli"/>
    <s v="Commercial"/>
    <d v="2025-05-28T20:00:00"/>
    <n v="0"/>
    <s v="Falcon - Exit"/>
    <s v="Allegion Sent Missing Product / Part"/>
    <s v="Missing Part / Component"/>
    <s v=""/>
    <s v="2026 / 02"/>
    <s v="Return / Replace / Scrap"/>
    <s v="Product"/>
    <x v="0"/>
  </r>
  <r>
    <d v="2026-02-26T16:34:15"/>
    <s v="CAS6454816"/>
    <s v="Issue"/>
    <s v="Return / Replace / Scrap"/>
    <s v="Defective Product"/>
    <m/>
    <s v="Reliability"/>
    <x v="5"/>
    <s v="Electronic Locks"/>
    <x v="23"/>
    <x v="1"/>
    <s v="02/28 Duplicate case, see CAS6453029 _x000a_Scrap/Replace:_x000a_Please Send:_x000a_(QTY 1) SM10_x000a__x000a_SN: 20190664_x000a__x000a_Tech said: - Stopped working_x000a__x000a_Ship To:_x000a_BadgePass, Inc._x000a_ATTN: Amy Dryden / RMA _x000a_280 Trace Colony Park_x000a_Ridgeland, MS 39157_x000a__x000a_amy.dryden@badgepass.com"/>
    <s v="BADGEPASS INC"/>
    <s v="TECH ACCOMMODATION"/>
    <s v="TECH ACCOMMODATION"/>
    <m/>
    <m/>
    <s v="Schlage Electronic Locks"/>
    <s v="Electronic Locks"/>
    <s v="Smart Card Readers"/>
    <s v="Security"/>
    <n v="1"/>
    <s v="0321033~Functional Electronic|1040~Funzionamento Elettronico|3082~Función electrónica|1036~Electronique fonctionnelle"/>
    <s v="0263082~Comunicación|1033~Communication / Commissioning / Programming|1040~Comunicazione |1036~Communication"/>
    <s v="0103082~Dañado|1033~Damaged|1036~Endommagé|1040~Danneggiato"/>
    <x v="0"/>
    <m/>
    <m/>
    <s v="SM10"/>
    <m/>
    <m/>
    <m/>
    <d v="2020-09-16T00:00:00"/>
    <m/>
    <s v="Replace Only"/>
    <s v="Resolved"/>
    <s v="Robert Carson"/>
    <s v="Jeff Livingston"/>
    <s v="Commercial"/>
    <d v="2020-09-16T00:00:00"/>
    <n v="0"/>
    <s v="Schlage Electronic Locks"/>
    <s v="Functional Electronic"/>
    <s v="Communication / Commissioning / Programming"/>
    <s v="Damaged"/>
    <s v="2026 / 02"/>
    <s v="Return / Replace / Scrap"/>
    <s v="Product"/>
    <x v="1"/>
  </r>
  <r>
    <d v="2026-02-26T16:52:47"/>
    <s v="CAS6454879"/>
    <s v="Issue"/>
    <s v="Return / Replace / Scrap"/>
    <s v="Defective Product"/>
    <m/>
    <s v="Reliability"/>
    <x v="5"/>
    <s v="Electronic Locks"/>
    <x v="23"/>
    <x v="1"/>
    <s v="SCRAP / REPLACE_x000a_Please Send:_x000a_(QTY 11) SM10_x000a__x000a_SN: 24120289_x000a_SN: 23420051_x000a_SN: 24050217_x000a_SN: 23050147_x000a_SN: 23420119_x000a_SN: 23100106_x000a_SN: 20380239_x000a_SN: 23100363_x000a_SN: 23050453_x000a_SN: 23420251_x000a_SN: 23050440_x000a__x000a_Tech said: - Stopped working_x000a__x000a_Ship To:_x000a_BadgePass, Inc._x000a_ATTN: Amy Dryden / RMA _x000a_280 Trace Colony Park_x000a_Ridgeland, MS 39157_x000a__x000a_amy.dryden@badgepass.com"/>
    <s v="BADGEPASS INC"/>
    <s v="TECH ACCOMMODATION"/>
    <s v="CAS6454879 RPL TAC"/>
    <m/>
    <m/>
    <s v="Schlage Electronic Locks"/>
    <s v="Electronic Locks"/>
    <s v="Smart Card Readers"/>
    <s v="Security"/>
    <n v="1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SM10"/>
    <s v="SM10"/>
    <m/>
    <m/>
    <m/>
    <d v="2023-09-13T00:00:00"/>
    <m/>
    <s v="Replace Only"/>
    <s v="Resolved"/>
    <s v="Robert Carson"/>
    <s v="Jeff Livingston"/>
    <s v="Commercial"/>
    <d v="2023-09-13T00:00:00"/>
    <n v="0"/>
    <s v="Schlage Electronic Locks"/>
    <s v="Functional Electronic"/>
    <s v="Communication / Commissioning / Programming"/>
    <s v="Failed Programming"/>
    <s v="2026 / 02"/>
    <s v="Return / Replace / Scrap"/>
    <s v="Product"/>
    <x v="1"/>
  </r>
  <r>
    <d v="2026-02-27T13:59:16"/>
    <s v="CAS6456680"/>
    <s v="Issue"/>
    <s v="Return / Replace / Scrap"/>
    <s v="Defective Product"/>
    <m/>
    <s v="Reliability"/>
    <x v="3"/>
    <s v="Dctl"/>
    <x v="24"/>
    <x v="2"/>
    <s v="REPLACE AT NO CHARGE - NOT OPENING DOOR_x000a__x000a_QTY 1) 8310- 813 Touchless Actuator, Single Gang and Double Gang_x000a__x000a_***_x000a_Do you need a replacement for a component or the entire device?: Component_x000a_Please describe the component: Actuator wave sensor is interment or doesn't work at all_x000a_Selected primary Product Type: Accessories_x000a_Do you also need to update the Ship To Address on your order?: No_x000a_The original ship-to address is saved on the shipping tab._x000a_Email: rex@hardwaretrendshi.com_x000a_Phone Number: (808) 484-9370_x000a_Preferred Contact Method: Email"/>
    <s v="HARDWARE TRENDS HAWAII INC"/>
    <s v="748712-00"/>
    <s v="302113-7"/>
    <s v="748712-00"/>
    <n v="5"/>
    <s v="Lcn"/>
    <s v="Dctl"/>
    <s v="8310"/>
    <s v="Princeton"/>
    <n v="1"/>
    <s v="1801033~Door Not in Control|1036~Porte Pas Dans le Contrôle|1031~Tür nicht unter Kontrolle|1040~Porta senza Controllo|3082~Puerta sin control|1055~Kapı Kontrolde Değil|2070~Porta não está no controle"/>
    <s v="8431033~Door Not Opening at All|1036~La porte ne s'ouvre pas du tout|1040~La porta non si apre del tutto|3082~La puerta no se abre en absoluto|1055~Kapı hiç açılmıyor"/>
    <m/>
    <x v="0"/>
    <m/>
    <s v="8310- 813 Actuator,Tou"/>
    <s v="Touchless Actuator"/>
    <m/>
    <m/>
    <d v="2025-07-01T20:00:00"/>
    <m/>
    <m/>
    <s v="Replace Only"/>
    <s v="Resolved"/>
    <s v="Portal Cases"/>
    <s v="Maria Romero"/>
    <s v="Commercial"/>
    <d v="2025-07-01T20:00:00"/>
    <n v="0"/>
    <s v="Lcn"/>
    <s v="Door Not in Control"/>
    <s v="Door Not Opening at All"/>
    <s v=""/>
    <s v="2026 / 02"/>
    <s v="Return / Replace / Scrap"/>
    <s v="Product"/>
    <x v="0"/>
  </r>
  <r>
    <d v="2026-02-27T14:19:11"/>
    <s v="CAS6456771"/>
    <s v="Issue"/>
    <s v="Return / Replace / Scrap"/>
    <s v="Incorrect/Missing Product"/>
    <m/>
    <m/>
    <x v="0"/>
    <s v="Exit"/>
    <x v="18"/>
    <x v="0"/>
    <s v="REPLACE_x000a__x000a__x000a_1 EA - 968146-28_x000a__x000a_1 EA - 050589628_x000a__x000a__x000a_SHIP TO_x000a__x000a_FORT WAYNE CIH MAIN WAREHOUSE_x000a_5322 KEYSTONE DR_x000a_Fort Wayne, IN 46825_x000a_USA"/>
    <s v="CENTRAL INDIANA HARDWARE"/>
    <s v="SO03102312"/>
    <s v="3043970012"/>
    <s v="45513427"/>
    <m/>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968146-28"/>
    <m/>
    <m/>
    <m/>
    <d v="2025-09-18T00:00:00"/>
    <m/>
    <m/>
    <s v="Replace Only"/>
    <s v="Active"/>
    <s v="Kylie Hurt"/>
    <s v="Kylie Hurt"/>
    <s v="Commercial"/>
    <d v="2025-09-18T00:00:00"/>
    <n v="0"/>
    <s v="Von Duprin"/>
    <s v="Allegion Sent Missing Product / Part"/>
    <s v="Missing Product"/>
    <s v=""/>
    <s v="2026 / 02"/>
    <s v="Return / Replace / Scrap"/>
    <s v="Product"/>
    <x v="0"/>
  </r>
  <r>
    <d v="2026-02-23T12:52:53"/>
    <s v="CAS6445820"/>
    <s v="Issue"/>
    <s v="Return / Replace / Scrap"/>
    <s v="Defective Product"/>
    <m/>
    <s v="Out of Box"/>
    <x v="2"/>
    <s v="Lock"/>
    <x v="3"/>
    <x v="1"/>
    <s v="NO CHARGE REPLACEMENT ORDER: _x000a__x000a_Before an exchange can be placed, you will need to work with our Product Support team to sign off on troubleshooting steps being completed. Please include Troubleshooting case # to proceed._x000a_ _x000a_They have been CC'ed in this email, and their email is below for reference. _x000a__x000a_LINE 2 QTY 1_x000a_LOCK.ND80EU.L.D.SPA.626.13-247.10-025.134_x000a__x000a_Is there visible damage to exterior of shipping cartons?: no_x000a_Is there anything else we should know about your request?: Cylindical lock body not functioning correctly. Failed.  PLease replace part #63-180. Picture attached is the part we need.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pdoty1@wrringheim.com_x000a_Phone Number:  952-929-1719_x000a_Preferred Contact Method: Email"/>
    <s v="W R RINGHEIM CO"/>
    <s v="14103641"/>
    <s v="PO0008608"/>
    <s v="7930547"/>
    <m/>
    <s v="Schlage Commercial"/>
    <s v="Lock"/>
    <s v="ND Electrified"/>
    <s v="Security"/>
    <n v="1"/>
    <s v="0491040~Imballaggio|1033~Insufficient Packaging|1036~Emballage|3082~Embalaje"/>
    <s v="1111040~Imballaggio|3082~Embalaje|1033~Insufficient Packaging|1036~Emballage"/>
    <m/>
    <x v="1"/>
    <m/>
    <s v="ND-SLLK*9968112"/>
    <s v="ND80EL/EU"/>
    <m/>
    <m/>
    <d v="2025-06-29T20:00:00"/>
    <m/>
    <m/>
    <s v="Replace Only"/>
    <s v="Resolved"/>
    <s v="Portal Cases"/>
    <s v="Ramiro Hernandez"/>
    <s v="Commercial"/>
    <d v="2025-06-29T20:00:00"/>
    <n v="0"/>
    <s v="Schlage Commercial"/>
    <s v="Insufficient Packaging"/>
    <s v="Insufficient Packaging"/>
    <s v=""/>
    <s v="2026 / 02"/>
    <s v="Return / Replace / Scrap"/>
    <s v="Product"/>
    <x v="0"/>
  </r>
  <r>
    <d v="2026-02-23T13:44:06"/>
    <s v="CAS6446007"/>
    <s v="Issue"/>
    <s v="Return / Replace / Scrap"/>
    <s v="Incorrect/Missing Product"/>
    <m/>
    <m/>
    <x v="9"/>
    <s v="Door"/>
    <x v="25"/>
    <x v="6"/>
    <s v="requesting credit for $5,702.81 (KM)_x000a_2/26 pending approvals.ks_x000a__x000a_Selected credit reason: Other_x000a_Is there anything else we should know about this request: BS05000 FOR 37 DOORS FROM PO 16251 THE FACE BORES IS OFF SET BY 1/8. ON GOING ISSUES WITH THEM._x000a_One or more files were provided by the customer and saved in the timeline._x000a_Email: sgibbs@jeldwen.com_x000a_Phone Number: (530) 704-3422_x000a_Preferred Contact Method: Email"/>
    <s v="AMERICAN BUILDING SUPPLY"/>
    <s v="107665"/>
    <s v="16251"/>
    <s v="11885805"/>
    <n v="2"/>
    <s v="Steelcraft"/>
    <s v="Door"/>
    <s v="SZ"/>
    <s v="Blue Ash"/>
    <n v="37"/>
    <s v="0241036~Allegion a produit un produit incorrect|1033~Allegion Manuf Incorrect Product"/>
    <s v="9561033~Prep Location - Lock/Strike"/>
    <m/>
    <x v="0"/>
    <m/>
    <m/>
    <m/>
    <m/>
    <m/>
    <d v="2026-01-08T19:00:00"/>
    <m/>
    <m/>
    <s v="Credit Request"/>
    <s v="Active"/>
    <s v="Portal Cases"/>
    <s v="Kelly Simonton"/>
    <s v="Commercial"/>
    <d v="2026-01-08T19:00:00"/>
    <n v="37"/>
    <s v="Steelcraft"/>
    <s v="Allegion Manuf Incorrect Product"/>
    <s v="Prep Location - Lock/Strike"/>
    <s v=""/>
    <s v="2026 / 02"/>
    <s v="Return / Replace / Scrap"/>
    <s v="Product"/>
    <x v="0"/>
  </r>
  <r>
    <d v="2026-02-24T12:40:22"/>
    <s v="CAS6448408"/>
    <s v="Issue"/>
    <s v="Return / Replace / Scrap"/>
    <s v="Defective Product"/>
    <m/>
    <s v="Out of Box"/>
    <x v="2"/>
    <s v="Lock"/>
    <x v="2"/>
    <x v="3"/>
    <s v="SIF N/C REPLACE_x000a__x000a_LINE 1 QTY 1 EA:_x000a_S00000080194_x000a_09-663 626 N N (ARMOR &amp; SCREWS)_x000a__x000a_SHIP TO:_x000a_Columbus_924308_x000a__x000a_Is there visible damage to exterior of shipping cartons?: no_x000a_Is there anything else we should know about your request?: part of the latch bolt is broken_x000a_Selected primary Product Type: Mechanical Locks_x000a_Do you also need to update the Ship To Address on your order?: No_x000a_The original ship-to address is saved on the shipping tab._x000a_One or more files were provided by the customer and saved in the timeline._x000a_Email: jbuerkle@interiorsupplyinc.com_x000a_Phone Number: 6144581730_x000a_Preferred Contact Method: Email"/>
    <s v="INTERIOR SUPPLY COLUMBUS"/>
    <s v="14244271"/>
    <s v="672994"/>
    <s v="8131324"/>
    <m/>
    <s v="Schlage Commercial"/>
    <s v="Lock"/>
    <s v="L9000"/>
    <s v="El Sauzal"/>
    <n v="1"/>
    <s v="0311033~Functional Mechanical|1040~Funzionamento Meccanico|3082~Función mecánica|1036~Functional Mechanical"/>
    <s v="0161033~Broken / Bad Parts|1040~Parti rotte / difettose|3082~Partes rotas / malas|1036~Pièces cassées / mauvaises"/>
    <m/>
    <x v="0"/>
    <m/>
    <s v="S00000080194"/>
    <s v="L9080"/>
    <m/>
    <m/>
    <d v="2026-01-13T19:00:00"/>
    <m/>
    <m/>
    <s v="Replace Only"/>
    <s v="Resolved"/>
    <s v="Portal Cases"/>
    <s v="Venus Diaz"/>
    <s v="Commercial"/>
    <d v="2026-01-13T19:00:00"/>
    <n v="1"/>
    <s v="Schlage Commercial"/>
    <s v="Functional Mechanical"/>
    <s v="Broken / Bad Parts"/>
    <s v=""/>
    <s v="2026 / 02"/>
    <s v="Return / Replace / Scrap"/>
    <s v="Product"/>
    <x v="0"/>
  </r>
  <r>
    <d v="2026-02-25T14:22:03"/>
    <s v="CAS6451460"/>
    <s v="Issue"/>
    <s v="Return / Replace / Scrap"/>
    <s v="Defective Product"/>
    <m/>
    <s v="Out of Box"/>
    <x v="0"/>
    <s v="Exit"/>
    <x v="18"/>
    <x v="0"/>
    <s v="LET ME KNOW IF YOU NEED THE COVER _x000a__x000a_NC REPLACE _x000a__x000a_LINE 9 - 1 EACH 050072-26: 9927/27F CENTER CASE COVER KIT US26D_x000a__x000a_SHIP TO _x000a_FTO Building Specialties of OK_x000a_Ken Sims._x000a_9100 E 46th St_x000a_Tulsa OK 74145_x000a__x000a_Do you need a replacement for a component or the entire device?: Component_x000a_Please describe the component: We need a new head for the exit. Parts are missing I each_x000a_Selected primary Product Type: Exits_x000a_Do you also need to update the Ship To Address on your order?: No_x000a_The original ship-to address is saved on the shipping tab._x000a_Email: kens@fto-ok.com_x000a_Phone Number: (918) 591-2590_x000a_Preferred Contact Method: Email"/>
    <s v="FTO Building Specialties of OK"/>
    <s v="SO02933789"/>
    <s v="KS11617"/>
    <s v="45349938"/>
    <n v="9"/>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050021 98/9927/-F  Center Case Kit Less Cover US26D"/>
    <s v="Center Case"/>
    <m/>
    <m/>
    <d v="2025-05-21T20:00:00"/>
    <m/>
    <m/>
    <s v="Replace Only"/>
    <s v="Resolved"/>
    <s v="Portal Cases"/>
    <s v="Mary Rowinski"/>
    <s v="Commercial"/>
    <d v="2025-05-21T20:00:00"/>
    <n v="0"/>
    <s v="Von Duprin"/>
    <s v="Functional Mechanical"/>
    <s v="Manufacturing"/>
    <s v="Mfg Issue / Machining Issue"/>
    <s v="2026 / 02"/>
    <s v="Return / Replace / Scrap"/>
    <s v="Product"/>
    <x v="0"/>
  </r>
  <r>
    <d v="2026-02-23T09:25:54"/>
    <s v="CAS6444872"/>
    <s v="Issue"/>
    <s v="Return / Replace / Scrap"/>
    <s v="Defective Product"/>
    <m/>
    <s v="Reliability"/>
    <x v="5"/>
    <s v="Electronic Locks"/>
    <x v="26"/>
    <x v="1"/>
    <s v="**DEALER IS ACCESS HARDWARE SUPPLY**_x000a_needs a case number for_x000a_1) ad300-- with motor stall _x000a__x000a_13931467-006"/>
    <s v="Ezra"/>
    <s v="13931467"/>
    <m/>
    <m/>
    <m/>
    <s v="Schlage Electronic Locks"/>
    <s v="Electronic Locks"/>
    <s v="AD300"/>
    <s v="Security"/>
    <n v="1"/>
    <s v="0311033~Functional Mechanical|1040~Funzionamento Meccanico|3082~Función mecánica|1036~Functional Mechanical"/>
    <s v="0201033~Cannot lock / Unlock|1040~Impossibile bloccare / sbloccare|3082~No se puede bloquear/desbloquear|1036~Impossible de verrouiller / Déverrouiller"/>
    <m/>
    <x v="0"/>
    <m/>
    <m/>
    <s v="Exterior Baseplate Sub-Assembly"/>
    <m/>
    <d v="2025-10-22T02:00:00"/>
    <m/>
    <m/>
    <m/>
    <s v="Replace Only"/>
    <s v="Resolved"/>
    <s v="Ian Ballance"/>
    <s v="Ian Ballance"/>
    <s v="Commercial"/>
    <d v="2025-10-22T02:00:00"/>
    <n v="0"/>
    <s v="Schlage Electronic Locks"/>
    <s v="Functional Mechanical"/>
    <s v="Cannot lock / Unlock"/>
    <s v=""/>
    <s v="2026 / 02"/>
    <s v="Return / Replace / Scrap"/>
    <s v="Product"/>
    <x v="0"/>
  </r>
  <r>
    <d v="2026-02-23T16:58:12"/>
    <s v="CAS6446869"/>
    <s v="Issue"/>
    <s v="Return / Replace / Scrap"/>
    <s v="Incorrect/Missing Product"/>
    <m/>
    <m/>
    <x v="2"/>
    <s v="Lock"/>
    <x v="8"/>
    <x v="3"/>
    <s v="NC Replace and scrap in field:_x000a__x000a_For lines 2 and 6 _x000a_Qty 2 - L283-392-604 RH/RR (L9092 EU CHASSIS W/RX)_x000a__x000a_Ship to:_x000a_CENTRAL VALLEY HARDWARE_x000a_924 E CHURCH ST_x000a_STOCKTON, CA, 95203, US_x000a__x000a_Issue:  Incorrect lock cases issued (L9080) _x000a_images attached_x000a_------------------------------_x000a_Is there anything else we should know about this return?: Hi. The installer is installing the locks now and discovered the lock bodies are not electrified (L9080EU) but are the regular L9080 lock body. Can you please send replacements? See attached photos._x000a_Selected primary Product Type: Electronic Locks/Readers and Credentials/Biometrics_x000a_Do you also need to update the Ship To Address on your order?: No_x000a_The original ship-to address is saved on the shipping tab._x000a_Did the label match the product inside?: No_x000a_One or more files were provided by the customer and saved in the timeline._x000a_Email: eburk@cvhardware.com_x000a_Phone Number: (209) 992-5141_x000a_Preferred Contact Method: Email"/>
    <s v="CENTRAL VALLEY HARDWARE"/>
    <s v="14242694"/>
    <s v="PO022566"/>
    <s v="8126515"/>
    <n v="2"/>
    <s v="Schlage Commercial"/>
    <s v="Lock"/>
    <s v="L9000 Electrified"/>
    <s v="El Sauzal"/>
    <n v="1"/>
    <s v="0281033~Allegion Sent Incorrect Product / Part"/>
    <s v="9731033~Incorrect Part / Component|1036~Composant/pièce incorrect|1040~Componente errato"/>
    <m/>
    <x v="0"/>
    <m/>
    <s v="L283-392 EU RH"/>
    <m/>
    <m/>
    <m/>
    <d v="2026-01-06T19:00:00"/>
    <m/>
    <m/>
    <s v="Replace Only"/>
    <s v="Resolved"/>
    <s v="Portal Cases"/>
    <s v="Brittney Waterhouse"/>
    <s v="Commercial"/>
    <d v="2026-01-06T19:00:00"/>
    <n v="1"/>
    <s v="Schlage Commercial"/>
    <s v="Allegion Sent Incorrect Product / Part"/>
    <s v="Incorrect Part / Component"/>
    <s v=""/>
    <s v="2026 / 02"/>
    <s v="Return / Replace / Scrap"/>
    <s v="Product"/>
    <x v="0"/>
  </r>
  <r>
    <d v="2026-02-23T16:58:12"/>
    <s v="CAS6446869"/>
    <s v="Issue"/>
    <s v="Return / Replace / Scrap"/>
    <s v="Incorrect/Missing Product"/>
    <m/>
    <m/>
    <x v="2"/>
    <s v="Lock"/>
    <x v="8"/>
    <x v="3"/>
    <s v="NC Replace and scrap in field:_x000a__x000a_For lines 2 and 6 _x000a_Qty 2 - L283-392-604 RH/RR (L9092 EU CHASSIS W/RX)_x000a__x000a_Ship to:_x000a_CENTRAL VALLEY HARDWARE_x000a_924 E CHURCH ST_x000a_STOCKTON, CA, 95203, US_x000a__x000a_Issue:  Incorrect lock cases issued (L9080) _x000a_images attached_x000a_------------------------------_x000a_Is there anything else we should know about this return?: Hi. The installer is installing the locks now and discovered the lock bodies are not electrified (L9080EU) but are the regular L9080 lock body. Can you please send replacements? See attached photos._x000a_Selected primary Product Type: Electronic Locks/Readers and Credentials/Biometrics_x000a_Do you also need to update the Ship To Address on your order?: No_x000a_The original ship-to address is saved on the shipping tab._x000a_Did the label match the product inside?: No_x000a_One or more files were provided by the customer and saved in the timeline._x000a_Email: eburk@cvhardware.com_x000a_Phone Number: (209) 992-5141_x000a_Preferred Contact Method: Email"/>
    <s v="CENTRAL VALLEY HARDWARE"/>
    <s v="14242694"/>
    <s v="PO022566"/>
    <s v="8126515"/>
    <n v="6"/>
    <s v="Schlage Commercial"/>
    <s v="Lock"/>
    <s v="L9000 Electrified"/>
    <s v="El Sauzal"/>
    <n v="1"/>
    <s v="0281033~Allegion Sent Incorrect Product / Part"/>
    <s v="9731033~Incorrect Part / Component|1036~Composant/pièce incorrect|1040~Componente errato"/>
    <m/>
    <x v="0"/>
    <m/>
    <s v="L283-392 EU RH"/>
    <s v="L9092EL/EU"/>
    <m/>
    <m/>
    <d v="2026-01-20T19:00:00"/>
    <m/>
    <m/>
    <s v="Replace Only"/>
    <s v="Resolved"/>
    <s v="Portal Cases"/>
    <s v="Brittney Waterhouse"/>
    <s v="Commercial"/>
    <d v="2026-01-20T19:00:00"/>
    <n v="1"/>
    <s v="Schlage Commercial"/>
    <s v="Allegion Sent Incorrect Product / Part"/>
    <s v="Incorrect Part / Component"/>
    <s v=""/>
    <s v="2026 / 02"/>
    <s v="Return / Replace / Scrap"/>
    <s v="Product"/>
    <x v="0"/>
  </r>
  <r>
    <d v="2026-02-24T13:07:24"/>
    <s v="CAS6448530"/>
    <s v="Issue"/>
    <s v="Return / Replace / Scrap"/>
    <s v="Incorrect/Missing Product"/>
    <m/>
    <m/>
    <x v="0"/>
    <s v="Exit"/>
    <x v="0"/>
    <x v="0"/>
    <s v="REPLACE SO032889090_x000a_DONE 02/26/26 JB_x000a__x000a_REPLACE LINE 4 QTY SHORT 1 230DT SP28_x000a__x000a_SHIP TO _x000a_640 HEATHROW DR_x000a_Lincolnshire, IL 60069_x000a__x000a_Is there anything else we should know about your request?: Good morning! Hope you're well! _x000a__x000a_Our warehouse is reporting only 2 of the 3 230DT 689 arrived. Please let us know if any additional information is needed to issue replacement. TY!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66032"/>
    <s v="665007"/>
    <s v="45712260"/>
    <n v="4"/>
    <s v="Von Duprin"/>
    <s v="Exit"/>
    <s v="Trim/Control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TRIM 13205"/>
    <m/>
    <m/>
    <m/>
    <d v="2026-02-19T19:00:00"/>
    <m/>
    <m/>
    <s v="Replace Only"/>
    <s v="Resolved"/>
    <s v="Portal Cases"/>
    <s v="Jacquelyn Bastone"/>
    <s v="Commercial"/>
    <d v="2026-02-19T19:00:00"/>
    <n v="1"/>
    <s v="Von Duprin"/>
    <s v="Allegion Sent Missing Product / Part"/>
    <s v="Missing Product"/>
    <s v=""/>
    <s v="2026 / 02"/>
    <s v="Return / Replace / Scrap"/>
    <s v="Product"/>
    <x v="0"/>
  </r>
  <r>
    <d v="2026-02-25T06:11:05"/>
    <s v="CAS6449809"/>
    <s v="Issue"/>
    <s v="Return / Replace / Scrap"/>
    <s v="Incorrect/Missing Product"/>
    <m/>
    <m/>
    <x v="0"/>
    <s v="Exit"/>
    <x v="27"/>
    <x v="0"/>
    <s v="RPL ORDER # SO03286281_x000a_DONE 02/25/26 CC_x000a_REPLACE_x000a_(QTY 14) 299.US4- Strike plates_x000a_Ship to _x000a_FRIED BROTHERS INC_x000a_467 N 7TH ST_x000a_Philadelphia, PA 19123"/>
    <s v="FRIED BROTHERS INC"/>
    <s v="SO03179418"/>
    <s v="101363-A"/>
    <s v="45608305"/>
    <m/>
    <s v="Von Duprin"/>
    <s v="Exit"/>
    <s v="88"/>
    <s v="Indianapolis"/>
    <n v="14"/>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30298-10"/>
    <m/>
    <m/>
    <m/>
    <d v="2025-11-25T19:00:00"/>
    <m/>
    <m/>
    <s v="Replace Only"/>
    <s v="Resolved"/>
    <s v="Carla Castelli"/>
    <s v="Carla Castelli"/>
    <s v="Commercial"/>
    <d v="2025-11-25T19:00:00"/>
    <n v="0"/>
    <s v="Von Duprin"/>
    <s v="Allegion Sent Missing Product / Part"/>
    <s v="Missing Part / Component"/>
    <s v=""/>
    <s v="2026 / 02"/>
    <s v="Return / Replace / Scrap"/>
    <s v="Product"/>
    <x v="0"/>
  </r>
  <r>
    <d v="2026-02-25T06:48:42"/>
    <s v="CAS6449824"/>
    <s v="Issue"/>
    <s v="Return / Replace / Scrap"/>
    <s v="Defective Product"/>
    <m/>
    <s v="Out of Box"/>
    <x v="2"/>
    <s v="Lock"/>
    <x v="2"/>
    <x v="3"/>
    <s v="RMA- 14277810_x000a_DONE 02/25/26 CC_x000a_RETURN_x000a_LINE 38 _x000a_(QTY 2) LOCK.L9040.06.626.00N.RH.09-662.10-072.134_x000a_Both locksets came in damaged to the customer. See attached pictures"/>
    <s v="TOP NOTCH DISTRIBUTORS"/>
    <s v="14166766"/>
    <s v="5281150"/>
    <s v="8014390"/>
    <n v="38"/>
    <s v="Schlage Commercial"/>
    <s v="Lock"/>
    <s v="L9000"/>
    <s v="El Sauzal"/>
    <n v="2"/>
    <s v="0071033~Appearance / Finish|1040~Estetica / Finitura|3082~Estética / Acabado|1036~Apparence/Finition"/>
    <s v="0491033~Dented / Scratches|1040~Ammaccato/graffiato|3082~Abollado/rayado|1036~Bosselé / rayé"/>
    <m/>
    <x v="0"/>
    <m/>
    <s v="L904006N626"/>
    <s v="L9040"/>
    <m/>
    <m/>
    <d v="2025-09-18T20:00:00"/>
    <m/>
    <m/>
    <s v="Return Only"/>
    <s v="Active"/>
    <s v="Carla Castelli"/>
    <s v="Carla Castelli"/>
    <s v="Commercial"/>
    <d v="2025-09-18T20:00:00"/>
    <n v="0"/>
    <s v="Schlage Commercial"/>
    <s v="Appearance / Finish"/>
    <s v="Dented / Scratches"/>
    <s v=""/>
    <s v="2026 / 02"/>
    <s v="Return / Replace / Scrap"/>
    <s v="Product"/>
    <x v="0"/>
  </r>
  <r>
    <d v="2026-02-25T10:59:17"/>
    <s v="CAS6450560"/>
    <s v="Issue"/>
    <s v="Return / Replace / Scrap"/>
    <s v="Defective Product"/>
    <m/>
    <s v="Out of Box"/>
    <x v="5"/>
    <s v="Electronic Locks"/>
    <x v="12"/>
    <x v="4"/>
    <s v="RETURN/REPLACE_x000a_Please see tech case CAS6417336 for replacement._x000a__x000a_REPLACE:_x000a_LINE 1 QTY) 1_x000a_LOCK.CO200.993R.70.KP.R.RHO.626.RR.4B.134.KA-1BIT.C.48-101.2_x000a__x000a_SHIP TO: _x000a_SCOVIL &amp; SIDES HARDWARE COMPANY_x000a_2408 W SKELLY DR_x000a_TULSA, OK, 74107, US"/>
    <s v="SCOVIL &amp; SIDES HARDWARE"/>
    <s v="14250054"/>
    <s v="0061615TP"/>
    <s v="8135959"/>
    <n v="1"/>
    <s v="Schlage Electronic Locks"/>
    <s v="Electronic Locks"/>
    <s v="CO200"/>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s v="CO20-SES*11272390"/>
    <s v="Battery Pack"/>
    <m/>
    <m/>
    <m/>
    <d v="2026-01-20T02:00:00"/>
    <m/>
    <s v="Return and Replace"/>
    <s v="Active"/>
    <s v="Jayda Randle"/>
    <s v="Jeff Livingston"/>
    <s v="Commercial"/>
    <d v="2026-01-20T02:00:00"/>
    <n v="1"/>
    <s v="Schlage Electronic Locks"/>
    <s v="Functional Electronic"/>
    <s v="Will Not Power Up"/>
    <s v="Lock Unresponsive"/>
    <s v="2026 / 02"/>
    <s v="Return / Replace / Scrap"/>
    <s v="Product"/>
    <x v="0"/>
  </r>
  <r>
    <d v="2026-02-25T11:15:01"/>
    <s v="CAS6450642"/>
    <s v="Issue"/>
    <s v="Return / Replace / Scrap"/>
    <s v="Incorrect/Missing Product"/>
    <m/>
    <m/>
    <x v="7"/>
    <s v="Accy"/>
    <x v="28"/>
    <x v="0"/>
    <s v="N/C replacement, shortage of below material._x000a__x000a_Line 29 - Qty 6 - 47257391_x000a__x000a_Ship to:_x000a_LV - IML_x000a_3670 W OQUENDO RD_x000a_LAS VEGAS, NV 89118_x000a_USA"/>
    <s v="IML Security Supply"/>
    <s v="SO03253976"/>
    <s v="696700"/>
    <s v="45698932"/>
    <n v="29"/>
    <s v="Zero"/>
    <s v="Accy"/>
    <s v="Perimeter Seals"/>
    <s v="Indianapolis"/>
    <n v="6"/>
    <s v="0213082~Allegion no envió un producto/pieza|1040~(Alle) Spedito Articolo/Componente mancante|1036~Allegion a envoyé un produit ou une pièce manquante|1033~Allegion Sent Missing Product / Part"/>
    <s v="9741040~Prodotto Mancante|1033~Missing Product|1036~Produit manquant"/>
    <m/>
    <x v="0"/>
    <m/>
    <m/>
    <m/>
    <m/>
    <m/>
    <m/>
    <d v="2026-02-12T00:00:00"/>
    <m/>
    <s v="Replace Only"/>
    <s v="Resolved"/>
    <s v="Caleb Nanzer"/>
    <s v="Caleb Nanzer"/>
    <s v="Commercial"/>
    <d v="2026-02-12T00:00:00"/>
    <n v="6"/>
    <s v="Zero"/>
    <s v="Allegion Sent Missing Product / Part"/>
    <s v="Missing Product"/>
    <s v=""/>
    <s v="2026 / 02"/>
    <s v="Return / Replace / Scrap"/>
    <s v="Product"/>
    <x v="0"/>
  </r>
  <r>
    <d v="2026-02-25T12:26:51"/>
    <s v="CAS6450984"/>
    <s v="Issue"/>
    <s v="Return / Replace / Scrap"/>
    <s v="Defective Product"/>
    <m/>
    <s v="Reliability"/>
    <x v="2"/>
    <s v="Lock"/>
    <x v="2"/>
    <x v="1"/>
    <s v="RPL ORDER #14278168_x000a_DONE 02/25/26 CC_x000a_REPLACE _x000a_LINE 4_x000a_(QTY 4) L283-138-L9456 CORRIDOR_x000a_S00000771641-KIT_x000a_SHIP TO_x000a_S A MORMAN &amp; COMPANY_x000a_1100 GEZON PKWY SW_x000a_GRAND RAPIDS, MI, 49509"/>
    <s v="S A MORMAN &amp; CO"/>
    <s v="14182970"/>
    <s v="252023BE"/>
    <s v="8052031"/>
    <n v="4"/>
    <s v="Schlage Commercial"/>
    <s v="Lock"/>
    <s v="L9000"/>
    <s v="Security"/>
    <n v="4"/>
    <s v="0311033~Functional Mechanical|1040~Funzionamento Meccanico|3082~Función mecánica|1036~Functional Mechanical"/>
    <s v="0201033~Cannot lock / Unlock|1040~Impossibile bloccare / sbloccare|3082~No se puede bloquear/desbloquear|1036~Impossible de verrouiller / Déverrouiller"/>
    <m/>
    <x v="0"/>
    <m/>
    <s v="S00000771641-KIT"/>
    <s v="L9456"/>
    <m/>
    <m/>
    <d v="2025-10-22T20:00:00"/>
    <m/>
    <m/>
    <s v="Replace Only"/>
    <s v="Resolved"/>
    <s v="Carla Castelli"/>
    <s v="Carla Castelli"/>
    <s v="Commercial"/>
    <d v="2025-10-22T20:00:00"/>
    <n v="0"/>
    <s v="Schlage Commercial"/>
    <s v="Functional Mechanical"/>
    <s v="Cannot lock / Unlock"/>
    <s v=""/>
    <s v="2026 / 02"/>
    <s v="Return / Replace / Scrap"/>
    <s v="Product"/>
    <x v="0"/>
  </r>
  <r>
    <d v="2026-02-25T13:28:25"/>
    <s v="CAS6451238"/>
    <s v="Issue"/>
    <s v="Return / Replace / Scrap"/>
    <s v="Defective Product"/>
    <m/>
    <s v="Reliability"/>
    <x v="3"/>
    <s v="Dctl"/>
    <x v="29"/>
    <x v="2"/>
    <s v="RETURN &amp; REPLACE_x000a_(1) 4050A-3071_x000a_Leaking_x000a_received with cylinders returned on CAS6369488_x000a__x000a_Columbus Door Company      _x000a_1884 Elmwood Ave           _x000a_Warwick           RI 02888"/>
    <s v="COLUMBUS DOOR COMPANY"/>
    <s v="388417-00"/>
    <s v="LCMB19122301FC"/>
    <s v="388417-00"/>
    <m/>
    <s v="Lcn"/>
    <s v="Dctl"/>
    <s v="4050A"/>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4050A-3071"/>
    <s v="STD Cylinder"/>
    <m/>
    <m/>
    <d v="2020-06-08T20:00:00"/>
    <m/>
    <m/>
    <s v="Replace Only"/>
    <s v="Resolved"/>
    <s v="Lisa Waterhouse"/>
    <s v="Lisa Waterhouse"/>
    <s v="Commercial"/>
    <d v="2020-06-08T20:00:00"/>
    <n v="0"/>
    <s v="Lcn"/>
    <s v="Leaking After Install"/>
    <s v="Leaking at Shaft"/>
    <s v=""/>
    <s v="2026 / 02"/>
    <s v="Return / Replace / Scrap"/>
    <s v="Product"/>
    <x v="0"/>
  </r>
  <r>
    <d v="2026-02-25T13:47:45"/>
    <s v="CAS6451320"/>
    <s v="Issue"/>
    <s v="Return / Replace / Scrap"/>
    <s v="Shipping"/>
    <m/>
    <m/>
    <x v="1"/>
    <s v="Accy"/>
    <x v="1"/>
    <x v="0"/>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n v="6"/>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2"/>
    <m/>
    <m/>
    <m/>
    <m/>
    <m/>
    <m/>
    <d v="2026-01-22T00:00:00"/>
    <m/>
    <s v="Replace Only"/>
    <s v="Active"/>
    <s v="Caleb Nanzer"/>
    <s v="Caleb Nanzer"/>
    <s v="Commercial"/>
    <d v="2026-01-22T00:00:00"/>
    <n v="1"/>
    <s v="Ives / Gj Commercial"/>
    <s v="Damaged in Transit"/>
    <s v="Damaged in Transit"/>
    <s v=""/>
    <s v="2026 / 02"/>
    <s v="Return / Replace / Scrap"/>
    <s v="Product"/>
    <x v="0"/>
  </r>
  <r>
    <d v="2026-02-25T13:47:45"/>
    <s v="CAS6451320"/>
    <s v="Issue"/>
    <s v="Return / Replace / Scrap"/>
    <s v="Shipping"/>
    <m/>
    <m/>
    <x v="1"/>
    <s v="Accy"/>
    <x v="1"/>
    <x v="0"/>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n v="7"/>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2"/>
    <m/>
    <m/>
    <m/>
    <m/>
    <m/>
    <m/>
    <d v="2026-01-19T00:00:00"/>
    <m/>
    <s v="Replace Only"/>
    <s v="Active"/>
    <s v="Caleb Nanzer"/>
    <s v="Caleb Nanzer"/>
    <s v="Commercial"/>
    <d v="2026-01-19T00:00:00"/>
    <n v="1"/>
    <s v="Ives / Gj Commercial"/>
    <s v="Damaged in Transit"/>
    <s v="Damaged in Transit"/>
    <s v=""/>
    <s v="2026 / 02"/>
    <s v="Return / Replace / Scrap"/>
    <s v="Product"/>
    <x v="0"/>
  </r>
  <r>
    <d v="2026-02-25T13:47:45"/>
    <s v="CAS6451320"/>
    <s v="Issue"/>
    <s v="Return / Replace / Scrap"/>
    <s v="Shipping"/>
    <m/>
    <m/>
    <x v="1"/>
    <s v="Accy"/>
    <x v="1"/>
    <x v="0"/>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n v="8"/>
    <s v="Ives / Gj Commercial"/>
    <s v="Accy"/>
    <s v="Hinges"/>
    <s v="Indianapolis"/>
    <n v="2"/>
    <s v="0223082~Dañado en el Transporte|1040~Danneggiato Durante il Trasporto|1033~Damaged in Transit|1036~Endommagé pendant le transport"/>
    <s v="0471040~Danneggiato Durante il Trasporto|3082~Dañado en el transporte|1033~Damaged in Transit|1036~Endommagé pendant le transport"/>
    <m/>
    <x v="2"/>
    <m/>
    <m/>
    <m/>
    <m/>
    <m/>
    <m/>
    <d v="2026-01-22T00:00:00"/>
    <m/>
    <s v="Replace Only"/>
    <s v="Active"/>
    <s v="Caleb Nanzer"/>
    <s v="Caleb Nanzer"/>
    <s v="Commercial"/>
    <d v="2026-01-22T00:00:00"/>
    <n v="2"/>
    <s v="Ives / Gj Commercial"/>
    <s v="Damaged in Transit"/>
    <s v="Damaged in Transit"/>
    <s v=""/>
    <s v="2026 / 02"/>
    <s v="Return / Replace / Scrap"/>
    <s v="Product"/>
    <x v="0"/>
  </r>
  <r>
    <d v="2026-02-25T13:47:45"/>
    <s v="CAS6451320"/>
    <s v="Issue"/>
    <s v="Return / Replace / Scrap"/>
    <s v="Shipping"/>
    <m/>
    <m/>
    <x v="1"/>
    <s v="Accy"/>
    <x v="1"/>
    <x v="0"/>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m/>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2"/>
    <m/>
    <m/>
    <m/>
    <m/>
    <m/>
    <m/>
    <d v="2026-01-22T00:00:00"/>
    <m/>
    <s v="Replace Only"/>
    <s v="Active"/>
    <s v="Caleb Nanzer"/>
    <s v="Caleb Nanzer"/>
    <s v="Commercial"/>
    <d v="2026-01-22T00:00:00"/>
    <n v="1"/>
    <s v="Ives / Gj Commercial"/>
    <s v="Damaged in Transit"/>
    <s v="Damaged in Transit"/>
    <s v=""/>
    <s v="2026 / 02"/>
    <s v="Return / Replace / Scrap"/>
    <s v="Product"/>
    <x v="0"/>
  </r>
  <r>
    <d v="2026-02-25T13:53:37"/>
    <s v="CAS6451343"/>
    <s v="Issue"/>
    <s v="Return / Replace / Scrap"/>
    <s v="Defective Product"/>
    <m/>
    <s v="Out of Box"/>
    <x v="2"/>
    <s v="Lock"/>
    <x v="30"/>
    <x v="1"/>
    <s v="2/26/26 CM_x000a_SLD CREDIT RMA 14278801_x000a_QS REPLACEMENT_x000a__x000a_QS  10992597-0_x000a_DONE 02/25/26 CC_x000a_REPLACE_x000a_LINE 11_x000a_(QTY 1) 63-185 ND12/80EU RX CHASSIS ONLY_x000a_S00033868189-KIT_x000a_SHIP TO_x000a_FUNCTIONAL BUILDING SUPPLY_x000a_18598 CRANWOOD PKWY_x000a_Cleveland, OH, 44128_x000a__x000a_TRACKING-1ZR069H70101326687"/>
    <s v="FUNCTIONAL BUILDING SUPPLY"/>
    <s v="14140875"/>
    <s v="300980-33"/>
    <s v="7990713"/>
    <n v="11"/>
    <s v="Schlage Commercial"/>
    <s v="Lock"/>
    <s v="ND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868189-KIT"/>
    <s v="ND80EL/EU"/>
    <m/>
    <m/>
    <d v="2025-08-27T20:00:00"/>
    <m/>
    <m/>
    <s v="Replace Only"/>
    <s v="Active"/>
    <s v="Carla Castelli"/>
    <s v="Kevin Durand"/>
    <s v="Commercial"/>
    <d v="2025-08-27T20:00:00"/>
    <n v="0"/>
    <s v="Schlage Commercial"/>
    <s v="Functional Electronic"/>
    <s v="Cannot lock / Unlock"/>
    <s v="Not locking or Unlocking"/>
    <s v="2026 / 02"/>
    <s v="Return / Replace / Scrap"/>
    <s v="Product"/>
    <x v="0"/>
  </r>
  <r>
    <d v="2026-02-25T16:05:00"/>
    <s v="CAS6451892"/>
    <s v="Issue"/>
    <s v="Return / Replace / Scrap"/>
    <s v="Incorrect/Missing Product"/>
    <m/>
    <m/>
    <x v="0"/>
    <s v="Exit"/>
    <x v="18"/>
    <x v="0"/>
    <s v="Below parts were missing from device ordered. _x000a_Hinge end cap for hinge side _x000a_Back anchoring bracket_x000a__x000a_Replace at N/C_x000a_ 1 EA 050014 Bracket and end cap kit_x000a__x000a_Ship to address_x000a_Fort Wayne CIH Main Warehouse_x000a_5322 KEYSTONE DR_x000a_Fort Wayne, IN 46825_x000a_USA"/>
    <s v="CENTRAL INDIANA HARDWARE"/>
    <s v="SO03213376"/>
    <s v="3035940044"/>
    <s v="45650127"/>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50014"/>
    <m/>
    <m/>
    <m/>
    <d v="2026-01-05T19:00:00"/>
    <m/>
    <m/>
    <s v="Replace Only"/>
    <s v="Resolved"/>
    <s v="Mikala Holland"/>
    <s v="Deandra Ball"/>
    <s v="Commercial"/>
    <d v="2026-01-05T19:00:00"/>
    <n v="1"/>
    <s v="Von Duprin"/>
    <s v="Allegion Sent Missing Product / Part"/>
    <s v="Missing Part / Component"/>
    <s v=""/>
    <s v="2026 / 02"/>
    <s v="Return / Replace / Scrap"/>
    <s v="Product"/>
    <x v="0"/>
  </r>
  <r>
    <d v="2026-02-25T16:25:45"/>
    <s v="CAS6451964"/>
    <s v="Issue"/>
    <s v="Return / Replace / Scrap"/>
    <s v="Defective Product"/>
    <m/>
    <s v="Out of Box"/>
    <x v="9"/>
    <s v="Door"/>
    <x v="31"/>
    <x v="6"/>
    <s v="Credit $154.13 KM_x000a__x000a__x000a_Selected credit reason: Other_x000a_Is there anything else we should know about this request: BS05020 FROM PO 13859 FOR 1 DOOR IS WARPED._x000a_One or more files were provided by the customer and saved in the timeline._x000a_Email: sgibbs@jeldwen.com_x000a_Phone Number: (530) 704-3422_x000a_Preferred Contact Method: Email"/>
    <s v="AMERICAN BUILDING SUPPLY"/>
    <s v="990850"/>
    <s v="13859"/>
    <s v="11870303"/>
    <n v="1"/>
    <s v="Steelcraft"/>
    <s v="Door"/>
    <s v="L"/>
    <s v="Blue Ash"/>
    <n v="1"/>
    <s v="0071033~Appearance / Finish|1040~Estetica / Finitura|3082~Estética / Acabado|1036~Apparence/Finition"/>
    <s v="3783082~Deformado|1040~Deformato|1033~Warped|1036~Voilé|1055~Eğrilmiş"/>
    <m/>
    <x v="0"/>
    <m/>
    <s v="BS05020.DOOR.STL.CFG.L"/>
    <m/>
    <m/>
    <m/>
    <d v="2026-07-16T20:00:00"/>
    <m/>
    <m/>
    <s v="Credit Request"/>
    <s v="Resolved"/>
    <s v="Portal Cases"/>
    <s v="Susan Higdon"/>
    <s v="Commercial"/>
    <d v="2026-07-16T20:00:00"/>
    <n v="1"/>
    <s v="Steelcraft"/>
    <s v="Appearance / Finish"/>
    <s v="Warped"/>
    <s v=""/>
    <s v="2026 / 02"/>
    <s v="Return / Replace / Scrap"/>
    <s v="Product"/>
    <x v="0"/>
  </r>
  <r>
    <d v="2026-02-25T17:41:15"/>
    <s v="CAS6452186"/>
    <s v="Issue"/>
    <s v="Return / Replace / Scrap"/>
    <s v="Defective Product"/>
    <m/>
    <s v="Reliability"/>
    <x v="5"/>
    <s v="Electronic Locks"/>
    <x v="32"/>
    <x v="4"/>
    <s v="Replace _x000a_(1) BE467.GRW.716.12-398.10-116_x000a_Part # 48057105-716 (battery drain issue fix)_x000a__x000a_ship to:_x000a_Bryan Svoboda Campus View Apartments _x000a_526 Park Rd_x000a_Iowa City IA 52246_x000a__x000a__x000a_Lock started draining every two weeks starting in January, purchased early 2023 falling within capacitor issue range, engage managed"/>
    <s v="Campus View Apartments"/>
    <s v="TECH ACCOMMODATION"/>
    <s v="CAS6452186 RPL TAC"/>
    <m/>
    <m/>
    <s v="Schlage Electronic Locks"/>
    <s v="Electronic Locks"/>
    <s v="Control 2.2/2.3"/>
    <s v="Ensenada"/>
    <n v="1"/>
    <s v="0321033~Functional Electronic|1040~Funzionamento Elettronico|3082~Función electrónica|1036~Electronique fonctionnelle"/>
    <s v="0151033~Battery Drain|1040~Batteria scarica|3082~Drenaje de batería|1036~Décharge de la batterie"/>
    <s v="0221033~High Battery Consumption|1036~Consommation de batterie élevée|3082~Consumo alto batería|1040~Elevato consumo della batteria"/>
    <x v="0"/>
    <m/>
    <s v="48057105-716"/>
    <s v="Main board"/>
    <m/>
    <m/>
    <m/>
    <d v="2023-07-25T02:00:00"/>
    <m/>
    <s v="Replace Only"/>
    <s v="Resolved"/>
    <s v="Douglas McCleary"/>
    <s v="Jeff Livingston"/>
    <s v="Commercial"/>
    <d v="2023-07-25T02:00:00"/>
    <n v="0"/>
    <s v="Schlage Electronic Locks"/>
    <s v="Functional Electronic"/>
    <s v="Battery Drain"/>
    <s v="High Battery Consumption"/>
    <s v="2026 / 02"/>
    <s v="Return / Replace / Scrap"/>
    <s v="Product"/>
    <x v="0"/>
  </r>
  <r>
    <d v="2026-02-26T12:11:15"/>
    <s v="CAS6453554"/>
    <s v="Issue"/>
    <s v="Return / Replace / Scrap"/>
    <s v="Defective Product"/>
    <m/>
    <s v="Out of Box"/>
    <x v="2"/>
    <s v="Lock"/>
    <x v="2"/>
    <x v="1"/>
    <s v="NC Replace from line 7_x000a_Qty 1) L283-134_x000a_Door ID: 218_x000a__x000a_&quot;The threads are cross&quot; , picture attached_x000a__x000a_J &amp; L METAL DOORS_x000a_8305 183RD PL_x000a_TINLEY PARK, IL, 60487, US"/>
    <s v="J &amp; L METAL DOORS"/>
    <s v="14237504"/>
    <s v="662756"/>
    <s v="8150373"/>
    <n v="7"/>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194555257771"/>
    <s v="L9026"/>
    <m/>
    <m/>
    <d v="2026-02-01T19:00:00"/>
    <m/>
    <m/>
    <s v="Replace Only"/>
    <s v="Resolved"/>
    <s v="Bethany Adams"/>
    <s v="Venus Diaz"/>
    <s v="Commercial"/>
    <d v="2026-02-01T19:00:00"/>
    <n v="1"/>
    <s v="Schlage Commercial"/>
    <s v="Functional Mechanical"/>
    <s v="Broken / Bad Parts"/>
    <s v=""/>
    <s v="2026 / 02"/>
    <s v="Return / Replace / Scrap"/>
    <s v="Product"/>
    <x v="0"/>
  </r>
  <r>
    <d v="2026-02-26T12:33:21"/>
    <s v="CAS6453664"/>
    <s v="Issue"/>
    <s v="Return / Replace / Scrap"/>
    <s v="Defective Product"/>
    <m/>
    <s v="Out of Box"/>
    <x v="2"/>
    <s v="Lock"/>
    <x v="3"/>
    <x v="1"/>
    <s v="Return/Replace from line 18_x000a_Qty 1_x000a_LOCK.ND80.P6.D.EV.ATH.626.13-247.10-025.134.KA-0BIT.DETAIL.S123.48-270-EV.2_x000a__x000a_Latch not retracting_x000a__x000a_Ship to:_x000a_J &amp; L METAL DOORS_x000a_8305 W 183RD PL_x000a_Tinley Park, IL, 60487, US"/>
    <s v="J &amp; L METAL DOORS"/>
    <s v="14193392"/>
    <s v="661957"/>
    <s v="8059804"/>
    <n v="18"/>
    <s v="Schlage Commercial"/>
    <s v="Lock"/>
    <s v="ND"/>
    <s v="Security"/>
    <n v="1"/>
    <s v="0311033~Functional Mechanical|1040~Funzionamento Meccanico|3082~Función mecánica|1036~Functional Mechanical"/>
    <s v="9691033~Installation / Removal / Prep|1036~Installation / Préparation|1040~Installazione / Prep"/>
    <m/>
    <x v="0"/>
    <m/>
    <s v="ND-SLLK*10302790"/>
    <s v="ND80"/>
    <m/>
    <m/>
    <d v="2025-10-30T20:00:00"/>
    <m/>
    <m/>
    <s v="Return and Replace"/>
    <s v="Active"/>
    <s v="Bethany Adams"/>
    <s v="Bethany Adams"/>
    <s v="Commercial"/>
    <d v="2025-10-30T20:00:00"/>
    <n v="0"/>
    <s v="Schlage Commercial"/>
    <s v="Functional Mechanical"/>
    <s v="Installation / Removal / Prep"/>
    <s v=""/>
    <s v="2026 / 02"/>
    <s v="Return / Replace / Scrap"/>
    <s v="Product"/>
    <x v="0"/>
  </r>
  <r>
    <d v="2026-02-26T13:52:52"/>
    <s v="CAS6454051"/>
    <s v="Issue"/>
    <s v="Return / Replace / Scrap"/>
    <s v="Defective Product"/>
    <m/>
    <s v="Reliability"/>
    <x v="8"/>
    <s v="Dctl"/>
    <x v="33"/>
    <x v="5"/>
    <s v="ret/repl for defectives:_x000a_2 - SC71A-3071 alum_x000a_ship to:_x000a__x000a_KURTZ HARDWARE COMPANY_x000a_1473 KEO WAY_x000a_DES MOINES, IA, 50314, US"/>
    <s v="KURTZ HARDWARE COMPANY"/>
    <s v="13957481"/>
    <s v="ZH1700-FAL"/>
    <s v="7701026"/>
    <m/>
    <s v="Falcon"/>
    <s v="Dctl"/>
    <s v="SC70A"/>
    <s v="Olathe"/>
    <n v="2"/>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m/>
    <s v="cylinder"/>
    <m/>
    <m/>
    <d v="2024-11-24T19:00:00"/>
    <m/>
    <m/>
    <s v="Return and Replace"/>
    <s v="Active"/>
    <s v="Julie Rediger"/>
    <s v="Julie Rediger"/>
    <s v="Commercial"/>
    <d v="2024-11-24T19:00:00"/>
    <n v="0"/>
    <s v="Falcon - Closer"/>
    <s v="Leaking After Install"/>
    <s v="Leaking at Shaft"/>
    <s v=""/>
    <s v="2026 / 02"/>
    <s v="Return / Replace / Scrap"/>
    <s v="Product"/>
    <x v="0"/>
  </r>
  <r>
    <d v="2026-02-26T16:03:03"/>
    <s v="CAS6454684"/>
    <s v="Issue"/>
    <s v="Return / Replace / Scrap"/>
    <s v="Incorrect/Missing Product"/>
    <m/>
    <m/>
    <x v="7"/>
    <s v="Accy"/>
    <x v="17"/>
    <x v="0"/>
    <s v="REPLACEMENT _x000a_PER CUSTOMER REQUEST _x000a_THIS IS THE 3RD TIME TRYING TO REPLACE THESE ITEMS BUT THEY ARE BEING SENT OUT WRONG. THEY NEED W/HOLES AND THEY ARE RECIEVEING NO/HOLES. PLEASE CONFIRM W/HOLES BEFORE SHIPPING. _x000a_IF POSSIBLE PLEASE EXPEDITE THIS ORDER DUE TO INCORRECT ITEMS BEING SENT ON OUR END._x000a_**Issue discovered, all should be good from now on with this material. If you get more like this we'll continue to return/replace but we have identified the problem. _x000a__x000a_LINE 1 _x000a_656A-E-V3-W/HOLES-36&quot; (914MM)_x000a_6 EACH _x000a__x000a_SHIP TO:_x000a_BUILDERS HARDWARE &amp; SUPPLY_x000a_114 S AUBURN ST_x000a_Kennewick, WA 99336"/>
    <s v="BUILDERS HARDWARE &amp; SUPPLY"/>
    <s v="SO03270739"/>
    <s v="P1294799 RPL21226"/>
    <m/>
    <n v="1"/>
    <s v="Zero"/>
    <s v="Accy"/>
    <s v="Thresholds"/>
    <s v="Indianapolis"/>
    <n v="6"/>
    <s v="0281033~Allegion Sent Incorrect Product / Part"/>
    <s v="9721033~Incorrect Product|1036~Produit incorrect|1040~Prodotto errato"/>
    <m/>
    <x v="0"/>
    <m/>
    <m/>
    <m/>
    <m/>
    <m/>
    <m/>
    <d v="2026-02-10T00:00:00"/>
    <m/>
    <s v="Return Only"/>
    <s v="Active"/>
    <s v="Derius Moore"/>
    <s v="Caleb Nanzer"/>
    <s v="Commercial"/>
    <d v="2026-02-10T00:00:00"/>
    <n v="6"/>
    <s v="Zero"/>
    <s v="Allegion Sent Incorrect Product / Part"/>
    <s v="Incorrect Product"/>
    <s v=""/>
    <s v="2026 / 02"/>
    <s v="Return / Replace / Scrap"/>
    <s v="Product"/>
    <x v="0"/>
  </r>
  <r>
    <d v="2026-02-26T17:06:47"/>
    <s v="CAS6454926"/>
    <s v="Issue"/>
    <s v="Return / Replace / Scrap"/>
    <s v="Incorrect/Missing Product"/>
    <m/>
    <m/>
    <x v="0"/>
    <s v="Exit"/>
    <x v="18"/>
    <x v="0"/>
    <s v="Per customer they were shorted a top rod from one of their devices_x000a__x000a_Replace @N.C_x000a_line 1-050513-41: 35A/9827 TOP ROD KIT US32D_x000a_Quantity1_x000a__x000a_Ship to address_x000a_PROVIDENCE MOUNT CARMEL_x000a_982 E COLUMBIA AVE_x000a_COLVILLE, WA 99114_x000a_USA"/>
    <s v="ANIXTER - KENT"/>
    <s v="SO03237208"/>
    <s v="06K-907649-23K"/>
    <m/>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d v="2026-01-25T19:00:00"/>
    <m/>
    <m/>
    <s v="Replace Only"/>
    <s v="Active"/>
    <s v="Ciera Hooten"/>
    <s v="Ciera Hooten"/>
    <s v="Commercial"/>
    <d v="2026-01-25T19:00:00"/>
    <n v="1"/>
    <s v="Von Duprin"/>
    <s v="Allegion Sent Missing Product / Part"/>
    <s v="Missing Part / Component"/>
    <s v=""/>
    <s v="2026 / 02"/>
    <s v="Return / Replace / Scrap"/>
    <s v="Product"/>
    <x v="0"/>
  </r>
  <r>
    <d v="2026-02-27T09:48:46"/>
    <s v="CAS6455573"/>
    <s v="Issue"/>
    <s v="Return / Replace / Scrap"/>
    <s v="Incorrect/Missing Product"/>
    <m/>
    <m/>
    <x v="1"/>
    <s v="Accy"/>
    <x v="16"/>
    <x v="0"/>
    <s v="N/C replacement, shortage of below material. _x000a__x000a_Line 4 - Qty 1 - 8400 US10 10&quot; x 34&quot; B-CS_x000a__x000a_Ship to:_x000a_H J_x000a_1609 WESTERN AVE_x000a_GREEN BAY, WI 54303_x000a_USA_x000a__x000a_Is there anything else we should know about your request?: Only Received 18_x000a_Selected primary Product Type: Accessories_x000a_Do you also need to update the Ship To Address on your order?: No_x000a_The original ship-to address is saved on the shipping tab._x000a_Email: c.vandergrinten@hjmartin.com_x000a_Preferred Contact Method: Email"/>
    <s v="H J MARTIN &amp; SON INC"/>
    <s v="SO03255579"/>
    <s v="136321091"/>
    <s v="45714442"/>
    <n v="4"/>
    <s v="Ives / Gj Commercial"/>
    <s v="Accy"/>
    <s v="Plates - Kick/Push/Pull"/>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KPLATE.20577"/>
    <m/>
    <m/>
    <m/>
    <d v="2026-02-22T19:00:00"/>
    <m/>
    <m/>
    <s v="Replace Only"/>
    <s v="Resolved"/>
    <s v="Portal Cases"/>
    <s v="Caleb Nanzer"/>
    <s v="Commercial"/>
    <d v="2026-02-22T19:00:00"/>
    <n v="1"/>
    <s v="Ives / Gj Commercial"/>
    <s v="Allegion Sent Missing Product / Part"/>
    <s v="Missing Product"/>
    <s v=""/>
    <s v="2026 / 02"/>
    <s v="Return / Replace / Scrap"/>
    <s v="Product"/>
    <x v="0"/>
  </r>
  <r>
    <d v="2026-02-27T15:12:54"/>
    <s v="CAS6456984"/>
    <s v="Issue"/>
    <s v="Return / Replace / Scrap"/>
    <s v="Incorrect/Missing Product"/>
    <m/>
    <m/>
    <x v="2"/>
    <s v="Lock"/>
    <x v="3"/>
    <x v="1"/>
    <s v="REPLACE (scrap in field)_x000a_1 N523-221 (inside spring cage for ND40i) _x000a__x000a_SHIP TO_x000a_SAME AS ORIGINAL PO_x000a_MARK CARTONS WITH: REF PO 516197-1 ATTN: STEVE_x000a__x000a_NOTES:_x000a_ND40i was shipped with 2 outside spring cages.  1 of these should have been an inside spring cage.  _x000a_Allegion factory error.  Customer service replaced once with incorrect part - sent customer a replacement chassis rather than a replacement spring cage."/>
    <s v="Cook &amp; Boardman dba Architectural Doors"/>
    <s v="14246438"/>
    <s v="516197-1"/>
    <m/>
    <m/>
    <s v="Schlage Commercial"/>
    <s v="Lock"/>
    <s v="ND"/>
    <s v="Security"/>
    <n v="1"/>
    <s v="0281033~Allegion Sent Incorrect Product / Part"/>
    <s v="9731033~Incorrect Part / Component|1036~Composant/pièce incorrect|1040~Componente errato"/>
    <m/>
    <x v="0"/>
    <m/>
    <s v="S00034225035"/>
    <s v="ND40"/>
    <s v="Springcage"/>
    <m/>
    <d v="2026-01-30T02:00:00"/>
    <m/>
    <m/>
    <s v="Replace Only"/>
    <s v="Resolved"/>
    <s v="Bonnie Hagan"/>
    <s v="Venus Diaz"/>
    <s v="Commercial"/>
    <d v="2026-01-30T02:00:00"/>
    <n v="1"/>
    <s v="Schlage Commercial"/>
    <s v="Allegion Sent Incorrect Product / Part"/>
    <s v="Incorrect Part / Component"/>
    <s v=""/>
    <s v="2026 / 02"/>
    <s v="Return / Replace / Scrap"/>
    <s v="Product"/>
    <x v="0"/>
  </r>
  <r>
    <d v="2026-02-27T17:12:32"/>
    <s v="CAS6457355"/>
    <s v="Issue"/>
    <s v="Return / Replace / Scrap"/>
    <s v="Quantity"/>
    <m/>
    <m/>
    <x v="0"/>
    <s v="Exit"/>
    <x v="18"/>
    <x v="0"/>
    <s v="UPS - 1Z4411480390159117 no movement_x000a_Sales requ RPL lines 9 &amp; 10 for that shipment_x000a_(QTY 16) 970192-28_x000a_(QTY 16) 040065-00"/>
    <s v="KO Door Company"/>
    <s v="SO03247535"/>
    <s v="25P320-50"/>
    <m/>
    <n v="9"/>
    <s v="Von Duprin"/>
    <s v="Exit"/>
    <s v="98/99"/>
    <s v="Indianapolis"/>
    <n v="16"/>
    <s v="0641033~Allegion Shipped Incorrect Amount|1040~(Allegion) Spedito Valore/Q.tà Errato|3082~Allegion envió una cantidad incorrecta|1036~Allegion a expédié un montant incorrect"/>
    <s v="3251033~Shortage|1040~Mancanza|1055~Eksiklik|3082~Escaso|1036~Rupture"/>
    <m/>
    <x v="1"/>
    <m/>
    <s v="970192- 28"/>
    <m/>
    <m/>
    <m/>
    <d v="2026-02-05T01:00:00"/>
    <m/>
    <m/>
    <s v="Replace Only"/>
    <s v="Active"/>
    <s v="Kris Learned"/>
    <s v="Kris Learned"/>
    <s v="Commercial"/>
    <d v="2026-02-05T01:00:00"/>
    <n v="16"/>
    <s v="Von Duprin"/>
    <s v="Allegion Shipped Incorrect Amount"/>
    <s v="Shortage"/>
    <s v=""/>
    <s v="2026 / 02"/>
    <s v="Return / Replace / Scrap"/>
    <s v="Product"/>
    <x v="0"/>
  </r>
  <r>
    <d v="2026-02-27T17:12:32"/>
    <s v="CAS6457355"/>
    <s v="Issue"/>
    <s v="Return / Replace / Scrap"/>
    <s v="Quantity"/>
    <m/>
    <m/>
    <x v="0"/>
    <s v="Exit"/>
    <x v="18"/>
    <x v="0"/>
    <s v="UPS - 1Z4411480390159117 no movement_x000a_Sales requ RPL lines 9 &amp; 10 for that shipment_x000a_(QTY 16) 970192-28_x000a_(QTY 16) 040065-00"/>
    <s v="KO Door Company"/>
    <s v="SO03247535"/>
    <s v="25P320-50"/>
    <m/>
    <n v="10"/>
    <s v="Von Duprin"/>
    <s v="Exit"/>
    <s v="98/99"/>
    <s v="Indianapolis"/>
    <n v="16"/>
    <s v="0641033~Allegion Shipped Incorrect Amount|1040~(Allegion) Spedito Valore/Q.tà Errato|3082~Allegion envió una cantidad incorrecta|1036~Allegion a expédié un montant incorrect"/>
    <s v="3251033~Shortage|1040~Mancanza|1055~Eksiklik|3082~Escaso|1036~Rupture"/>
    <m/>
    <x v="1"/>
    <m/>
    <s v="040065- 00"/>
    <m/>
    <m/>
    <m/>
    <d v="2026-02-05T01:00:00"/>
    <m/>
    <m/>
    <s v="Replace Only"/>
    <s v="Active"/>
    <s v="Kris Learned"/>
    <s v="Kris Learned"/>
    <s v="Commercial"/>
    <d v="2026-02-05T01:00:00"/>
    <n v="16"/>
    <s v="Von Duprin"/>
    <s v="Allegion Shipped Incorrect Amount"/>
    <s v="Shortage"/>
    <s v=""/>
    <s v="2026 / 02"/>
    <s v="Return / Replace / Scrap"/>
    <s v="Product"/>
    <x v="0"/>
  </r>
  <r>
    <d v="2026-02-26T13:30:07"/>
    <s v="CAS6453941"/>
    <s v="Issue"/>
    <s v="Return / Replace / Scrap"/>
    <s v="Defective Product"/>
    <m/>
    <s v="Out of Box"/>
    <x v="0"/>
    <s v="Exit"/>
    <x v="18"/>
    <x v="0"/>
    <s v="Replace_x000a_Line 2_x000a_Qty 1: 050689-00: XP C/C KIT L/CVR_x000a__x000a_Per customer Push bar latching part is not functioning properly; not moving at all_x000a__x000a_Ship To:_x000a_Atlas Building Group_x000a_Attn: Dave _x000a_10 Radiance Rd_x000a_St Charles, MO 63301"/>
    <s v="Kevin Costigan"/>
    <s v="SO02781869"/>
    <s v="4023160004"/>
    <s v="45125833"/>
    <n v="2"/>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521033~Sticks / Binds/ Not Smooth Operation|1036~Sticks / Binds/ Not Smooth Operation|3082~Conexiones con funcionamiento irregular|1040~Arresto / Lega / Funzionamento non regolare"/>
    <x v="0"/>
    <m/>
    <m/>
    <s v="Latch"/>
    <m/>
    <m/>
    <d v="2024-11-25T19:00:00"/>
    <m/>
    <m/>
    <s v="Replace Only"/>
    <s v="Active"/>
    <s v="Dana Chase"/>
    <s v="Dana Chase"/>
    <s v="Commercial"/>
    <d v="2024-11-25T19:00:00"/>
    <n v="0"/>
    <s v="Von Duprin"/>
    <s v="Functional Mechanical"/>
    <s v="Product Operation Issue"/>
    <s v="Sticks / Binds/ Not Smooth Operation"/>
    <s v="2026 / 02"/>
    <s v="Return / Replace / Scrap"/>
    <s v="Product"/>
    <x v="0"/>
  </r>
  <r>
    <d v="2026-02-26T13:56:07"/>
    <s v="CAS6454066"/>
    <s v="Issue"/>
    <s v="Return / Replace / Scrap"/>
    <s v="Defective Product"/>
    <m/>
    <s v="Out of Box"/>
    <x v="0"/>
    <s v="Exit"/>
    <x v="18"/>
    <x v="0"/>
    <s v="Replace _x000a_Line 3_x000a_Qty 1: 99-L-F-2SI-US26D-3'-LHR-996-2-06-US26D-499F-US19-PBT=US32D_x000a__x000a_Per customer a technician came out to check device and determined that the whole device needs to be replaced. Dan Casey was the technician. Replacement part was sent out per CAS6435687 but that did not fix the issue. _x000a__x000a_Ship To:_x000a_OMEGA DOOR AND HARDWARE_x000a_924 DIVISION ST_x000a_Kansas City, KS 66103"/>
    <s v="MISSOURI DOOR COMPANY INC - DBA OMEGA DOOR &amp; HARDWARE"/>
    <s v="SO02930880"/>
    <s v="35765"/>
    <s v="45391835"/>
    <n v="3"/>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521033~Sticks / Binds/ Not Smooth Operation|1036~Sticks / Binds/ Not Smooth Operation|3082~Conexiones con funcionamiento irregular|1040~Arresto / Lega / Funzionamento non regolare"/>
    <x v="0"/>
    <m/>
    <m/>
    <s v="Mech Case Cover"/>
    <m/>
    <m/>
    <d v="2025-06-23T20:00:00"/>
    <m/>
    <m/>
    <s v="Replace Only"/>
    <s v="Active"/>
    <s v="Dana Chase"/>
    <s v="Dana Chase"/>
    <s v="Commercial"/>
    <d v="2025-06-23T20:00:00"/>
    <n v="0"/>
    <s v="Von Duprin"/>
    <s v="Functional Mechanical"/>
    <s v="Product Operation Issue"/>
    <s v="Sticks / Binds/ Not Smooth Operation"/>
    <s v="2026 / 02"/>
    <s v="Return / Replace / Scrap"/>
    <s v="Product"/>
    <x v="0"/>
  </r>
  <r>
    <d v="2026-02-24T14:43:39"/>
    <s v="CAS6448992"/>
    <s v="Issue"/>
    <s v="Return / Replace / Scrap"/>
    <s v="Incorrect/Missing Product"/>
    <m/>
    <m/>
    <x v="8"/>
    <s v="Dctl"/>
    <x v="33"/>
    <x v="5"/>
    <s v="Replacement_x000a__x000a_Line 1_x000a_Qty 23 SC70A PA PLATE KIT AL 44752_x000a_Plates missing from order. Please replace closer plates._x000a__x000a_ship to :_x000a_JLM_x000a_2801 Hutchinson McDonald Rd STE J_x000a_Charlotte NC 28269-4275"/>
    <s v="J L M WHOLESALE INC"/>
    <s v="SO03250086"/>
    <s v="121536"/>
    <s v="45693496 2/9/2026"/>
    <n v="1"/>
    <s v="Falcon"/>
    <s v="Dctl"/>
    <s v="SC70A"/>
    <s v="Olathe"/>
    <n v="23"/>
    <s v="0213082~Allegion no envió un producto/pieza|1040~(Alle) Spedito Articolo/Componente mancante|1036~Allegion a envoyé un produit ou une pièce manquante|1033~Allegion Sent Missing Product / Part"/>
    <s v="9741040~Prodotto Mancante|1033~Missing Product|1036~Produit manquant"/>
    <m/>
    <x v="0"/>
    <m/>
    <s v="043156649297"/>
    <m/>
    <m/>
    <m/>
    <d v="2026-02-08T19:00:00"/>
    <m/>
    <m/>
    <s v="Return and Replace"/>
    <s v="Resolved"/>
    <s v="Carisa Hunter"/>
    <s v="Karen Fischer"/>
    <s v="Commercial"/>
    <d v="2026-02-08T19:00:00"/>
    <n v="23"/>
    <s v="Falcon - Closer"/>
    <s v="Allegion Sent Missing Product / Part"/>
    <s v="Missing Product"/>
    <s v=""/>
    <s v="2026 / 02"/>
    <s v="Return / Replace / Scrap"/>
    <s v="Product"/>
    <x v="0"/>
  </r>
  <r>
    <d v="2026-02-25T09:26:30"/>
    <s v="CAS6450129"/>
    <s v="Issue"/>
    <s v="Return / Replace / Scrap"/>
    <s v="Defective Product"/>
    <m/>
    <s v="Reliability"/>
    <x v="3"/>
    <s v="Dctl"/>
    <x v="29"/>
    <x v="2"/>
    <s v="Return/Replace_x000a_(1) 4050A CylAssy          STD                         ALUM  TBSRT _x000a_leaking_x000a__x000a_Ship to:_x000a_Slone Doors Inc     _x000a_4061 Creighton Rd   _x000a_ATTN-CAROLYN FRAGALE_x000a_Pensacola         FL 32504_x000a__x000a_Do you need a replacement for a component or the entire device?: Component_x000a_Please describe the component: Closer leaking oil down the door_x000a_Is there anything else we should know about this return?: informed customer you may want the closer back to verify oil valve screw not backed out. Does not seem to be_x000a_Selected primary Product Type: Closers_x000a_Do you also need to update the Ship To Address on your order?: No_x000a_The original ship-to address is saved on the shipping tab._x000a_One or more files were provided by the customer and saved in the timeline._x000a_Email: carolyn@slonedoors.com_x000a_Phone Number: 8504947992_x000a_Preferred Contact Method: Email"/>
    <s v="SLONE DOORS INC"/>
    <s v="SO03193883"/>
    <s v="1124-4WS"/>
    <s v="45607750"/>
    <n v="1"/>
    <s v="Lcn"/>
    <s v="Dctl"/>
    <s v="4050A"/>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4050A CylAssy          STD                         ALUM  TBSRT"/>
    <s v="STD Cylinder"/>
    <m/>
    <m/>
    <d v="2025-11-25T19:00:00"/>
    <m/>
    <m/>
    <s v="Return and Replace"/>
    <s v="Active"/>
    <s v="Portal Cases"/>
    <s v="Lisa Waterhouse"/>
    <s v="Commercial"/>
    <d v="2025-11-25T19:00:00"/>
    <n v="0"/>
    <s v="Lcn"/>
    <s v="Leaking After Install"/>
    <s v="Leaking at Shaft"/>
    <s v=""/>
    <s v="2026 / 02"/>
    <s v="Return / Replace / Scrap"/>
    <s v="Product"/>
    <x v="0"/>
  </r>
  <r>
    <d v="2026-02-25T10:59:50"/>
    <s v="CAS6450564"/>
    <s v="Issue"/>
    <s v="Return / Replace / Scrap"/>
    <s v="Defective Product"/>
    <m/>
    <s v="Reliability"/>
    <x v="3"/>
    <s v="Dctl"/>
    <x v="34"/>
    <x v="2"/>
    <s v="Replace_x000a_(3) 1461 Closer            STD  STD  EDA               ALUM  TBWMS_x000a_Defective_x000a__x000a_Ship to:_x000a_Integrity One Solutions    _x000a_265 Cherokee Trail_x000a_Waco              TX 76712         _x000a__x000a_Do you need a replacement for a component or the entire device?: Device_x000a_Is there anything else we should know about this return?: The school has informed us of 3 defective closers in their corridors they they caught during lockdown drills._x000a_Selected primary Product Type: Closers_x000a_Do you also need to update the Ship To Address on your order?: No_x000a_The original ship-to address is saved on the shipping tab._x000a_Email: smorales@integrityonesolutions.com_x000a_Phone Number: 2544164181_x000a_Preferred Contact Method: Email"/>
    <s v="Integrity One Solutions"/>
    <s v="715528-00"/>
    <s v="245161-0114"/>
    <s v="715528-00"/>
    <n v="1"/>
    <s v="Lcn"/>
    <s v="Dctl"/>
    <s v="1460"/>
    <s v="Princeton"/>
    <n v="3"/>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1461 Closer            STD  STD  EDA               ALUM  TBWMS"/>
    <s v="Complete Closer"/>
    <m/>
    <m/>
    <d v="2025-01-28T19:00:00"/>
    <m/>
    <m/>
    <s v="Replace Only"/>
    <s v="Resolved"/>
    <s v="Portal Cases"/>
    <s v="Lisa Waterhouse"/>
    <s v="Commercial"/>
    <d v="2025-01-28T19:00:00"/>
    <n v="0"/>
    <s v="Lcn"/>
    <s v="Door Not in Control"/>
    <s v="Won't Stay in Adjustment"/>
    <s v=""/>
    <s v="2026 / 02"/>
    <s v="Return / Replace / Scrap"/>
    <s v="Product"/>
    <x v="0"/>
  </r>
  <r>
    <d v="2026-02-26T14:29:12"/>
    <s v="CAS6454234"/>
    <s v="Issue"/>
    <s v="Return / Replace / Scrap"/>
    <s v="Defective Product"/>
    <m/>
    <s v="Out of Box"/>
    <x v="3"/>
    <s v="Dctl"/>
    <x v="35"/>
    <x v="2"/>
    <s v="Return/Replace_x000a_(1) 4640-3971 _x000a_Leaking_x000a__x000a_Ship to:_x000a_Thorsrud Supply Co   _x000a_2424 Burdick Expy E_x000a_Minot             ND 58701  _x000a__x000a_Do you need a replacement for a component or the entire device?: Component_x000a_Please describe the component: The 4642 Alum Cylinder is leaking. _x000a_Is there anything else we should know about this return?: N/A_x000a_Selected primary Product Type: Closers_x000a_Do you also need to update the Ship To Address on your order?: No_x000a_The original ship-to address is saved on the shipping tab._x000a_Email: sydneethorsrud@srt.com_x000a_Phone Number: (701) 822-1602_x000a_Preferred Contact Method: Email"/>
    <s v="THORSRUD SUPPLY"/>
    <s v="SO02973289"/>
    <s v="25051601"/>
    <s v="45344440"/>
    <n v="1"/>
    <s v="Lcn"/>
    <s v="Dctl"/>
    <s v="46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4642-3971 Only Cylinder                            ALUM"/>
    <s v="Cylinder"/>
    <m/>
    <m/>
    <d v="2025-05-19T20:00:00"/>
    <m/>
    <m/>
    <s v="Return and Replace"/>
    <s v="Active"/>
    <s v="Portal Cases"/>
    <s v="Lisa Waterhouse"/>
    <s v="Commercial"/>
    <d v="2025-05-19T20:00:00"/>
    <n v="0"/>
    <s v="Lcn"/>
    <s v="Door Not in Control"/>
    <s v="Won't Stay in Adjustment"/>
    <s v=""/>
    <s v="2026 / 02"/>
    <s v="Return / Replace / Scrap"/>
    <s v="Product"/>
    <x v="0"/>
  </r>
  <r>
    <d v="2026-02-26T15:47:55"/>
    <s v="CAS6454623"/>
    <s v="Issue"/>
    <s v="Return / Replace / Scrap"/>
    <s v="Defective Product"/>
    <m/>
    <s v="Out of Box"/>
    <x v="5"/>
    <s v="Electronic Locks"/>
    <x v="10"/>
    <x v="4"/>
    <s v="Replace / Scrap_x000a_Line 1_x000a_Qty 1_x000a_LOCK.CO100.993R.70.KP.P6.EV.RHO.626.RR.4B.134.KD.S123.48-270-EV.2_x000a__x000a_Do you need a replacement for a component or the entire device?: Device_x000a_Is there anything else we should know about this return?: Stuck in Lock State, No motor sound, won't unlock._x000a_Selected primary Product Type: Electronic Locks/Readers and Credentials/Biometrics_x000a_Do you also need to update the Ship To Address on your order?: No_x000a_The original ship-to address is saved on the shipping tab._x000a_Email: jonathan.hernandez@weschecompany.com_x000a_Preferred Contact Method: Email"/>
    <s v="WESCHE COMPANY"/>
    <s v="14011755"/>
    <s v="HS-81494-CL"/>
    <s v="7768576"/>
    <m/>
    <s v="Schlage Electronic Locks"/>
    <s v="Electronic Locks"/>
    <s v="CO100"/>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s v="CO10-SES*8561650"/>
    <s v="Exterior Baseplate Sub-Assembly"/>
    <m/>
    <m/>
    <d v="2025-01-30T19:00:00"/>
    <m/>
    <m/>
    <s v="Replace Only"/>
    <s v="Resolved"/>
    <s v="Portal Cases"/>
    <s v="Jeff Livingston"/>
    <s v="Commercial"/>
    <d v="2025-01-30T19:00:00"/>
    <n v="0"/>
    <s v="Schlage Electronic Locks"/>
    <s v="Functional Electronic"/>
    <s v="Cannot lock / Unlock"/>
    <s v="Not Locking or Not Unlocking"/>
    <s v="2026 / 02"/>
    <s v="Return / Replace / Scrap"/>
    <s v="Product"/>
    <x v="0"/>
  </r>
  <r>
    <d v="2026-02-26T17:27:26"/>
    <s v="CAS6454977"/>
    <s v="Issue"/>
    <s v="Return / Replace / Scrap"/>
    <s v="Defective Product"/>
    <m/>
    <s v="Out of Box"/>
    <x v="2"/>
    <s v="Lock"/>
    <x v="2"/>
    <x v="3"/>
    <s v="Is there visible damage to exterior of shipping cartons?: no_x000a_Is there anything else we should know about your request?: Latch is getting stuck in lock case and will not pop back into latched position. We need a replacement lockset.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grant.stolz@builders-hardware.net_x000a_Phone Number: (814) 602-0660_x000a_Preferred Contact Method: Email_x000a_"/>
    <s v="Cook &amp; Boardman - DBA Builders Hardware &amp; Specialty Co"/>
    <s v="14206605"/>
    <s v="303749-556"/>
    <s v="8083749"/>
    <m/>
    <m/>
    <m/>
    <m/>
    <m/>
    <n v="1"/>
    <s v="0491040~Imballaggio|1033~Insufficient Packaging|1036~Emballage|3082~Embalaje"/>
    <s v="1111040~Imballaggio|3082~Embalaje|1033~Insufficient Packaging|1036~Emballage"/>
    <m/>
    <x v="1"/>
    <m/>
    <s v="L-SLLK*10922381"/>
    <m/>
    <m/>
    <m/>
    <d v="2025-11-20T19:00:00"/>
    <m/>
    <m/>
    <m/>
    <s v="Active"/>
    <s v="Portal Cases"/>
    <s v="Portal Cases"/>
    <s v="Commercial"/>
    <d v="2025-11-20T19:00:00"/>
    <n v="0"/>
    <s v="Schlage Commercial"/>
    <s v="Insufficient Packaging"/>
    <s v="Insufficient Packaging"/>
    <s v=""/>
    <s v="2026 / 02"/>
    <s v="Return / Replace / Scrap"/>
    <s v="Product"/>
    <x v="0"/>
  </r>
  <r>
    <d v="2026-02-23T14:53:31"/>
    <s v="CAS6446337"/>
    <s v="Issue"/>
    <s v="Return / Replace / Scrap"/>
    <s v="Incorrect/Missing Product"/>
    <m/>
    <m/>
    <x v="2"/>
    <s v="Lock"/>
    <x v="36"/>
    <x v="1"/>
    <s v="N/C REPLACE_x000a__x000a_LINE 3 QTY 1 EA:_x000a_B500-SLLK*9422994_x000a_LOCK.B560.P6.EV.622.12-289.10-108.138.KA-0BIT.S123.48-270-EV.2_x000a__x000a_SHIP TO:_x000a_ROCHESTER_#7502_x000a__x000a_Is there anything else we should know about your request?: Our Locksmith is just opening the 5 boxes of B560P6 to key and discovered only 99 of the 100 ordered and billed.  Requesting 1 to replace missing deadbolt._x000a_Selected primary Product Type: Mechanical Locks_x000a_Do you also need to update the Ship To Address on your order?: No_x000a_The original ship-to address is saved on the shipping tab._x000a_Email: robind@morselbr.com_x000a_Preferred Contact Method: Email"/>
    <s v="LUMBERMENS MERCHANDISING CORP"/>
    <s v="14080511"/>
    <s v="74950"/>
    <s v="7879129"/>
    <n v="3"/>
    <s v="Schlage Commercial"/>
    <s v="Lock"/>
    <s v="B500"/>
    <s v="Security"/>
    <n v="1"/>
    <s v="0213082~Allegion no envió un producto/pieza|1040~(Alle) Spedito Articolo/Componente mancante|1036~Allegion a envoyé un produit ou une pièce manquante|1033~Allegion Sent Missing Product / Part"/>
    <s v="9741040~Prodotto Mancante|1033~Missing Product|1036~Produit manquant"/>
    <m/>
    <x v="0"/>
    <m/>
    <s v="B500-SLLK*9422994"/>
    <m/>
    <m/>
    <m/>
    <d v="2025-05-14T20:00:00"/>
    <m/>
    <m/>
    <s v="Replace Only"/>
    <s v="Resolved"/>
    <s v="Portal Cases"/>
    <s v="Venus Diaz"/>
    <s v="Commercial"/>
    <d v="2025-05-14T20:00:00"/>
    <n v="0"/>
    <s v="Schlage Commercial"/>
    <s v="Allegion Sent Missing Product / Part"/>
    <s v="Missing Product"/>
    <s v=""/>
    <s v="2026 / 02"/>
    <s v="Return / Replace / Scrap"/>
    <s v="Product"/>
    <x v="0"/>
  </r>
  <r>
    <d v="2026-02-26T14:09:02"/>
    <s v="CAS6454123"/>
    <s v="Issue"/>
    <s v="Return / Replace / Scrap"/>
    <s v="Incorrect/Missing Product"/>
    <m/>
    <m/>
    <x v="0"/>
    <s v="Exit"/>
    <x v="18"/>
    <x v="0"/>
    <s v="PARENT CASE CAS6428948_x000a__x000a_NC REPLACE_x000a__x000a_1 EA - 98-EO-315-3'-RHR-299-EMB &quot;PUSH&quot;-PBT=US32D (ED98 199711) _x000a__x000a_SHIP TO _x000a_COMMERCIAL MILL &amp; BLDR. SUPPLY_x000a_1210 AMES AVE_x000a_DELIVER HRS 5:00AM -2:30PM_x000a_Milpitas, CA 95035_x000a_USA_x000a__x000a_SCRAP IN FIELD WRONG DEVICE _x000a__x000a_Please see attached order info for a replacement that was shipped without the Embossed PUSH as ordered and acknowledged. This is a replacement for another shipment that was also not embossed, same issue. So we need another replacement. Please ship via NDA to the same address as this first replacement. Please confirm QC is on this and the problem has been escalated at the factory level._x000a__x000a__x000a__x000a__x000a__x000a__x000a__x000a_Is there anything else we should know about this return?: The customer received the exit device without the embossed 'PUSH', see photo attached. Please expedite the replacement's shipping to UPS Next Day Air at Allegion's expense._x000a_Selected primary Product Type: Exits_x000a_Do you also need to update the Ship To Address on your order?: Yes_x000a_The customer changed the ship-to address and it is saved on the shipping tab._x000a_Did the label match the product inside?: Yes_x000a_One or more files were provided by the customer and saved in the timeline._x000a_Email: nickl@huntingtonhardware.com_x000a_Preferred Contact Method: Email"/>
    <s v="HUNTINGTON HARDWARE CO INC - HQ"/>
    <s v="SO03246179"/>
    <s v="1381770P##PT2"/>
    <s v="45714430"/>
    <n v="1"/>
    <s v="Von Duprin"/>
    <s v="Exit"/>
    <s v="98/99"/>
    <s v="Indianapolis"/>
    <n v="1"/>
    <s v="0281033~Allegion Sent Incorrect Product / Part"/>
    <s v="9721033~Incorrect Product|1036~Produit incorrect|1040~Prodotto errato"/>
    <m/>
    <x v="0"/>
    <m/>
    <s v="98-EO-315-3'-RHR-299-EMB &quot;PUSH&quot;-PBT=US32D (ED98 199711)"/>
    <m/>
    <m/>
    <m/>
    <d v="2026-02-22T19:00:00"/>
    <m/>
    <m/>
    <s v="Replace Only"/>
    <s v="Resolved"/>
    <s v="Mary Rowinski"/>
    <s v="Mary Rowinski"/>
    <s v="Commercial"/>
    <d v="2026-02-22T19:00:00"/>
    <n v="1"/>
    <s v="Von Duprin"/>
    <s v="Allegion Sent Incorrect Product / Part"/>
    <s v="Incorrect Product"/>
    <s v=""/>
    <s v="2026 / 02"/>
    <s v="Return / Replace / Scrap"/>
    <s v="Product"/>
    <x v="0"/>
  </r>
  <r>
    <d v="2026-02-26T14:48:37"/>
    <s v="CAS6454318"/>
    <s v="Issue"/>
    <s v="Return / Replace / Scrap"/>
    <s v="Incorrect/Missing Product"/>
    <m/>
    <m/>
    <x v="2"/>
    <s v="Lock"/>
    <x v="3"/>
    <x v="3"/>
    <s v="2/27/26 CM 8180187_x000a_SLD CREDIT RMA 14280002_x000a_QS REPLACEMENT_x000a__x000a_NEED TO INVOICE CUSTOMER _x000a__x000a_NC REPLACE _x000a_LINE 2 - 6 EACH 40-800-40 626 OS-OCC_x000a__x000a_SHIP TO _x000a_NEWCO DEALERS WHOLESALE_x000a_7845 E 89TH ST_x000a_Indianapolis, IN, 46256, US_x000a__x000a__x000a_NEXT DAY AIR"/>
    <s v="NEWCO DEALERS WHOLESALE - DBA DEALERS WHOLESALE"/>
    <s v="14213567"/>
    <s v="146588"/>
    <s v="8080462"/>
    <m/>
    <s v="Schlage Commercial"/>
    <s v="Lock"/>
    <s v="ND"/>
    <s v="El Sauzal"/>
    <n v="6"/>
    <s v="0213082~Allegion no envió un producto/pieza|1040~(Alle) Spedito Articolo/Componente mancante|1036~Allegion a envoyé un produit ou une pièce manquante|1033~Allegion Sent Missing Product / Part"/>
    <s v="9741040~Prodotto Mancante|1033~Missing Product|1036~Produit manquant"/>
    <m/>
    <x v="0"/>
    <m/>
    <s v="40-800-40 626 OS-OCC"/>
    <m/>
    <m/>
    <m/>
    <d v="2026-02-25T19:00:00"/>
    <m/>
    <m/>
    <s v="Replace Only"/>
    <s v="Resolved"/>
    <s v="Mary Rowinski"/>
    <s v="Kevin Durand"/>
    <s v="Commercial"/>
    <d v="2026-02-25T19:00:00"/>
    <n v="6"/>
    <s v="Schlage Commercial"/>
    <s v="Allegion Sent Missing Product / Part"/>
    <s v="Missing Product"/>
    <s v=""/>
    <s v="2026 / 02"/>
    <s v="Return / Replace / Scrap"/>
    <s v="Product"/>
    <x v="0"/>
  </r>
  <r>
    <d v="2026-02-25T09:50:10"/>
    <s v="CAS6450228"/>
    <s v="Issue"/>
    <s v="Return / Replace / Scrap"/>
    <s v="Shipping"/>
    <m/>
    <m/>
    <x v="7"/>
    <s v="Accy"/>
    <x v="37"/>
    <x v="0"/>
    <s v="N/C replacement, material damaged when taken OOB. _x000a__x000a_Line 17 - Qty 2 - 355AA-48&quot; (1219MM)_x000a__x000a_Ship to:_x000a_Arch. Division 8_x000a_8219 BURLESON RD_x000a_SUITE 100_x000a_AUSTIN, TX 78744_x000a_USA_x000a__x000a_Is there visible damage to exterior of shipping cartons?: no_x000a_Is there anything else we should know about your request?: Damaged/broken 2 each line 17 (Auto door bottom 355AA 48”)_x000a_Selected primary Product Type: Accessories_x000a_Do you also need to update the Ship To Address on your order?: No_x000a_The original ship-to address is saved on the shipping tab._x000a_One or more files were provided by the customer and saved in the timeline._x000a_Email: tmiller@archdiv8.com_x000a_Phone Number: 12108266616_x000a_Preferred Contact Method: Email"/>
    <s v="ARCHITECTURAL DIVISION 8"/>
    <s v="SO03264046"/>
    <s v="307217-44S"/>
    <s v="45705900"/>
    <n v="17"/>
    <s v="Zero"/>
    <s v="Accy"/>
    <s v="Automatic Door Bottoms"/>
    <s v="Indianapolis"/>
    <n v="2"/>
    <s v="0491040~Imballaggio|1033~Insufficient Packaging|1036~Emballage|3082~Embalaje"/>
    <s v="1111040~Imballaggio|3082~Embalaje|1033~Insufficient Packaging|1036~Emballage"/>
    <m/>
    <x v="1"/>
    <m/>
    <s v="ADB355AA-48"/>
    <m/>
    <m/>
    <m/>
    <d v="2026-02-16T19:00:00"/>
    <m/>
    <m/>
    <s v="Replace Only"/>
    <s v="Resolved"/>
    <s v="Portal Cases"/>
    <s v="Caleb Nanzer"/>
    <s v="Commercial"/>
    <d v="2026-02-16T19:00:00"/>
    <n v="2"/>
    <s v="Zero"/>
    <s v="Insufficient Packaging"/>
    <s v="Insufficient Packaging"/>
    <s v=""/>
    <s v="2026 / 02"/>
    <s v="Return / Replace / Scrap"/>
    <s v="Product"/>
    <x v="0"/>
  </r>
  <r>
    <d v="2026-02-23T14:45:58"/>
    <s v="CAS6446304"/>
    <s v="Issue"/>
    <s v="Return / Replace / Scrap"/>
    <s v="Defective Product"/>
    <m/>
    <s v="Out of Box"/>
    <x v="5"/>
    <s v="Electronic Locks"/>
    <x v="38"/>
    <x v="3"/>
    <s v="REPLACE / SCRAP_x000a__x000a_Qty: 1_x000a__x000a_47275947 626 KIT ASSY P/L/R/J/B/G/LSAR/JCO6/JSAR/LCO6/JCO7_x000a_A20000000F186CC2_x000a__x000a_90141356_x000a_Warranty Date: 1/24/2025_x000a__x000a_Ship to:_x000a_Mike Flores _x000a_914 14th Street_x000a_Greeley, CO 80631_x000a_US_x000a__x000a_Reason:  Outside assembly not powering up - Connector on board broken -  Lock needs to be replaced - Gave CAS#"/>
    <s v="Mike Flores"/>
    <s v="TECH ACCOMMODATION"/>
    <s v="CAS6446304 RPL TAC"/>
    <m/>
    <m/>
    <s v="Schlage Electronic Locks"/>
    <s v="Electronic Locks"/>
    <s v="NDEB"/>
    <s v="El Sauzal"/>
    <n v="1"/>
    <s v="0321033~Functional Electronic|1040~Funzionamento Elettronico|3082~Función electrónica|1036~Electronique fonctionnelle"/>
    <s v="3931033~Will Not Power Up|1036~Ne Sera Pas Sous Tension|3082~No se enciende|1040~Non si accende|1055~Güç Ünitesi Çalışmıyor"/>
    <s v="0111033~Damaged Part|1036~Pièce endommagée|3082~Parte dañada|1040~Parte Danneggiata"/>
    <x v="0"/>
    <m/>
    <s v="S00035882138"/>
    <s v="Outside Assembly"/>
    <m/>
    <m/>
    <m/>
    <d v="2025-01-24T00:00:00"/>
    <m/>
    <s v="Replace Only"/>
    <s v="Resolved"/>
    <s v="James Cuevas"/>
    <s v="Jeff Livingston"/>
    <s v="Commercial"/>
    <d v="2025-01-24T00:00:00"/>
    <n v="0"/>
    <s v="Schlage Electronic Locks"/>
    <s v="Functional Electronic"/>
    <s v="Will Not Power Up"/>
    <s v="Damaged Part"/>
    <s v="2026 / 02"/>
    <s v="Return / Replace / Scrap"/>
    <s v="Product"/>
    <x v="0"/>
  </r>
  <r>
    <d v="2026-02-24T08:26:20"/>
    <s v="CAS6447291"/>
    <s v="Issue"/>
    <s v="Return / Replace / Scrap"/>
    <s v="Incorrect/Missing Product"/>
    <m/>
    <m/>
    <x v="2"/>
    <s v="Lock"/>
    <x v="2"/>
    <x v="1"/>
    <s v="RPL ORDER #  14278084_x000a_DONE 02/25/26 CC_x000a_REPLACE_x000a_LINE 4_x000a_(QTY 1) 09-509.606_x000a_S00000293686_x000a__x000a_The thumb turn is the wrong finish"/>
    <s v="CLASSIC CITY DOOR &amp; HARDWARE"/>
    <s v="14198939"/>
    <s v="300612-13"/>
    <s v="8071009"/>
    <n v="4"/>
    <s v="Schlage Commercial"/>
    <s v="Lock"/>
    <s v="L9000"/>
    <s v="Security"/>
    <n v="1"/>
    <s v="0281033~Allegion Sent Incorrect Product / Part"/>
    <s v="9731033~Incorrect Part / Component|1036~Composant/pièce incorrect|1040~Componente errato"/>
    <m/>
    <x v="0"/>
    <m/>
    <s v="S00000293686"/>
    <s v="L9040"/>
    <s v="Thumbturn"/>
    <m/>
    <d v="2025-11-09T19:00:00"/>
    <m/>
    <m/>
    <s v="Replace Only"/>
    <s v="Resolved"/>
    <s v="Portal Cases"/>
    <s v="Carla Castelli"/>
    <s v="Commercial"/>
    <d v="2025-11-09T19:00:00"/>
    <n v="0"/>
    <s v="Schlage Commercial"/>
    <s v="Allegion Sent Incorrect Product / Part"/>
    <s v="Incorrect Part / Component"/>
    <s v=""/>
    <s v="2026 / 02"/>
    <s v="Return / Replace / Scrap"/>
    <s v="Product"/>
    <x v="0"/>
  </r>
  <r>
    <d v="2026-02-24T13:16:34"/>
    <s v="CAS6448579"/>
    <s v="Issue"/>
    <s v="Return / Replace / Scrap"/>
    <s v="Defective Product"/>
    <m/>
    <s v="Out of Box"/>
    <x v="3"/>
    <s v="Dctl"/>
    <x v="4"/>
    <x v="2"/>
    <s v="Return/Replace_x000a_(1) 4040XP Closer          STD  STD  Hw/PA             ALUM  TBSRT_x000a_Leaking_x000a__x000a_Ship to:_x000a_F B H ARCHITECTURAL SECURITY INC_x000a_600 BLOOR AVE                   _x000a_Flint             MI 48507_x000a__x000a_Do you need a replacement for a component or the entire device?: Device_x000a_Is there anything else we should know about this return?: Please replace as closer body is leaking.   Thank You_x000a_Selected primary Product Type: Closers_x000a_Do you also need to update the Ship To Address on your order?: No_x000a_The original ship-to address is saved on the shipping tab._x000a_Email: lknoblock@fbhsecurity.com_x000a_Phone Number: 8102399471_x000a_Preferred Contact Method: Email"/>
    <s v="F B H ARCHITECTURAL SECURITY INC"/>
    <s v="SO03101287"/>
    <s v="611-FT-20254040#1"/>
    <s v="45502712"/>
    <n v="2"/>
    <s v="Lcn"/>
    <s v="Dctl"/>
    <s v="4040XP"/>
    <s v="Princeton"/>
    <n v="1"/>
    <s v="3151033~Leaking Out of the Box|1036~Fuite Hors de la Boîte|1031~Aus der Box auslaufen|1040~Perdita Prodotto Nuovo (Pre-Installazione)|3082~Fuga fuera de la caja|1055~Kutunun Dışına Sızan|2070~Vazando Fora da Caixa"/>
    <s v="9131033~Leaking at Shaft|1036~Fuite au puits|1040~Perdendo a Albero|3082~Fugas en el eje|1055~Şaftta Sızıntı"/>
    <m/>
    <x v="0"/>
    <m/>
    <s v="4040XP Closer          STD  STD  Hw/PA             ALUM  TBSRT"/>
    <s v="Complete Closer"/>
    <m/>
    <m/>
    <d v="2025-09-10T20:00:00"/>
    <m/>
    <m/>
    <s v="Return and Replace"/>
    <s v="Active"/>
    <s v="Portal Cases"/>
    <s v="Lisa Waterhouse"/>
    <s v="Commercial"/>
    <d v="2025-09-10T20:00:00"/>
    <n v="0"/>
    <s v="Lcn"/>
    <s v="Leaking Out of the Box"/>
    <s v="Leaking at Shaft"/>
    <s v=""/>
    <s v="2026 / 02"/>
    <s v="Return / Replace / Scrap"/>
    <s v="Product"/>
    <x v="0"/>
  </r>
  <r>
    <d v="2026-02-24T13:37:21"/>
    <s v="CAS6448668"/>
    <s v="Issue"/>
    <s v="Return / Replace / Scrap"/>
    <s v="Defective Product"/>
    <m/>
    <s v="Out of Box"/>
    <x v="0"/>
    <s v="Exit"/>
    <x v="18"/>
    <x v="0"/>
    <s v="REPLACE AT NO CHARGE_x000a_QTY (2) 050493-00: 47 BTM LATCH KIT_x000a__x000a_SHIP TO_x000a_DYKE INDUSTRIES INC_x000a_2115 E ROCKHURST ST_x000a_SPRINGFIELD, MO 65802_x000a__x000a_Line 5 = SD-RX-LC-QELA-98-NL-US26D-3'-RHR-697-US26D-299-PBT=US32D-CON_x000a_Line 6 = SD-RX-LC-QELA-98-DT-US26D-3'-LHR-697-US26D-299-PBT=US32D-CON_x000a__x000a_Do you need a replacement for a component or the entire device?: Component_x000a_Please describe the component: Top latches on both devices are retracting correctly but the latch doesnt come back to hold the door shut. I think its missing a part inside._x000a_Is there anything else we should know about this return?: No_x000a_Selected primary Product Type: Exits_x000a_Do you also need to update the Ship To Address on your order?: No_x000a_The original ship-to address is saved on the shipping tab._x000a_Email: michelle.collins@dykeind.com_x000a_Phone Number: (417) 368-3068_x000a_Preferred Contact Method: Email"/>
    <s v="DYKE INDUSTRIES INC"/>
    <s v="SO02664918"/>
    <s v="74367S-2414"/>
    <s v="44979996 8/5/2024"/>
    <m/>
    <s v="Von Duprin"/>
    <s v="Exit"/>
    <s v="98/99"/>
    <s v="Indianapolis"/>
    <n v="2"/>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050493-00: 47 BTM LATCH KIT"/>
    <s v="Latch"/>
    <m/>
    <m/>
    <d v="2024-08-04T20:00:00"/>
    <m/>
    <m/>
    <s v="Replace Only"/>
    <s v="Resolved"/>
    <s v="Portal Cases"/>
    <s v="Karen Fischer"/>
    <s v="Commercial"/>
    <d v="2024-08-04T20:00:00"/>
    <n v="0"/>
    <s v="Von Duprin"/>
    <s v="Functional Mechanical"/>
    <s v="Product Operation Issue"/>
    <s v="Latch Does Not Fully Release"/>
    <s v="2026 / 02"/>
    <s v="Return / Replace / Scrap"/>
    <s v="Product"/>
    <x v="0"/>
  </r>
  <r>
    <d v="2026-02-24T17:36:08"/>
    <s v="CAS6449629"/>
    <s v="Issue"/>
    <s v="Return / Replace / Scrap"/>
    <s v="Defective Product"/>
    <m/>
    <s v="Reliability"/>
    <x v="4"/>
    <s v="Sys Comp"/>
    <x v="5"/>
    <x v="1"/>
    <s v="RPL/RTN_x000a_Qty 1_x000a_IP BRIDGE 2.0 3 door_x000a__x000a_MAC: 0018C82EA9A1_x000a_Print Date: 10/23/2024_x000a__x000a_Select One Security_x000a_300 Locust St._x000a_Lawrence, KS 66044_x000a_ATTN: Caleb Ridgeway / CAS6449629 RPL TAC_x000a__x000a_Reason:_x000a_IP Bridge was disconnected and deleted out of site. Will need to readd IP bridge. Attempted to readd, unsuccessful in Zentra. Device not showing up via ISONAS Configuration Tool. FDR did not resolve connectivity issues. Changing ethernet cable or switch port also did not resolve connectivity issues."/>
    <s v="Select One Security and Communications"/>
    <s v="TECH ACCOMMODATION"/>
    <s v="CAS6449629 RPL TAC"/>
    <m/>
    <m/>
    <s v="Schlage System Components"/>
    <s v="Sys Comp"/>
    <s v="IP Bridge"/>
    <s v="Security"/>
    <n v="1"/>
    <s v="0321033~Functional Electronic|1040~Funzionamento Elettronico|3082~Función electrónica|1036~Electronique fonctionnelle"/>
    <s v="0263082~Comunicación|1033~Communication / Commissioning / Programming|1040~Comunicazione |1036~Communication"/>
    <s v="0451033~Programming Failure|1036~Erreur de programmation|3082~Fallo de programación|1040~Errore programmazione"/>
    <x v="0"/>
    <m/>
    <s v="IP Bridge 2.0 3 door"/>
    <s v="Main Board"/>
    <m/>
    <d v="2024-10-22T20:00:00"/>
    <m/>
    <m/>
    <m/>
    <s v="Return and Replace"/>
    <s v="Active"/>
    <s v="Vincent Miranda"/>
    <s v="Jeff Livingston"/>
    <s v="Commercial"/>
    <d v="2024-10-22T20:00:00"/>
    <n v="0"/>
    <s v="Schlage System Components"/>
    <s v="Functional Electronic"/>
    <s v="Communication / Commissioning / Programming"/>
    <s v="Programming Failure"/>
    <s v="2026 / 02"/>
    <s v="Return / Replace / Scrap"/>
    <s v="Product"/>
    <x v="0"/>
  </r>
  <r>
    <d v="2026-02-25T08:06:21"/>
    <s v="CAS6449887"/>
    <s v="Issue"/>
    <s v="Return / Replace / Scrap"/>
    <s v="Quantity"/>
    <m/>
    <m/>
    <x v="1"/>
    <s v="Accy"/>
    <x v="1"/>
    <x v="0"/>
    <s v="RPL_x000a_L3 15EA 5BB1HW 4.5 x 4.5 612_x000a_CUSTOMER DID NOT RECEIVE_x000a__x000a_SEND TO_x000a_BUILDERS SUPPLY CO_x000a_3501 N LEWIS AVE_x000a_Sioux Falls, SD 57104_x000a_USA"/>
    <s v="BUILDERS SUPPLY CO"/>
    <s v="SO03140359"/>
    <s v="59929-JF"/>
    <s v="45565425"/>
    <n v="3"/>
    <s v="Ives / Gj Commercial"/>
    <s v="Accy"/>
    <s v="Hinges"/>
    <s v="Indianapolis"/>
    <n v="15"/>
    <s v="0641033~Allegion Shipped Incorrect Amount|1040~(Allegion) Spedito Valore/Q.tà Errato|3082~Allegion envió una cantidad incorrecta|1036~Allegion a expédié un montant incorrect"/>
    <s v="0101033~Allegion Shipped Incorrect Amount|1040~(Allegion) Spedito Valore/Q.tà Errato|3082~Allegion envió una cantidad incorrecta|1036~Allegion a expédié un montant incorrect"/>
    <m/>
    <x v="1"/>
    <m/>
    <s v="5HG.10182"/>
    <s v="Hinge"/>
    <m/>
    <d v="2025-10-29T00:00:00"/>
    <d v="2025-10-28T20:00:00"/>
    <m/>
    <m/>
    <s v="Replace Only"/>
    <s v="Resolved"/>
    <s v="Lorell McDonald"/>
    <s v="Caleb Nanzer"/>
    <s v="Commercial"/>
    <d v="2025-10-28T20:00:00"/>
    <n v="0"/>
    <s v="Ives / Gj Commercial"/>
    <s v="Allegion Shipped Incorrect Amount"/>
    <s v="Allegion Shipped Incorrect Amount"/>
    <s v=""/>
    <s v="2026 / 02"/>
    <s v="Return / Replace / Scrap"/>
    <s v="Product"/>
    <x v="0"/>
  </r>
  <r>
    <d v="2026-02-25T08:56:56"/>
    <s v="CAS6450020"/>
    <s v="Issue"/>
    <s v="Return / Replace / Scrap"/>
    <s v="Incorrect/Missing Product"/>
    <m/>
    <m/>
    <x v="9"/>
    <s v="Door"/>
    <x v="39"/>
    <x v="6"/>
    <s v="(24) REPL  20 PCS  PT# 537   AS  ACKD  _x000a_(24) ISSUE  RMA  20  PCS  PT# 537  _x000a__x000a__x000a_ _x000a_I received my steel craft order yesterday, 02/23/26.Steelcraft order OP685A :_x000a_• PO# 602400 – SC# 112810 _x000a_ My ASA's are incorrect and not at Steelcraft locations. they are centered at roughly 44-1/4 from the bottom._x000a_there are 20 pieces each with this preparation being off.  Normal - 40-5/16 from bottom to center. _x000a_These are line item 024 of my PO. _x000a_Right hand ASA's that I ordered (line item 025) are correct. _x000a__x000a_Payden Donaldson | Warehouse Manager | O 719.888.4765"/>
    <s v="AMERICAN DOOR"/>
    <s v="112810"/>
    <s v="602400"/>
    <s v="11890322"/>
    <n v="24"/>
    <s v="Steelcraft"/>
    <s v="Door"/>
    <s v="DW/K"/>
    <s v="Blue Ash"/>
    <n v="20"/>
    <s v="0241036~Allegion a produit un produit incorrect|1033~Allegion Manuf Incorrect Product"/>
    <s v="9561033~Prep Location - Lock/Strike"/>
    <m/>
    <x v="0"/>
    <m/>
    <s v="537"/>
    <m/>
    <m/>
    <m/>
    <m/>
    <d v="2026-02-25T00:00:00"/>
    <m/>
    <s v="Return and Replace"/>
    <s v="Active"/>
    <s v="Stephen Estep"/>
    <s v="Jeff Livingston"/>
    <s v="Commercial"/>
    <d v="2026-02-25T00:00:00"/>
    <n v="20"/>
    <s v="Steelcraft"/>
    <s v="Allegion Manuf Incorrect Product"/>
    <s v="Prep Location - Lock/Strike"/>
    <s v=""/>
    <s v="2026 / 02"/>
    <s v="Return / Replace / Scrap"/>
    <s v="Product"/>
    <x v="0"/>
  </r>
  <r>
    <d v="2026-02-25T09:46:46"/>
    <s v="CAS6450204"/>
    <s v="Issue"/>
    <s v="Return / Replace / Scrap"/>
    <s v="Shipping"/>
    <m/>
    <m/>
    <x v="9"/>
    <s v="Door"/>
    <x v="40"/>
    <x v="6"/>
    <s v="02/25 door was found in the factory and will be shipped out. _x000a__x000a_(1) MK# 1-ME320B    REPL  AS  ACKD  _x000a_lost  by  Fedex  #7809034240_x000a_Thank you for sharing signed POD for PO #98243._x000a_I would like to inform you that, for the same signed POD, we are already missing material for PO #58106. Please refer to the attached email regarding PO #58106._x000a_Please thoroughly investigate this case as materials not delivered to us. The tracking indicates the shipment was picked up in Miami, FL and delivered to Cincinnati, OH._x000a_Additionally, according to the FedEx tracking #7809034240 details, the shipment appears to have been returned to its place of origin in Cincinnati."/>
    <s v="DASH DOOR &amp; CLOSER SERVICE"/>
    <s v="101726"/>
    <s v="58106"/>
    <s v="11889633"/>
    <n v="1"/>
    <s v="Steelcraft"/>
    <s v="Door"/>
    <s v="H"/>
    <s v="Blue Ash"/>
    <n v="1"/>
    <s v="6561033~Customer lost/damaged|1040~Perso/Danneggiato dal Cliente|1036~Perdu/Endommagé par le Client|3082~Perdido/Danado por el Cliente"/>
    <s v="9801033~Customer lost|1040~Perso dal Cliente|1036~Perdu par le client|3082~Perdido por el cliente"/>
    <m/>
    <x v="1"/>
    <m/>
    <s v="H 164 F"/>
    <m/>
    <m/>
    <m/>
    <m/>
    <d v="2026-02-25T00:00:00"/>
    <m/>
    <s v="Replace Only"/>
    <s v="Resolved"/>
    <s v="Stephen Estep"/>
    <s v="Jeff Livingston"/>
    <s v="Commercial"/>
    <d v="2026-02-25T00:00:00"/>
    <n v="1"/>
    <s v="Steelcraft"/>
    <s v="Customer lost/damaged"/>
    <s v="Customer lost"/>
    <s v=""/>
    <s v="2026 / 02"/>
    <s v="Return / Replace / Scrap"/>
    <s v="Product"/>
    <x v="0"/>
  </r>
  <r>
    <d v="2026-02-25T12:15:02"/>
    <s v="CAS6450933"/>
    <s v="Issue"/>
    <s v="Return / Replace / Scrap"/>
    <s v="Shipping"/>
    <m/>
    <m/>
    <x v="3"/>
    <s v="Dctl"/>
    <x v="4"/>
    <x v="2"/>
    <s v="Replace_x000a__x000a_QTY:  1       RH 4040XP Closer     STD  MC   Rw/PA     US26D WMS_x000a__x000a_Carrier lost package_x000a__x000a_Ship To Address:_x000a_Door Supply of NJ.               _x000a_92 N MAIN ST                     _x000a_BUILDING 15 UNIT K               _x000a_WINDSOR, NJ  08561"/>
    <s v="Unified Door &amp; Hardware Group dba Door Supply of NJ"/>
    <s v="789707-00"/>
    <s v="669090"/>
    <s v="789707-00"/>
    <n v="2"/>
    <s v="Lcn"/>
    <s v="Dctl"/>
    <s v="4040XP"/>
    <s v="Princeton"/>
    <n v="1"/>
    <s v="Lost in Transit/Wrong Address"/>
    <s v="1513082~Extraviado en tránsito - Transportista|1040~Smarrimento in transito - Vettore|1036~Perdu en transit - Transporteur|1033~Lost in Transit - Carrier"/>
    <m/>
    <x v="2"/>
    <m/>
    <s v="RH 4040XP Closer          STD  MC   Rw/PA             US26D WMS"/>
    <s v="Complete Closer"/>
    <m/>
    <m/>
    <d v="2026-02-03T19:00:00"/>
    <m/>
    <m/>
    <s v="Replace Only"/>
    <s v="Resolved"/>
    <s v="Jerry Kopp"/>
    <s v="Lisa Waterhouse"/>
    <s v="Commercial"/>
    <d v="2026-02-03T19:00:00"/>
    <n v="1"/>
    <s v="Lcn"/>
    <s v="Lost in Transit/Wrong Address"/>
    <s v="Lost in Transit - Carrier"/>
    <s v=""/>
    <s v="2026 / 02"/>
    <s v="Return / Replace / Scrap"/>
    <s v="Product"/>
    <x v="0"/>
  </r>
  <r>
    <d v="2026-02-25T12:50:12"/>
    <s v="CAS6451089"/>
    <s v="Issue"/>
    <s v="Return / Replace / Scrap"/>
    <s v="Shipping"/>
    <m/>
    <m/>
    <x v="9"/>
    <s v="Door"/>
    <x v="31"/>
    <x v="6"/>
    <s v="ACCT#  7800   ISSUE  CREDIT $1033   (KM)  _x000a__x000a_We have 6 doors at a jobsite we received on PO# 208976 / SC# 105944 that have creases in them.  They are located in the same spot on all 6 doors.  _x000a_ The contractor has given us a price to fix them (copy attached).  _x000a_ I just need to know if Steelcraft will accept this charge or would they prefer to replace the doors?_x000a_ Please advise as soon as you can as the contractor is trying to get the doors hung and painted to complete the project._x000a_ _x000a_Thank you_x000a_ Sue Sombeck"/>
    <s v="S &amp; S BUILDERS HARDWARE CO"/>
    <s v="105944"/>
    <s v="208976"/>
    <s v="11887720"/>
    <m/>
    <s v="Steelcraft"/>
    <s v="Door"/>
    <s v="L"/>
    <s v="Blue Ash"/>
    <n v="1"/>
    <s v="0223082~Dañado en el Transporte|1040~Danneggiato Durante il Trasporto|1033~Damaged in Transit|1036~Endommagé pendant le transport"/>
    <s v="0301033~Damaged - Concealed|1036~Endommagé - Caché|3082~Dañado - Oculto|1040~Danneggiato - nascosto"/>
    <m/>
    <x v="0"/>
    <m/>
    <m/>
    <m/>
    <m/>
    <m/>
    <m/>
    <d v="2026-02-25T00:00:00"/>
    <m/>
    <s v="Credit Request"/>
    <s v="Resolved"/>
    <s v="Stephen Estep"/>
    <s v="Jeff Livingston"/>
    <s v="Commercial"/>
    <d v="2026-02-25T00:00:00"/>
    <n v="1"/>
    <s v="Steelcraft"/>
    <s v="Damaged in Transit"/>
    <s v="Damaged - Concealed"/>
    <s v=""/>
    <s v="2026 / 02"/>
    <s v="Return / Replace / Scrap"/>
    <s v="Product"/>
    <x v="0"/>
  </r>
  <r>
    <d v="2026-02-25T14:16:35"/>
    <s v="CAS6451439"/>
    <s v="Issue"/>
    <s v="Return / Replace / Scrap"/>
    <s v="Incorrect/Missing Product"/>
    <m/>
    <m/>
    <x v="9"/>
    <s v="Door"/>
    <x v="31"/>
    <x v="6"/>
    <s v="ACCT#  7800   ISSUE  CREDIT $115.67    (KM)  _x000a_Received: Wed Feb 25 2026 11:08:56 _x000a_Subject: Steelcraft - Missing Flushbolt Hole at Top of Door_x000a_S&amp;S PO# 208104 / SC# 986344 – Line 2 – Door 105_x000a_ The inactive leaf of this pair did not have the hole in the top of the door for the bolt to go through.  Our customer repaired in the field (no pictures provided)._x000a_ He is asking for credit for the additional cost they incurred to fix this door leaf._x000a_ Please credit our account $115.67 for this repair._x000a__x000a_Thank you_x000a_ Sue Sombeck"/>
    <s v="S &amp; S BUILDERS HARDWARE CO"/>
    <s v="986344"/>
    <s v="208104"/>
    <s v="11872967"/>
    <m/>
    <s v="Steelcraft"/>
    <s v="Door"/>
    <s v="L"/>
    <s v="Blue Ash"/>
    <n v="1"/>
    <s v="0241036~Allegion a produit un produit incorrect|1033~Allegion Manuf Incorrect Product"/>
    <s v="9591033~Prep Location - Series"/>
    <m/>
    <x v="0"/>
    <m/>
    <m/>
    <m/>
    <m/>
    <m/>
    <m/>
    <d v="2026-02-25T00:00:00"/>
    <m/>
    <s v="Credit Request"/>
    <s v="Resolved"/>
    <s v="Stephen Estep"/>
    <s v="Stephen Estep"/>
    <s v="Commercial"/>
    <d v="2026-02-25T00:00:00"/>
    <n v="1"/>
    <s v="Steelcraft"/>
    <s v="Allegion Manuf Incorrect Product"/>
    <s v="Prep Location - Series"/>
    <s v=""/>
    <s v="2026 / 02"/>
    <s v="Return / Replace / Scrap"/>
    <s v="Product"/>
    <x v="0"/>
  </r>
  <r>
    <d v="2026-02-25T14:42:39"/>
    <s v="CAS6451543"/>
    <s v="Issue"/>
    <s v="Return / Replace / Scrap"/>
    <s v="Incorrect/Missing Product"/>
    <m/>
    <m/>
    <x v="9"/>
    <s v="Door"/>
    <x v="31"/>
    <x v="6"/>
    <s v="(20) MK#D-103B    REPL  AS  ACKD_x000a_   (see ship to ackd) _x000a__x000a_Received: Wed Feb 25 2026 14:08:49 _x000a_Subject: PO 200130 Door issue_x000a_These doors arrived on site and it was noticed that the attached door does not have the lites cutout into them.  Please advise when the correct door can be delivered._x000a_Thank you   ,  Shawnna Nuss_x000a_Johnson Hardware_x000a_here is the pitcher of the door for  D103B  not a FG2 door slab_x000a_how quick can you get this to us ?_x000a_Regards_x000a_Jim"/>
    <s v="JOHNSON HARDWARE COMPANY"/>
    <s v="105504"/>
    <s v="200130"/>
    <s v="11890091"/>
    <n v="20"/>
    <s v="Steelcraft"/>
    <s v="Door"/>
    <s v="L"/>
    <s v="Blue Ash"/>
    <n v="1"/>
    <s v="0241036~Allegion a produit un produit incorrect|1033~Allegion Manuf Incorrect Product"/>
    <s v="Incorrect Series"/>
    <m/>
    <x v="0"/>
    <m/>
    <s v="L 184 FG2S"/>
    <m/>
    <m/>
    <m/>
    <m/>
    <d v="2026-02-25T00:00:00"/>
    <m/>
    <s v="Replace Only"/>
    <s v="Resolved"/>
    <s v="Stephen Estep"/>
    <s v="Jeff Livingston"/>
    <s v="Commercial"/>
    <d v="2026-02-25T00:00:00"/>
    <n v="1"/>
    <s v="Steelcraft"/>
    <s v="Allegion Manuf Incorrect Product"/>
    <s v="Incorrect Series"/>
    <s v=""/>
    <s v="2026 / 02"/>
    <s v="Return / Replace / Scrap"/>
    <s v="Product"/>
    <x v="0"/>
  </r>
  <r>
    <d v="2026-02-25T15:31:24"/>
    <s v="CAS6451757"/>
    <s v="Issue"/>
    <s v="Return / Replace / Scrap"/>
    <s v="Incorrect/Missing Product"/>
    <m/>
    <m/>
    <x v="9"/>
    <s v="Door"/>
    <x v="41"/>
    <x v="6"/>
    <s v="(8) MK#1.03   REPL AS ACKD  _x000a_Ref: PO #049014 EB-F_x000a_         Order #110993-00_x000a_         Preston Avenue Apts._x000a_ We received the order noted above._x000a_However, opening #1.03 came in as 5 ?”……..instead of 7 ?”._x000a_Please see attached photos and paperwork._x000a_Please send 7 ?”."/>
    <s v="ARCHITECTURAL HARDWARE INC OF VIRGINIA"/>
    <s v="110993"/>
    <s v="PO-049014 EB-F"/>
    <s v="11890648"/>
    <n v="8"/>
    <s v="Steelcraft"/>
    <s v="Door"/>
    <s v="F/FN"/>
    <s v="Blue Ash"/>
    <n v="1"/>
    <s v="0241036~Allegion a produit un produit incorrect|1033~Allegion Manuf Incorrect Product"/>
    <s v="9611033~Frame Size Height"/>
    <m/>
    <x v="0"/>
    <m/>
    <s v="F 164"/>
    <m/>
    <m/>
    <m/>
    <m/>
    <d v="2026-02-25T00:00:00"/>
    <m/>
    <s v="Replace Only"/>
    <s v="Resolved"/>
    <s v="Stephen Estep"/>
    <s v="Jeff Livingston"/>
    <s v="Commercial"/>
    <d v="2026-02-25T00:00:00"/>
    <n v="1"/>
    <s v="Steelcraft"/>
    <s v="Allegion Manuf Incorrect Product"/>
    <s v="Frame Size Height"/>
    <s v=""/>
    <s v="2026 / 02"/>
    <s v="Return / Replace / Scrap"/>
    <s v="Product"/>
    <x v="0"/>
  </r>
  <r>
    <d v="2026-02-25T16:02:31"/>
    <s v="CAS6451883"/>
    <s v="Issue"/>
    <s v="Return / Replace / Scrap"/>
    <s v="Defective Product"/>
    <m/>
    <s v="Reliability"/>
    <x v="3"/>
    <s v="Dctl"/>
    <x v="35"/>
    <x v="2"/>
    <s v="Return/Replace_x000a__x000a_QTY:  1-4640-3180 I/O board_x000a_QTY:  1-4640-3462 controller under warranty _x000a__x000a_Ship To Address:_x000a_Fall Line Security_x000a_Attn: Scott_x000a_10618 King Arthur Court_x000a_Richmond, VA  23235_x000a__x000a__x000a_has a 4640 wireless and they noticed a burning smell and now it is not working. unplugged motor and plugged it back in and LED display lite up and then went out. has power to unit. no power on 1 and 2 and no lights on controller. testing fuse on I/O board. has power back but motor is just spinning and will not stop. issue could be controller and I/O board"/>
    <s v="IDN HARDWARE SALES"/>
    <s v="785229-00"/>
    <s v="4462655-00"/>
    <s v="785229-00"/>
    <n v="4"/>
    <s v="Lcn"/>
    <s v="Dctl"/>
    <s v="4640"/>
    <s v="Princeton"/>
    <n v="1"/>
    <s v="1801033~Door Not in Control|1036~Porte Pas Dans le Contrôle|1031~Tür nicht unter Kontrolle|1040~Porta senza Controllo|3082~Puerta sin control|1055~Kapı Kontrolde Değil|2070~Porta não está no controle"/>
    <s v="0531033~Door Won't Hold Open|1040~Porta non resta aperta|3082~La puerta no se mantiene abierta|1036~la porte ne reste à pas ouverte"/>
    <m/>
    <x v="0"/>
    <m/>
    <s v="4640-3462"/>
    <s v="Controller"/>
    <m/>
    <m/>
    <d v="2025-12-02T19:00:00"/>
    <m/>
    <m/>
    <s v="Return and Replace"/>
    <s v="Active"/>
    <s v="Jerry Kopp"/>
    <s v="Lisa Waterhouse"/>
    <s v="Commercial"/>
    <d v="2025-12-02T19:00:00"/>
    <n v="1"/>
    <s v="Lcn"/>
    <s v="Door Not in Control"/>
    <s v="Door Won't Hold Open"/>
    <s v=""/>
    <s v="2026 / 02"/>
    <s v="Return / Replace / Scrap"/>
    <s v="Product"/>
    <x v="0"/>
  </r>
  <r>
    <d v="2026-02-25T16:02:31"/>
    <s v="CAS6451883"/>
    <s v="Issue"/>
    <s v="Return / Replace / Scrap"/>
    <s v="Defective Product"/>
    <m/>
    <s v="Reliability"/>
    <x v="3"/>
    <s v="Dctl"/>
    <x v="35"/>
    <x v="2"/>
    <s v="Return/Replace_x000a__x000a_QTY:  1-4640-3180 I/O board_x000a_QTY:  1-4640-3462 controller under warranty _x000a__x000a_Ship To Address:_x000a_Fall Line Security_x000a_Attn: Scott_x000a_10618 King Arthur Court_x000a_Richmond, VA  23235_x000a__x000a__x000a_has a 4640 wireless and they noticed a burning smell and now it is not working. unplugged motor and plugged it back in and LED display lite up and then went out. has power to unit. no power on 1 and 2 and no lights on controller. testing fuse on I/O board. has power back but motor is just spinning and will not stop. issue could be controller and I/O board"/>
    <s v="IDN HARDWARE SALES"/>
    <s v="785229-00"/>
    <s v="4462655-00"/>
    <s v="785229-00"/>
    <n v="3"/>
    <s v="Lcn"/>
    <s v="Dctl"/>
    <s v="46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4640-3180 I/O Board Assy"/>
    <s v="I/O Board"/>
    <m/>
    <m/>
    <d v="2025-12-02T19:00:00"/>
    <m/>
    <m/>
    <s v="Replace Only"/>
    <s v="Active"/>
    <s v="Jerry Kopp"/>
    <s v="Lisa Waterhouse"/>
    <s v="Commercial"/>
    <d v="2025-12-02T19:00:00"/>
    <n v="1"/>
    <s v="Lcn"/>
    <s v="Door Not in Control"/>
    <s v="Won't Stay in Adjustment"/>
    <s v=""/>
    <s v="2026 / 02"/>
    <s v="Return / Replace / Scrap"/>
    <s v="Product"/>
    <x v="0"/>
  </r>
  <r>
    <d v="2026-02-26T12:07:26"/>
    <s v="CAS6453538"/>
    <s v="Issue"/>
    <s v="Return / Replace / Scrap"/>
    <s v="Defective Product"/>
    <m/>
    <s v="Reliability"/>
    <x v="3"/>
    <s v="Dctl"/>
    <x v="42"/>
    <x v="2"/>
    <s v="Replace_x000a_(1) SEM7830 Magnet         SEM                  TRIVLT ALUM   _x000a_Defective_x000a__x000a_Ship to:_x000a_BELL HARDWARE          _x000a_26300 SW 95TH AVE #102 _x000a_WILSONVILLE       OR 97070_x000a__x000a_Do you need a replacement for a component or the entire device?: Device_x000a_Is there anything else we should know about this return?: Mag Hold has started making a constant buzzing sound_x000a_Selected primary Product Type: Closers_x000a_Do you also need to update the Ship To Address on your order?: No_x000a_The original ship-to address is saved on the shipping tab._x000a_Email: jeremyc@bellhardware.com_x000a_Phone Number: 15418827246_x000a_Preferred Contact Method: Email"/>
    <s v="BELL HARDWARE OF KLAMATH INC"/>
    <s v="727578-01"/>
    <s v="304097-11"/>
    <s v="727578-01"/>
    <n v="1"/>
    <s v="Lcn"/>
    <s v="Dctl"/>
    <s v="SEM780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SEM7830 Magnet SEM TRIVLT ALUM"/>
    <s v="Magnet Core Assembly"/>
    <m/>
    <m/>
    <d v="2025-03-26T20:00:00"/>
    <m/>
    <m/>
    <s v="Replace Only"/>
    <s v="Resolved"/>
    <s v="Portal Cases"/>
    <s v="Lisa Waterhouse"/>
    <s v="Commercial"/>
    <d v="2025-03-26T20:00:00"/>
    <n v="0"/>
    <s v="Lcn"/>
    <s v="Door Not in Control"/>
    <s v="Won't Stay in Adjustment"/>
    <s v=""/>
    <s v="2026 / 02"/>
    <s v="Return / Replace / Scrap"/>
    <s v="Product"/>
    <x v="0"/>
  </r>
  <r>
    <d v="2026-02-26T12:35:13"/>
    <s v="CAS6453678"/>
    <s v="Issue"/>
    <s v="Return / Replace / Scrap"/>
    <s v="Incorrect/Missing Product"/>
    <m/>
    <m/>
    <x v="3"/>
    <s v="Dctl"/>
    <x v="43"/>
    <x v="2"/>
    <s v="Replace_x000a_(1) LH 4011 Closer            DEL  MC   REG               ALUM  SRT_x000a_Received wrong hand_x000a__x000a_Ship to:_x000a_Commercial Door &amp; Hardware Inc_x000a_1117 N 8th St    _x000a_Paducah           KY 42001             _x000a__x000a_Is there anything else we should know about this return?: Ordered as LH, received as RH._x000a__x000a_Please provide replacement closer in RH and shipping label for return of incorrect product._x000a_Selected primary Product Type: Closers_x000a_Do you also need to update the Ship To Address on your order?: No_x000a_The original ship-to address is saved on the shipping tab._x000a_Did the label match the product inside?: Yes_x000a_Email: dspears@cdh-online.com_x000a_Phone Number: (812) 407-5418_x000a_Preferred Contact Method: Email"/>
    <s v="COMMERCIAL DOOR &amp; HARDWARE"/>
    <s v="649500-01"/>
    <s v="300337-009"/>
    <s v="649500-01"/>
    <n v="6"/>
    <s v="Lcn"/>
    <s v="Dctl"/>
    <s v="4010"/>
    <s v="Princeton"/>
    <n v="1"/>
    <s v="0281033~Allegion Sent Incorrect Product / Part"/>
    <s v="9721033~Incorrect Product|1036~Produit incorrect|1040~Prodotto errato"/>
    <m/>
    <x v="0"/>
    <m/>
    <s v="LH 4011 Closer            DEL  MC   REG               ALUM  SRT"/>
    <s v="Complete Closer"/>
    <m/>
    <m/>
    <d v="2024-03-07T19:00:00"/>
    <m/>
    <m/>
    <s v="Replace Only"/>
    <s v="Resolved"/>
    <s v="Portal Cases"/>
    <s v="Lisa Waterhouse"/>
    <s v="Commercial"/>
    <d v="2024-03-07T19:00:00"/>
    <n v="0"/>
    <s v="Lcn"/>
    <s v="Allegion Sent Incorrect Product / Part"/>
    <s v="Incorrect Product"/>
    <s v=""/>
    <s v="2026 / 02"/>
    <s v="Return / Replace / Scrap"/>
    <s v="Product"/>
    <x v="0"/>
  </r>
  <r>
    <d v="2026-02-26T16:39:20"/>
    <s v="CAS6454835"/>
    <s v="Issue"/>
    <s v="Return / Replace / Scrap"/>
    <s v="Incorrect/Missing Product"/>
    <m/>
    <m/>
    <x v="3"/>
    <s v="Dctl"/>
    <x v="44"/>
    <x v="2"/>
    <s v="Customer received the spring blocks but no bolt and springs_x000a_*needing ASAP_x000a_please enter at N/C repl:_x000a_5 - 1450 bolt and spring x GLBLK for the 3080 spring block_x000a_       NOTE:  2nd repl / 72638, Spring Cush Bolt and Spring Bag Only / Quality Inspection Required_x000a_ship to:_x000a_ Sword Company             _x000a_ 19981 Hwy 69 S            _x000a_ Tyler             TX 75703"/>
    <s v="SWORD COMPANY"/>
    <s v="104448 00"/>
    <s v="NC3572102ACFCRP"/>
    <s v="104448"/>
    <m/>
    <s v="Lcn"/>
    <s v="Dctl"/>
    <s v="1450"/>
    <s v="Princeton"/>
    <n v="5"/>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bolt and spring 693"/>
    <s v="Screw Pack / Bag"/>
    <m/>
    <m/>
    <d v="2026-02-23T01:00:00"/>
    <m/>
    <m/>
    <s v="Replace Only"/>
    <s v="Resolved"/>
    <s v="Jerry Kopp"/>
    <s v="Lisa Waterhouse"/>
    <s v="Commercial"/>
    <d v="2026-02-23T01:00:00"/>
    <n v="5"/>
    <s v="Lcn"/>
    <s v="Allegion Sent Missing Product / Part"/>
    <s v="Missing Part / Component"/>
    <s v=""/>
    <s v="2026 / 02"/>
    <s v="Return / Replace / Scrap"/>
    <s v="Product"/>
    <x v="0"/>
  </r>
  <r>
    <d v="2026-02-26T17:45:01"/>
    <s v="CAS6455023"/>
    <s v="Issue"/>
    <s v="Return / Replace / Scrap"/>
    <s v="Incorrect/Missing Product"/>
    <m/>
    <m/>
    <x v="3"/>
    <s v="Dctl"/>
    <x v="45"/>
    <x v="2"/>
    <s v="Replace_x000a__x000a_QTY: 1  4110-SRT x 689_x000a__x000a_QTY: 1  4010-SRT x 689_x000a__x000a_Missing from shipment_x000a__x000a_Ship To Address:_x000a_B &amp; M Cillessen Construction Company_x000a_2070 AFTON PL                       _x000a_FARMINGTON, NM  87401"/>
    <s v="TWIN CITY HARDWARE INC - Phoenix"/>
    <s v="790986-00"/>
    <s v="PO0981812"/>
    <s v="790986-00"/>
    <n v="1"/>
    <s v="Lcn"/>
    <s v="Dctl"/>
    <s v="411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LH 4111 Closer            STD  STD  EDA               ALUM  SRT"/>
    <s v="Screw Pack / Bag"/>
    <m/>
    <m/>
    <d v="2026-01-19T19:00:00"/>
    <m/>
    <m/>
    <s v="Replace Only"/>
    <s v="Resolved"/>
    <s v="Jerry Kopp"/>
    <s v="Lisa Waterhouse"/>
    <s v="Commercial"/>
    <d v="2026-01-19T19:00:00"/>
    <n v="1"/>
    <s v="Lcn"/>
    <s v="Allegion Sent Missing Product / Part"/>
    <s v="Missing Part / Component"/>
    <s v=""/>
    <s v="2026 / 02"/>
    <s v="Return / Replace / Scrap"/>
    <s v="Product"/>
    <x v="0"/>
  </r>
  <r>
    <d v="2026-02-26T17:45:01"/>
    <s v="CAS6455023"/>
    <s v="Issue"/>
    <s v="Return / Replace / Scrap"/>
    <s v="Incorrect/Missing Product"/>
    <m/>
    <m/>
    <x v="3"/>
    <s v="Dctl"/>
    <x v="45"/>
    <x v="2"/>
    <s v="Replace_x000a__x000a_QTY: 1  4110-SRT x 689_x000a__x000a_QTY: 1  4010-SRT x 689_x000a__x000a_Missing from shipment_x000a__x000a_Ship To Address:_x000a_B &amp; M Cillessen Construction Company_x000a_2070 AFTON PL                       _x000a_FARMINGTON, NM  87401"/>
    <s v="TWIN CITY HARDWARE INC - Phoenix"/>
    <s v="790986-00"/>
    <s v="PO0981812"/>
    <s v="790986-00"/>
    <n v="2"/>
    <s v="Lcn"/>
    <s v="Dctl"/>
    <s v="401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RH 4011 Closer            STD  STD  REG               ALUM  SRT"/>
    <s v="Screw Pack / Bag"/>
    <m/>
    <m/>
    <d v="2026-01-19T19:00:00"/>
    <m/>
    <m/>
    <s v="Replace Only"/>
    <s v="Resolved"/>
    <s v="Jerry Kopp"/>
    <s v="Lisa Waterhouse"/>
    <s v="Commercial"/>
    <d v="2026-01-19T19:00:00"/>
    <n v="1"/>
    <s v="Lcn"/>
    <s v="Allegion Sent Missing Product / Part"/>
    <s v="Missing Part / Component"/>
    <s v=""/>
    <s v="2026 / 02"/>
    <s v="Return / Replace / Scrap"/>
    <s v="Product"/>
    <x v="0"/>
  </r>
  <r>
    <d v="2026-02-27T10:17:04"/>
    <s v="CAS6455719"/>
    <s v="Issue"/>
    <s v="Return / Replace / Scrap"/>
    <s v="Shipping"/>
    <m/>
    <m/>
    <x v="3"/>
    <s v="Dctl"/>
    <x v="42"/>
    <x v="2"/>
    <s v="Please replace N/C from line 5. UPS Tracking# 1Z6295390351089404 not delivered.  Shows delayed since 2/18._x000a__x000a_Qty (1) SEM7810-E075 689_x000a__x000a_Ship to_x000a__x000a_Block Iron &amp; Supply, Inc.  _x000a_1016 WITZEL AVE            _x000a_                           _x000a_                           _x000a_Oshkosh           WI 54902 _x000a__x000a_***********************************************_x000a_LCN order 788288-00_x000a__x000a_6 cartons were shipped but we have only received 5 of them. I tracked through the 360 Portal and we are still missing the SEM7810-E075. I am assuming that is in the missing carton."/>
    <s v="BLOCK IRON &amp; SUPPLY"/>
    <s v="788288 00"/>
    <s v="786088"/>
    <s v="788288 00"/>
    <n v="5"/>
    <s v="Lcn"/>
    <s v="Dctl"/>
    <s v="SEM7800"/>
    <s v="Princeton"/>
    <n v="1"/>
    <s v="Lost in Transit/Wrong Address"/>
    <s v="1513082~Extraviado en tránsito - Transportista|1040~Smarrimento in transito - Vettore|1036~Perdu en transit - Transporteur|1033~Lost in Transit - Carrier"/>
    <m/>
    <x v="2"/>
    <m/>
    <s v="SEM7810-E075 689"/>
    <s v="3/4&quot; extention"/>
    <m/>
    <m/>
    <d v="2026-02-17T00:00:00"/>
    <m/>
    <m/>
    <s v="Replace Only"/>
    <s v="Resolved"/>
    <s v="Lori Catton"/>
    <s v="Lisa Waterhouse"/>
    <s v="Commercial"/>
    <d v="2026-02-17T00:00:00"/>
    <n v="1"/>
    <s v="Lcn"/>
    <s v="Lost in Transit/Wrong Address"/>
    <s v="Lost in Transit - Carrier"/>
    <s v=""/>
    <s v="2026 / 02"/>
    <s v="Return / Replace / Scrap"/>
    <s v="Product"/>
    <x v="0"/>
  </r>
  <r>
    <d v="2026-02-27T10:56:41"/>
    <s v="CAS6455900"/>
    <s v="Issue"/>
    <s v="Return / Replace / Scrap"/>
    <s v="Shipping"/>
    <m/>
    <m/>
    <x v="3"/>
    <s v="Dctl"/>
    <x v="46"/>
    <x v="2"/>
    <s v="Customer's customer received an empty box.  See attached pics._x000a__x000a_Please replace_x000a__x000a_Qty (1) RH 3132-3071 689 WMS_x000a__x000a_Ship to_x000a_JAMES G DAVIS CONSTRUCTION _x000a_12530 PARKLAWN DRIVE       _x000a_ATTN-MAYA ARNOLD           _x000a_                           _x000a_ROCKVILLE         MD 20852"/>
    <s v="ARCHITECTURAL MATERIALS INC"/>
    <s v="105336 01"/>
    <s v="302863-010 RPL1"/>
    <s v="105336 01"/>
    <m/>
    <s v="Lcn"/>
    <s v="Dctl"/>
    <s v="3130"/>
    <s v="Princeton"/>
    <n v="1"/>
    <s v="Lost in Transit/Wrong Address"/>
    <s v="1513082~Extraviado en tránsito - Transportista|1040~Smarrimento in transito - Vettore|1036~Perdu en transit - Transporteur|1033~Lost in Transit - Carrier"/>
    <m/>
    <x v="2"/>
    <m/>
    <s v="3132-3071 689 WMS"/>
    <m/>
    <m/>
    <m/>
    <d v="2026-02-25T00:00:00"/>
    <m/>
    <m/>
    <s v="Replace Only"/>
    <s v="Active"/>
    <s v="Lori Catton"/>
    <s v="Lisa Waterhouse"/>
    <s v="Commercial"/>
    <d v="2026-02-25T00:00:00"/>
    <n v="1"/>
    <s v="Lcn"/>
    <s v="Lost in Transit/Wrong Address"/>
    <s v="Lost in Transit - Carrier"/>
    <s v=""/>
    <s v="2026 / 02"/>
    <s v="Return / Replace / Scrap"/>
    <s v="Product"/>
    <x v="0"/>
  </r>
  <r>
    <d v="2026-02-23T08:53:39"/>
    <s v="CAS6444759"/>
    <s v="Issue"/>
    <s v="Return / Replace / Scrap"/>
    <s v="Defective Product"/>
    <m/>
    <s v="Reliability"/>
    <x v="5"/>
    <s v="Electronic Locks"/>
    <x v="11"/>
    <x v="1"/>
    <s v="02/24 Duplicate case, replaced the same amount and same readers 2 days ago. see CAS6442265_x000a__x000a_PLEASE RETURN/REPLACE_x000a_QTY 6_x000a_*Replace with MT-485 models_x000a__x000a_Model Serial SO number_x000a_MT-15 SN13390706 SO55048_x000a_MT-15 SN21470466 SO13416409_x000a_MT-15 SN20220197 SO13002974_x000a_MT-15 SN20300844 SO12990505_x000a_MT-15 SN18250921 SO130078_x000a_MT-15 SN20220066 SO13002974_x000a__x000a_Issue:  Not reading cards_x000a__x000a_PLEASE SEND UPS CALL TAG TO:_x000a_arambulan@cvuhsd.org_x000a__x000a_Please ship replacements to:_x000a_Attention:  Gilbert Gutierrez _x000a_Centinela Valley Union High School District_x000a_14701 S. Inglewood Ave., Unit B_x000a_Hawthorne, CA  90250"/>
    <s v="Noe Arambula"/>
    <s v="TECH ACCOMMODATION"/>
    <s v="TECH ACCOMMODATION"/>
    <m/>
    <m/>
    <s v="Schlage Electronic Locks"/>
    <s v="Electronic Locks"/>
    <s v="Multi-Technology Readers"/>
    <s v="Security"/>
    <n v="6"/>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MT 15 485"/>
    <m/>
    <m/>
    <m/>
    <d v="2020-10-07T00:00:00"/>
    <m/>
    <s v="Return and Replace"/>
    <s v="Resolved"/>
    <s v="Robert Carson"/>
    <s v="Robert Carson"/>
    <s v="Commercial"/>
    <d v="2020-10-07T00:00:00"/>
    <n v="0"/>
    <s v="Schlage Electronic Locks"/>
    <s v="Functional Electronic"/>
    <s v="Communication / Commissioning / Programming"/>
    <s v="Failed Programming"/>
    <s v="2026 / 02"/>
    <s v="Return / Replace / Scrap"/>
    <s v="Product"/>
    <x v="1"/>
  </r>
  <r>
    <d v="2026-02-23T10:44:55"/>
    <s v="CAS6445240"/>
    <s v="Issue"/>
    <s v="Return / Replace / Scrap"/>
    <s v="Defective Product"/>
    <m/>
    <s v="Reliability"/>
    <x v="4"/>
    <s v="Sys Comp"/>
    <x v="47"/>
    <x v="1"/>
    <s v="PLEASE REPLACE_x000a_QTY 2_x000a_GF3000 DSM/MBS MAGLOCKS_x000a__x000a_ISSUE: LOCKS DO NOT ENERGIZE/ADVISED TO MAKE SURE CONTROL MODULE IS IN PLACE._x000a_SO# _x000a_APV PO#0098966_x000a__x000a_SHIP TO:"/>
    <s v="ARCHITECTURAL PRODUCTS OF VA"/>
    <s v="APV PO#0098966"/>
    <m/>
    <m/>
    <m/>
    <s v="Schlage System Components"/>
    <s v="Sys Comp"/>
    <s v="Mag GF3000"/>
    <s v="Security"/>
    <n v="2"/>
    <s v="0321033~Functional Electronic|1040~Funzionamento Elettronico|3082~Función electrónica|1036~Electronique fonctionnelle"/>
    <s v="0551040~Malfunzionamento elettrico|1033~Electrical Malfunction|3082~Mal funcionamiento eléctrico|1036~Dysfonctionnement électrique"/>
    <s v="0631033~No Power|1040~Senza Energia|3082~Sin alimentación"/>
    <x v="0"/>
    <m/>
    <m/>
    <s v="GF3000"/>
    <m/>
    <m/>
    <m/>
    <d v="2026-02-24T02:00:00"/>
    <m/>
    <s v="Replace Only"/>
    <s v="Resolved"/>
    <s v="Kenneth Ochab"/>
    <s v="Kenneth Ochab"/>
    <s v="Commercial"/>
    <d v="2026-02-24T02:00:00"/>
    <n v="2"/>
    <s v="Schlage System Components"/>
    <s v="Functional Electronic"/>
    <s v="Electrical Malfunction"/>
    <s v="No Power"/>
    <s v="2026 / 02"/>
    <s v="Return / Replace / Scrap"/>
    <s v="Product"/>
    <x v="0"/>
  </r>
  <r>
    <d v="2026-02-23T11:33:04"/>
    <s v="CAS6445473"/>
    <s v="Issue"/>
    <s v="Return / Replace / Scrap"/>
    <s v="Defective Product"/>
    <m/>
    <s v="Reliability"/>
    <x v="5"/>
    <s v="Electronic Locks"/>
    <x v="11"/>
    <x v="1"/>
    <s v="Return/Replace:_x000a_Please Send:_x000a_(5) MTK15-485_x000a__x000a_Ship To:_x000a_BadgePass, Inc._x000a_ATTN: Amy Dryden / RMA _x000a_280 Trace Colony Park_x000a_Ridgeland, MS 39157_x000a__x000a_amy.dryden@badgepass.com_x000a__x000a_Returns go back to:_x000a_Allegion_x000a_Attn: Ian Ballance CAS6436105_x000a_3899 Hancock Expressway,_x000a_Security,_x000a_CO 80911_x000a__x000a_SN: 20380239_x000a_SN: 23100363_x000a_SN: 23050453_x000a_SN: 23420251_x000a_SN: 23050440_x000a__x000a_Tech said: - Stopped working"/>
    <s v="BADGEPASS INC"/>
    <s v="TECH ACCOMMODATION"/>
    <s v="CAS6445473 RPL TAC"/>
    <m/>
    <m/>
    <s v="Schlage Electronic Locks"/>
    <s v="Electronic Locks"/>
    <s v="Multi-Technology Readers"/>
    <s v="Security"/>
    <n v="5"/>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MTK15-485"/>
    <s v="MT 15 485"/>
    <m/>
    <m/>
    <m/>
    <d v="2020-08-05T00:00:00"/>
    <m/>
    <s v="Return and Replace"/>
    <s v="Active"/>
    <s v="Robert Carson"/>
    <s v="Jeff Livingston"/>
    <s v="Commercial"/>
    <d v="2020-08-05T00:00:00"/>
    <n v="0"/>
    <s v="Schlage Electronic Locks"/>
    <s v="Functional Electronic"/>
    <s v="Communication / Commissioning / Programming"/>
    <s v="Failed Programming"/>
    <s v="2026 / 02"/>
    <s v="Return / Replace / Scrap"/>
    <s v="Product"/>
    <x v="1"/>
  </r>
  <r>
    <d v="2026-02-23T11:39:20"/>
    <s v="CAS6445503"/>
    <s v="Issue"/>
    <s v="Return / Replace / Scrap"/>
    <s v="Defective Product"/>
    <m/>
    <s v="Reliability"/>
    <x v="5"/>
    <s v="Electronic Locks"/>
    <x v="11"/>
    <x v="1"/>
    <s v="Return/Replace:_x000a_Please Send:_x000a_(1) SM10_x000a__x000a_SN23420046_x000a__x000a_*Tech said: - Stopped working_x000a__x000a_amy.dryden@badgepass.com_x000a__x000a_Ship To:_x000a_BadgePass, Inc._x000a_ATTN: Amy Dryden / RMA_x000a_280 Trace Colony Park_x000a_Ridgeland, MS 39157_x000a__x000a_Returns go back to:_x000a_Allegion_x000a_Attn: Ian Ballance CAS6436105_x000a_3899 Hancock Expressway,_x000a_Security,_x000a_CO 80911"/>
    <s v="BADGEPASS INC"/>
    <s v="TECH ACCOMMODATION"/>
    <s v="CAS6445503 RPL TAC"/>
    <m/>
    <m/>
    <s v="Schlage Electronic Locks"/>
    <s v="Electronic Locks"/>
    <s v="Smart Card Readers"/>
    <s v="Security"/>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SM10"/>
    <s v="SM10"/>
    <m/>
    <m/>
    <m/>
    <d v="2023-09-12T00:00:00"/>
    <m/>
    <s v="Return and Replace"/>
    <s v="Active"/>
    <s v="Robert Carson"/>
    <s v="Jeff Livingston"/>
    <s v="Commercial"/>
    <d v="2023-09-12T00:00:00"/>
    <n v="0"/>
    <s v="Schlage Electronic Locks"/>
    <s v="Functional Electronic"/>
    <s v="Communication / Commissioning / Programming"/>
    <s v="Failed Programming"/>
    <s v="2026 / 02"/>
    <s v="Return / Replace / Scrap"/>
    <s v="Product"/>
    <x v="1"/>
  </r>
  <r>
    <d v="2026-02-23T13:00:51"/>
    <s v="CAS6445850"/>
    <s v="Issue"/>
    <s v="Return / Replace / Scrap"/>
    <s v="Incorrect/Missing Product"/>
    <m/>
    <m/>
    <x v="3"/>
    <s v="Dctl"/>
    <x v="46"/>
    <x v="2"/>
    <s v="Replace_x000a__x000a_QTY:  2    3130-3077T x 622 x LH_x000a__x000a_QTY:  1    3130-3077T x 622 x RH_x000a__x000a_QTY:  3    3130-3038 x 622_x000a__x000a_QTY:  3    3130 x 622 x WMS _x000a__x000a_Customer is saying they were missing these items from line 1.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562-00"/>
    <n v="1"/>
    <s v="Lcn"/>
    <s v="Dctl"/>
    <s v="3130"/>
    <s v="Princeton"/>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LH 3133 Closer            STD       STD   STD         MTBLK WMS"/>
    <s v="arm"/>
    <m/>
    <m/>
    <d v="2025-12-08T19:00:00"/>
    <m/>
    <m/>
    <s v="Replace Only"/>
    <s v="Resolved"/>
    <s v="Jerry Kopp"/>
    <s v="Lisa Waterhouse"/>
    <s v="Commercial"/>
    <d v="2025-12-08T19:00:00"/>
    <n v="2"/>
    <s v="Lcn"/>
    <s v="Allegion Sent Missing Product / Part"/>
    <s v="Missing Part / Component"/>
    <s v=""/>
    <s v="2026 / 02"/>
    <s v="Return / Replace / Scrap"/>
    <s v="Product"/>
    <x v="0"/>
  </r>
  <r>
    <d v="2026-02-23T13:00:51"/>
    <s v="CAS6445850"/>
    <s v="Issue"/>
    <s v="Return / Replace / Scrap"/>
    <s v="Incorrect/Missing Product"/>
    <m/>
    <m/>
    <x v="3"/>
    <s v="Dctl"/>
    <x v="46"/>
    <x v="2"/>
    <s v="Replace_x000a__x000a_QTY:  2    3130-3077T x 622 x LH_x000a__x000a_QTY:  1    3130-3077T x 622 x RH_x000a__x000a_QTY:  3    3130-3038 x 622_x000a__x000a_QTY:  3    3130 x 622 x WMS _x000a__x000a_Customer is saying they were missing these items from line 1.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562-00"/>
    <n v="2"/>
    <s v="Lcn"/>
    <s v="Dctl"/>
    <s v="313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RH 3133 Closer            STD       STD   STD         MTBLK WMS"/>
    <s v="arm"/>
    <m/>
    <m/>
    <d v="2025-12-08T19:00:00"/>
    <m/>
    <m/>
    <s v="Replace Only"/>
    <s v="Resolved"/>
    <s v="Jerry Kopp"/>
    <s v="Lisa Waterhouse"/>
    <s v="Commercial"/>
    <d v="2025-12-08T19:00:00"/>
    <n v="1"/>
    <s v="Lcn"/>
    <s v="Allegion Sent Missing Product / Part"/>
    <s v="Missing Part / Component"/>
    <s v=""/>
    <s v="2026 / 02"/>
    <s v="Return / Replace / Scrap"/>
    <s v="Product"/>
    <x v="0"/>
  </r>
  <r>
    <d v="2026-02-23T13:00:51"/>
    <s v="CAS6445850"/>
    <s v="Issue"/>
    <s v="Return / Replace / Scrap"/>
    <s v="Incorrect/Missing Product"/>
    <m/>
    <m/>
    <x v="3"/>
    <s v="Dctl"/>
    <x v="46"/>
    <x v="2"/>
    <s v="Replace_x000a__x000a_QTY:  2    3130-3077T x 622 x LH_x000a__x000a_QTY:  1    3130-3077T x 622 x RH_x000a__x000a_QTY:  3    3130-3038 x 622_x000a__x000a_QTY:  3    3130 x 622 x WMS _x000a__x000a_Customer is saying they were missing these items from line 1.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562-00"/>
    <m/>
    <s v="Lcn"/>
    <s v="Dctl"/>
    <s v="3130"/>
    <s v="Princeton"/>
    <n v="3"/>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3130 Trk w/Caps                        STD         MTBLK WMS"/>
    <s v="Track"/>
    <m/>
    <m/>
    <d v="2025-12-08T19:00:00"/>
    <m/>
    <m/>
    <s v="Replace Only"/>
    <s v="Resolved"/>
    <s v="Jerry Kopp"/>
    <s v="Lisa Waterhouse"/>
    <s v="Commercial"/>
    <d v="2025-12-08T19:00:00"/>
    <n v="3"/>
    <s v="Lcn"/>
    <s v="Allegion Sent Missing Product / Part"/>
    <s v="Missing Part / Component"/>
    <s v=""/>
    <s v="2026 / 02"/>
    <s v="Return / Replace / Scrap"/>
    <s v="Product"/>
    <x v="0"/>
  </r>
  <r>
    <d v="2026-02-23T13:08:44"/>
    <s v="CAS6445876"/>
    <s v="Issue"/>
    <s v="Return / Replace / Scrap"/>
    <s v="Defective Product"/>
    <m/>
    <s v="Out of Box"/>
    <x v="1"/>
    <s v="Accy"/>
    <x v="48"/>
    <x v="0"/>
    <s v="NC Replace and scrap in field:_x000a__x000a_Line 1 Qty 2 - 7307 83&quot; (2108mm)&quot; 612 RH  1 3/4&quot; STD_x000a__x000a_Ship to:_x000a_UNIFIED DOOR &amp; HARDWARE GROUP_x000a_1327 NORTHBROOK PKWY STE 490_x000a_SUWANEE, GA 30024_x000a__x000a_Issue:  Edge guards arrived scratched and dented"/>
    <s v="Foundation Building Materials"/>
    <s v="SO03233694"/>
    <s v="PO-040748"/>
    <s v="45703116"/>
    <n v="1"/>
    <s v="Ives / Gj Commercial"/>
    <s v="Accy"/>
    <s v="Edge Guards"/>
    <s v="Indianapolis"/>
    <n v="2"/>
    <s v="0071033~Appearance / Finish|1040~Estetica / Finitura|3082~Estética / Acabado|1036~Apparence/Finition"/>
    <s v="0491033~Dented / Scratches|1040~Ammaccato/graffiato|3082~Abollado/rayado|1036~Bosselé / rayé"/>
    <m/>
    <x v="0"/>
    <m/>
    <s v="EG7307 10011"/>
    <s v="73XX"/>
    <m/>
    <m/>
    <d v="2026-02-15T19:00:00"/>
    <m/>
    <m/>
    <s v="Replace Only"/>
    <s v="Resolved"/>
    <s v="Brittney Waterhouse"/>
    <s v="Brittney Waterhouse"/>
    <s v="Commercial"/>
    <d v="2026-02-15T19:00:00"/>
    <n v="2"/>
    <s v="Ives / Gj Commercial"/>
    <s v="Appearance / Finish"/>
    <s v="Dented / Scratches"/>
    <s v=""/>
    <s v="2026 / 02"/>
    <s v="Return / Replace / Scrap"/>
    <s v="Product"/>
    <x v="0"/>
  </r>
  <r>
    <d v="2026-02-23T14:10:17"/>
    <s v="CAS6446134"/>
    <s v="Issue"/>
    <s v="Return / Replace / Scrap"/>
    <s v="Defective Product"/>
    <m/>
    <s v="Reliability"/>
    <x v="3"/>
    <s v="Dctl"/>
    <x v="4"/>
    <x v="2"/>
    <s v="RETURN &amp; REPLACE_x000a_PICS IN EMAIL ATTACHED_x000a__x000a_ASSOCIATED GLASS INC       _x000a_1233 CORDOVA ST            _x000a_Billings          MT 59101 _x000a__x000a_1-4040XP 695_x000a_Date- 3 20_x000a_Sloppy movement_x000a__x000a_1-4040XP 689_x000a_Date-24 21_x000a_No backcheck adjustment_x000a__x000a_1-4040XP 689_x000a_Date-37 3_x000a_No backcheck adjustment_x000a__x000a_1-4040XP 695_x000a_Date-35 21_x000a_No backcheck adjustment_x000a__x000a_1-4040XP_x000a_Date-36 16_x000a_Sloppy travel_x000a__x000a_1-4040XP 689_x000a_Date 10 17_x000a_First 6-10” of travel from 90? open it free falls. Can’t adjust it out._x000a__x000a_1-4040XP 695_x000a_Date 17 22_x000a_No adjustments. Slams shut_x000a__x000a_4040XP 695_x000a_Date-33 19_x000a_No adjustments. Slams shut_x000a__x000a_1-4040XP 689_x000a_Date 33 20_x000a_Won’t hold adjustments."/>
    <s v="ASSOCIATED GLASS INC"/>
    <s v="N/A"/>
    <s v="N/A"/>
    <m/>
    <m/>
    <s v="Lcn"/>
    <s v="Dctl"/>
    <s v="4040XP"/>
    <s v="Princeton"/>
    <n v="9"/>
    <s v="1801033~Door Not in Control|1036~Porte Pas Dans le Contrôle|1031~Tür nicht unter Kontrolle|1040~Porta senza Controllo|3082~Puerta sin control|1055~Kapı Kontrolde Değil|2070~Porta não está no controle"/>
    <s v="9691033~Installation / Removal / Prep|1036~Installation / Préparation|1040~Installazione / Prep"/>
    <m/>
    <x v="0"/>
    <m/>
    <s v="4040XP 695"/>
    <s v="STD Cylinder"/>
    <m/>
    <m/>
    <d v="2020-02-29T19:00:00"/>
    <m/>
    <m/>
    <s v="Return and Replace"/>
    <s v="Active"/>
    <s v="Karen Fischer"/>
    <s v="Lisa Waterhouse"/>
    <s v="Commercial"/>
    <d v="2020-02-29T19:00:00"/>
    <n v="0"/>
    <s v="Lcn"/>
    <s v="Door Not in Control"/>
    <s v="Installation / Removal / Prep"/>
    <s v=""/>
    <s v="2026 / 02"/>
    <s v="Return / Replace / Scrap"/>
    <s v="Product"/>
    <x v="0"/>
  </r>
  <r>
    <d v="2026-02-24T11:16:49"/>
    <s v="CAS6448041"/>
    <s v="Issue"/>
    <s v="Return / Replace / Scrap"/>
    <s v="Incorrect/Missing Product"/>
    <m/>
    <m/>
    <x v="2"/>
    <s v="Lock"/>
    <x v="2"/>
    <x v="1"/>
    <s v="Received incorrect PO_x000a__x000a_Replace @ NC: _x000a_Line 1 qty 5) KIT L283-138 604 N N (CHASSIS L9456 L9457 L9496)_x000a__x000a_Ship to address:_x000a_ACCESS WDH INC_x000a_318 W WRIGHT AVE_x000a_STE A_x000a_SHEPHERD, MI, 48883, US"/>
    <s v="Access Window and Door"/>
    <s v="14264696"/>
    <s v="9843KR"/>
    <s v="8166933"/>
    <n v="1"/>
    <s v="Schlage Commercial"/>
    <s v="Lock"/>
    <s v="L9000"/>
    <s v="Security"/>
    <n v="5"/>
    <s v="0281033~Allegion Sent Incorrect Product / Part"/>
    <s v="9721033~Incorrect Product|1036~Produit incorrect|1040~Prodotto errato"/>
    <m/>
    <x v="0"/>
    <m/>
    <s v="194555257740"/>
    <m/>
    <m/>
    <m/>
    <d v="2026-02-16T19:00:00"/>
    <m/>
    <m/>
    <s v="Replace Only"/>
    <s v="Resolved"/>
    <s v="Abigail Covington"/>
    <s v="Venus Diaz"/>
    <s v="Commercial"/>
    <d v="2026-02-16T19:00:00"/>
    <n v="5"/>
    <s v="Schlage Commercial"/>
    <s v="Allegion Sent Incorrect Product / Part"/>
    <s v="Incorrect Product"/>
    <s v=""/>
    <s v="2026 / 02"/>
    <s v="Return / Replace / Scrap"/>
    <s v="Product"/>
    <x v="0"/>
  </r>
  <r>
    <d v="2026-02-24T11:54:10"/>
    <s v="CAS6448235"/>
    <s v="Issue"/>
    <s v="Return / Replace / Scrap"/>
    <s v="Defective Product"/>
    <m/>
    <s v="Out of Box"/>
    <x v="2"/>
    <s v="Lock"/>
    <x v="36"/>
    <x v="1"/>
    <s v="2-26-26 APPENDED NEW VALID RPA IN CASE RPA -32602261166201 LVL 9Z/XP/EV  SM _x000a__x000a_2-26-26 emailed Mark Goldstein for new RPA   sm_x000a__x000a_One of the cylinders is not working with the key_x000a__x000a_Replace @ NC:_x000a_Line 3 qty 1) CYL.30-021-6.EV.626.114.T245.MK_x000a__x000a_Opening: 306A_x000a_Group name: 15AD_x000a_Structure number: 25R10467_x000a_RPA: 32708251166201_x000a__x000a_Ship to address:_x000a_E - SAN DIEGO UNIFIED SCHOOL DIST_x000a_2025 GILLESPIE WAY_x000a_SUITE 106_x000a_EL CAJON, CA, 92020, US"/>
    <s v="PRECISION SPECIALTIES"/>
    <s v="14204671"/>
    <s v="375011381"/>
    <s v="8079271"/>
    <n v="3"/>
    <s v="Schlage Commercial"/>
    <s v="Lock"/>
    <s v="Cylinder"/>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CYL.30-021-6.EV.626.114.T245.MK"/>
    <s v="Conventional"/>
    <m/>
    <m/>
    <d v="2025-11-18T19:00:00"/>
    <m/>
    <m/>
    <s v="Replace Only"/>
    <s v="Resolved"/>
    <s v="Abigail Covington"/>
    <s v="Kevin Durand"/>
    <s v="Commercial"/>
    <d v="2025-11-18T19:00:00"/>
    <n v="0"/>
    <s v="Schlage Commercial"/>
    <s v="Functional Mechanical"/>
    <s v="Cannot lock / Unlock"/>
    <s v=""/>
    <s v="2026 / 02"/>
    <s v="Return / Replace / Scrap"/>
    <s v="Product"/>
    <x v="0"/>
  </r>
  <r>
    <d v="2026-02-24T13:15:29"/>
    <s v="CAS6448573"/>
    <s v="Issue"/>
    <s v="Return / Replace / Scrap"/>
    <s v="Incorrect/Missing Product"/>
    <m/>
    <m/>
    <x v="0"/>
    <s v="Exit"/>
    <x v="49"/>
    <x v="0"/>
    <s v="Per customer they were shorted material received 11 out of the 12 ordered._x000a__x000a_Replace @N.C_x000a_Line 1-EPT10-SP28-CON_x000a_Quantity 1_x000a__x000a_Ship to address_x000a_IDN ST LOUIS_x000a_1235 RESEARCH BLVD_x000a_Saint Louis, MO 63132_x000a_USA"/>
    <s v="IDN H HOFFMAN"/>
    <s v="SO03270025"/>
    <s v="4471421-00"/>
    <m/>
    <m/>
    <s v="Von Duprin"/>
    <s v="Exit"/>
    <s v="Electrical Parts/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d v="2026-02-11T19:00:00"/>
    <m/>
    <m/>
    <s v="Replace Only"/>
    <s v="Resolved"/>
    <s v="Ciera Hooten"/>
    <s v="Deandra Ball"/>
    <s v="Commercial"/>
    <d v="2026-02-11T19:00:00"/>
    <n v="1"/>
    <s v="Von Duprin"/>
    <s v="Allegion Sent Missing Product / Part"/>
    <s v="Missing Part / Component"/>
    <s v=""/>
    <s v="2026 / 02"/>
    <s v="Return / Replace / Scrap"/>
    <s v="Product"/>
    <x v="0"/>
  </r>
  <r>
    <d v="2026-02-24T14:21:12"/>
    <s v="CAS6448878"/>
    <s v="Issue"/>
    <s v="Return / Replace / Scrap"/>
    <s v="Defective Product"/>
    <m/>
    <s v="Out of Box"/>
    <x v="0"/>
    <s v="Exit"/>
    <x v="18"/>
    <x v="0"/>
    <s v="four XP device center case spring defective_x000a_please replace qty (4)  XP98/99R/-F Center Case Kit Less Cover 050690_x000a__x000a_ship to:_x000a_twin city hardware_x000a_3031 thunderoad south_x000a_fargo ND 58104_x000a_attn Tom Dvorak"/>
    <s v="Twin City Hardware Fargo"/>
    <s v="SO03043462"/>
    <s v="PO0966815"/>
    <s v="45452316 8/5/2025"/>
    <m/>
    <s v="Von Duprin"/>
    <s v="Exit"/>
    <s v="98/99"/>
    <s v="Indianapolis"/>
    <n v="4"/>
    <s v="0311033~Functional Mechanical|1040~Funzionamento Meccanico|3082~Función mecánica|1036~Functional Mechanical"/>
    <s v="1191033~Product Operation Issue|1040~Problema funzionamento prodotto|3082~Problema funcionamiento producto|1036~PB de fonctionnement du produit"/>
    <s v="0271033~Latch Does Not Fully Retract|1036~Le loquet ne se rétracte pas complètement|3082~Picaporte no abre completamente|1040~lo scrocco non rientra totalmente"/>
    <x v="0"/>
    <m/>
    <s v="050690-00: XP/-F C/C KIT L/CVR"/>
    <s v="Center Case Assy"/>
    <m/>
    <m/>
    <m/>
    <d v="2026-02-11T00:00:00"/>
    <m/>
    <s v="Replace Only"/>
    <s v="Resolved"/>
    <s v="Jim Cauley"/>
    <s v="Karen Fischer"/>
    <s v="Commercial"/>
    <d v="2026-02-11T00:00:00"/>
    <n v="4"/>
    <s v="Von Duprin"/>
    <s v="Functional Mechanical"/>
    <s v="Product Operation Issue"/>
    <s v="Latch Does Not Fully Retract"/>
    <s v="2026 / 02"/>
    <s v="Return / Replace / Scrap"/>
    <s v="Product"/>
    <x v="0"/>
  </r>
  <r>
    <d v="2026-02-25T11:24:40"/>
    <s v="CAS6450693"/>
    <s v="Issue"/>
    <s v="Return / Replace / Scrap"/>
    <s v="Defective Product"/>
    <m/>
    <s v="Reliability"/>
    <x v="4"/>
    <s v="Sys Comp"/>
    <x v="50"/>
    <x v="1"/>
    <s v="RPL/RTN_x000a_QTY (1), RC-04-MCT-WK_x000a_0018C841094B_x000a_Ship: 5/7/25_x000a__x000a_Ship to:_x000a_District Health Department #2_x000a_Attn: Connie Shaw _x000a_630 Progress Street_x000a_West Branch, MI 48661_x000a__x000a_Reason:_x000a_Reader stopped responding to credentials._x000a__x000a_Customer indicates an issue with keypin entry at a device:_x000a__x000a_TS Clinic Exam Rooms_x000a_0018C8410949_x000a_Physical credential is approved_x000a_Key pins are approved as well_x000a__x000a_TS Clinic Front_x000a_0018C841094B_x000a_Ship: 5/7/25_x000a_Reader does not respond at all to credentials_x000a_On keypin entry, there is UI response to the key presses but the data does not go through._x000a__x000a_Advised power-cycle to see if that remedies the issue for this device._x000a_Power-cycled - did not remedy_x000a_FDR'd and compiled on reconnect_x000a__x000a_Advised this is authorized for replacement.  Customer is going to go through their dealer._x000a_2/26: Customer emailed and asked to process the return directly."/>
    <s v="Jeff Kauffman"/>
    <s v="TECH ACCOMMODATION"/>
    <s v="CAS6450693 RPL TAC"/>
    <m/>
    <m/>
    <s v="Schlage System Components"/>
    <s v="Sys Comp"/>
    <s v="RC04"/>
    <s v="Security"/>
    <m/>
    <s v="0321033~Functional Electronic|1040~Funzionamento Elettronico|3082~Función electrónica|1036~Electronique fonctionnelle"/>
    <s v="0321033~Credential Not Reading|1040~Credenziali non lette|3082~Fallo lectura credencial|1036~Identifiant non lu"/>
    <s v="No Response"/>
    <x v="0"/>
    <m/>
    <m/>
    <s v="Main Board"/>
    <m/>
    <m/>
    <m/>
    <m/>
    <m/>
    <s v="Troubleshooting"/>
    <s v="Active"/>
    <s v="James Theesfeld"/>
    <s v="Jeff Livingston"/>
    <s v="Commercial"/>
    <d v="1899-12-30T00:00:00"/>
    <n v="0"/>
    <s v="Schlage System Components"/>
    <s v="Functional Electronic"/>
    <s v="Credential Not Reading"/>
    <s v="No Response"/>
    <s v="2026 / 02"/>
    <s v="Return / Replace / Scrap"/>
    <s v="Product"/>
    <x v="0"/>
  </r>
  <r>
    <d v="2026-02-25T17:24:01"/>
    <s v="CAS6452145"/>
    <s v="Issue"/>
    <s v="Return / Replace / Scrap"/>
    <s v="Incorrect/Missing Product"/>
    <m/>
    <m/>
    <x v="1"/>
    <s v="Accy"/>
    <x v="51"/>
    <x v="0"/>
    <s v="REPLACE SO03288135_x000a_DONE 02/26/26 JB_x000a__x000a_REPLACE LINE 10 QTY SHORT 2 700 83&quot; (2108.2mm) US32D_x000a__x000a_SHIP TO _x000a_5785 N HOLLYWOOD BLVD_x000a_Las Vegas, NV 89115_x000a__x000a_Is there anything else we should know about your request?: Hello, hope all is well! Per our warehouse, Line 10 was 2 units short of the 700 83 US32D. Please let us know if any additional information is needed to issue replacement. Thank you!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60374"/>
    <s v="662952"/>
    <s v="45701125"/>
    <n v="10"/>
    <s v="Ives / Gj Commercial"/>
    <s v="Accy"/>
    <s v="Continuous Hinges - Pin&amp;Barrel"/>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CHINGE.2013"/>
    <m/>
    <m/>
    <m/>
    <d v="2026-02-12T19:00:00"/>
    <m/>
    <m/>
    <s v="Replace Only"/>
    <s v="Resolved"/>
    <s v="Portal Cases"/>
    <s v="Jacquelyn Bastone"/>
    <s v="Commercial"/>
    <d v="2026-02-12T19:00:00"/>
    <n v="2"/>
    <s v="Ives / Gj Commercial"/>
    <s v="Allegion Sent Missing Product / Part"/>
    <s v="Missing Product"/>
    <s v=""/>
    <s v="2026 / 02"/>
    <s v="Return / Replace / Scrap"/>
    <s v="Product"/>
    <x v="0"/>
  </r>
  <r>
    <d v="2026-02-26T07:50:37"/>
    <s v="CAS6452444"/>
    <s v="Issue"/>
    <s v="Return / Replace / Scrap"/>
    <s v="Defective Product"/>
    <m/>
    <s v="Reliability"/>
    <x v="0"/>
    <s v="Exit"/>
    <x v="18"/>
    <x v="0"/>
    <s v="N/C REPLACE_x000a__x000a_1 EA - QELA - 040061-00_x000a__x000a_SHIP TO_x000a__x000a_A.R. Chesson Construction_x000a_138 E. Rich Blvd_x000a_Elizabeth City, NC 27909_x000a_ATTN: Brian Plyler"/>
    <s v="EAST COAST ACCESS LLC"/>
    <s v="SO02814720"/>
    <s v="J1684-021"/>
    <s v="45215575"/>
    <m/>
    <s v="Von Duprin"/>
    <s v="Exit"/>
    <s v="98/99"/>
    <s v="Indianapolis"/>
    <n v="1"/>
    <s v="0311033~Functional Mechanical|1040~Funzionamento Meccanico|3082~Función mecánica|1036~Functional Mechanical"/>
    <s v="1441033~Wear and Tear|1040~Usura e rottura|3082~Usar y tirar|1036~Usure et détérioration"/>
    <s v="0611033~Worn Part / Broken Part|1036~Worn Part / Broken part|3082~Componente desgastado/roto|1040~Parte logorata / parte rotta"/>
    <x v="0"/>
    <m/>
    <s v="040061-00"/>
    <m/>
    <m/>
    <m/>
    <d v="2026-02-12T19:00:00"/>
    <m/>
    <m/>
    <s v="Return Only"/>
    <s v="Resolved"/>
    <s v="Kylie Hurt"/>
    <s v="Deandra Ball"/>
    <s v="Commercial"/>
    <d v="2026-02-12T19:00:00"/>
    <n v="1"/>
    <s v="Von Duprin"/>
    <s v="Functional Mechanical"/>
    <s v="Wear and Tear"/>
    <s v="Worn Part / Broken Part"/>
    <s v="2026 / 02"/>
    <s v="Return / Replace / Scrap"/>
    <s v="Product"/>
    <x v="0"/>
  </r>
  <r>
    <d v="2026-02-26T09:27:04"/>
    <s v="CAS6452716"/>
    <s v="Issue"/>
    <s v="Return / Replace / Scrap"/>
    <s v="Incorrect/Missing Product"/>
    <m/>
    <m/>
    <x v="0"/>
    <s v="Exit"/>
    <x v="18"/>
    <x v="0"/>
    <s v="Line 1- Missing hardware box_x000a__x000a_Replace no charge:_x000a_Line 1 Qty 1_x000a_KIT.1474-98/9949 HW/KIT-249 349_x000a__x000a_Ship to orig address:_x000a_500 EAST 12TH ST_x000a_Bloomsburg, PA 17815_x000a________________________________x000a__x000a_Is there anything else we should know about your request?: 68-612995OP purchase order number)_x000a_The one Von Duprin RX-QELA-9849 EO CVC panic came in without the hardware box as shown below. (Latches, strikes, screw packages)_x000a_Could we please have another hardware box to replace the missing one? (KIT 1474)_x000a_Selected primary Product Type: Accessories_x000a_Do you also need to update the Ship To Address on your order?: No_x000a_The original ship-to address is saved on the shipping tab._x000a_One or more files were provided by the customer and saved in the timeline._x000a_Email: aaron.ovelman@arconic.com_x000a_Phone Number: 5703896302_x000a_Preferred Contact Method: Email"/>
    <s v="KAWNEER CO INC"/>
    <s v="SO03258277"/>
    <s v="68-612995OP"/>
    <s v="45702874"/>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KIT.1474"/>
    <m/>
    <m/>
    <m/>
    <d v="2026-02-15T19:00:00"/>
    <m/>
    <m/>
    <s v="Replace Only"/>
    <s v="Resolved"/>
    <s v="Portal Cases"/>
    <s v="Tuesday Bailey"/>
    <s v="Commercial"/>
    <d v="2026-02-15T19:00:00"/>
    <n v="1"/>
    <s v="Von Duprin"/>
    <s v="Allegion Sent Missing Product / Part"/>
    <s v="Missing Part / Component"/>
    <s v=""/>
    <s v="2026 / 02"/>
    <s v="Return / Replace / Scrap"/>
    <s v="Product"/>
    <x v="0"/>
  </r>
  <r>
    <d v="2026-02-26T10:18:09"/>
    <s v="CAS6452965"/>
    <s v="Issue"/>
    <s v="Return / Replace / Scrap"/>
    <s v="Incorrect/Missing Product"/>
    <m/>
    <m/>
    <x v="0"/>
    <s v="Exit"/>
    <x v="52"/>
    <x v="0"/>
    <s v="RETURN 0% RESTOCK_x000a__x000a_1 EA - 6223 US32D 24VDC (WRONG PRODUCT IN BOX)_x000a__x000a__x000a_REPLACE NO CHARGE_x000a__x000a_LINE 2_x000a__x000a_1 EA - 6111 US32D 24VDC FSE_x000a__x000a_PICK UP/SHIP TO_x000a_JMAC Supply_x000a_5 TERMINAL RD UNIT D_x000a_WEST HEMPSTEAD, NY 11552_x000a_USA"/>
    <s v="JMAC Supply LLC"/>
    <s v="SO03215515"/>
    <s v="JME25121602#"/>
    <s v="45656399"/>
    <m/>
    <s v="Von Duprin"/>
    <s v="Exit"/>
    <s v="6000 Strikes"/>
    <s v="Indianapolis"/>
    <n v="1"/>
    <s v="0281033~Allegion Sent Incorrect Product / Part"/>
    <s v="9721033~Incorrect Product|1036~Produit incorrect|1040~Prodotto errato"/>
    <m/>
    <x v="0"/>
    <m/>
    <s v="ES.10020"/>
    <m/>
    <m/>
    <m/>
    <d v="2026-01-07T19:00:00"/>
    <m/>
    <m/>
    <s v="Return and Replace"/>
    <s v="Active"/>
    <s v="Kylie Hurt"/>
    <s v="# CRM Interface"/>
    <s v="Commercial"/>
    <d v="2026-01-07T19:00:00"/>
    <n v="1"/>
    <s v="Von Duprin"/>
    <s v="Allegion Sent Incorrect Product / Part"/>
    <s v="Incorrect Product"/>
    <s v=""/>
    <s v="2026 / 02"/>
    <s v="Return / Replace / Scrap"/>
    <s v="Product"/>
    <x v="0"/>
  </r>
  <r>
    <d v="2026-02-27T10:13:00"/>
    <s v="CAS6455699"/>
    <s v="Issue"/>
    <s v="Return / Replace / Scrap"/>
    <s v="Defective Product"/>
    <m/>
    <s v="Out of Box"/>
    <x v="5"/>
    <s v="Electronic Locks"/>
    <x v="53"/>
    <x v="4"/>
    <s v="return for credit_x000a_QTY 1   LOCK.AD201.CY.70.FMK.P.RHO.626.LH.4B.13-247.10-025.134.KD.C.48-100.2_x000a__x000a_tech CAS6453948"/>
    <s v="IML Security Supply"/>
    <s v="14253825"/>
    <s v="695274"/>
    <s v="8144862"/>
    <n v="4"/>
    <s v="Schlage Electronic Locks"/>
    <s v="Electronic Locks"/>
    <s v="AD200"/>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AD20-SES*11290177"/>
    <s v="Exterior Baseplate Sub-Assembly"/>
    <m/>
    <m/>
    <d v="2026-01-27T02:00:00"/>
    <m/>
    <m/>
    <s v="Return Only"/>
    <s v="Active"/>
    <s v="Chloe Manansala"/>
    <s v="Chloe Manansala"/>
    <s v="Commercial"/>
    <d v="2026-01-27T02:00:00"/>
    <n v="1"/>
    <s v="Schlage Electronic Locks"/>
    <s v="Functional Electronic"/>
    <s v="Communication / Commissioning / Programming"/>
    <s v="Failed Programming"/>
    <s v="2026 / 02"/>
    <s v="Return / Replace / Scrap"/>
    <s v="Product"/>
    <x v="0"/>
  </r>
  <r>
    <d v="2026-02-27T10:14:14"/>
    <s v="CAS6455706"/>
    <s v="Issue"/>
    <s v="Return / Replace / Scrap"/>
    <s v="Defective Product"/>
    <m/>
    <s v="Out of Box"/>
    <x v="4"/>
    <s v="Sys Comp"/>
    <x v="47"/>
    <x v="1"/>
    <s v="replace_x000a_QTY 1 ELECTROMAGNETIC.LOCK.M490DE N N SL_x000a__x000a_tech CAS6454191_x000a__x000a_ship to_x000a_LOTSPEICH COMPANY OF FLORIDA_x000a_6351 NW 28 WAY_x000a_Fort Lauderdale, FL, 33309, US"/>
    <s v="LOTSPEICH CO OF FLORIDA"/>
    <s v="14133545"/>
    <s v="39247415-035"/>
    <s v="8015338"/>
    <n v="3"/>
    <s v="Schlage System Components"/>
    <s v="Sys Comp"/>
    <s v="Mag M400"/>
    <s v="Security"/>
    <n v="1"/>
    <s v="0321033~Functional Electronic|1040~Funzionamento Elettronico|3082~Función electrónica|1036~Electronique fonctionnelle"/>
    <s v="0551040~Malfunzionamento elettrico|1033~Electrical Malfunction|3082~Mal funcionamiento eléctrico|1036~Dysfonctionnement électrique"/>
    <s v="0631033~No Power|1040~Senza Energia|3082~Sin alimentación"/>
    <x v="0"/>
    <m/>
    <s v="043156937295"/>
    <s v="M490DE"/>
    <m/>
    <m/>
    <d v="2025-09-22T02:00:00"/>
    <m/>
    <m/>
    <s v="Replace Only"/>
    <s v="Active"/>
    <s v="Chloe Manansala"/>
    <s v="Chloe Manansala"/>
    <s v="Commercial"/>
    <d v="2025-09-22T02:00:00"/>
    <n v="0"/>
    <s v="Schlage System Components"/>
    <s v="Functional Electronic"/>
    <s v="Electrical Malfunction"/>
    <s v="No Power"/>
    <s v="2026 / 02"/>
    <s v="Return / Replace / Scrap"/>
    <s v="Product"/>
    <x v="0"/>
  </r>
  <r>
    <d v="2026-02-27T14:12:07"/>
    <s v="CAS6456740"/>
    <s v="Issue"/>
    <s v="Return / Replace / Scrap"/>
    <s v="Defective Product"/>
    <m/>
    <s v="Reliability"/>
    <x v="8"/>
    <s v="Lock"/>
    <x v="54"/>
    <x v="3"/>
    <s v="RPL NC / The pushbutton is stuck_x000a__x000a_Line 1 Qty 1) 030742-001 626_x000a__x000a_Ship to:_x000a_BAYLOR COMMERCIAL DOOR &amp; HARDWARE_x000a_101 23RD ST_x000a_STE 100_x000a_Corbin, KY, 40701, US"/>
    <s v="BAYLOR COMMERCIAL DOOR &amp; HARDWARE"/>
    <s v="14116796"/>
    <s v="28149"/>
    <s v="7971283"/>
    <n v="1"/>
    <s v="Falcon"/>
    <s v="Lock"/>
    <s v="T"/>
    <s v="El Sauzal"/>
    <n v="1"/>
    <s v="0311033~Functional Mechanical|1040~Funzionamento Meccanico|3082~Función mecánica|1036~Functional Mechanical"/>
    <s v="1721033~Sticks / Binds"/>
    <m/>
    <x v="0"/>
    <m/>
    <s v="030742-001 626"/>
    <s v="T511"/>
    <m/>
    <m/>
    <d v="2025-08-08T02:00:00"/>
    <m/>
    <m/>
    <s v="Replace Only"/>
    <s v="Active"/>
    <s v="Damien Shiles"/>
    <s v="Damien Shiles"/>
    <s v="Commercial"/>
    <d v="2025-08-08T02:00:00"/>
    <n v="0"/>
    <s v="Falcon - Lock"/>
    <s v="Functional Mechanical"/>
    <s v="Sticks / Binds"/>
    <s v=""/>
    <s v="2026 / 02"/>
    <s v="Return / Replace / Scrap"/>
    <s v="Product"/>
    <x v="0"/>
  </r>
  <r>
    <d v="2026-02-23T11:48:28"/>
    <s v="CAS6445548"/>
    <s v="Issue"/>
    <s v="Return / Replace / Scrap"/>
    <s v="Defective Product"/>
    <m/>
    <s v="Out of Box"/>
    <x v="2"/>
    <s v="Lock"/>
    <x v="2"/>
    <x v="1"/>
    <s v="REPLACE / SCRAP_x000a_LINE 1_x000a_QTY 1_x000a_LOCK.L9453.B.06.626.00A.RH.09-666.10-072.134_x000a__x000a_Do you need a replacement for a component or the entire device?: Device_x000a_Is there anything else we should know about this return?: The lock won't eternally lock or unlock and the inside where the latch comes out to the strike seizes up.  From the hallway side - the inside doesn't catch properly on the latch to let the handle turn properly._x000a_Selected primary Product Type: Mechanical Locks_x000a_Do you also need to update the Ship To Address on your order?: No_x000a_The original ship-to address is saved on the shipping tab._x000a_Email: ship@commercialdoorandhardware.com_x000a_Phone Number: 18654298980_x000a_Preferred Contact Method: Email"/>
    <s v="COMMERCIAL DOOR AND HARDWARE"/>
    <s v="14220050"/>
    <s v="17714"/>
    <s v="8104769"/>
    <m/>
    <s v="Schlage Commercial"/>
    <s v="Lock"/>
    <s v="L9000"/>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194555159358"/>
    <s v="L9453"/>
    <m/>
    <m/>
    <d v="2025-12-14T19:00:00"/>
    <m/>
    <m/>
    <s v="Replace Only"/>
    <s v="Resolved"/>
    <s v="Portal Cases"/>
    <s v="Jeff Livingston"/>
    <s v="Commercial"/>
    <d v="2025-12-14T19:00:00"/>
    <n v="1"/>
    <s v="Schlage Commercial"/>
    <s v="Functional Mechanical"/>
    <s v="Cannot lock / Unlock"/>
    <s v=""/>
    <s v="2026 / 02"/>
    <s v="Return / Replace / Scrap"/>
    <s v="Product"/>
    <x v="0"/>
  </r>
  <r>
    <d v="2026-02-23T13:31:41"/>
    <s v="CAS6445965"/>
    <s v="Issue"/>
    <s v="Return / Replace / Scrap"/>
    <s v="Defective Product"/>
    <m/>
    <s v="Reliability"/>
    <x v="3"/>
    <s v="Dctl"/>
    <x v="35"/>
    <x v="2"/>
    <s v="REPLACE (68%)_x000a_QTY (2) 4642- 3971 ALUM_x000a_Please note &quot;1446216-01 REPL&quot; on the SO paperwork_x000a__x000a_RETURN_x000a_QTY (2) 4642- 3971GLBLK_x000a_Defectives_x000a_Issue call tag 20 Lbs._x000a__x000a_P/U-SHIP TO_x000a_Huntington Hdwe Co Inc     _x000a_340 W Holt Ave             _x000a_Pomona            CA 91768 _x000a__x000a_Do you need a replacement for a component or the entire device?: Component_x000a_Please describe the component: Part# 4640-3971_x000a_We are sending replacement cylinders from an ALUM finish unit from our stock, please send replacements._x000a_Is there anything else we should know about this return?: Please note &quot;1446216-01 REPL&quot; on the SO paperwork._x000a_Selected primary Product Type: Closers_x000a_Do you also need to update the Ship To Address on your order?: No_x000a_The original ship-to address is saved on the shipping tab._x000a_Email: andrews@huntingtonhardware.com_x000a_Phone Number: (909) 766-7106_x000a_Preferred Contact Method: Email"/>
    <s v="HUNTINGTON HARDWARE CO INC - HQ"/>
    <s v="722479-02"/>
    <s v="1370635P"/>
    <s v="722479-02 3/11/2025"/>
    <n v="5"/>
    <s v="Lcn"/>
    <s v="Dctl"/>
    <s v="4640"/>
    <s v="Princeton"/>
    <n v="2"/>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2- 3971 ALUM"/>
    <s v="Cylinder"/>
    <m/>
    <m/>
    <d v="2025-03-10T20:00:00"/>
    <m/>
    <m/>
    <s v="Replace Only"/>
    <s v="Active"/>
    <s v="Portal Cases"/>
    <s v="Karen Fischer"/>
    <s v="Commercial"/>
    <d v="2025-03-10T20:00:00"/>
    <n v="0"/>
    <s v="Lcn"/>
    <s v="Leaking After Install"/>
    <s v="Leaking Grease"/>
    <s v=""/>
    <s v="2026 / 02"/>
    <s v="Return / Replace / Scrap"/>
    <s v="Product"/>
    <x v="0"/>
  </r>
  <r>
    <d v="2026-02-23T16:30:01"/>
    <s v="CAS6446751"/>
    <s v="Issue"/>
    <s v="Return / Replace / Scrap"/>
    <s v="Incorrect/Missing Product"/>
    <m/>
    <m/>
    <x v="0"/>
    <s v="Exit"/>
    <x v="27"/>
    <x v="0"/>
    <s v="issue:_x000a_Please review and advise replacement needed_x000a__x000a_reply:_x000a_You will need the following PN:_x000a_8827 24&quot; Extension Rod Kit 051703 .[Finish]_x000a__x000a_RMA/replace_x000a__x000a_Please ship 2 each 8827 24&quot; Extension Rod Kit 051703 .[Finish]_x000a__x000a_Please ship to the following address:_x000a__x000a_Progressive Contracting_x000a__x000a_1 Carolina Vista Drive_x000a__x000a_Pinehurst, NC 28374_x000a__x000a_Attn: Roman - 919.795.4573"/>
    <s v="BA Hoft of Raleigh LLC"/>
    <s v="SO03161872"/>
    <s v="PO-077770"/>
    <m/>
    <m/>
    <s v="Von Duprin"/>
    <s v="Exit"/>
    <s v="88"/>
    <s v="Indianapolis"/>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d v="2026-02-04T00:00:00"/>
    <m/>
    <m/>
    <m/>
    <s v="Replace Only"/>
    <s v="Resolved"/>
    <s v="Derek Kemp"/>
    <s v="Kylie Hurt"/>
    <s v="Commercial"/>
    <d v="2026-02-04T00:00:00"/>
    <n v="2"/>
    <s v="Von Duprin"/>
    <s v="Allegion Sent Missing Product / Part"/>
    <s v="Missing Part / Component"/>
    <s v=""/>
    <s v="2026 / 02"/>
    <s v="Return / Replace / Scrap"/>
    <s v="Product"/>
    <x v="0"/>
  </r>
  <r>
    <d v="2026-02-24T07:58:48"/>
    <s v="CAS6447233"/>
    <s v="Issue"/>
    <s v="Return / Replace / Scrap"/>
    <s v="Incorrect/Missing Product"/>
    <m/>
    <m/>
    <x v="9"/>
    <s v="Door"/>
    <x v="55"/>
    <x v="6"/>
    <s v="(1) ML#305G (sht1)   REPL  HJL   ONLY   AS  ACKD  _x000a__x000a_Received: Mon Feb 23 2026 18:34:06 _x000a_Subject: PO 304567-5 Steelcraft Order 109866_x000a_Please see attached photos and original order. The Hinge jamb on MK 305G was sent as a RH but this is a LH frame. PO 304567-5 Steelcraft Order 109866._x000a_ Please send a replacement HJ only ASAP. Thank you,_x000a_Kennon Carlson"/>
    <s v="BELL HARDWARE OF KLAMATH INC"/>
    <s v="109866"/>
    <s v="304567-5"/>
    <s v="11889765"/>
    <n v="1"/>
    <s v="Steelcraft"/>
    <s v="Door"/>
    <s v="Frame Elevations"/>
    <s v="Blue Ash"/>
    <n v="1"/>
    <s v="0241036~Allegion a produit un produit incorrect|1033~Allegion Manuf Incorrect Product"/>
    <s v="Incorrect Handing"/>
    <m/>
    <x v="0"/>
    <m/>
    <m/>
    <m/>
    <m/>
    <m/>
    <m/>
    <d v="2026-02-24T00:00:00"/>
    <m/>
    <s v="Replace Only"/>
    <s v="Resolved"/>
    <s v="Stephen Estep"/>
    <s v="Brian Ballein"/>
    <s v="Commercial"/>
    <d v="2026-02-24T00:00:00"/>
    <n v="1"/>
    <s v="Steelcraft"/>
    <s v="Allegion Manuf Incorrect Product"/>
    <s v="Incorrect Handing"/>
    <s v=""/>
    <s v="2026 / 02"/>
    <s v="Return / Replace / Scrap"/>
    <s v="Product"/>
    <x v="0"/>
  </r>
  <r>
    <d v="2026-02-24T08:07:01"/>
    <s v="CAS6447251"/>
    <s v="Issue"/>
    <s v="Return / Replace / Scrap"/>
    <s v="Incorrect/Missing Product"/>
    <m/>
    <m/>
    <x v="9"/>
    <s v="Door"/>
    <x v="56"/>
    <x v="6"/>
    <s v="ITEM   (49)   _x000a_This is in reference to my project Microsoft CHI 06 on PO95243994 for the inactive leafs for openings 06-181D and 06-181G._x000a_The GC is reporting that the inactive leafs within the openings mentioned above are missing the flush bolt mounting brackets.  This has been an issue we have ran into on this project already.   It looks like you all prepped for the flush bolts but the mounting brackets were excluded._x000a_ Please see the attached pictures for reference.  _x000a_ The GC has someone on site who can weld these brackets into place.  But they will be sending back charges if you accept this route. _x000a_Otherwise, new doors will need to be provided.    Please advise on how this should be resolved._x000a_ Justin Castleman  _x000a_Project Manager II_x000a_DH Pace Entry Door Systems Group_x000a_Doors 06-181D &amp; 06-181G are missing the mounting brackets for the flush bolts. Due to time constraints we would like to have the door doctor attach these brackets."/>
    <s v="D H PACE COMPANY"/>
    <s v="984894"/>
    <s v="95243994"/>
    <s v="11871445"/>
    <m/>
    <s v="Steelcraft"/>
    <s v="Door"/>
    <s v="B"/>
    <s v="Blue Ash"/>
    <n v="2"/>
    <s v="0241036~Allegion a produit un produit incorrect|1033~Allegion Manuf Incorrect Product"/>
    <s v="9581033~Prep Location - TD/TF"/>
    <m/>
    <x v="0"/>
    <m/>
    <m/>
    <m/>
    <m/>
    <m/>
    <m/>
    <d v="2026-02-24T00:00:00"/>
    <m/>
    <s v="Order Clarification"/>
    <s v="Active"/>
    <s v="Stephen Estep"/>
    <s v="Stephen Estep"/>
    <s v="Commercial"/>
    <d v="2026-02-24T00:00:00"/>
    <n v="2"/>
    <s v="Steelcraft"/>
    <s v="Allegion Manuf Incorrect Product"/>
    <s v="Prep Location - TD/TF"/>
    <s v=""/>
    <s v="2026 / 02"/>
    <s v="Return / Replace / Scrap"/>
    <s v="Product"/>
    <x v="0"/>
  </r>
  <r>
    <d v="2026-02-24T11:49:12"/>
    <s v="CAS6448211"/>
    <s v="Issue"/>
    <s v="Return / Replace / Scrap"/>
    <s v="Defective Product"/>
    <m/>
    <s v="Out of Box"/>
    <x v="0"/>
    <s v="Exit"/>
    <x v="57"/>
    <x v="0"/>
    <s v="Line 6 QEL  device is not retracting when the card reader is activated, security checked their wires and they are good. It seems the internal motor is not activating_x000a__x000a_Replace N/C _x000a_1 EA 958003 US26D QEL baseplate conversion kit _x000a__x000a_Ship to address _x000a_ADVANCED GLASS SOLUTIONS_x000a_ATTN PEDRO MORALES_x000a_7123 BREEN DR_x000a_HOUSTON, TX 77086_x000a__x000a__x000a__x000a__x000a__x000a__x000a__x000a__x000a__x000a_Hello Paula, _x000a__x000a_Please describe the issues you're having with the QEL on the device. If you have pictures of the device send that in as well. Will the replacement be going to the address on the original purchase order?"/>
    <s v="IML Security Supply"/>
    <s v="SO03175134"/>
    <s v="686141"/>
    <s v="45603920"/>
    <n v="6"/>
    <s v="Von Duprin"/>
    <s v="Exit"/>
    <s v="Mechanical Parts / Kits"/>
    <s v="Indianapolis"/>
    <n v="1"/>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s v="958003"/>
    <s v="QEL Device"/>
    <m/>
    <m/>
    <d v="2025-12-01T19:00:00"/>
    <m/>
    <m/>
    <s v="Replace Only"/>
    <s v="Active"/>
    <s v="Mikala Holland"/>
    <s v="Deandra Ball"/>
    <s v="Commercial"/>
    <d v="2025-12-01T19:00:00"/>
    <n v="1"/>
    <s v="Von Duprin"/>
    <s v="Functional Electronic"/>
    <s v="Motor / Solenoid Issue"/>
    <s v="Motor Not Pulling / Releasing"/>
    <s v="2026 / 02"/>
    <s v="Return / Replace / Scrap"/>
    <s v="Product"/>
    <x v="0"/>
  </r>
  <r>
    <d v="2026-02-24T13:44:36"/>
    <s v="CAS6448711"/>
    <s v="Issue"/>
    <s v="Return / Replace / Scrap"/>
    <s v="Incorrect/Missing Product"/>
    <m/>
    <m/>
    <x v="2"/>
    <s v="Lock"/>
    <x v="2"/>
    <x v="1"/>
    <s v="no response re. photos, resolving per sup_x000a__x000a_replace at N/C_x000a_line 2 QTY 2) LOCK.L9040.Y.17.626.00N.LR.09-662.10-072.134.1 3/16.DETAIL.OS-OCC.L583-363_x000a__x000a_Locks arrived with no indicator, entry not privacy_x000a_customer to send photos of labels_x000a__x000a_Ship to:_x000a_UNITED INTERIORS INC_x000a_2905 SUFFOLK DR_x000a_STE 200_x000a_FORT WORTH, TX, 76133, US_x000a_Chad Turner_x000a_817-829-7363"/>
    <s v="United Interiors Inc"/>
    <s v="14268242"/>
    <s v="3047-033 RPL CAS6411796"/>
    <s v="8170296"/>
    <n v="2"/>
    <s v="Schlage Commercial"/>
    <s v="Lock"/>
    <s v="L9000"/>
    <s v="Security"/>
    <n v="2"/>
    <s v="0281033~Allegion Sent Incorrect Product / Part"/>
    <s v="9721033~Incorrect Product|1036~Produit incorrect|1040~Prodotto errato"/>
    <m/>
    <x v="0"/>
    <m/>
    <s v="L-SLLK*11077743"/>
    <m/>
    <m/>
    <m/>
    <d v="2026-02-18T19:00:00"/>
    <m/>
    <m/>
    <s v="Replace Only"/>
    <s v="Resolved"/>
    <s v="Stephen Brown"/>
    <s v="Stephen Brown"/>
    <s v="Commercial"/>
    <d v="2026-02-18T19:00:00"/>
    <n v="2"/>
    <s v="Schlage Commercial"/>
    <s v="Allegion Sent Incorrect Product / Part"/>
    <s v="Incorrect Product"/>
    <s v=""/>
    <s v="2026 / 02"/>
    <s v="Return / Replace / Scrap"/>
    <s v="Product"/>
    <x v="0"/>
  </r>
  <r>
    <d v="2026-02-24T15:49:15"/>
    <s v="CAS6449269"/>
    <s v="Issue"/>
    <s v="Return / Replace / Scrap"/>
    <s v="Shipping"/>
    <m/>
    <m/>
    <x v="9"/>
    <s v="Door"/>
    <x v="31"/>
    <x v="6"/>
    <s v="(2) MK# 001    REPL  AS ACKD  _x000a_The door on line #2 was hung this morning and that is when we noticed the damage when we opened it from the packaging. (See attached pictures)_x000a_Please advise on how you would like to proceed on getting a replacement for this? _x000a_Let me know if you have any questions please. _x000a_Best,_x000a_Michael Hensley"/>
    <s v="JOHNSON HARDWARE COMPANY"/>
    <s v="108088"/>
    <s v="200514"/>
    <s v="11888898"/>
    <n v="2"/>
    <s v="Steelcraft"/>
    <s v="Door"/>
    <s v="L"/>
    <s v="Blue Ash"/>
    <n v="1"/>
    <s v="0223082~Dañado en el Transporte|1040~Danneggiato Durante il Trasporto|1033~Damaged in Transit|1036~Endommagé pendant le transport"/>
    <s v="0301033~Damaged - Concealed|1036~Endommagé - Caché|3082~Dañado - Oculto|1040~Danneggiato - nascosto"/>
    <m/>
    <x v="0"/>
    <m/>
    <s v="L 184 F"/>
    <m/>
    <m/>
    <m/>
    <m/>
    <d v="2026-02-24T00:00:00"/>
    <m/>
    <s v="Replace Only"/>
    <s v="Resolved"/>
    <s v="Stephen Estep"/>
    <s v="Jeff Livingston"/>
    <s v="Commercial"/>
    <d v="2026-02-24T00:00:00"/>
    <n v="1"/>
    <s v="Steelcraft"/>
    <s v="Damaged in Transit"/>
    <s v="Damaged - Concealed"/>
    <s v=""/>
    <s v="2026 / 02"/>
    <s v="Return / Replace / Scrap"/>
    <s v="Product"/>
    <x v="0"/>
  </r>
  <r>
    <d v="2026-02-24T17:24:34"/>
    <s v="CAS6449605"/>
    <s v="Issue"/>
    <s v="Return / Replace / Scrap"/>
    <s v="Incorrect/Missing Product"/>
    <m/>
    <m/>
    <x v="0"/>
    <s v="Exit"/>
    <x v="57"/>
    <x v="0"/>
    <s v="Line 12 is missing top Rod, Rod Guide, Top Latch and Mounting Assembly w/ thru-bolts and screws, and the Top Latch Cover w/ screws _x000a__x000a_Replace _x000a_1 EA 050512-US26D 9927/9957 Top Rod Kit_x000a_1 EA 112063-US26D 98/9927/98/9957-F Rod Guide _x000a_Assembly _x000a_1 EA 050091-US26D_x000a_1 EA 050400-US26D _x000a_Ship to address_x000a_Doors Inc_x000a__x000a_1135 S 32nd St_x000a__x000a_Fort Dodge, IA 50501_x000a__x000a_Attn:  Scott_x000a__x000a_RE:  NECC iHub."/>
    <s v="DOORS INC"/>
    <s v="SO02778920"/>
    <s v="B2009"/>
    <s v="45130472"/>
    <n v="12"/>
    <s v="Von Duprin"/>
    <s v="Exit"/>
    <s v="Mechanical Parts / 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d v="2024-11-21T19:00:00"/>
    <m/>
    <m/>
    <s v="Replace Only"/>
    <s v="Resolved"/>
    <s v="Mikala Holland"/>
    <s v="Kylie Hurt"/>
    <s v="Commercial"/>
    <d v="2024-11-21T19:00:00"/>
    <n v="0"/>
    <s v="Von Duprin"/>
    <s v="Allegion Sent Missing Product / Part"/>
    <s v="Missing Part / Component"/>
    <s v=""/>
    <s v="2026 / 02"/>
    <s v="Return / Replace / Scrap"/>
    <s v="Product"/>
    <x v="0"/>
  </r>
  <r>
    <d v="2026-02-24T18:02:04"/>
    <s v="CAS6449683"/>
    <s v="Issue"/>
    <s v="Return / Replace / Scrap"/>
    <s v="Incorrect/Missing Product"/>
    <m/>
    <m/>
    <x v="2"/>
    <s v="Lock"/>
    <x v="3"/>
    <x v="3"/>
    <s v="Replace (3) 23-030 ICC_x000a_Replace (3) N523-127_x000a__x000a_Attn: Denise Flanary_x000a_Ship to:_x000a_8198 East 44th st. _x000a_Tulsa, OK. 74145_x000a__x000a_Ordered 3 ND50 T missing cores and tailpieces_x000a_is it supposed to come with construction core and tailpieces_x000a_PO 654043 - 14195621_x000a_LOCK.ND50.T.D.OME.626.13-247.10-025.134.DETAIL.ICC"/>
    <s v="Denise Flanary"/>
    <s v="14195621"/>
    <s v="654043"/>
    <s v="8054747"/>
    <n v="7"/>
    <s v="Schlage Commercial"/>
    <s v="Lock"/>
    <s v="ND"/>
    <s v="El Sauzal"/>
    <n v="3"/>
    <s v="0213082~Allegion no envió un producto/pieza|1040~(Alle) Spedito Articolo/Componente mancante|1036~Allegion a envoyé un produit ou une pièce manquante|1033~Allegion Sent Missing Product / Part"/>
    <s v="9741040~Prodotto Mancante|1033~Missing Product|1036~Produit manquant"/>
    <m/>
    <x v="0"/>
    <m/>
    <s v="043156590124"/>
    <s v="ND50"/>
    <s v="Cylinder"/>
    <m/>
    <d v="2025-10-28T20:00:00"/>
    <m/>
    <m/>
    <s v="Replace Only"/>
    <s v="Resolved"/>
    <s v="Mike Colemon"/>
    <s v="Veronica Ross"/>
    <s v="Commercial"/>
    <d v="2025-10-28T20:00:00"/>
    <n v="0"/>
    <s v="Schlage Commercial"/>
    <s v="Allegion Sent Missing Product / Part"/>
    <s v="Missing Product"/>
    <s v=""/>
    <s v="2026 / 02"/>
    <s v="Return / Replace / Scrap"/>
    <s v="Product"/>
    <x v="0"/>
  </r>
  <r>
    <d v="2026-02-25T10:31:49"/>
    <s v="CAS6450415"/>
    <s v="Issue"/>
    <s v="Return / Replace / Scrap"/>
    <s v="Incorrect/Missing Product"/>
    <m/>
    <m/>
    <x v="0"/>
    <s v="Exit"/>
    <x v="18"/>
    <x v="0"/>
    <s v="Issue:_x000a__x000a__x000a_Ship To:"/>
    <s v="ALLEGION - RSO NORTHWEST"/>
    <s v="SO02644520"/>
    <s v="PO334390"/>
    <m/>
    <m/>
    <s v="Von Duprin"/>
    <s v="Exit"/>
    <s v="Trim/Controls"/>
    <s v="Indianapolis"/>
    <n v="6"/>
    <s v="0281033~Allegion Sent Incorrect Product / Part"/>
    <s v="9731033~Incorrect Part / Component|1036~Composant/pièce incorrect|1040~Componente errato"/>
    <m/>
    <x v="0"/>
    <m/>
    <m/>
    <s v="Slider"/>
    <m/>
    <m/>
    <m/>
    <d v="2026-02-25T00:00:00"/>
    <m/>
    <s v="Replace Only"/>
    <s v="Active"/>
    <s v="Nicholas Hedges"/>
    <s v="Nicholas Hedges"/>
    <s v="Commercial"/>
    <d v="2026-02-25T00:00:00"/>
    <n v="6"/>
    <s v="Von Duprin"/>
    <s v="Allegion Sent Incorrect Product / Part"/>
    <s v="Incorrect Part / Component"/>
    <s v=""/>
    <s v="2026 / 02"/>
    <s v="Return / Replace / Scrap"/>
    <s v="Product"/>
    <x v="0"/>
  </r>
  <r>
    <d v="2026-02-25T10:47:32"/>
    <s v="CAS6450485"/>
    <s v="Issue"/>
    <s v="Return / Replace / Scrap"/>
    <s v="Defective Product"/>
    <m/>
    <s v="Reliability"/>
    <x v="5"/>
    <s v="Electronic Locks"/>
    <x v="58"/>
    <x v="1"/>
    <s v="Qnty: 1_x000a_GWE_x000a__x000a_Order No: 13706627_x000a_Supplier: Verkada/ACCESS HARDWARE SUPPLY_x000a__x000a__x000a_Caller reports unit stuck in boot up loop_x000a_SN: B10000000001004B - Commissioned Date: 8/30/2024_x000a_Known issue - Will replace under warranty"/>
    <s v="Ethan Barnhart"/>
    <s v="13706627"/>
    <m/>
    <m/>
    <m/>
    <s v="Schlage Electronic Locks"/>
    <s v="Electronic Locks"/>
    <s v="Gateway"/>
    <s v="Security"/>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Main Board"/>
    <m/>
    <m/>
    <m/>
    <d v="2024-08-30T02:00:00"/>
    <m/>
    <s v="Return and Replace"/>
    <s v="Resolved"/>
    <s v="Ernie Saldana"/>
    <s v="Ernie Saldana"/>
    <s v="Commercial"/>
    <d v="2024-08-30T02:00:00"/>
    <n v="0"/>
    <s v="Schlage Electronic Locks"/>
    <s v="Functional Electronic"/>
    <s v="POST Fail (Power On Self Test)"/>
    <s v=""/>
    <s v="2026 / 02"/>
    <s v="Return / Replace / Scrap"/>
    <s v="Product"/>
    <x v="0"/>
  </r>
  <r>
    <d v="2026-02-25T12:35:02"/>
    <s v="CAS6451012"/>
    <s v="Issue"/>
    <s v="Return / Replace / Scrap"/>
    <s v="Defective Product"/>
    <m/>
    <s v="Reliability"/>
    <x v="2"/>
    <s v="Lock"/>
    <x v="8"/>
    <x v="3"/>
    <s v="Part # Needed:_x000a_(2) L283-392 RH_x000a__x000a_Order # needed:_x000a_13580311 - SAU 4/18/2023_x000a__x000a_Ship to Address: ***shipping direct***_x000a_Belview 600_x000a_Attn: Dylan McKey_x000a_633 110th Ave NE_x000a_Bellevue, WA 98004_x000a__x000a_Send call tag to Dylan McKey at dylanm@sellen.com_x000a__x000a_Please send call tag for 2 lock chassis to be sent back for evaluation to Kevin Wickline/Steve Couch to Security office._x000a__x000a__x000a_(2) L9092EL RX not working under power. Asking the caller if the locksets have been rehanded? Also need to know the power provided at the lockset, 20V DC tested at the door. Also if the lockset was rehanded, was the RX rehanded as well? Lockset was not rehanded. These locks were working great with no issues, now have 2 lock bodies that have failed. Going to have the end user call in for troubleshooting. No sounds or clicks coming from lockset when credentials are presented."/>
    <s v="Unified Door and Hardware Group - DBA EJ Enterprises"/>
    <s v="13580311"/>
    <m/>
    <m/>
    <m/>
    <s v="Schlage Commercial"/>
    <s v="Lock"/>
    <s v="L9000 Electrified"/>
    <s v="El Sauzal"/>
    <n v="2"/>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283-392 RH"/>
    <s v="L9092EL/EU"/>
    <s v="Chassis"/>
    <m/>
    <d v="2023-04-18T02:00:00"/>
    <m/>
    <m/>
    <s v="Return and Replace"/>
    <s v="Active"/>
    <s v="Kevin Wickline"/>
    <s v="Kevin Wickline"/>
    <s v="Commercial"/>
    <d v="2023-04-18T02:00:00"/>
    <n v="0"/>
    <s v="Schlage Commercial"/>
    <s v="Functional Electronic"/>
    <s v="Cannot lock / Unlock"/>
    <s v="Not locking or Unlocking"/>
    <s v="2026 / 02"/>
    <s v="Return / Replace / Scrap"/>
    <s v="Product"/>
    <x v="0"/>
  </r>
  <r>
    <d v="2026-02-25T16:06:11"/>
    <s v="CAS6451895"/>
    <s v="Issue"/>
    <s v="Return / Replace / Scrap"/>
    <s v="Shipping"/>
    <m/>
    <m/>
    <x v="1"/>
    <s v="Accy"/>
    <x v="59"/>
    <x v="0"/>
    <s v="Please replace @ nc _x000a__x000a_L21 (1)  7215 SET RH US10B (customer needed an additional 1 from CAS6446964)_x000a__x000a_ship to _x000a_Total Quality Services, A DH Pace Company_x000a_2300 SW GATEWAY PL STE 110_x000a_STUART, FL 34997_x000a_USA_x000a__x000a__x000a__x000a_************_x000a_&quot;Hi there! Just a quick update on your request: replacements aren't necessary for lines 18 and 19. Line 18 has an est ship date 2/25/26, and line 19 is already on its way as of yesterday! You can track it here: 1ZA5V9400392678355. Note that it may take 24–48 hours for the carrier to update their system._x000a__x000a__x000a__x000a__x000a_*************_x000a__x000a__x000a_I see that a replacement order #SO03284184 has been issued for the items below. However, as I stated in my previous email below we are still needing the quantities of 3 and 1 for lines 18 and 19 7215FPTINT TW8 643E/716 RH  as well as an additional qty of 1 for the pivot on line 21"/>
    <s v="D H PACE"/>
    <s v="SO03144835"/>
    <s v="95251389"/>
    <s v="45640107"/>
    <n v="21"/>
    <s v="Ives / Gj Commercial"/>
    <s v="Accy"/>
    <s v="Pivots"/>
    <s v="Indianapolis"/>
    <n v="1"/>
    <s v="Lost in Transit/Wrong Address"/>
    <s v="1513082~Extraviado en tránsito - Transportista|1040~Smarrimento in transito - Vettore|1036~Perdu en transit - Transporteur|1033~Lost in Transit - Carrier"/>
    <m/>
    <x v="2"/>
    <m/>
    <s v="PIVOT.620.US10B"/>
    <m/>
    <m/>
    <m/>
    <d v="2026-02-25T19:00:00"/>
    <m/>
    <m/>
    <s v="Replace Only"/>
    <s v="Resolved"/>
    <s v="Derrisha Labeaud"/>
    <s v="Caleb Nanzer"/>
    <s v="Commercial"/>
    <d v="2026-02-25T19:00:00"/>
    <n v="1"/>
    <s v="Ives / Gj Commercial"/>
    <s v="Lost in Transit/Wrong Address"/>
    <s v="Lost in Transit - Carrier"/>
    <s v=""/>
    <s v="2026 / 02"/>
    <s v="Return / Replace / Scrap"/>
    <s v="Product"/>
    <x v="0"/>
  </r>
  <r>
    <d v="2026-02-25T16:56:53"/>
    <s v="CAS6452071"/>
    <s v="Issue"/>
    <s v="Return / Replace / Scrap"/>
    <s v="Defective Product"/>
    <m/>
    <s v="Out of Box"/>
    <x v="5"/>
    <s v="Electronic Locks"/>
    <x v="38"/>
    <x v="3"/>
    <s v="Qnty: _x000a__x000a_LOCK.NDEBSI.B.RHO.626.13-247.47267101.134.CE-000-001_x000a__x000a_Order No: 14121615 _x000a_Supplier: HONEYWELL SECURITY AMERICAS LLC_x000a__x000a_Caller just started installing 300+ locks.  He will call back to add any additional failures to this case and have us RMA them at that point._x000a__x000a_No further action for this case needed_x000a__x000a_Caller reporting motor not retracting - GLNM_x000a_test1 - A20000000F1909EA - Commissioned Date: 2/5/2026_x000a_Tried to FDR, no improvement_x000a__x000a__x000a_2/24/2026 - Spoke with Ambrose and agreed that we can finalize this RMA case for the locks he has ready to return.  He has encountered bent pins, bad ribbon cables, etc.  We will detail it out more tomorrow when he calls in."/>
    <s v="Ambrose DiGiorgio"/>
    <s v="14121615"/>
    <m/>
    <m/>
    <m/>
    <s v="Schlage Electronic Locks"/>
    <s v="Electronic Locks"/>
    <s v="NDEB"/>
    <s v="El Sauzal"/>
    <n v="20"/>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Chassis"/>
    <m/>
    <m/>
    <m/>
    <d v="2026-01-16T02:00:00"/>
    <m/>
    <s v="Return and Replace"/>
    <s v="Resolved"/>
    <s v="Ernie Saldana"/>
    <s v="Ernie Saldana"/>
    <s v="Commercial"/>
    <d v="2026-01-16T02:00:00"/>
    <n v="20"/>
    <s v="Schlage Electronic Locks"/>
    <s v="Functional Electronic"/>
    <s v="Communication / Commissioning / Programming"/>
    <s v="Failed Programming"/>
    <s v="2026 / 02"/>
    <s v="Return / Replace / Scrap"/>
    <s v="Product"/>
    <x v="0"/>
  </r>
  <r>
    <d v="2026-02-26T06:37:40"/>
    <s v="CAS6452411"/>
    <s v="Issue"/>
    <s v="Return / Replace / Scrap"/>
    <s v="Incorrect/Missing Product"/>
    <m/>
    <m/>
    <x v="9"/>
    <s v="Door"/>
    <x v="41"/>
    <x v="6"/>
    <s v="Credit $600 (KM)_x000a__x000a_Customer cant uninstall frame due to it being painted and sheet rocked in. Will repair on site _x000a_(8) MK#B107A   _x000a_PO# - 22485_x000a_Order # - 105650_x000a_I have a hollow metal frame that has a strike reinforcement backing plate that the bottom weld has failed.   As the installer went to put the strike plate on, this situation was uncovered.   _x000a_Please advise what is thought to be the best means to rectify this?  Do you want to replace the frame entirely or would you approve of a repair cost by a local welding company?  Please advise._x000a_Thank you,"/>
    <s v="COAST COUNTIES GLASS INC"/>
    <s v="105650"/>
    <s v="22485"/>
    <s v="11884530"/>
    <m/>
    <s v="Steelcraft"/>
    <s v="Door"/>
    <s v="F/FN"/>
    <s v="Blue Ash"/>
    <n v="1"/>
    <s v="0241036~Allegion a produit un produit incorrect|1033~Allegion Manuf Incorrect Product"/>
    <s v="9561033~Prep Location - Lock/Strike"/>
    <m/>
    <x v="0"/>
    <m/>
    <m/>
    <m/>
    <m/>
    <m/>
    <m/>
    <d v="2026-02-26T00:00:00"/>
    <m/>
    <s v="Credit Request"/>
    <s v="Active"/>
    <s v="Stephen Estep"/>
    <s v="Jeff Livingston"/>
    <s v="Commercial"/>
    <d v="2026-02-26T00:00:00"/>
    <n v="1"/>
    <s v="Steelcraft"/>
    <s v="Allegion Manuf Incorrect Product"/>
    <s v="Prep Location - Lock/Strike"/>
    <s v=""/>
    <s v="2026 / 02"/>
    <s v="Return / Replace / Scrap"/>
    <s v="Product"/>
    <x v="0"/>
  </r>
  <r>
    <d v="2026-02-26T09:53:16"/>
    <s v="CAS6452852"/>
    <s v="Issue"/>
    <s v="Return / Replace / Scrap"/>
    <s v="Defective Product"/>
    <m/>
    <s v="Reliability"/>
    <x v="5"/>
    <s v="Electronic Locks"/>
    <x v="26"/>
    <x v="4"/>
    <s v="Issue: 5 x 04110           AD300MS70MT SPA626 LD RHR  - defective readers (original case: _x000a_CAS6079665 )_x000a__x000a_Error: 09C_x000a__x000a_********REQUIRED ASAP**********_x000a_Replace: 5 x 07535           MT-626/625/619 READER MODULE  MT GRY N N NG 47250408 MULTI T _x000a__x000a_REP-CO#1758325 INV#348223 5 x 04110  defective readers_x000a_09C     CAS6451354_x000a_ATTN: David Silva"/>
    <s v="ALLEGION CANADA"/>
    <s v="13851055"/>
    <s v="P995476"/>
    <m/>
    <n v="1"/>
    <s v="Schlage Electronic Locks"/>
    <s v="Electronic Locks"/>
    <s v="AD300"/>
    <s v="Ensenada"/>
    <n v="5"/>
    <s v="0321033~Functional Electronic|1040~Funzionamento Elettronico|3082~Función electrónica|1036~Electronique fonctionnelle"/>
    <s v="3971033~Wiring|1036~Câblage|1040~Cablaggio|3082~Alambrado|1055~Kablolama"/>
    <m/>
    <x v="0"/>
    <m/>
    <s v="07535"/>
    <s v="Reader"/>
    <m/>
    <m/>
    <d v="2024-06-03T20:00:00"/>
    <m/>
    <m/>
    <s v="Replace Only"/>
    <s v="Resolved"/>
    <s v="Lonnie Carl"/>
    <s v="Lonnie Carl"/>
    <s v="International"/>
    <d v="2024-06-03T20:00:00"/>
    <n v="0"/>
    <s v="Schlage Electronic Locks"/>
    <s v="Functional Electronic"/>
    <s v="Wiring"/>
    <s v=""/>
    <s v="2026 / 02"/>
    <s v="Return / Replace / Scrap"/>
    <s v="Product"/>
    <x v="0"/>
  </r>
  <r>
    <d v="2026-02-26T12:15:09"/>
    <s v="CAS6453580"/>
    <s v="Issue"/>
    <s v="Return / Replace / Scrap"/>
    <s v="Incorrect/Missing Product"/>
    <m/>
    <m/>
    <x v="0"/>
    <s v="Exit"/>
    <x v="0"/>
    <x v="0"/>
    <s v="The trim “finger” is too short and will not engage the device._x000a__x000a_Please send (3) each 996L -M US26D 06 RHR &gt;2 1/4&quot; to 2 3/4&quot; and (3) 996L -M US26D 06 LHR &gt;2 1/4&quot; to 2 3/4&quot;_x000a__x000a_Please ship to the following address:_x000a__x000a_KENDELL INTERMEDIATE CORP DBA WASHINGTON ARCH HARDWARE_x000a_4409 SOUTH ORCHARD ST_x000a_Tacoma, WA 98466"/>
    <s v="Elizabeth Curtis"/>
    <s v="SO02644520"/>
    <s v="PO334390"/>
    <s v="400080"/>
    <m/>
    <s v="Von Duprin"/>
    <s v="Exit"/>
    <s v="Trim/Controls"/>
    <s v="Indianapolis"/>
    <n v="6"/>
    <s v="0281033~Allegion Sent Incorrect Product / Part"/>
    <s v="9721033~Incorrect Product|1036~Produit incorrect|1040~Prodotto errato"/>
    <m/>
    <x v="0"/>
    <m/>
    <m/>
    <m/>
    <m/>
    <m/>
    <d v="2024-08-06T20:00:00"/>
    <m/>
    <m/>
    <s v="Return and Replace"/>
    <s v="Active"/>
    <s v="Shonnita Turentine"/>
    <s v="Shonnita Turentine"/>
    <s v="Commercial"/>
    <d v="2024-08-06T20:00:00"/>
    <n v="0"/>
    <s v="Von Duprin"/>
    <s v="Allegion Sent Incorrect Product / Part"/>
    <s v="Incorrect Product"/>
    <s v=""/>
    <s v="2026 / 02"/>
    <s v="Return / Replace / Scrap"/>
    <s v="Product"/>
    <x v="0"/>
  </r>
  <r>
    <d v="2026-02-26T14:59:52"/>
    <s v="CAS6454378"/>
    <s v="Issue"/>
    <s v="Return / Replace / Scrap"/>
    <s v="Defective Product"/>
    <m/>
    <s v="Out of Box"/>
    <x v="9"/>
    <s v="Door"/>
    <x v="31"/>
    <x v="7"/>
    <s v="No charge replacement:_x000a_Replace line 10 as acknowledged 130B_x000a__x000a_Per customer, it has been crushed next to the glazing hole on the hinge side."/>
    <s v="Kinship Group LLC"/>
    <s v="997955 / 997956"/>
    <s v="300005-3"/>
    <s v="30099755"/>
    <n v="10"/>
    <s v="Steelcraft"/>
    <s v="Door"/>
    <s v="L"/>
    <s v="Chino"/>
    <n v="1"/>
    <s v="0071033~Appearance / Finish|1040~Estetica / Finitura|3082~Estética / Acabado|1036~Apparence/Finition"/>
    <s v="3783082~Deformado|1040~Deformato|1033~Warped|1036~Voilé|1055~Eğrilmiş"/>
    <m/>
    <x v="0"/>
    <m/>
    <s v="L 184 G"/>
    <s v="L"/>
    <m/>
    <m/>
    <d v="2025-11-25T19:00:00"/>
    <m/>
    <m/>
    <s v="Replace Only"/>
    <s v="Resolved"/>
    <s v="Susan Higdon"/>
    <s v="Jeff Livingston"/>
    <s v="Commercial"/>
    <d v="2025-11-25T19:00:00"/>
    <n v="0"/>
    <s v="Steelcraft"/>
    <s v="Appearance / Finish"/>
    <s v="Warped"/>
    <s v=""/>
    <s v="2026 / 02"/>
    <s v="Return / Replace / Scrap"/>
    <s v="Product"/>
    <x v="0"/>
  </r>
  <r>
    <d v="2026-02-27T13:30:27"/>
    <s v="CAS6456555"/>
    <s v="Issue"/>
    <s v="Return / Replace / Scrap"/>
    <s v="Incorrect/Missing Product"/>
    <m/>
    <m/>
    <x v="10"/>
    <s v="Lock"/>
    <x v="60"/>
    <x v="4"/>
    <s v="NC RPL MASTERKEY_x000a__x000a_25R08410_x000a_(QTY 2) LOCK.F51A.CF.LAT.619.16-203.10-027.134.MK.C.48-180.2_x000a_Door ID UNIT 74_x000a_Group 29_x000a_RCK# 29814_x000a_CH key # 06276_x000a__x000a_SHIP to _x000a_99-1444 KOAHA PLACE  BAY B_x000a_AIEA, HI, 96701, US_x000a__x000a__x000a_Is there anything else we should know about this return?: we received these 2 locks for Unit 74 under key group 29 and should be biting # 06276 but when the locks were installed the construction and owner key does not work we need to replace these 2 locks_x000a_Selected primary Product Type: Mechanical Locks_x000a_Do you also need to update the Ship To Address on your order?: No_x000a_The original ship-to address is saved on the shipping tab._x000a_Did the label match the product inside?: Yes_x000a_Email: keith@hardwaretrendshi.com_x000a_Phone Number: (808) 484-9370_x000a_Preferred Contact Method: Email"/>
    <s v="HARDWARE TRENDS HAWAII INC"/>
    <s v="14190367"/>
    <s v="302073-19"/>
    <s v="8045535"/>
    <m/>
    <s v="Schlage Residential"/>
    <s v="Lock"/>
    <s v="F Knob/Lever"/>
    <s v="Ensenada"/>
    <n v="2"/>
    <s v="0281033~Allegion Sent Incorrect Product / Part"/>
    <s v="9721033~Incorrect Product|1036~Produit incorrect|1040~Prodotto errato"/>
    <m/>
    <x v="0"/>
    <m/>
    <s v="FKL-SLLK*9984340"/>
    <m/>
    <m/>
    <m/>
    <d v="2025-10-16T20:00:00"/>
    <m/>
    <m/>
    <s v="Replace Only"/>
    <s v="Active"/>
    <s v="Portal Cases"/>
    <s v="Kris Learned"/>
    <s v="Commercial"/>
    <d v="2025-10-16T20:00:00"/>
    <n v="0"/>
    <s v="Schlage Residential"/>
    <s v="Allegion Sent Incorrect Product / Part"/>
    <s v="Incorrect Product"/>
    <s v=""/>
    <s v="2026 / 02"/>
    <s v="Return / Replace / Scrap"/>
    <s v="Product"/>
    <x v="0"/>
  </r>
  <r>
    <d v="2026-02-23T08:06:47"/>
    <s v="CAS6444631"/>
    <s v="Issue"/>
    <s v="Return / Replace / Scrap"/>
    <s v="Incorrect/Missing Product"/>
    <m/>
    <m/>
    <x v="2"/>
    <s v="Lock"/>
    <x v="2"/>
    <x v="1"/>
    <s v="NC Replace and scrap in field:_x000a__x000a_Line 14 _x000a_(2) 09-506 LAT 622 00A_x000a__x000a_Ship to: _x000a_BALTIMORE DOOR &amp; FRAME_x000a_9644 NANTICOKE BUSINESS PARK DR_x000a_GREENWOOD, DE, 19950, US_x000a__x000a_Issue:  Handles/Levers are missing inside clips to mount handles onto spindle._x000a_-----------------------------_x000a_Is there anything else we should know about this return?: Handles/Levers are missing inside clips to mount handles onto spindle._x000a_I can not identify a part number, but its the brass clip inside the lever_x000a_Selected primary Product Type: Mechanical Locks_x000a_Do you also need to update the Ship To Address on your order?: No_x000a_The original ship-to address is saved on the shipping tab._x000a_Did the label match the product inside?: Yes_x000a_Email: dhouseal@mshollowmetaldr.com_x000a_Phone Number: (302) 349-9471_x000a_Preferred Contact Method: Email"/>
    <s v="BALTIMORE DOOR &amp; FRAME"/>
    <s v="14226350"/>
    <s v="PO010770"/>
    <s v="8114439"/>
    <n v="14"/>
    <s v="Schlage Commercial"/>
    <s v="Lock"/>
    <s v="L9000"/>
    <s v="Security"/>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9-506 LAT 622 00A"/>
    <s v="LV9080"/>
    <m/>
    <m/>
    <d v="2025-12-22T19:00:00"/>
    <m/>
    <m/>
    <s v="Replace Only"/>
    <s v="Resolved"/>
    <s v="Portal Cases"/>
    <s v="Brittney Waterhouse"/>
    <s v="Commercial"/>
    <d v="2025-12-22T19:00:00"/>
    <n v="2"/>
    <s v="Schlage Commercial"/>
    <s v="Allegion Sent Missing Product / Part"/>
    <s v="Missing Part / Component"/>
    <s v=""/>
    <s v="2026 / 02"/>
    <s v="Return / Replace / Scrap"/>
    <s v="Product"/>
    <x v="0"/>
  </r>
  <r>
    <d v="2026-02-23T13:34:09"/>
    <s v="CAS6445973"/>
    <s v="Issue"/>
    <s v="Return / Replace / Scrap"/>
    <s v="Incorrect/Missing Product"/>
    <m/>
    <m/>
    <x v="0"/>
    <s v="Exit"/>
    <x v="18"/>
    <x v="0"/>
    <s v="NO CHARGE REPLACEMENT_x000a_DONE 02/24/26 GV_x000a__x000a_LINE 3 QTY 1 EA:_x000a_050566-32: 98/9927 LATCH COVER KIT US32D_x000a__x000a_MISSING COVER ON:  9827-L-BE-F-US32D-3'-RHR-LBR-996-06-US26D-ER36-499F-US19-LBS-PBT=US32D_x000a__x000a_SHIP TO:_x000a_Bernard Souza _x000a_914 Virginia Street SW_x000a_Lenoir, NC 28645_x000a_ATTN:  Bernard Souza 646-730-1999_x000a_***************************_x000a_Is there anything else we should know about your request?: We recently had a case# CAS6425920 for this PO and asked for numerous items but it seems that the top latch cover was NOT sent. Please send top latch cover out ASAP._x000a_Selected primary Product Type: Exits_x000a_Do you also need to update the Ship To Address on your order?: Yes_x000a_The customer changed the ship-to address and it is saved on the shipping tab._x000a_Email: kyle.fallon@udhgroup.com_x000a_Phone Number: (856) 886-4410_x000a_Preferred Contact Method: Email"/>
    <s v="Unified Door &amp; Hardware Group dba Joffe Millwork &amp; Supply"/>
    <s v="SO03110013"/>
    <s v="JF1509-012A"/>
    <s v="45527197"/>
    <n v="3"/>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50566-32"/>
    <m/>
    <m/>
    <m/>
    <d v="2025-09-28T20:00:00"/>
    <m/>
    <m/>
    <s v="Replace Only"/>
    <s v="Resolved"/>
    <s v="Portal Cases"/>
    <s v="Geraldine Volonnino"/>
    <s v="Commercial"/>
    <d v="2025-09-28T20:00:00"/>
    <n v="0"/>
    <s v="Von Duprin"/>
    <s v="Allegion Sent Missing Product / Part"/>
    <s v="Missing Part / Component"/>
    <s v=""/>
    <s v="2026 / 02"/>
    <s v="Return / Replace / Scrap"/>
    <s v="Product"/>
    <x v="0"/>
  </r>
  <r>
    <d v="2026-02-23T16:28:48"/>
    <s v="CAS6446743"/>
    <s v="Issue"/>
    <s v="Return / Replace / Scrap"/>
    <s v="Defective Product"/>
    <m/>
    <s v="Out of Box"/>
    <x v="3"/>
    <s v="Dctl"/>
    <x v="4"/>
    <x v="2"/>
    <s v="Return/Replace_x000a_(1) 4040XP CylAssy         STD                         DKBRZ TBSRT_x000a_Defective_x000a__x000a_Replace_x000a_(1) 4040XP Covers               STD                    DKBRZ_x000a_Defective_x000a__x000a_Ship to:_x000a_EUCLID GLASS &amp; DOOR INC  _x000a_4560 GLENBROOK RD  _x000a_WILLOUGHBY        OH 44094      _x000a__x000a__x000a_Do you need a replacement for a component or the entire device?: Component_x000a_Please describe the component: 4040XP-3071-695 (CLOSER BODY)_x000a_4040XP-72-695 (CLOSER COVER)_x000a_(CLOSER BODY LEAKING FLUID FROM WHEN INSTALLED AS SHOWN IN PICTURE)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mburstein@sentineldoor.com_x000a_Phone Number: 18003277848_x000a_Preferred Contact Method: Email"/>
    <s v="SENTINEL DOOR CONTROLS"/>
    <s v="SO03104788"/>
    <s v="PO60870"/>
    <s v="45509066"/>
    <n v="1"/>
    <s v="Lcn"/>
    <s v="Dctl"/>
    <s v="4040XP"/>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4040XP CylAssy         STD                         DKBRZ TBSRT"/>
    <s v="STD Cylinder"/>
    <m/>
    <m/>
    <d v="2025-09-16T20:00:00"/>
    <m/>
    <m/>
    <s v="Return and Replace"/>
    <s v="Active"/>
    <s v="Portal Cases"/>
    <s v="Lisa Waterhouse"/>
    <s v="Commercial"/>
    <d v="2025-09-16T20:00:00"/>
    <n v="0"/>
    <s v="Lcn"/>
    <s v="Leaking After Install"/>
    <s v="Leaking at Shaft"/>
    <s v=""/>
    <s v="2026 / 02"/>
    <s v="Return / Replace / Scrap"/>
    <s v="Product"/>
    <x v="0"/>
  </r>
  <r>
    <d v="2026-02-23T16:28:48"/>
    <s v="CAS6446743"/>
    <s v="Issue"/>
    <s v="Return / Replace / Scrap"/>
    <s v="Defective Product"/>
    <m/>
    <s v="Out of Box"/>
    <x v="3"/>
    <s v="Dctl"/>
    <x v="4"/>
    <x v="2"/>
    <s v="Return/Replace_x000a_(1) 4040XP CylAssy         STD                         DKBRZ TBSRT_x000a_Defective_x000a__x000a_Replace_x000a_(1) 4040XP Covers               STD                    DKBRZ_x000a_Defective_x000a__x000a_Ship to:_x000a_EUCLID GLASS &amp; DOOR INC  _x000a_4560 GLENBROOK RD  _x000a_WILLOUGHBY        OH 44094      _x000a__x000a__x000a_Do you need a replacement for a component or the entire device?: Component_x000a_Please describe the component: 4040XP-3071-695 (CLOSER BODY)_x000a_4040XP-72-695 (CLOSER COVER)_x000a_(CLOSER BODY LEAKING FLUID FROM WHEN INSTALLED AS SHOWN IN PICTURE)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mburstein@sentineldoor.com_x000a_Phone Number: 18003277848_x000a_Preferred Contact Method: Email"/>
    <s v="SENTINEL DOOR CONTROLS"/>
    <s v="SO03104788"/>
    <s v="PO60870"/>
    <s v="45509066"/>
    <m/>
    <s v="Lcn"/>
    <s v="Dctl"/>
    <s v="4040XP"/>
    <s v="Princeton"/>
    <n v="1"/>
    <s v="1801033~Door Not in Control|1036~Porte Pas Dans le Contrôle|1031~Tür nicht unter Kontrolle|1040~Porta senza Controllo|3082~Puerta sin control|1055~Kapı Kontrolde Değil|2070~Porta não está no controle"/>
    <s v="9711040~Regolazioni meccaniche|1033~Mechanical Adjustments|1036~Ajustements mécaniques"/>
    <m/>
    <x v="0"/>
    <m/>
    <s v="4040XP Covers               STD                    DKBRZ"/>
    <s v="Cover"/>
    <m/>
    <m/>
    <d v="2025-09-15T20:00:00"/>
    <m/>
    <m/>
    <s v="Replace Only"/>
    <s v="Active"/>
    <s v="Portal Cases"/>
    <s v="Lisa Waterhouse"/>
    <s v="Commercial"/>
    <d v="2025-09-15T20:00:00"/>
    <n v="0"/>
    <s v="Lcn"/>
    <s v="Door Not in Control"/>
    <s v="Mechanical Adjustments"/>
    <s v=""/>
    <s v="2026 / 02"/>
    <s v="Return / Replace / Scrap"/>
    <s v="Product"/>
    <x v="0"/>
  </r>
  <r>
    <d v="2026-02-24T08:54:27"/>
    <s v="CAS6447387"/>
    <s v="Issue"/>
    <s v="Return / Replace / Scrap"/>
    <s v="Defective Product"/>
    <m/>
    <s v="Reliability"/>
    <x v="3"/>
    <s v="Dctl"/>
    <x v="34"/>
    <x v="2"/>
    <s v="Please have the person you spoke with at TruDoor contact us at 877-671-7011 then press #4 for Customer Service with the order number and purchase order number and we will be able to do a return/replace for you._x000a__x000a_This is usually how the process works._x000a__x000a_One of the door closers is defective.  Adjustments have been made and the door is still hard to open up._x000a__x000a_1461 x HWPA x 693"/>
    <s v="Lee Maniscalco"/>
    <s v="NA"/>
    <s v="NA"/>
    <m/>
    <n v="1"/>
    <s v="Lcn"/>
    <s v="Dctl"/>
    <s v="146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1461"/>
    <s v="Cylinder"/>
    <m/>
    <m/>
    <d v="2026-01-13T19:00:00"/>
    <m/>
    <m/>
    <s v="Return and Replace"/>
    <s v="Resolved"/>
    <s v="Jerry Kopp"/>
    <s v="Jerry Kopp"/>
    <s v="Commercial"/>
    <d v="2026-01-13T19:00:00"/>
    <n v="1"/>
    <s v="Lcn"/>
    <s v="Door Not in Control"/>
    <s v="Won't Stay in Adjustment"/>
    <s v=""/>
    <s v="2026 / 02"/>
    <s v="Return / Replace / Scrap"/>
    <s v="Product"/>
    <x v="0"/>
  </r>
  <r>
    <d v="2026-02-25T12:07:47"/>
    <s v="CAS6450900"/>
    <s v="Issue"/>
    <s v="Return / Replace / Scrap"/>
    <s v="Incorrect/Missing Product"/>
    <m/>
    <m/>
    <x v="0"/>
    <s v="Exit"/>
    <x v="0"/>
    <x v="0"/>
    <s v="Line 9- missing trim_x000a__x000a_Replace no charge:_x000a_Line 9 Qty 1_x000a_996L-BE R/V US32D-06SS LHR_x000a__x000a_Ship to orig address:_x000a_917 W PIONEER PKWY_x000a_PEORIA, IL 61615_x000a_____________________________________x000a__x000a_Do you need a replacement for a component or the entire device?: Component_x000a_Please describe the component: Exit device is missing trim.  Please send trim 996-L-BE-R._x000a_Selected primary Product Type: Exits_x000a_Do you also need to update the Ship To Address on your order?: No_x000a_The original ship-to address is saved on the shipping tab._x000a_Email: nsummers@sns-co.com_x000a_Phone Number: 13096920828_x000a_Preferred Contact Method: Email"/>
    <s v="S &amp; S BUILDERS HARDWARE CO"/>
    <s v="SO03053417"/>
    <s v="9122398"/>
    <s v="45474243"/>
    <n v="9"/>
    <s v="Von Duprin"/>
    <s v="Exit"/>
    <s v="Trim/Control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TRIM.12932"/>
    <m/>
    <m/>
    <m/>
    <d v="2025-08-19T20:00:00"/>
    <m/>
    <m/>
    <s v="Replace Only"/>
    <s v="Resolved"/>
    <s v="Portal Cases"/>
    <s v="Tuesday Bailey"/>
    <s v="Commercial"/>
    <d v="2025-08-19T20:00:00"/>
    <n v="0"/>
    <s v="Von Duprin"/>
    <s v="Allegion Sent Missing Product / Part"/>
    <s v="Missing Part / Component"/>
    <s v=""/>
    <s v="2026 / 02"/>
    <s v="Return / Replace / Scrap"/>
    <s v="Product"/>
    <x v="0"/>
  </r>
  <r>
    <d v="2026-02-25T15:17:36"/>
    <s v="CAS6451681"/>
    <s v="Issue"/>
    <s v="Return / Replace / Scrap"/>
    <s v="Defective Product"/>
    <m/>
    <s v="Out of Box"/>
    <x v="4"/>
    <s v="Sys Comp"/>
    <x v="50"/>
    <x v="1"/>
    <s v="RTN/RPL_x000a_QTY - 1 _x000a__x000a_RC-04-PRX-W_x000a_00-18-C8-41-0B-13_x000a__x000a_Shipping Address:_x000a_Stephen Kaupp_x000a_307 7th Ave suite 601_x000a_New York, NY 10001_x000a__x000a_Issue: New RC04 out of the box. Reader will not accept any creds, Mobile or physical. I was able to look and see that the HID Mask did not match setting those correct didnt fix the issue either. When a cred is presented, the reader goes Amber and there is a &quot;credential rejected&quot; message. _x000a__x000a_Resolution: This reader will need to be replaced."/>
    <s v="Stephen Kaupp"/>
    <s v="TECH ACCOMMODATION"/>
    <s v="CAS6451681 RPL TAC"/>
    <s v="112281"/>
    <m/>
    <s v="Schlage System Components"/>
    <s v="Sys Comp"/>
    <s v="RC04"/>
    <s v="Security"/>
    <n v="1"/>
    <s v="0321033~Functional Electronic|1040~Funzionamento Elettronico|3082~Función electrónica|1036~Electronique fonctionnelle"/>
    <s v="0321033~Credential Not Reading|1040~Credenziali non lette|3082~Fallo lectura credencial|1036~Identifiant non lu"/>
    <s v="4071055~Yanlış Konfigürasyon|1033~Wrong Configuration|1036~Mauvaise configuration|1040~Configurazione errata|3082~Configuración incorrecta"/>
    <x v="0"/>
    <m/>
    <s v="RC-04-PRX-W"/>
    <s v="Main Board"/>
    <m/>
    <m/>
    <d v="2025-06-20T20:00:00"/>
    <m/>
    <m/>
    <s v="Return and Replace"/>
    <s v="Active"/>
    <s v="Michael Booze"/>
    <s v="Jeff Livingston"/>
    <s v="Commercial"/>
    <d v="2025-06-20T20:00:00"/>
    <n v="0"/>
    <s v="Schlage System Components"/>
    <s v="Functional Electronic"/>
    <s v="Credential Not Reading"/>
    <s v="Wrong Configuration"/>
    <s v="2026 / 02"/>
    <s v="Return / Replace / Scrap"/>
    <s v="Product"/>
    <x v="0"/>
  </r>
  <r>
    <d v="2026-02-26T14:35:40"/>
    <s v="CAS6454263"/>
    <s v="Issue"/>
    <s v="Return / Replace / Scrap"/>
    <s v="Incorrect/Missing Product"/>
    <m/>
    <m/>
    <x v="0"/>
    <s v="Exit"/>
    <x v="18"/>
    <x v="0"/>
    <s v="REPLACE N/C_x000a_LINE 18 (1 EACH) 47273111: 996 R/V/C CONVERSION TO MOTORIZED KIT_x000a_Customer order qty 2 and only received 1. _x000a__x000a_SHIP TO:_x000a_JLM - MI_x000a_3095 MULLINS CT_x000a_Oxford, MI 48371"/>
    <s v="J L M WHOLESALE INC"/>
    <s v="SO03263607"/>
    <s v="122188"/>
    <m/>
    <n v="18"/>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47273111"/>
    <m/>
    <m/>
    <m/>
    <d v="2026-02-19T19:00:00"/>
    <m/>
    <m/>
    <s v="Replace Only"/>
    <s v="Active"/>
    <s v="Brandi Hatcher"/>
    <s v="Brandi Hatcher"/>
    <s v="Commercial"/>
    <d v="2026-02-19T19:00:00"/>
    <n v="1"/>
    <s v="Von Duprin"/>
    <s v="Allegion Sent Missing Product / Part"/>
    <s v="Missing Product"/>
    <s v=""/>
    <s v="2026 / 02"/>
    <s v="Return / Replace / Scrap"/>
    <s v="Product"/>
    <x v="0"/>
  </r>
  <r>
    <d v="2026-02-24T08:55:00"/>
    <s v="CAS6447390"/>
    <s v="Issue"/>
    <s v="Return / Replace / Scrap"/>
    <s v="Defective Product"/>
    <m/>
    <s v="Out of Box"/>
    <x v="2"/>
    <s v="Lock"/>
    <x v="61"/>
    <x v="3"/>
    <s v="QS  10995999-0_x000a_DONE 02/27/26 CC_x000a_REPLACE_x000a_LINE 1_x000a_(QTY 2) SCHLPFSIC.ATH.613_x000a_194555026612_x000a__x000a_SHIP TO _x000a_MAYFLOWER SALES COMPANY_x000a_614 BERGEN ST_x000a_BROOKLYN, NY, 11238_x000a__x000a_Damaged Product_x000a_Slots in the box are coming out.  please add packing protection if possible.  Please see photos.  this is the 2nd claim on this PO _x000a_As this is the 2nd claim, we need this expedited and shipped NDA at your cost as the job is now behind."/>
    <s v="MAYFLOWER SALES COMPANY"/>
    <s v="14262103"/>
    <s v="132250 RPL CAS6403532"/>
    <s v="8155412"/>
    <n v="1"/>
    <s v="Schlage Commercial"/>
    <s v="Lock"/>
    <s v="ALX"/>
    <s v="El Sauzal"/>
    <n v="2"/>
    <s v="0491040~Imballaggio|1033~Insufficient Packaging|1036~Emballage|3082~Embalaje"/>
    <s v="1111040~Imballaggio|3082~Embalaje|1033~Insufficient Packaging|1036~Emballage"/>
    <m/>
    <x v="1"/>
    <m/>
    <s v="194555026612"/>
    <s v="ALX53"/>
    <m/>
    <m/>
    <d v="2026-02-04T19:00:00"/>
    <m/>
    <m/>
    <s v="Replace Only"/>
    <s v="Active"/>
    <s v="Portal Cases"/>
    <s v="Carla Castelli"/>
    <s v="Commercial"/>
    <d v="2026-02-04T19:00:00"/>
    <n v="2"/>
    <s v="Schlage Commercial"/>
    <s v="Insufficient Packaging"/>
    <s v="Insufficient Packaging"/>
    <s v=""/>
    <s v="2026 / 02"/>
    <s v="Return / Replace / Scrap"/>
    <s v="Product"/>
    <x v="0"/>
  </r>
  <r>
    <d v="2026-02-24T11:05:54"/>
    <s v="CAS6447979"/>
    <s v="Issue"/>
    <s v="Return / Replace / Scrap"/>
    <s v="Incorrect/Missing Product"/>
    <m/>
    <m/>
    <x v="7"/>
    <s v="Accy"/>
    <x v="28"/>
    <x v="0"/>
    <s v="REPLACE AT NO CHARGE_x000a_QTY (8) 8191AA 42&quot; (1067MM)_x000a__x000a_SHIP TO_x000a_DH Pace Company_x000a_5105 AVALON RIDGE PKWY_x000a_PEACHTREE CORNERS, GA 30071_x000a__x000a_Selected primary Product Type: Accessories_x000a_Do you also need to update the Ship To Address on your order?: No_x000a_The original ship-to address is saved on the shipping tab._x000a_Email: vanessa.burrell@dhpace.com_x000a_Phone Number: (913) 738-8571_x000a_Preferred Contact Method: Email"/>
    <s v="D H PACE COMPANY"/>
    <s v="SO03257801"/>
    <s v="95256129"/>
    <s v="45698911 2/12/2026"/>
    <n v="14"/>
    <s v="Zero"/>
    <s v="Accy"/>
    <s v="Perimeter Seals"/>
    <s v="Indianapolis"/>
    <n v="8"/>
    <s v="0213082~Allegion no envió un producto/pieza|1040~(Alle) Spedito Articolo/Componente mancante|1036~Allegion a envoyé un produit ou une pièce manquante|1033~Allegion Sent Missing Product / Part"/>
    <s v="9741040~Prodotto Mancante|1033~Missing Product|1036~Produit manquant"/>
    <m/>
    <x v="0"/>
    <m/>
    <s v="SW8191.10006"/>
    <m/>
    <m/>
    <m/>
    <d v="2026-02-12T00:00:00"/>
    <m/>
    <m/>
    <s v="Replace Only"/>
    <s v="Resolved"/>
    <s v="Portal Cases"/>
    <s v="Karen Fischer"/>
    <s v="Commercial"/>
    <d v="2026-02-12T00:00:00"/>
    <n v="8"/>
    <s v="Zero"/>
    <s v="Allegion Sent Missing Product / Part"/>
    <s v="Missing Product"/>
    <s v=""/>
    <s v="2026 / 02"/>
    <s v="Return / Replace / Scrap"/>
    <s v="Product"/>
    <x v="0"/>
  </r>
  <r>
    <d v="2026-02-24T11:39:39"/>
    <s v="CAS6448159"/>
    <s v="Issue"/>
    <s v="Return / Replace / Scrap"/>
    <s v="Quantity"/>
    <m/>
    <m/>
    <x v="10"/>
    <s v="Lock"/>
    <x v="56"/>
    <x v="4"/>
    <s v="LINE 6 QTY 4_x000a_LOCK.B60.N.F.716.12-397.10-116.134.KA4.C.48-180.2_x000a_043156278855_x000a__x000a_Selected primary Product Type: Accessories_x000a_Do you also need to update the Ship To Address on your order?: No_x000a_The original ship-to address is saved on the shipping tab._x000a_Email: ashley.grant@bannersolutions.com_x000a_Phone Number: +18883620750_x000a_Preferred Contact Method: Email"/>
    <s v="BANNER SOLUTIONS - EDI"/>
    <s v="14258303"/>
    <s v="6377590"/>
    <s v="8155992"/>
    <n v="6"/>
    <s v="Schlage Residential"/>
    <s v="Lock"/>
    <s v="B"/>
    <s v="Ensenada"/>
    <n v="4"/>
    <s v="0641033~Allegion Shipped Incorrect Amount|1040~(Allegion) Spedito Valore/Q.tà Errato|3082~Allegion envió una cantidad incorrecta|1036~Allegion a expédié un montant incorrect"/>
    <s v="3251033~Shortage|1040~Mancanza|1055~Eksiklik|3082~Escaso|1036~Rupture"/>
    <m/>
    <x v="1"/>
    <m/>
    <s v="043156278855"/>
    <m/>
    <m/>
    <m/>
    <d v="2026-02-05T19:00:00"/>
    <m/>
    <m/>
    <s v="Replace Only"/>
    <s v="Resolved"/>
    <s v="Portal Cases"/>
    <s v="Ramiro Hernandez"/>
    <s v="Commercial"/>
    <d v="2026-02-05T19:00:00"/>
    <n v="4"/>
    <s v="Schlage Residential"/>
    <s v="Allegion Shipped Incorrect Amount"/>
    <s v="Shortage"/>
    <s v=""/>
    <s v="2026 / 02"/>
    <s v="Return / Replace / Scrap"/>
    <s v="Product"/>
    <x v="0"/>
  </r>
  <r>
    <d v="2026-02-24T12:33:12"/>
    <s v="CAS6448381"/>
    <s v="Issue"/>
    <s v="Return / Replace / Scrap"/>
    <s v="Shipping"/>
    <m/>
    <m/>
    <x v="2"/>
    <s v="Lock"/>
    <x v="19"/>
    <x v="1"/>
    <s v="2/25/26 GOOD RPA ATTACHED, EXP DATE 2/26/30 AO_x000a__x000a_Key Control - Please confirm the new RPA # provided by the customer, 52402261533001, is valid for RMA to use._x000a__x000a_************************_x000a_N/C REPLACE LINE 1 QTY 100)_x000a_KEY.35-400-EV.468.R134_x000a__x000a_Initial RPA provided by end user did not include the suite number. Our customer's customer (not the end user) went to add the suite number on 2/13. Between 2/13 and 2/23, UPS lost the package._x000a__x000a_New RPA# 52402261533001 (attached to case)_x000a__x000a_Ship To:_x000a_Riverview at 1700 Platte_x000a_ATTN: Casey Akins_x000a_1700 PLATTE ST STE 225_x000a_Denver, CO_x000a_DENVER, CO 80202"/>
    <s v="IML Security Supply"/>
    <s v="14265129"/>
    <s v="698160"/>
    <s v="8160871"/>
    <n v="1"/>
    <s v="Schlage Commercial"/>
    <s v="Lock"/>
    <s v="Keys"/>
    <s v="Security"/>
    <n v="100"/>
    <s v="Lost in Transit/Wrong Address"/>
    <s v="1513082~Extraviado en tránsito - Transportista|1040~Smarrimento in transito - Vettore|1036~Perdu en transit - Transporteur|1033~Lost in Transit - Carrier"/>
    <m/>
    <x v="2"/>
    <m/>
    <s v="KYSS-SLKY*9012160"/>
    <s v="Key"/>
    <m/>
    <d v="2026-02-11T02:00:00"/>
    <d v="2026-02-10T19:00:00"/>
    <m/>
    <m/>
    <s v="Replace Only"/>
    <s v="Resolved"/>
    <s v="Collin Cornelius"/>
    <s v="Veronica Ross"/>
    <s v="Commercial"/>
    <d v="2026-02-10T19:00:00"/>
    <n v="100"/>
    <s v="Schlage Commercial"/>
    <s v="Lost in Transit/Wrong Address"/>
    <s v="Lost in Transit - Carrier"/>
    <s v=""/>
    <s v="2026 / 02"/>
    <s v="Return / Replace / Scrap"/>
    <s v="Product"/>
    <x v="0"/>
  </r>
  <r>
    <d v="2026-02-25T09:28:17"/>
    <s v="CAS6450140"/>
    <s v="Issue"/>
    <s v="Return / Replace / Scrap"/>
    <s v="Quantity"/>
    <m/>
    <m/>
    <x v="1"/>
    <s v="Accy"/>
    <x v="1"/>
    <x v="0"/>
    <s v="RETURN _x000a_PER CUSTOMER REQUEST _x000a_ITEMS WERE NOT NEEDED FOR JOB. _x000a_45% RESTOCK FEE_x000a__x000a_LINE 5_x000a_904S SP313 1.3/4&quot;DR_x000a_7 EACH _x000a__x000a_SHIP FROM:_x000a_D &amp; M INDUSTRIES_x000a_4205 30TH AVE S, MOORHEAD, MN 56560, USA"/>
    <s v="D &amp; M INDUSTRIES"/>
    <s v="SO03080404"/>
    <s v="201744"/>
    <s v="45494105"/>
    <n v="5"/>
    <s v="Ives / Gj Commercial"/>
    <s v="Accy"/>
    <s v="Hinges"/>
    <s v="Indianapolis"/>
    <n v="7"/>
    <s v="0641033~Allegion Shipped Incorrect Amount|1040~(Allegion) Spedito Valore/Q.tà Errato|3082~Allegion envió una cantidad incorrecta|1036~Allegion a expédié un montant incorrect"/>
    <s v="2251033~Overage|1036~Excédent|1040~Troppo Vecchio|3082~Exceso|1055~Geçkin"/>
    <m/>
    <x v="1"/>
    <m/>
    <s v="OH.10860"/>
    <m/>
    <m/>
    <m/>
    <d v="2025-09-02T20:00:00"/>
    <m/>
    <m/>
    <s v="Return Only"/>
    <s v="Active"/>
    <s v="Derius Moore"/>
    <s v="Caleb Nanzer"/>
    <s v="Commercial"/>
    <d v="2025-09-02T20:00:00"/>
    <n v="0"/>
    <s v="Ives / Gj Commercial"/>
    <s v="Allegion Shipped Incorrect Amount"/>
    <s v="Overage"/>
    <s v=""/>
    <s v="2026 / 02"/>
    <s v="Return / Replace / Scrap"/>
    <s v="Product"/>
    <x v="0"/>
  </r>
  <r>
    <d v="2026-02-25T15:08:14"/>
    <s v="CAS6451638"/>
    <s v="Issue"/>
    <s v="Return / Replace / Scrap"/>
    <s v="Quantity"/>
    <m/>
    <m/>
    <x v="10"/>
    <s v="Lock"/>
    <x v="60"/>
    <x v="5"/>
    <s v="CONCEALED SHORTAGE:_x000a__x000a_LOWES REF#  AD861503_x000a__x000a_CREDIT BALANCE : $1024.86_x000a__x000a_CARRER:   SAIA"/>
    <s v="LOWES COMPANIES INC - EDI ACCOUNT"/>
    <s v="SO03216165"/>
    <s v="302647430"/>
    <s v="4564180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22T19:00:00"/>
    <m/>
    <m/>
    <s v="Credit Request"/>
    <s v="Resolved"/>
    <s v="Vicki Y Pleak"/>
    <s v="Vicki Y Pleak"/>
    <s v="Commercial"/>
    <d v="2025-12-22T19:00:00"/>
    <n v="1"/>
    <s v="Schlage Residential"/>
    <s v="Allegion Shipped Incorrect Amount"/>
    <s v="Shortage"/>
    <s v=""/>
    <s v="2026 / 02"/>
    <s v="Return / Replace / Scrap"/>
    <s v="Product"/>
    <x v="0"/>
  </r>
  <r>
    <d v="2026-02-26T12:54:27"/>
    <s v="CAS6453771"/>
    <s v="Issue"/>
    <s v="Return / Replace / Scrap"/>
    <s v="Defective Product"/>
    <m/>
    <s v="Reliability"/>
    <x v="5"/>
    <s v="Electronic Locks"/>
    <x v="32"/>
    <x v="4"/>
    <s v="(1) LOCK.FE410F.BRW.622.GRW.12-356.10-152.134.55_x000a__x000a_ship to:_x000a_BUILDERS FIRST SOURCE INC_x000a_7881 S WHEELING CT_x000a_Englewood, CO, 80112_x000a_attn Brent Garner _x000a__x000a_Wasn't able to gain access after support hours, resident locked out, drilled lock to gain access"/>
    <s v="Brent Garner"/>
    <s v="13883885"/>
    <s v="6503255-00"/>
    <s v="7549789"/>
    <m/>
    <s v="Schlage Electronic Locks"/>
    <s v="Electronic Locks"/>
    <s v="Control 2.2/2.3"/>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s v="043156643769"/>
    <s v="Main board"/>
    <m/>
    <m/>
    <m/>
    <d v="2026-01-30T02:00:00"/>
    <m/>
    <s v="Replace Only"/>
    <s v="Resolved"/>
    <s v="Douglas McCleary"/>
    <s v="Jeff Livingston"/>
    <s v="Commercial"/>
    <d v="2026-01-30T02:00:00"/>
    <n v="1"/>
    <s v="Schlage Electronic Locks"/>
    <s v="Functional Electronic"/>
    <s v="Cannot lock / Unlock"/>
    <s v="Not Locking or Not Unlocking"/>
    <s v="2026 / 02"/>
    <s v="Return / Replace / Scrap"/>
    <s v="Product"/>
    <x v="0"/>
  </r>
  <r>
    <d v="2026-02-27T06:54:42"/>
    <s v="CAS6455190"/>
    <s v="Issue"/>
    <s v="Return / Replace / Scrap"/>
    <s v="Defective Product"/>
    <m/>
    <s v="Reliability"/>
    <x v="0"/>
    <s v="Exit"/>
    <x v="52"/>
    <x v="0"/>
    <s v="REPLACE SO03289740_x000a_RMA0222431_x000a_DONE 02/27/26 JB_x000a__x000a_REPLACE _x000a_LINE 16 QTY 25 6400-US32D-12/24VDC-FSE_x000a_LINE 17 QTY 25 24239832: LM6400 KIT_x000a__x000a_RETURN LINE 16 QTY 25 6400-US32D-12/24VDC-FSE_x000a_LINE 17 QTY 25 24239832: LM6400 KIT_x000a_ISSUE CALL TAGS AND NO RESTOCK FEE_x000a__x000a_SHIP TO_x000a_LYMAN DOOR &amp; HARDWARE INC_x000a_346 SOUTH I STREET UNIT 21_x000a_SAN BERNARDINO, CA 92410"/>
    <s v="HUNTINGTON HARDWARE CO INC - HQ"/>
    <s v="SO03210352"/>
    <s v="1381266"/>
    <s v="45679497/45681790"/>
    <n v="16"/>
    <s v="Von Duprin"/>
    <s v="Exit"/>
    <s v="6000 Strikes"/>
    <s v="Indianapolis"/>
    <n v="25"/>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STRIKE.2004"/>
    <s v="Strike"/>
    <m/>
    <m/>
    <d v="2026-01-05T00:00:00"/>
    <m/>
    <m/>
    <s v="Replace Only"/>
    <s v="Active"/>
    <s v="Jacquelyn Bastone"/>
    <s v="Jacquelyn Bastone"/>
    <s v="Commercial"/>
    <d v="2026-01-05T00:00:00"/>
    <n v="25"/>
    <s v="Von Duprin"/>
    <s v="Functional Mechanical"/>
    <s v="Manufacturing"/>
    <s v="Mfg Issue / Machining Issue"/>
    <s v="2026 / 02"/>
    <s v="Return / Replace / Scrap"/>
    <s v="Product"/>
    <x v="0"/>
  </r>
  <r>
    <d v="2026-02-27T06:54:42"/>
    <s v="CAS6455190"/>
    <s v="Issue"/>
    <s v="Return / Replace / Scrap"/>
    <s v="Defective Product"/>
    <m/>
    <s v="Reliability"/>
    <x v="0"/>
    <s v="Exit"/>
    <x v="52"/>
    <x v="0"/>
    <s v="REPLACE SO03289740_x000a_RMA0222431_x000a_DONE 02/27/26 JB_x000a__x000a_REPLACE _x000a_LINE 16 QTY 25 6400-US32D-12/24VDC-FSE_x000a_LINE 17 QTY 25 24239832: LM6400 KIT_x000a__x000a_RETURN LINE 16 QTY 25 6400-US32D-12/24VDC-FSE_x000a_LINE 17 QTY 25 24239832: LM6400 KIT_x000a_ISSUE CALL TAGS AND NO RESTOCK FEE_x000a__x000a_SHIP TO_x000a_LYMAN DOOR &amp; HARDWARE INC_x000a_346 SOUTH I STREET UNIT 21_x000a_SAN BERNARDINO, CA 92410"/>
    <s v="HUNTINGTON HARDWARE CO INC - HQ"/>
    <s v="SO03210352"/>
    <s v="1381266"/>
    <s v="45679497/45681790"/>
    <n v="17"/>
    <s v="Von Duprin"/>
    <s v="Exit"/>
    <s v="6000 Strikes"/>
    <s v="Indianapolis"/>
    <n v="25"/>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24239832: LM6400 KIT"/>
    <s v="Strike"/>
    <m/>
    <m/>
    <d v="2026-01-05T00:00:00"/>
    <m/>
    <m/>
    <s v="Return Only"/>
    <s v="Active"/>
    <s v="Jacquelyn Bastone"/>
    <s v="Jacquelyn Bastone"/>
    <s v="Commercial"/>
    <d v="2026-01-05T00:00:00"/>
    <n v="25"/>
    <s v="Von Duprin"/>
    <s v="Functional Mechanical"/>
    <s v="Manufacturing"/>
    <s v="Mfg Issue / Machining Issue"/>
    <s v="2026 / 02"/>
    <s v="Return / Replace / Scrap"/>
    <s v="Product"/>
    <x v="0"/>
  </r>
  <r>
    <d v="2026-02-27T11:39:15"/>
    <s v="CAS6456091"/>
    <s v="Issue"/>
    <s v="Return / Replace / Scrap"/>
    <s v="Incorrect/Missing Product"/>
    <m/>
    <m/>
    <x v="1"/>
    <s v="Accy"/>
    <x v="16"/>
    <x v="0"/>
    <s v="Replace:_x000a__x000a_1ea PULLPART.1200 (A mount)_x000a__x000a_Ship to:_x000a_ATTN: Ernie Mondragon_x000a_3106 S Main St_x000a_Salt Late City, UT 84115"/>
    <s v="Ernie Mondragon"/>
    <s v="SO03162358"/>
    <s v="682004"/>
    <m/>
    <m/>
    <s v="Ives / Gj Commercial"/>
    <s v="Accy"/>
    <s v="Pulls &amp; Pushbar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s v="Long Door Pulls"/>
    <m/>
    <m/>
    <d v="2025-11-13T00:00:00"/>
    <m/>
    <m/>
    <s v="Replace Only"/>
    <s v="Resolved"/>
    <s v="Jordan Lipan"/>
    <s v="Caleb Nanzer"/>
    <s v="Commercial"/>
    <d v="2025-11-13T00:00:00"/>
    <n v="0"/>
    <s v="Ives / Gj Commercial"/>
    <s v="Allegion Sent Missing Product / Part"/>
    <s v="Missing Part / Component"/>
    <s v=""/>
    <s v="2026 / 02"/>
    <s v="Return / Replace / Scrap"/>
    <s v="Product"/>
    <x v="0"/>
  </r>
  <r>
    <d v="2026-02-26T10:47:20"/>
    <s v="CAS6453118"/>
    <s v="Issue"/>
    <s v="Return / Replace / Scrap"/>
    <s v="Incorrect/Missing Product"/>
    <m/>
    <m/>
    <x v="0"/>
    <s v="Exit"/>
    <x v="18"/>
    <x v="0"/>
    <s v="---Received the incorrect device_x000a__x000a_Please ship (1) each RX-LC-OUT-98-L-NL-US26D-3'-LHR-996-M52-US26D-ALK-299-PBT=US32D-WH_x000a__x000a_Please ship to the following address:_x000a__x000a_MILWAUKEE MILLWORK_x000a_11712 WEST DIXON ST_x000a_Milwaukee, WI 53214"/>
    <s v="MILWAUKEE MILLWORK"/>
    <s v="SO03027526"/>
    <s v="227279"/>
    <s v="400664"/>
    <m/>
    <s v="Von Duprin"/>
    <s v="Exit"/>
    <s v="98/99"/>
    <s v="Indianapolis"/>
    <n v="1"/>
    <s v="0281033~Allegion Sent Incorrect Product / Part"/>
    <s v="9721033~Incorrect Product|1036~Produit incorrect|1040~Prodotto errato"/>
    <m/>
    <x v="0"/>
    <m/>
    <m/>
    <m/>
    <m/>
    <m/>
    <d v="2025-07-20T20:00:00"/>
    <m/>
    <m/>
    <s v="Return and Replace"/>
    <s v="Active"/>
    <s v="Shonnita Turentine"/>
    <s v="Shonnita Turentine"/>
    <s v="Commercial"/>
    <d v="2025-07-20T20:00:00"/>
    <n v="0"/>
    <s v="Von Duprin"/>
    <s v="Allegion Sent Incorrect Product / Part"/>
    <s v="Incorrect Product"/>
    <s v=""/>
    <s v="2026 / 02"/>
    <s v="Return / Replace / Scrap"/>
    <s v="Product"/>
    <x v="0"/>
  </r>
  <r>
    <d v="2026-02-23T13:42:07"/>
    <s v="CAS6446000"/>
    <s v="Issue"/>
    <s v="Return / Replace / Scrap"/>
    <s v="Quantity"/>
    <m/>
    <m/>
    <x v="10"/>
    <s v="Lock"/>
    <x v="60"/>
    <x v="5"/>
    <s v="CREDIT FOR CONCEALED SHORTAGE_x000a__x000a_CREDIT OPEN BALANCE $1015.01_x000a__x000a_PRODUCT AUTHORITY SHIPMENT_x000a__x000a_CARRIER :  abf"/>
    <s v="HOME DEPOT"/>
    <s v="14226378"/>
    <s v="1083389904"/>
    <s v="810053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08T19:00:00"/>
    <m/>
    <m/>
    <s v="Credit Request"/>
    <s v="Resolved"/>
    <s v="Vicki Y Pleak"/>
    <s v="Vicki Y Pleak"/>
    <s v="Commercial"/>
    <d v="2025-12-08T19:00:00"/>
    <n v="1"/>
    <s v="Schlage Residential"/>
    <s v="Allegion Shipped Incorrect Amount"/>
    <s v="Shortage"/>
    <s v=""/>
    <s v="2026 / 02"/>
    <s v="Return / Replace / Scrap"/>
    <s v="Product"/>
    <x v="0"/>
  </r>
  <r>
    <d v="2026-02-23T13:50:51"/>
    <s v="CAS6446031"/>
    <s v="Issue"/>
    <s v="Return / Replace / Scrap"/>
    <s v="Quantity"/>
    <m/>
    <m/>
    <x v="10"/>
    <s v="Lock"/>
    <x v="60"/>
    <x v="5"/>
    <s v="CREDIT FOR CONCEALED SHORTAGE_x000a__x000a_CREDIT OPEN BALANCE $744.30_x000a__x000a_PRODUCT AUTHORITY SHIPMENT_x000a__x000a_CARRIER :  R&amp;L"/>
    <s v="HOME DEPOT"/>
    <s v="14226193"/>
    <s v="1083393251"/>
    <s v="810054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09T19:00:00"/>
    <m/>
    <m/>
    <s v="Credit Request"/>
    <s v="Resolved"/>
    <s v="Vicki Y Pleak"/>
    <s v="Vicki Y Pleak"/>
    <s v="Commercial"/>
    <d v="2025-12-09T19:00:00"/>
    <n v="1"/>
    <s v="Schlage Residential"/>
    <s v="Allegion Shipped Incorrect Amount"/>
    <s v="Shortage"/>
    <s v=""/>
    <s v="2026 / 02"/>
    <s v="Return / Replace / Scrap"/>
    <s v="Product"/>
    <x v="0"/>
  </r>
  <r>
    <d v="2026-02-23T13:58:02"/>
    <s v="CAS6446070"/>
    <s v="Issue"/>
    <s v="Return / Replace / Scrap"/>
    <s v="Quantity"/>
    <m/>
    <m/>
    <x v="10"/>
    <s v="Lock"/>
    <x v="60"/>
    <x v="5"/>
    <s v="CREDIT FOR CONCEALED SHORTAGE_x000a__x000a_CREDIT OPEN BALANCE $277.43_x000a__x000a_PRODUCT AUTHORITY SHIPMENT_x000a__x000a_CARRIER :  SAIA"/>
    <s v="HOME DEPOT"/>
    <s v="14226199"/>
    <s v="1083393309"/>
    <s v="810063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08T19:00:00"/>
    <m/>
    <m/>
    <s v="Credit Request"/>
    <s v="Resolved"/>
    <s v="Vicki Y Pleak"/>
    <s v="Vicki Y Pleak"/>
    <s v="Commercial"/>
    <d v="2025-12-08T19:00:00"/>
    <n v="1"/>
    <s v="Schlage Residential"/>
    <s v="Allegion Shipped Incorrect Amount"/>
    <s v="Shortage"/>
    <s v=""/>
    <s v="2026 / 02"/>
    <s v="Return / Replace / Scrap"/>
    <s v="Product"/>
    <x v="0"/>
  </r>
  <r>
    <d v="2026-02-23T14:05:05"/>
    <s v="CAS6446111"/>
    <s v="Issue"/>
    <s v="Return / Replace / Scrap"/>
    <s v="Quantity"/>
    <m/>
    <m/>
    <x v="10"/>
    <s v="Lock"/>
    <x v="60"/>
    <x v="5"/>
    <s v="CREDIT FOR CONCEALED SHORTAGE_x000a__x000a_CREDIT OPEN BALANCE $643.91_x000a__x000a_PRODUCT AUTHORITY SHIPMENT_x000a__x000a_CARRIER :  SAIA"/>
    <s v="HOME DEPOT"/>
    <s v="14230973"/>
    <s v="1085449663"/>
    <s v="8108304"/>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16T19:00:00"/>
    <m/>
    <m/>
    <s v="Credit Request"/>
    <s v="Resolved"/>
    <s v="Vicki Y Pleak"/>
    <s v="Vicki Y Pleak"/>
    <s v="Commercial"/>
    <d v="2025-12-16T19:00:00"/>
    <n v="1"/>
    <s v="Schlage Residential"/>
    <s v="Allegion Shipped Incorrect Amount"/>
    <s v="Shortage"/>
    <s v=""/>
    <s v="2026 / 02"/>
    <s v="Return / Replace / Scrap"/>
    <s v="Product"/>
    <x v="0"/>
  </r>
  <r>
    <d v="2026-02-23T14:26:27"/>
    <s v="CAS6446207"/>
    <s v="Issue"/>
    <s v="Return / Replace / Scrap"/>
    <s v="Quantity"/>
    <m/>
    <m/>
    <x v="10"/>
    <s v="Lock"/>
    <x v="60"/>
    <x v="5"/>
    <s v="CREDIT FOR CONCEALED SHORTAGE_x000a__x000a_CREDIT OPEN BALANCE : $224.10_x000a__x000a_IFC SHIPMENT_x000a__x000a_CARRIER : USA"/>
    <s v="HOME DEPOT"/>
    <s v="SO03202387"/>
    <s v="1084092335"/>
    <s v="4562328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08T19:00:00"/>
    <m/>
    <m/>
    <s v="Credit Request"/>
    <s v="Resolved"/>
    <s v="Vicki Y Pleak"/>
    <s v="Vicki Y Pleak"/>
    <s v="Commercial"/>
    <d v="2025-12-08T19:00:00"/>
    <n v="1"/>
    <s v="Schlage Residential"/>
    <s v="Allegion Shipped Incorrect Amount"/>
    <s v="Shortage"/>
    <s v=""/>
    <s v="2026 / 02"/>
    <s v="Return / Replace / Scrap"/>
    <s v="Product"/>
    <x v="0"/>
  </r>
  <r>
    <d v="2026-02-23T14:33:50"/>
    <s v="CAS6446244"/>
    <s v="Issue"/>
    <s v="Return / Replace / Scrap"/>
    <s v="Quantity"/>
    <m/>
    <m/>
    <x v="10"/>
    <s v="Lock"/>
    <x v="60"/>
    <x v="5"/>
    <s v="CREDIT FOR CONCEALED SHORTAGE_x000a__x000a_CREDIT OPEN BALANCE : $285.39_x000a__x000a_IFC SHIPMENT_x000a__x000a_CARRIER : USA"/>
    <s v="HOME DEPOT"/>
    <s v="SO03202581"/>
    <s v="1084091871"/>
    <s v="4562394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08T19:00:00"/>
    <m/>
    <m/>
    <s v="Credit Request"/>
    <s v="Resolved"/>
    <s v="Vicki Y Pleak"/>
    <s v="Vicki Y Pleak"/>
    <s v="Commercial"/>
    <d v="2025-12-08T19:00:00"/>
    <n v="1"/>
    <s v="Schlage Residential"/>
    <s v="Allegion Shipped Incorrect Amount"/>
    <s v="Shortage"/>
    <s v=""/>
    <s v="2026 / 02"/>
    <s v="Return / Replace / Scrap"/>
    <s v="Product"/>
    <x v="0"/>
  </r>
  <r>
    <d v="2026-02-23T14:40:31"/>
    <s v="CAS6446279"/>
    <s v="Issue"/>
    <s v="Return / Replace / Scrap"/>
    <s v="Quantity"/>
    <m/>
    <m/>
    <x v="10"/>
    <s v="Lock"/>
    <x v="60"/>
    <x v="5"/>
    <s v="CREDIT FOR CONCEALED SHORTAGE_x000a__x000a_CREDIT OPEN BALANCE : $209.67_x000a__x000a_IFC SHIPMENT_x000a__x000a_CARRIER : USA"/>
    <s v="HOME DEPOT"/>
    <s v="SO03207359"/>
    <s v="1085503484"/>
    <s v="4562932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11T19:00:00"/>
    <m/>
    <m/>
    <s v="Credit Request"/>
    <s v="Resolved"/>
    <s v="Vicki Y Pleak"/>
    <s v="Vicki Y Pleak"/>
    <s v="Commercial"/>
    <d v="2025-12-11T19:00:00"/>
    <n v="1"/>
    <s v="Schlage Residential"/>
    <s v="Allegion Shipped Incorrect Amount"/>
    <s v="Shortage"/>
    <s v=""/>
    <s v="2026 / 02"/>
    <s v="Return / Replace / Scrap"/>
    <s v="Product"/>
    <x v="0"/>
  </r>
  <r>
    <d v="2026-02-23T14:46:59"/>
    <s v="CAS6446311"/>
    <s v="Issue"/>
    <s v="Return / Replace / Scrap"/>
    <s v="Quantity"/>
    <m/>
    <m/>
    <x v="10"/>
    <s v="Lock"/>
    <x v="60"/>
    <x v="5"/>
    <s v="CREDIT FOR CONCEALED SHORTAGE_x000a__x000a_CREDIT OPEN BALANCE : $291.70_x000a__x000a_IFC SHIPMENT_x000a__x000a_CARRIER : USA"/>
    <s v="HOME DEPOT"/>
    <s v="SO03208750"/>
    <s v="1085861250"/>
    <s v="4563083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14T19:00:00"/>
    <m/>
    <m/>
    <s v="Credit Request"/>
    <s v="Resolved"/>
    <s v="Vicki Y Pleak"/>
    <s v="Vicki Y Pleak"/>
    <s v="Commercial"/>
    <d v="2025-12-14T19:00:00"/>
    <n v="1"/>
    <s v="Schlage Residential"/>
    <s v="Allegion Shipped Incorrect Amount"/>
    <s v="Shortage"/>
    <s v=""/>
    <s v="2026 / 02"/>
    <s v="Return / Replace / Scrap"/>
    <s v="Product"/>
    <x v="0"/>
  </r>
  <r>
    <d v="2026-02-26T11:36:54"/>
    <s v="CAS6453398"/>
    <s v="Issue"/>
    <s v="Return / Replace / Scrap"/>
    <s v="Defective Product"/>
    <m/>
    <s v="Out of Box"/>
    <x v="8"/>
    <s v="Lock"/>
    <x v="54"/>
    <x v="4"/>
    <s v="Part # Needed:_x000a_(4) A31517-001-00_x000a__x000a_Original Order #:_x000a_14124749_x000a__x000a_Ship to Address:_x000a_J &amp; K SECURITY SOLUTIONS_x000a_ATTN: John Rizer_x000a_1610 Beld Street_x000a_Madison WI. 53715_x000a__x000a__x000a__x000a__x000a_Send call tag for 4 lock bodies to be sent back for evaluation to Kevin Wickline/Steve Couch to Security office._x000a__x000a_(4) Falcon T851 out of the box not working. Caller is going to track down the original order # for this. So we can process the RMA on this. 12V DC tested at the door. They ordered 8 of these locksets, and 4 failed out of box. Need to replace the lock body on 4 locksets and get the 4 back for evaluation. These just got installed."/>
    <s v="J&amp;K SECURITY SOLUTIONS"/>
    <s v="14124749"/>
    <m/>
    <m/>
    <m/>
    <s v="Falcon"/>
    <s v="Lock"/>
    <s v="T"/>
    <s v="El Sauzal"/>
    <n v="4"/>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A31517-001-00"/>
    <s v="T851"/>
    <s v="Chassis"/>
    <m/>
    <d v="2025-07-20T20:00:00"/>
    <m/>
    <m/>
    <s v="Return and Replace"/>
    <s v="Active"/>
    <s v="Kevin Wickline"/>
    <s v="Kevin Wickline"/>
    <s v="Commercial"/>
    <d v="2025-07-20T20:00:00"/>
    <n v="0"/>
    <s v="Falcon - Lock"/>
    <s v="Functional Electronic"/>
    <s v="Cannot lock / Unlock"/>
    <s v="Not locking or Unlocking"/>
    <s v="2026 / 02"/>
    <s v="Return / Replace / Scrap"/>
    <s v="Product"/>
    <x v="0"/>
  </r>
  <r>
    <d v="2026-02-24T11:05:37"/>
    <s v="CAS6447978"/>
    <s v="Issue"/>
    <s v="Return / Replace / Scrap"/>
    <s v="Incorrect/Missing Product"/>
    <m/>
    <m/>
    <x v="1"/>
    <s v="Accy"/>
    <x v="62"/>
    <x v="0"/>
    <s v="N/C RPL_x000a_LINE 1 WS406/407CCV US32D QTY 1_x000a__x000a_MISSING_x000a__x000a_SHIP TO_x000a_DOORS INC_x000a_110 WEST 55TH ST_x000a_Davenport, IA 52806"/>
    <s v="DOORS INC"/>
    <s v="SO03268517"/>
    <s v="PD56170"/>
    <s v="45704547"/>
    <n v="1"/>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S.10833"/>
    <m/>
    <m/>
    <m/>
    <d v="2026-02-23T19:00:00"/>
    <m/>
    <m/>
    <s v="Replace Only"/>
    <s v="Resolved"/>
    <s v="Keayra Dinwiddie"/>
    <s v="Caleb Nanzer"/>
    <s v="Commercial"/>
    <d v="2026-02-23T19:00:00"/>
    <n v="1"/>
    <s v="Ives / Gj Commercial"/>
    <s v="Allegion Sent Missing Product / Part"/>
    <s v="Missing Product"/>
    <s v=""/>
    <s v="2026 / 02"/>
    <s v="Return / Replace / Scrap"/>
    <s v="Product"/>
    <x v="0"/>
  </r>
  <r>
    <d v="2026-02-24T12:40:31"/>
    <s v="CAS6448409"/>
    <s v="Issue"/>
    <s v="Return / Replace / Scrap"/>
    <s v="Incorrect/Missing Product"/>
    <m/>
    <m/>
    <x v="1"/>
    <s v="Accy"/>
    <x v="9"/>
    <x v="0"/>
    <s v="N/C replacement, hinge cutout is at wrong length._x000a__x000a_Line 4 - Qty 2 - 224HD 83&quot; (2108.2mm) US28 RH EPT-LOC=28-13/16&quot; (731.8mm) TEKWD_x000a__x000a_Ship to:_x000a_Next Door_x000a_2705 N COMMERCE PKWY_x000a_Miramar, FL 33025_x000a_USA"/>
    <s v="Foundation Building Materials"/>
    <s v="SO03098217"/>
    <s v="FL1435-824"/>
    <s v="45521299"/>
    <n v="4"/>
    <s v="Ives / Gj Commercial"/>
    <s v="Accy"/>
    <s v="Continuous Hinges - Geared"/>
    <s v="Indianapolis"/>
    <n v="2"/>
    <s v="0281033~Allegion Sent Incorrect Product / Part"/>
    <s v="9721033~Incorrect Product|1036~Produit incorrect|1040~Prodotto errato"/>
    <m/>
    <x v="0"/>
    <m/>
    <m/>
    <m/>
    <m/>
    <m/>
    <m/>
    <d v="2025-09-30T00:00:00"/>
    <m/>
    <s v="Replace Only"/>
    <s v="Resolved"/>
    <s v="Caleb Nanzer"/>
    <s v="Deandra Ball"/>
    <s v="Commercial"/>
    <d v="2025-09-30T00:00:00"/>
    <n v="0"/>
    <s v="Ives / Gj Commercial"/>
    <s v="Allegion Sent Incorrect Product / Part"/>
    <s v="Incorrect Product"/>
    <s v=""/>
    <s v="2026 / 02"/>
    <s v="Return / Replace / Scrap"/>
    <s v="Product"/>
    <x v="0"/>
  </r>
  <r>
    <d v="2026-02-24T15:31:41"/>
    <s v="CAS6449205"/>
    <s v="Issue"/>
    <s v="Return / Replace / Scrap"/>
    <s v="Incorrect/Missing Product"/>
    <m/>
    <m/>
    <x v="2"/>
    <s v="Lock"/>
    <x v="2"/>
    <x v="1"/>
    <s v="Qty 41 30-001 118 626 S123_x000a__x000a_You're right, it's a 41-cylinder._x000a_Thanks._x000a__x000a_Saludos/ Best Regards_x000a__x000a_Israel Moreno_x000a__x000a_2/24/2026 - Emailed Clairin to confirm cylinder Qty._x000a__x000a_There are 46 cylinders that did not come with the locks._x000a__x000a_Attaches is the SLI."/>
    <s v="PUERTAS AUTOMATICAS DE VERACRUZ S.A. DE C.V"/>
    <s v="14244907"/>
    <s v="711"/>
    <m/>
    <m/>
    <s v="Schlage Commercial"/>
    <s v="Lock"/>
    <s v="L9000"/>
    <s v="Security"/>
    <n v="4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94555899087"/>
    <m/>
    <m/>
    <m/>
    <d v="2026-02-03T19:00:00"/>
    <m/>
    <m/>
    <s v="Replace Only"/>
    <s v="Resolved"/>
    <s v="Venus Rivera"/>
    <s v="Venus Rivera"/>
    <s v="International"/>
    <d v="2026-02-03T19:00:00"/>
    <n v="41"/>
    <s v="Schlage Commercial"/>
    <s v="Allegion Sent Missing Product / Part"/>
    <s v="Missing Part / Component"/>
    <s v=""/>
    <s v="2026 / 02"/>
    <s v="Return / Replace / Scrap"/>
    <s v="Product"/>
    <x v="0"/>
  </r>
  <r>
    <d v="2026-02-24T20:45:53"/>
    <s v="CAS6449773"/>
    <s v="Issue"/>
    <s v="Return / Replace / Scrap"/>
    <s v="Quantity"/>
    <m/>
    <m/>
    <x v="8"/>
    <s v="Dctl"/>
    <x v="63"/>
    <x v="5"/>
    <s v="Line 1- shortage_x000a__x000a_Replace no charge:_x000a_Line 1 Qty 5_x000a_SC61A STD SLIM RWPA MTBK CLOSER 44111_x000a__x000a_Ship to orig address:_x000a_22661 OLD CANAL RD_x000a_Yorba Linda, CA 92887_x000a____________________________________x000a_Is there anything else we should know about your request?: freight was mixed with another order 20652-B_x000a_Selected primary Product Type: Closers_x000a_Do you also need to update the Ship To Address on your order?: No_x000a_The original ship-to address is saved on the shipping tab._x000a_Email: john@turidoor.com_x000a_Phone Number: (714) 283-8801_x000a_Preferred Contact Method: Email"/>
    <s v="TURI DOOR SYSTEMS"/>
    <s v="SO03262872"/>
    <s v="20652-A###1"/>
    <s v="45707726"/>
    <n v="1"/>
    <s v="Falcon"/>
    <s v="Dctl"/>
    <s v="SC60A"/>
    <s v="Olathe"/>
    <n v="5"/>
    <s v="0641033~Allegion Shipped Incorrect Amount|1040~(Allegion) Spedito Valore/Q.tà Errato|3082~Allegion envió una cantidad incorrecta|1036~Allegion a expédié un montant incorrect"/>
    <s v="3251033~Shortage|1040~Mancanza|1055~Eksiklik|3082~Escaso|1036~Rupture"/>
    <m/>
    <x v="1"/>
    <m/>
    <s v="043156609031"/>
    <s v="Complete closer"/>
    <m/>
    <m/>
    <d v="2026-02-17T19:00:00"/>
    <m/>
    <m/>
    <s v="Replace Only"/>
    <s v="Resolved"/>
    <s v="Portal Cases"/>
    <s v="Tuesday Bailey"/>
    <s v="Commercial"/>
    <d v="2026-02-17T19:00:00"/>
    <n v="5"/>
    <s v="Falcon - Closer"/>
    <s v="Allegion Shipped Incorrect Amount"/>
    <s v="Shortage"/>
    <s v=""/>
    <s v="2026 / 02"/>
    <s v="Return / Replace / Scrap"/>
    <s v="Product"/>
    <x v="0"/>
  </r>
  <r>
    <d v="2026-02-25T13:14:02"/>
    <s v="CAS6451188"/>
    <s v="Issue"/>
    <s v="Return / Replace / Scrap"/>
    <s v="Defective Product"/>
    <m/>
    <s v="Out of Box"/>
    <x v="2"/>
    <s v="Lock"/>
    <x v="2"/>
    <x v="3"/>
    <s v="NO CHARGE REPLACEMENT ORDER: _x000a__x000a_LINE 3 QTY 1_x000a_LOCK.LV9071.J.06.626.00N.LR.09-663.10-072.134.1 3/16_x000a__x000a_Is there visible damage to exterior of shipping cartons?: no_x000a_Is there anything else we should know about your request?: We ordered a total of 5 classroom locks. The GC was able to install 4 of them but the 5th one would not work. They said it wouldn't lock &amp; the handle wouldn't turn. Can we please get 1 replacement asap to help them to complete this project?_x000a_Selected primary Product Type: Mechanical Locks_x000a_Do you also need to update the Ship To Address on your order?: No_x000a_The original ship-to address is saved on the shipping tab._x000a_One or more files were provided by the customer and saved in the timeline._x000a_Email: tara@jcryanebco.com_x000a_Phone Number: (631) 478-4145_x000a_Preferred Contact Method: Email"/>
    <s v="J C RYAN EBCO - H &amp; G LLC"/>
    <s v="14182674"/>
    <s v="63772"/>
    <s v="8068011"/>
    <n v="3"/>
    <s v="Schlage Commercial"/>
    <s v="Lock"/>
    <s v="L9000"/>
    <s v="El Sauzal"/>
    <n v="1"/>
    <s v="0491040~Imballaggio|1033~Insufficient Packaging|1036~Emballage|3082~Embalaje"/>
    <s v="1111040~Imballaggio|3082~Embalaje|1033~Insufficient Packaging|1036~Emballage"/>
    <m/>
    <x v="1"/>
    <m/>
    <s v="L-SLLK*9248529"/>
    <s v="L9070"/>
    <m/>
    <m/>
    <d v="2025-11-06T19:00:00"/>
    <m/>
    <m/>
    <s v="Replace Only"/>
    <s v="Resolved"/>
    <s v="Portal Cases"/>
    <s v="Ramiro Hernandez"/>
    <s v="Commercial"/>
    <d v="2025-11-06T19:00:00"/>
    <n v="0"/>
    <s v="Schlage Commercial"/>
    <s v="Insufficient Packaging"/>
    <s v="Insufficient Packaging"/>
    <s v=""/>
    <s v="2026 / 02"/>
    <s v="Return / Replace / Scrap"/>
    <s v="Product"/>
    <x v="0"/>
  </r>
  <r>
    <d v="2026-02-25T18:07:33"/>
    <s v="CAS6452235"/>
    <s v="Issue"/>
    <s v="Return / Replace / Scrap"/>
    <s v="Defective Product"/>
    <m/>
    <s v="Out of Box"/>
    <x v="0"/>
    <s v="Exit"/>
    <x v="18"/>
    <x v="0"/>
    <s v="REPLACE SO03290482_x000a_DONE 02/27/26 JB_x000a__x000a_REPLACE _x000a_L16 QTY 1 RX-QELA-9850WDC-EO-643E-3'-6'8&quot;-7'0&quot;-LBL-150-LBS-PBT=643E-CON-SNB_x000a_L17 QTY 1 RX-QELA-9850WDC-NL-OP-643E-3'-6'8&quot;-7'0&quot;-L/TRIM-110WD-643E-LBL-150-LBS-PBT=643E-CON-SNB_x000a__x000a_SHIP TO _x000a_3437 W NORRIS VIEW LN_x000a_WEST JORDAN, UT 84088_x000a__x000a__x000a_Do you need a replacement for a component or the entire device?: Device_x000a_Is there anything else we should know about this return?: DEVICE IS NOT POWERING UP_x000a_Selected primary Product Type: Exits_x000a_Do you also need to update the Ship To Address on your order?: No_x000a_The original ship-to address is saved on the shipping tab._x000a_Email: josh.steinmann@imlss.com_x000a_Phone Number: (801) 486-0079_x000a_Preferred Contact Method: Email"/>
    <s v="IML Security Supply"/>
    <s v="SO02893625"/>
    <s v="649158"/>
    <s v="45270987"/>
    <n v="16"/>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7383"/>
    <s v="QELA Device"/>
    <m/>
    <m/>
    <d v="2025-03-26T20:00:00"/>
    <m/>
    <m/>
    <s v="Replace Only"/>
    <s v="Resolved"/>
    <s v="Portal Cases"/>
    <s v="Jacquelyn Bastone"/>
    <s v="Commercial"/>
    <d v="2025-03-26T20:00:00"/>
    <n v="0"/>
    <s v="Von Duprin"/>
    <s v="Functional Mechanical"/>
    <s v="Manufacturing"/>
    <s v="Mfg Issue / Machining Issue"/>
    <s v="2026 / 02"/>
    <s v="Return / Replace / Scrap"/>
    <s v="Product"/>
    <x v="0"/>
  </r>
  <r>
    <d v="2026-02-25T18:07:33"/>
    <s v="CAS6452235"/>
    <s v="Issue"/>
    <s v="Return / Replace / Scrap"/>
    <s v="Defective Product"/>
    <m/>
    <s v="Out of Box"/>
    <x v="0"/>
    <s v="Exit"/>
    <x v="18"/>
    <x v="0"/>
    <s v="REPLACE SO03290482_x000a_DONE 02/27/26 JB_x000a__x000a_REPLACE _x000a_L16 QTY 1 RX-QELA-9850WDC-EO-643E-3'-6'8&quot;-7'0&quot;-LBL-150-LBS-PBT=643E-CON-SNB_x000a_L17 QTY 1 RX-QELA-9850WDC-NL-OP-643E-3'-6'8&quot;-7'0&quot;-L/TRIM-110WD-643E-LBL-150-LBS-PBT=643E-CON-SNB_x000a__x000a_SHIP TO _x000a_3437 W NORRIS VIEW LN_x000a_WEST JORDAN, UT 84088_x000a__x000a__x000a_Do you need a replacement for a component or the entire device?: Device_x000a_Is there anything else we should know about this return?: DEVICE IS NOT POWERING UP_x000a_Selected primary Product Type: Exits_x000a_Do you also need to update the Ship To Address on your order?: No_x000a_The original ship-to address is saved on the shipping tab._x000a_Email: josh.steinmann@imlss.com_x000a_Phone Number: (801) 486-0079_x000a_Preferred Contact Method: Email"/>
    <s v="IML Security Supply"/>
    <s v="SO02893625"/>
    <s v="649158"/>
    <s v="45270987"/>
    <n v="17"/>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7384"/>
    <s v="QEL Device"/>
    <m/>
    <m/>
    <d v="2025-03-26T20:00:00"/>
    <m/>
    <m/>
    <s v="Replace Only"/>
    <s v="Resolved"/>
    <s v="Portal Cases"/>
    <s v="Jacquelyn Bastone"/>
    <s v="Commercial"/>
    <d v="2025-03-26T20:00:00"/>
    <n v="0"/>
    <s v="Von Duprin"/>
    <s v="Functional Mechanical"/>
    <s v="Manufacturing"/>
    <s v="Mfg Issue / Machining Issue"/>
    <s v="2026 / 02"/>
    <s v="Return / Replace / Scrap"/>
    <s v="Product"/>
    <x v="0"/>
  </r>
  <r>
    <d v="2026-02-26T13:50:57"/>
    <s v="CAS6454043"/>
    <s v="Issue"/>
    <s v="Return / Replace / Scrap"/>
    <s v="Incorrect/Missing Product"/>
    <m/>
    <m/>
    <x v="1"/>
    <s v="Accy"/>
    <x v="64"/>
    <x v="0"/>
    <s v="N/C replacement, shortage of below material. _x000a__x000a_Line 4 - Qty 1 - 8400 US10B 10&quot; x 35&quot; B-CS_x000a__x000a_Ship to:_x000a_KC Warehouse_x000a_1606 BURLINGTON ST_x000a_NORTH KANSAS CITY, MO 64116_x000a_USA_x000a_-----------_x000a_Is there anything else we should know about your request?: only 11 came on this line._x000a_Selected primary Product Type: Accessories_x000a_Do you also need to update the Ship To Address on your order?: No_x000a_The original ship-to address is saved on the shipping tab._x000a_Email: dhunt@walshdoor.com_x000a_Phone Number: 15157777261_x000a_Preferred Contact Method: Email"/>
    <s v="WALSH DOOR &amp; HARDWARE - DBA METAL DOORS &amp; FRAME CO"/>
    <s v="SO03266185"/>
    <s v="4-25225-11"/>
    <s v="45714759"/>
    <n v="4"/>
    <s v="Ives / Gj Commercial"/>
    <s v="Accy"/>
    <s v="Plates - Kick/Push/Pull"/>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KPLATE.20579"/>
    <m/>
    <m/>
    <m/>
    <d v="2026-02-22T19:00:00"/>
    <m/>
    <m/>
    <s v="Replace Only"/>
    <s v="Resolved"/>
    <s v="Portal Cases"/>
    <s v="Caleb Nanzer"/>
    <s v="Commercial"/>
    <d v="2026-02-22T19:00:00"/>
    <n v="1"/>
    <s v="Ives / Gj Commercial"/>
    <s v="Allegion Sent Missing Product / Part"/>
    <s v="Missing Product"/>
    <s v=""/>
    <s v="2026 / 02"/>
    <s v="Return / Replace / Scrap"/>
    <s v="Product"/>
    <x v="0"/>
  </r>
  <r>
    <d v="2026-02-26T15:44:45"/>
    <s v="CAS6454599"/>
    <s v="Issue"/>
    <s v="Return / Replace / Scrap"/>
    <s v="Incorrect/Missing Product"/>
    <m/>
    <m/>
    <x v="7"/>
    <s v="Accy"/>
    <x v="28"/>
    <x v="0"/>
    <s v="N/C RPL_x000a_LINE 15 475AA-S 36 X 84&quot; (914 X 2134MM) QTY 2_x000a__x000a_MISSING _x000a__x000a__x000a_SHIP TO_x000a_LOTSPEICH CO. OF FLORIDA_x000a_6351 NW 28TH WAY_x000a_FT LAUDERDALE, FL 33309"/>
    <s v="LOTSPEICH CO OF FLORIDA"/>
    <s v="SO03249290"/>
    <s v="32257621-009"/>
    <s v="45687965"/>
    <n v="15"/>
    <s v="Zero"/>
    <s v="Accy"/>
    <s v="Perimeter Seal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HNJ475AAS-3684"/>
    <m/>
    <m/>
    <m/>
    <d v="2026-02-01T19:00:00"/>
    <m/>
    <m/>
    <s v="Replace Only"/>
    <s v="Resolved"/>
    <s v="Keayra Dinwiddie"/>
    <s v="Caleb Nanzer"/>
    <s v="Commercial"/>
    <d v="2026-02-01T19:00:00"/>
    <n v="2"/>
    <s v="Zero"/>
    <s v="Allegion Sent Missing Product / Part"/>
    <s v="Missing Product"/>
    <s v=""/>
    <s v="2026 / 02"/>
    <s v="Return / Replace / Scrap"/>
    <s v="Product"/>
    <x v="0"/>
  </r>
  <r>
    <d v="2026-02-27T10:39:05"/>
    <s v="CAS6455824"/>
    <s v="Issue"/>
    <s v="Return / Replace / Scrap"/>
    <s v="Defective Product"/>
    <m/>
    <s v="Out of Box"/>
    <x v="2"/>
    <s v="Lock"/>
    <x v="3"/>
    <x v="3"/>
    <s v="Is there visible damage to exterior of shipping cartons?: no_x000a_Is there anything else we should know about your request?: One of the ND40OS-OCC Indicator lever sets ordered came with an internal part broken in it, please see the pictures attached. Please send me either a replacement part or lockset as needed to fix this issue ASAP._x000a_Selected primary Product Type: Mechanical Locks_x000a_Do you also need to update the Ship To Address on your order?: No_x000a_The original ship-to address is saved on the shipping tab._x000a_One or more files were provided by the customer and saved in the timeline._x000a_Email: zwamsley@absdoors.com_x000a_Phone Number: (801) 478-1526_x000a_Preferred Contact Method: Email_x000a_"/>
    <s v="COOK &amp; BOARDMAN LLC - DBA ARCHITECTURAL BUILDING SUPPLY LLC"/>
    <s v="14207789"/>
    <s v="6612840"/>
    <s v="8132024"/>
    <m/>
    <m/>
    <m/>
    <m/>
    <m/>
    <n v="1"/>
    <s v="0491040~Imballaggio|1033~Insufficient Packaging|1036~Emballage|3082~Embalaje"/>
    <s v="1111040~Imballaggio|3082~Embalaje|1033~Insufficient Packaging|1036~Emballage"/>
    <m/>
    <x v="1"/>
    <m/>
    <s v="ND-SLLK*10352029"/>
    <m/>
    <m/>
    <m/>
    <d v="2026-01-13T19:00:00"/>
    <m/>
    <m/>
    <m/>
    <s v="Active"/>
    <s v="Portal Cases"/>
    <s v="Portal Cases"/>
    <s v="Commercial"/>
    <d v="2026-01-13T19:00:00"/>
    <n v="1"/>
    <s v="Schlage Commercial"/>
    <s v="Insufficient Packaging"/>
    <s v="Insufficient Packaging"/>
    <s v=""/>
    <s v="2026 / 02"/>
    <s v="Return / Replace / Scrap"/>
    <s v="Product"/>
    <x v="0"/>
  </r>
  <r>
    <d v="2026-02-27T10:51:25"/>
    <s v="CAS6455878"/>
    <s v="Issue"/>
    <s v="Return / Replace / Scrap"/>
    <s v="Incorrect/Missing Product"/>
    <m/>
    <m/>
    <x v="0"/>
    <s v="Exit"/>
    <x v="57"/>
    <x v="0"/>
    <s v="Replace:_x000a_1EA:_x000a_050425-03: 88EO/NL-F LHR C/CASE KIT US3_x000a_Per customer incorrect material was sent , part number is correct wrong part received. _x000a__x000a_Ship to:_x000a_RAYHAVEN GROUP_x000a_35901 SCHOOLCRAFT RD_x000a_LIVONIA, MI 48150"/>
    <s v="Foundation Building Materials"/>
    <s v="SO03254087"/>
    <s v="1059612 RPL 012926"/>
    <s v="45710157"/>
    <m/>
    <s v="Von Duprin"/>
    <s v="Exit"/>
    <s v="Mechanical Parts / Kits"/>
    <s v="Indianapolis"/>
    <n v="1"/>
    <s v="0281033~Allegion Sent Incorrect Product / Part"/>
    <s v="9731033~Incorrect Part / Component|1036~Composant/pièce incorrect|1040~Componente errato"/>
    <m/>
    <x v="0"/>
    <m/>
    <s v="050425-03: 88EO/NL-F LHR C/CASE KIT US3"/>
    <m/>
    <m/>
    <m/>
    <d v="2026-02-19T00:00:00"/>
    <m/>
    <m/>
    <s v="Replace Only"/>
    <s v="Active"/>
    <s v="Latia Whorton"/>
    <s v="Latia Whorton"/>
    <s v="Commercial"/>
    <d v="2026-02-19T00:00:00"/>
    <n v="1"/>
    <s v="Von Duprin"/>
    <s v="Allegion Sent Incorrect Product / Part"/>
    <s v="Incorrect Part / Component"/>
    <s v=""/>
    <s v="2026 / 02"/>
    <s v="Return / Replace / Scrap"/>
    <s v="Product"/>
    <x v="0"/>
  </r>
  <r>
    <d v="2026-02-27T17:07:03"/>
    <s v="CAS6457344"/>
    <s v="Issue"/>
    <s v="Return / Replace / Scrap"/>
    <s v="Defective Product"/>
    <m/>
    <s v="Out of Box"/>
    <x v="0"/>
    <s v="Exit"/>
    <x v="0"/>
    <x v="0"/>
    <s v="Customer ordered ELP373L-BE trim and OE entered E373L-BE trim - incorrect - wrong trim sent._x000a__x000a_Please send RMA to return 2 each Trim.27279_x000a__x000a_Please replace with 2 each E-LP373L-BE US26D RHR 06 FSE 1.3/4&quot;_x000a__x000a_Please ship UPS Blue directly to customer:_x000a__x000a_ELOY VILLALOBOS_x000a_UPS STORE_x000a_552 E CARSON ST #104_x000a_CARSON, CA 90745"/>
    <s v="IML Security Supply"/>
    <s v="SO03251094"/>
    <m/>
    <m/>
    <m/>
    <s v="Von Duprin"/>
    <s v="Exit"/>
    <s v="Trim/Controls"/>
    <s v="Indianapolis"/>
    <n v="2"/>
    <s v="0311033~Functional Mechanical|1040~Funzionamento Meccanico|3082~Función mecánica|1036~Functional Mechanical"/>
    <s v="9691033~Installation / Removal / Prep|1036~Installation / Préparation|1040~Installazione / Prep"/>
    <m/>
    <x v="0"/>
    <m/>
    <m/>
    <s v="Lever"/>
    <m/>
    <m/>
    <d v="2026-02-10T00:00:00"/>
    <m/>
    <m/>
    <s v="Return and Replace"/>
    <s v="Active"/>
    <s v="Burke Fox"/>
    <s v="Burke Fox"/>
    <s v="Commercial"/>
    <d v="2026-02-10T00:00:00"/>
    <n v="2"/>
    <s v="Von Duprin"/>
    <s v="Functional Mechanical"/>
    <s v="Installation / Removal / Prep"/>
    <s v=""/>
    <s v="2026 / 02"/>
    <s v="Return / Replace / Scrap"/>
    <s v="Product"/>
    <x v="0"/>
  </r>
  <r>
    <d v="2026-02-23T11:06:07"/>
    <s v="CAS6445337"/>
    <s v="Issue"/>
    <s v="Return / Replace / Scrap"/>
    <s v="Defective Product"/>
    <m/>
    <s v="Out of Box"/>
    <x v="3"/>
    <s v="Dctl"/>
    <x v="65"/>
    <x v="2"/>
    <s v="PER RSO, CUSTOMER HAS DEFECTIVE CONTROL BOX AND IS NOT WORKING_x000a__x000a_N/C REPLACE_x000a__x000a_LINE 4_x000a_QTY: 1_x000a_7981 Control Box_x000a__x000a_RETURN_x000a__x000a_QTY: 1_x000a_7981 Control Box"/>
    <s v="SOUTHERN DOOR &amp; PLYWOOD CO"/>
    <s v="738975 02"/>
    <s v="PO038983"/>
    <m/>
    <m/>
    <s v="Lcn"/>
    <s v="Dctl"/>
    <s v="7980 Control Boxes"/>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7981 Control Box"/>
    <s v="Complete Control Box"/>
    <m/>
    <m/>
    <d v="2025-06-23T20:00:00"/>
    <m/>
    <m/>
    <s v="Return and Replace"/>
    <s v="Active"/>
    <s v="Tarin Smith"/>
    <s v="Lisa Waterhouse"/>
    <s v="Commercial"/>
    <d v="2025-06-23T20:00:00"/>
    <n v="0"/>
    <s v="Lcn"/>
    <s v="Door Not in Control"/>
    <s v="Programming"/>
    <s v=""/>
    <s v="2026 / 02"/>
    <s v="Return / Replace / Scrap"/>
    <s v="Product"/>
    <x v="0"/>
  </r>
  <r>
    <d v="2026-02-23T13:52:13"/>
    <s v="CAS6446039"/>
    <s v="Issue"/>
    <s v="Return / Replace / Scrap"/>
    <s v="Incorrect/Missing Product"/>
    <m/>
    <s v="Out of Box"/>
    <x v="9"/>
    <s v="Door"/>
    <x v="31"/>
    <x v="6"/>
    <s v="(10)  REPL  AS  ACKD   1  PT# 7720  _x000a_(see  ship to ackd)  _x000a_Is there visible damage to exterior of shipping cartons?: no_x000a_Is there anything else we should know about your request?: Door was provided with 4.5&quot; hinge prep instead of 5&quot; hinges._x000a_Selected primary Product Type: Steelcraft Doors and Frames_x000a_Do you also need to update the Ship To Address on your order?: Yes_x000a_The customer changed the ship-to address and it is saved on the shipping tab._x000a_One or more files were provided by the customer and saved in the timeline._x000a_Email: adam.smith@kinshipgroup.com_x000a_Preferred Contact Method: Email"/>
    <s v="Kinship Group LLC"/>
    <s v="994703"/>
    <s v="300120-2"/>
    <s v="11876086"/>
    <n v="10"/>
    <s v="Steelcraft"/>
    <s v="Door"/>
    <s v="L"/>
    <s v="Blue Ash"/>
    <n v="1"/>
    <s v="0241036~Allegion a produit un produit incorrect|1033~Allegion Manuf Incorrect Product"/>
    <s v="9551033~Prep Location - Hinge"/>
    <m/>
    <x v="0"/>
    <m/>
    <s v="7720"/>
    <s v="L"/>
    <m/>
    <m/>
    <m/>
    <d v="2026-02-24T00:00:00"/>
    <m/>
    <s v="Replace Only"/>
    <s v="Resolved"/>
    <s v="Portal Cases"/>
    <s v="Jeff Livingston"/>
    <s v="Commercial"/>
    <d v="2026-02-24T00:00:00"/>
    <n v="1"/>
    <s v="Steelcraft"/>
    <s v="Allegion Manuf Incorrect Product"/>
    <s v="Prep Location - Hinge"/>
    <s v=""/>
    <s v="2026 / 02"/>
    <s v="Return / Replace / Scrap"/>
    <s v="Product"/>
    <x v="0"/>
  </r>
  <r>
    <d v="2026-02-23T14:58:04"/>
    <s v="CAS6446356"/>
    <s v="Issue"/>
    <s v="Return / Replace / Scrap"/>
    <s v="Incorrect/Missing Product"/>
    <m/>
    <m/>
    <x v="0"/>
    <s v="Exit"/>
    <x v="14"/>
    <x v="0"/>
    <s v="RETURN/REPLACE_x000a__x000a_1 ea - QELA-3347A-NL-OP-US26D-3'-L/TRIM-388-US26D-338-385A-PBT=US32D-SNB_x000a__x000a__x000a_***_x000a__x000a_Ship to_x000a_Overhead Door Company of Lawton_x000a_1915 SW 6TH ST_x000a_LAWTON, OK 73501_x000a_USA_x000a__x000a__x000a__x000a_Is there anything else we should know about this return?: Wrong parts were shipped with an exit device that was ordered. Please see comments and pictures below._x000a_Per our customer._x000a__x000a_&quot;just letting you know that one of the VD3347 panic boxes has incorrect parts in it.  The panic was in the box, but there some sort of latch-lock hardware with it rather than the correct guts to the CVR panic.&quot;_x000a__x000a_Also, if we can get this rushed out to them as this is holding up a project that needs to get done._x000a_Selected primary Product Type: Exits_x000a_Do you also need to update the Ship To Address on your order?: No_x000a_The original ship-to address is saved on the shipping tab._x000a_Did the label match the product inside?: No_x000a_One or more files were provided by the customer and saved in the timeline._x000a_Email: zac.escalante@tex-oma.com_x000a_Phone Number: 9407664269_x000a_Preferred Contact Method: Email"/>
    <s v="TEXOMA BUILDERS SUPPLY CO"/>
    <s v="SO03205523"/>
    <s v="6055953"/>
    <s v="45637480"/>
    <n v="2"/>
    <s v="Von Duprin"/>
    <s v="Exit"/>
    <s v="33A/35A"/>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ED33A"/>
    <s v="Trim"/>
    <m/>
    <m/>
    <d v="2025-12-17T19:00:00"/>
    <m/>
    <m/>
    <s v="Return and Replace"/>
    <s v="Active"/>
    <s v="Portal Cases"/>
    <s v="Kylie Hurt"/>
    <s v="Commercial"/>
    <d v="2025-12-17T19:00:00"/>
    <n v="1"/>
    <s v="Von Duprin"/>
    <s v="Allegion Sent Missing Product / Part"/>
    <s v="Missing Product"/>
    <s v=""/>
    <s v="2026 / 02"/>
    <s v="Return / Replace / Scrap"/>
    <s v="Product"/>
    <x v="0"/>
  </r>
  <r>
    <d v="2026-02-24T11:54:22"/>
    <s v="CAS6448236"/>
    <s v="Issue"/>
    <s v="Return / Replace / Scrap"/>
    <s v="Incorrect/Missing Product"/>
    <m/>
    <m/>
    <x v="2"/>
    <s v="Lock"/>
    <x v="36"/>
    <x v="1"/>
    <s v="RPL ORDER # 14280422_x000a_DONE 02/27/26 CC_x000a_REPLACE_x000a_LINE 13_x000a_(QTY 20) N523-127 428 N N SL (DRIVER IC)_x000a_194555200319_x000a__x000a_It looks like we received someone else's order. The packing slip and shipping label is correct for our order but the item and other factory labels on the box are for someone else. I've attached pictures to show what was received."/>
    <s v="CHILDS &amp; COMPANY"/>
    <s v="14267328"/>
    <s v="721"/>
    <s v="8167087"/>
    <n v="13"/>
    <s v="Schlage Commercial"/>
    <s v="Lock"/>
    <s v="ND"/>
    <s v="Security"/>
    <n v="20"/>
    <s v="0281033~Allegion Sent Incorrect Product / Part"/>
    <s v="9721033~Incorrect Product|1036~Produit incorrect|1040~Prodotto errato"/>
    <m/>
    <x v="0"/>
    <m/>
    <s v="194555200319"/>
    <m/>
    <m/>
    <m/>
    <d v="2026-02-15T19:00:00"/>
    <m/>
    <m/>
    <s v="Replace Only"/>
    <s v="Resolved"/>
    <s v="Portal Cases"/>
    <s v="Carla Castelli"/>
    <s v="Commercial"/>
    <d v="2026-02-15T19:00:00"/>
    <n v="20"/>
    <s v="Schlage Commercial"/>
    <s v="Allegion Sent Incorrect Product / Part"/>
    <s v="Incorrect Product"/>
    <s v=""/>
    <s v="2026 / 02"/>
    <s v="Return / Replace / Scrap"/>
    <s v="Product"/>
    <x v="0"/>
  </r>
  <r>
    <d v="2026-02-24T12:09:02"/>
    <s v="CAS6448301"/>
    <s v="Issue"/>
    <s v="Return / Replace / Scrap"/>
    <s v="Incorrect/Missing Product"/>
    <m/>
    <m/>
    <x v="7"/>
    <s v="Accy"/>
    <x v="28"/>
    <x v="0"/>
    <s v="N/C replacement, shortage of below material. _x000a__x000a_Line 5 - Qty 1 - 39BK 36&quot; (914MM)_x000a__x000a_Ship to:_x000a_DFW _x000a_2902 MAYFIELD RD_x000a_SUITE 100_x000a_GRAND PRAIRIE, TX 75052_x000a_USA_x000a__x000a_Please remove 488S-BK 17FT PSA qty 15 from this case. We have these. We are only missing qty 1 39BK 36&quot; (914MM)_x000a_Ashley Grant   I   Buyer_x000a_Selected primary Product Type: Accessories_x000a_Do you also need to update the Ship To Address on your order?: No_x000a_The original ship-to address is saved on the shipping tab._x000a_Email: ashley.grant@bannersolutions.com_x000a_Phone Number: +18883620750_x000a_Preferred Contact Method: Email"/>
    <s v="BANNER SOLUTIONS"/>
    <s v="SO03264998"/>
    <s v="6378561"/>
    <s v="45705189"/>
    <n v="5"/>
    <s v="Zero"/>
    <s v="Accy"/>
    <s v="Perimeter Seal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SW39BK-36"/>
    <m/>
    <m/>
    <m/>
    <d v="2026-02-16T19:00:00"/>
    <m/>
    <m/>
    <s v="Replace Only"/>
    <s v="Resolved"/>
    <s v="Portal Cases"/>
    <s v="Caleb Nanzer"/>
    <s v="Commercial"/>
    <d v="2026-02-16T19:00:00"/>
    <n v="1"/>
    <s v="Zero"/>
    <s v="Allegion Sent Missing Product / Part"/>
    <s v="Missing Product"/>
    <s v=""/>
    <s v="2026 / 02"/>
    <s v="Return / Replace / Scrap"/>
    <s v="Product"/>
    <x v="0"/>
  </r>
  <r>
    <d v="2026-02-25T14:44:07"/>
    <s v="CAS6451551"/>
    <s v="Issue"/>
    <s v="Return / Replace / Scrap"/>
    <s v="Incorrect/Missing Product"/>
    <m/>
    <m/>
    <x v="3"/>
    <s v="Dctl"/>
    <x v="34"/>
    <x v="2"/>
    <s v="REPLACE AT NO CHARGE - NOT IN SHIPPING CONTAINER_x000a__x000a_QTY 1) 1460-30 CUSH SHOE SUPPORT ALUM SRT_x000a__x000a_***_x000a_Is there anything else we should know about your request?: The packing slip says this item was sent, but it is missing. We did not receive this item._x000a_Selected primary Product Type: Accessories_x000a_Do you also need to update the Ship To Address on your order?: No_x000a_The original ship-to address is saved on the shipping tab._x000a_Email: jonathan.hernandez@weschecompany.com_x000a_Phone Number: 479-751-0020_x000a_Preferred Contact Method: Email"/>
    <s v="WESCHE COMPANY"/>
    <s v="793697-00"/>
    <s v="225210-FH-JH2"/>
    <s v="793697-00"/>
    <n v="1"/>
    <s v="Lcn"/>
    <s v="Dctl"/>
    <s v="146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460-30 CUSH SHOE SUPPORT ALUM SRT"/>
    <s v="Screw Pack / Bag"/>
    <m/>
    <m/>
    <d v="2026-02-19T19:00:00"/>
    <m/>
    <m/>
    <s v="Replace Only"/>
    <s v="Resolved"/>
    <s v="Portal Cases"/>
    <s v="Maria Romero"/>
    <s v="Commercial"/>
    <d v="2026-02-19T19:00:00"/>
    <n v="1"/>
    <s v="Lcn"/>
    <s v="Allegion Sent Missing Product / Part"/>
    <s v="Missing Part / Component"/>
    <s v=""/>
    <s v="2026 / 02"/>
    <s v="Return / Replace / Scrap"/>
    <s v="Product"/>
    <x v="0"/>
  </r>
  <r>
    <d v="2026-02-23T10:17:10"/>
    <s v="CAS6445105"/>
    <s v="Issue"/>
    <s v="Return / Replace / Scrap"/>
    <s v="Incorrect/Missing Product"/>
    <m/>
    <m/>
    <x v="0"/>
    <s v="Exit"/>
    <x v="66"/>
    <x v="0"/>
    <s v="NO CHARGE REPLACEMENT_x000a_DONE 02/24/26 GV_x000a__x000a_LINE 1 QTY 1 EA:_x000a_4954-B-7'2&quot;-SP313_x000a__x000a_WRONG PRODUST SENT/SCRAP IN FIELD_x000a_PLEASE SEND PICTURES OF THE MULLION WITH THE WRONG PREP_x000a__x000a_SHIP TO:_x000a_CAPITOL ALUMINUM &amp; GLASS_x000a_1276 WEST MAIN ST_x000a_Bellevue, OH 44811_x000a_***********************_x000a_Is there anything else we should know about this return?: was supposed to be blank and it has holes_x000a_Selected primary Product Type: Exits_x000a_Do you also need to update the Ship To Address on your order?: No_x000a_The original ship-to address is saved on the shipping tab._x000a_Did the label match the product inside?: No_x000a_One or more files were provided by the customer and saved in the timeline._x000a_Email: purchasing@capitol-windows.com_x000a_Phone Number: 4194837050_x000a_Preferred Contact Method: Email"/>
    <s v="CAPITOL ALUMINUM &amp; GLASS"/>
    <s v="SO03258462"/>
    <s v="2374-1##PT2"/>
    <s v="45703183"/>
    <n v="1"/>
    <s v="Von Duprin"/>
    <s v="Exit"/>
    <s v="Mullions"/>
    <s v="Indianapolis"/>
    <n v="1"/>
    <s v="0281033~Allegion Sent Incorrect Product / Part"/>
    <s v="9721033~Incorrect Product|1036~Produit incorrect|1040~Prodotto errato"/>
    <m/>
    <x v="0"/>
    <m/>
    <s v="MUL4954 10107"/>
    <m/>
    <m/>
    <m/>
    <d v="2026-02-15T19:00:00"/>
    <m/>
    <m/>
    <s v="Replace Only"/>
    <s v="Resolved"/>
    <s v="Portal Cases"/>
    <s v="Geraldine Volonnino"/>
    <s v="Commercial"/>
    <d v="2026-02-15T19:00:00"/>
    <n v="1"/>
    <s v="Von Duprin"/>
    <s v="Allegion Sent Incorrect Product / Part"/>
    <s v="Incorrect Product"/>
    <s v=""/>
    <s v="2026 / 02"/>
    <s v="Return / Replace / Scrap"/>
    <s v="Product"/>
    <x v="0"/>
  </r>
  <r>
    <d v="2026-02-23T11:50:07"/>
    <s v="CAS6445555"/>
    <s v="Issue"/>
    <s v="Return / Replace / Scrap"/>
    <s v="Incorrect/Missing Product"/>
    <m/>
    <m/>
    <x v="1"/>
    <s v="Accy"/>
    <x v="7"/>
    <x v="0"/>
    <s v="N/C replacement, material came in wrong color. _x000a__x000a_Line 1 - Qty 2 - 904S BLK 1.3/4&quot;DR_x000a__x000a_Ship to:_x000a_Division 8_x000a_2206 N CHURCH ST_x000a_Greensboro, NC 27405_x000a_USA_x000a__x000a_Is there anything else we should know about this return?: These were shipped as 32D instead of black. The big box showed the correct color but the little boxes inside show wrong label.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josh@divisioneightinc.com_x000a_Phone Number: 3368521276_x000a_Preferred Contact Method: Email"/>
    <s v="DIVISION EIGHT INC"/>
    <s v="SO03270169"/>
    <s v="J-45884-46427"/>
    <s v="45707194"/>
    <n v="1"/>
    <s v="Ives / Gj Commercial"/>
    <s v="Accy"/>
    <s v="Overhead Door Holder / Stops"/>
    <s v="Indianapolis"/>
    <n v="2"/>
    <s v="0281033~Allegion Sent Incorrect Product / Part"/>
    <s v="9731033~Incorrect Part / Component|1036~Composant/pièce incorrect|1040~Componente errato"/>
    <m/>
    <x v="0"/>
    <m/>
    <s v="OH.10859"/>
    <m/>
    <m/>
    <m/>
    <d v="2026-02-17T19:00:00"/>
    <m/>
    <m/>
    <s v="Replace Only"/>
    <s v="Resolved"/>
    <s v="Portal Cases"/>
    <s v="Caleb Nanzer"/>
    <s v="Commercial"/>
    <d v="2026-02-17T19:00:00"/>
    <n v="2"/>
    <s v="Ives / Gj Commercial"/>
    <s v="Allegion Sent Incorrect Product / Part"/>
    <s v="Incorrect Part / Component"/>
    <s v=""/>
    <s v="2026 / 02"/>
    <s v="Return / Replace / Scrap"/>
    <s v="Product"/>
    <x v="0"/>
  </r>
  <r>
    <d v="2026-02-24T18:32:07"/>
    <s v="CAS6449728"/>
    <s v="Issue"/>
    <s v="Return / Replace / Scrap"/>
    <s v="Defective Product"/>
    <m/>
    <s v="Out of Box"/>
    <x v="3"/>
    <s v="Dctl"/>
    <x v="45"/>
    <x v="2"/>
    <s v="REPLACE AT NO CHARGE - WRONG ARM IN BOX_x000a__x000a_QTY 1) RH 4110-3049EDA ARM ONLY ALUM WMS (HEDA)_x000a__x000a_****_x000a_Do you need a replacement for a component or the entire device?: Component_x000a_Please describe the component: Issue: the closer is not holding open_x000a_Line 3 - Closer 4111 HEDA WMS RH AL, Opening 127A_x000a_What is needed: Replace closer arm. _x000a_The contractor called LCN tech dept and it was determined that they didn't have an HEDA arm like we ordered.  Of course, they didn't know they were to write down the case #..._x000a_Is there anything else we should know about this return?: Issue: the closer is not holding open_x000a_Line 3 - Closer 4111 HEDA WMS RH AL, Opening 127A_x000a_What is needed: Replace closer arm. _x000a_The contractor called LCN tech dept and it was determined that they didn't have an HEDA arm like we ordered.  Of course, they didn't know they were to write down the case #..._x000a_Selected primary Product Type: Closers_x000a_Do you also need to update the Ship To Address on your order?: Yes_x000a_The customer changed the ship-to address and it is saved on the shipping tab._x000a_Email: morgank@blockiron.com_x000a_Phone Number: (920) 231-8645_x000a_Preferred Contact Method: Email"/>
    <s v="BLOCK IRON &amp; SUPPLY"/>
    <s v="767512-00"/>
    <s v="779884"/>
    <s v="767512-00"/>
    <n v="3"/>
    <s v="Lcn"/>
    <s v="Dctl"/>
    <s v="4110"/>
    <s v="Princeton"/>
    <n v="1"/>
    <s v="1801033~Door Not in Control|1036~Porte Pas Dans le Contrôle|1031~Tür nicht unter Kontrolle|1040~Porta senza Controllo|3082~Puerta sin control|1055~Kapı Kontrolde Değil|2070~Porta não está no controle"/>
    <s v="8221033~Damaged / Broken Arm|1036~Bras endommagé / cassé|1040~Braccio danneggiato / rotto|3082~Brazo dañado / roto|1055~Hasarlı / Kırık Kol"/>
    <m/>
    <x v="0"/>
    <m/>
    <s v="RH 4110-3049EDA ARM ONLY ALUM WMS (HEDA)"/>
    <s v="arm"/>
    <m/>
    <m/>
    <d v="2025-10-12T20:00:00"/>
    <m/>
    <m/>
    <s v="Replace Only"/>
    <s v="Resolved"/>
    <s v="Portal Cases"/>
    <s v="Maria Romero"/>
    <s v="Commercial"/>
    <d v="2025-10-12T20:00:00"/>
    <n v="0"/>
    <s v="Lcn"/>
    <s v="Door Not in Control"/>
    <s v="Damaged / Broken Arm"/>
    <s v=""/>
    <s v="2026 / 02"/>
    <s v="Return / Replace / Scrap"/>
    <s v="Product"/>
    <x v="0"/>
  </r>
  <r>
    <d v="2026-02-24T18:42:16"/>
    <s v="CAS6449740"/>
    <s v="Issue"/>
    <s v="Return / Replace / Scrap"/>
    <s v="Incorrect/Missing Product"/>
    <m/>
    <m/>
    <x v="7"/>
    <s v="Accy"/>
    <x v="28"/>
    <x v="0"/>
    <s v="REPLACE SO03288155_x000a_DONE 02/26/26 JB_x000a__x000a_REPLACE LINE 23 QTY SHORT 2 139A 120&quot; (3048MM)_x000a__x000a_SHIP TO _x000a_340 W HOLT AVE_x000a_Pomona, CA 91768_x000a__x000a__x000a_Is there anything else we should know about your request?: NEVER RECEIVED._x000a_Selected primary Product Type: Closers_x000a_Do you also need to update the Ship To Address on your order?: No_x000a_The original ship-to address is saved on the shipping tab._x000a_Email: natalim@hh1954.com_x000a_Preferred Contact Method: Email"/>
    <s v="HUNTINGTON HARDWARE CO INC - HQ"/>
    <s v="SO03261158"/>
    <s v="1382492P"/>
    <s v="45699211"/>
    <n v="23"/>
    <s v="Zero"/>
    <s v="Accy"/>
    <s v="Perimeter Seal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SL139 10004"/>
    <m/>
    <m/>
    <m/>
    <d v="2026-02-11T19:00:00"/>
    <m/>
    <m/>
    <s v="Replace Only"/>
    <s v="Resolved"/>
    <s v="Portal Cases"/>
    <s v="Jacquelyn Bastone"/>
    <s v="Commercial"/>
    <d v="2026-02-11T19:00:00"/>
    <n v="2"/>
    <s v="Zero"/>
    <s v="Allegion Sent Missing Product / Part"/>
    <s v="Missing Product"/>
    <s v=""/>
    <s v="2026 / 02"/>
    <s v="Return / Replace / Scrap"/>
    <s v="Product"/>
    <x v="0"/>
  </r>
  <r>
    <d v="2026-02-24T18:43:58"/>
    <s v="CAS6449742"/>
    <s v="Issue"/>
    <s v="Return / Replace / Scrap"/>
    <s v="Defective Product"/>
    <m/>
    <s v="Out of Box"/>
    <x v="0"/>
    <s v="Exit"/>
    <x v="18"/>
    <x v="0"/>
    <s v="Line 2- Defective center case_x000a_Scrap in field_x000a__x000a_Replace no charge:_x000a_050022 - C/C KIT L/CVR_x000a__x000a_Ship to:_x000a_St. Paul's Muskego_x000a_Karl Krienke; Tel: 414-309-0785_x000a_S66 W14325 Janesville Rd._x000a_Muskego, WI 53150_x000a__x000a___________________________________________________________________________x000a__x000a_Is there anything else we should know about your request?: Issue: missing is the internal L-shaped linkage/actuator bracket inside the panic bar assembly that connects the push pad to the latch mechanism. _x000a_Line 2 - Exit Device CDSI 9850WDC-NL-OP x 110WD-NL 425-SNB (QTY-6) LBL US26D, Opening 103.1 (Leaf 2) _x000a_See attached email chain to reference. Customer is thinking to just replace the entire case assembly._x000a_Selected primary Product Type: Exits_x000a_Do you also need to update the Ship To Address on your order?: Yes_x000a_The customer changed the ship-to address and it is saved on the shipping tab._x000a_One or more files were provided by the customer and saved in the timeline._x000a_Email: morgank@blockiron.com_x000a_Phone Number: (920) 231-8645_x000a_Preferred Contact Method: Email"/>
    <s v="BLOCK IRON &amp; SUPPLY"/>
    <s v="SO02896443"/>
    <s v="768080"/>
    <s v="45273875"/>
    <n v="2"/>
    <s v="Von Duprin"/>
    <s v="Exit"/>
    <s v="98/99"/>
    <s v="Indianapolis"/>
    <n v="1"/>
    <s v="0311033~Functional Mechanical|1040~Funzionamento Meccanico|3082~Función mecánica|1036~Functional Mechanical"/>
    <s v="0931033~Manufacturing|1040~Produzione|3082~Producción|1036~Fabrication"/>
    <s v="0021033~Assembly Issue|1036~Problème d'assemblage|3082~Problema de ensamblaje|1040~Problema Montaggio"/>
    <x v="0"/>
    <m/>
    <s v="050022-00"/>
    <s v="Center Case Assy"/>
    <m/>
    <m/>
    <d v="2025-03-30T20:00:00"/>
    <m/>
    <m/>
    <s v="Replace Only"/>
    <s v="Resolved"/>
    <s v="Portal Cases"/>
    <s v="Tuesday Bailey"/>
    <s v="Commercial"/>
    <d v="2025-03-30T20:00:00"/>
    <n v="0"/>
    <s v="Von Duprin"/>
    <s v="Functional Mechanical"/>
    <s v="Manufacturing"/>
    <s v="Assembly Issue"/>
    <s v="2026 / 02"/>
    <s v="Return / Replace / Scrap"/>
    <s v="Product"/>
    <x v="0"/>
  </r>
  <r>
    <d v="2026-02-25T16:51:44"/>
    <s v="CAS6452052"/>
    <s v="Issue"/>
    <s v="Return / Replace / Scrap"/>
    <s v="Defective Product"/>
    <m/>
    <s v="Out of Box"/>
    <x v="9"/>
    <s v="Door"/>
    <x v="31"/>
    <x v="6"/>
    <s v="Credit $428.00 KM_x000a__x000a__x000a_Selected credit reason: Other_x000a_Is there anything else we should know about this request: BS02356 FOR 2 DOORS FROM PO 511260 ARE WARPED._x000a_One or more files were provided by the customer and saved in the timeline._x000a_Email: sgibbs@jeldwen.com_x000a_Phone Number: (530) 704-3422_x000a_Preferred Contact Method: Email"/>
    <s v="AMERICAN BUILDING SUPPLY"/>
    <s v="973359"/>
    <s v="511260"/>
    <s v="11851887"/>
    <n v="3"/>
    <s v="Steelcraft"/>
    <s v="Door"/>
    <s v="L"/>
    <s v="Blue Ash"/>
    <n v="1"/>
    <s v="0071033~Appearance / Finish|1040~Estetica / Finitura|3082~Estética / Acabado|1036~Apparence/Finition"/>
    <s v="3783082~Deformado|1040~Deformato|1033~Warped|1036~Voilé|1055~Eğrilmiş"/>
    <m/>
    <x v="0"/>
    <m/>
    <s v="BS02356.DOOR.STL.CFG.L.FALCON"/>
    <m/>
    <m/>
    <m/>
    <d v="2025-02-07T19:00:00"/>
    <m/>
    <m/>
    <s v="Credit Request"/>
    <s v="Resolved"/>
    <s v="Portal Cases"/>
    <s v="Susan Higdon"/>
    <s v="Commercial"/>
    <d v="2025-02-07T19:00:00"/>
    <n v="0"/>
    <s v="Steelcraft"/>
    <s v="Appearance / Finish"/>
    <s v="Warped"/>
    <s v=""/>
    <s v="2026 / 02"/>
    <s v="Return / Replace / Scrap"/>
    <s v="Product"/>
    <x v="0"/>
  </r>
  <r>
    <d v="2026-02-26T13:22:15"/>
    <s v="CAS6453910"/>
    <s v="Issue"/>
    <s v="Return / Replace / Scrap"/>
    <s v="Incorrect/Missing Product"/>
    <m/>
    <m/>
    <x v="11"/>
    <s v="Door"/>
    <x v="67"/>
    <x v="8"/>
    <s v="credit for replacement frame - org 675645 recd wrong size.  entered correctly_x000a__x000a_Reason Code - CF"/>
    <s v="D H PACE COMPANY"/>
    <s v="678402"/>
    <s v="95250005"/>
    <s v="510799"/>
    <m/>
    <s v="Republic"/>
    <s v="Door"/>
    <s v="ME"/>
    <s v="McKenzie"/>
    <n v="1"/>
    <s v="0241036~Allegion a produit un produit incorrect|1033~Allegion Manuf Incorrect Product"/>
    <s v="9611033~Frame Size Height"/>
    <m/>
    <x v="0"/>
    <m/>
    <m/>
    <m/>
    <m/>
    <m/>
    <d v="2026-01-04T19:00:00"/>
    <m/>
    <m/>
    <s v="Credit Request"/>
    <s v="Resolved"/>
    <s v="Deborah Holt"/>
    <s v="Deborah Holt"/>
    <s v="Commercial"/>
    <d v="2026-01-04T19:00:00"/>
    <n v="1"/>
    <s v="Republic"/>
    <s v="Allegion Manuf Incorrect Product"/>
    <s v="Frame Size Height"/>
    <s v=""/>
    <s v="2026 / 02"/>
    <s v="Return / Replace / Scrap"/>
    <s v="Product"/>
    <x v="0"/>
  </r>
  <r>
    <d v="2026-02-26T15:43:29"/>
    <s v="CAS6454594"/>
    <s v="Issue"/>
    <s v="Return / Replace / Scrap"/>
    <s v="Defective Product"/>
    <m/>
    <s v="Reliability"/>
    <x v="5"/>
    <s v="Electronic Locks"/>
    <x v="10"/>
    <x v="4"/>
    <s v="Replace:_x000a__x000a_Qty: 1  Part: CO100.CY.70.KP.L.RHO.626.RH.4B.13-247.10-025.134_x000a__x000a_Please ship to:_x000a__x000a_Reason:_x000a__x000a_Cust has a CO100 that will stop working for days and then start to work and then stop working again. Explained that it sounds like something is shorting out. Need to replace the lock."/>
    <s v="Joe Hunt"/>
    <s v="14129992-002"/>
    <m/>
    <m/>
    <m/>
    <s v="Schlage Electronic Locks"/>
    <s v="Electronic Locks"/>
    <s v="CO100"/>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m/>
    <s v="Exterior Baseplate Sub-Assembly"/>
    <m/>
    <m/>
    <d v="2025-07-27T20:00:00"/>
    <m/>
    <m/>
    <s v="Replace Only"/>
    <s v="Active"/>
    <s v="Mikey Louis"/>
    <s v="Mikey Louis"/>
    <s v="Commercial"/>
    <d v="2025-07-27T20:00:00"/>
    <n v="0"/>
    <s v="Schlage Electronic Locks"/>
    <s v="Functional Electronic"/>
    <s v="Will Not Power Up"/>
    <s v="Lock Unresponsive"/>
    <s v="2026 / 02"/>
    <s v="Return / Replace / Scrap"/>
    <s v="Product"/>
    <x v="0"/>
  </r>
  <r>
    <d v="2026-02-26T17:38:09"/>
    <s v="CAS6455006"/>
    <s v="Issue"/>
    <s v="Return / Replace / Scrap"/>
    <s v="Defective Product"/>
    <m/>
    <s v="Out of Box"/>
    <x v="3"/>
    <s v="Dctl"/>
    <x v="4"/>
    <x v="2"/>
    <s v="RETURN AND REPLACE - NOT CLOSING DOOR_x000a__x000a_QTY 1) 4040XP-3071 STD CYLINDER ASSY ONLY MTBLK SRT_x000a__x000a_***_x000a_Is there visible damage to exterior of shipping cartons?: no_x000a_Is there anything else we should know about your request?: Closer is tuned all the way up, but it is not closing the door properly.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grant.stolz@builders-hardware.net_x000a_Phone Number: (814) 602-0660_x000a_Preferred Contact Method: Email"/>
    <s v="Cook &amp; Boardman - DBA Builders Hardware &amp; Specialty Co"/>
    <s v="761474-00"/>
    <s v="303749-386"/>
    <s v="761474-00"/>
    <n v="1"/>
    <s v="Lcn"/>
    <s v="Dctl"/>
    <s v="4040XP"/>
    <s v="Princeton"/>
    <n v="1"/>
    <s v="1801033~Door Not in Control|1036~Porte Pas Dans le Contrôle|1031~Tür nicht unter Kontrolle|1040~Porta senza Controllo|3082~Puerta sin control|1055~Kapı Kontrolde Değil|2070~Porta não está no controle"/>
    <s v="8421033~Door Not Closing Properly|1036~La porte ne se ferme pas correctement|1040~La porta non si chiude correttamente|3082~La puerta no se cierra correctamente|1055~Kapı Düzgün Kapanmıyor"/>
    <m/>
    <x v="0"/>
    <m/>
    <s v="4040XP-3071 STD CYLINDER ASSY ONLY MTBLK SRT"/>
    <s v="STD Cylinder"/>
    <m/>
    <m/>
    <d v="2025-09-15T20:00:00"/>
    <m/>
    <m/>
    <s v="Return and Replace"/>
    <s v="Active"/>
    <s v="Portal Cases"/>
    <s v="Maria Romero"/>
    <s v="Commercial"/>
    <d v="2025-09-15T20:00:00"/>
    <n v="0"/>
    <s v="Lcn"/>
    <s v="Door Not in Control"/>
    <s v="Door Not Closing Properly"/>
    <s v=""/>
    <s v="2026 / 02"/>
    <s v="Return / Replace / Scrap"/>
    <s v="Product"/>
    <x v="0"/>
  </r>
  <r>
    <d v="2026-02-27T10:24:50"/>
    <s v="CAS6455757"/>
    <s v="Issue"/>
    <s v="Return / Replace / Scrap"/>
    <s v="Defective Product"/>
    <m/>
    <s v="Out of Box"/>
    <x v="3"/>
    <s v="Dctl"/>
    <x v="68"/>
    <x v="2"/>
    <s v="RTN/RPL;_x000a__x000a_QTY (1x) 9550IQ-3462_x000a__x000a_Ship to;_x000a__x000a_Horizon Electronic Security LLC_x000a_Attention: Kristin Johnson_x000a_1645 Lakes Parkway _x000a_Suite H_x000a_Lawrenceville, GA 30043_x000a__x000a_Info;_x000a__x000a_Troubleshooting case CAS6452580_x000a_1816-A"/>
    <s v="Kristin Johnson"/>
    <m/>
    <s v="1816-A"/>
    <s v="788018-05"/>
    <m/>
    <s v="Lcn"/>
    <s v="Dctl"/>
    <s v="9550IQ"/>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9550IQ-3462 Controller Assy.                115"/>
    <s v="Control box"/>
    <m/>
    <m/>
    <d v="2026-01-23T02:00:00"/>
    <m/>
    <m/>
    <s v="Return and Replace"/>
    <s v="Active"/>
    <s v="Keith Clayton"/>
    <s v="Lisa Waterhouse"/>
    <s v="Commercial"/>
    <d v="2026-01-23T02:00:00"/>
    <n v="1"/>
    <s v="Lcn"/>
    <s v="Door Not in Control"/>
    <s v="Programming"/>
    <s v=""/>
    <s v="2026 / 02"/>
    <s v="Return / Replace / Scrap"/>
    <s v="Product"/>
    <x v="0"/>
  </r>
  <r>
    <d v="2026-02-27T11:41:05"/>
    <s v="CAS6456101"/>
    <s v="Issue"/>
    <s v="Return / Replace / Scrap"/>
    <s v="Incorrect/Missing Product"/>
    <m/>
    <m/>
    <x v="2"/>
    <s v="Lock"/>
    <x v="61"/>
    <x v="3"/>
    <s v="Customer emailed in for a replacement tailpiece. Customer received incorrect tailpiece for SFIC and needs correct one for FSIC_x000a__x000a_Nc replacement line 10_x000a_qty. 1_x000a_47269168 (Schlage FSIC tailpiece)_x000a__x000a_Ship to same address on order: _x000a_QUALITY DOOR &amp; HARDWARE INC 780 S RAILROAD AVE WEST BABYLON, NY, 11704, US"/>
    <s v="John Dinardo"/>
    <s v="14259186"/>
    <s v="QD3573"/>
    <s v="8148363"/>
    <n v="10"/>
    <s v="Schlage Commercial"/>
    <s v="Lock"/>
    <s v="ALX"/>
    <s v="El Sauzal"/>
    <n v="1"/>
    <s v="0281033~Allegion Sent Incorrect Product / Part"/>
    <s v="9721033~Incorrect Product|1036~Produit incorrect|1040~Prodotto errato"/>
    <m/>
    <x v="0"/>
    <m/>
    <s v="47269168"/>
    <m/>
    <m/>
    <m/>
    <d v="2026-01-30T02:00:00"/>
    <m/>
    <m/>
    <s v="Replace Only"/>
    <s v="Resolved"/>
    <s v="Daniel Lister"/>
    <s v="Venus Diaz"/>
    <s v="Commercial"/>
    <d v="2026-01-30T02:00:00"/>
    <n v="1"/>
    <s v="Schlage Commercial"/>
    <s v="Allegion Sent Incorrect Product / Part"/>
    <s v="Incorrect Product"/>
    <s v=""/>
    <s v="2026 / 02"/>
    <s v="Return / Replace / Scrap"/>
    <s v="Product"/>
    <x v="0"/>
  </r>
  <r>
    <d v="2026-02-27T12:11:15"/>
    <s v="CAS6456225"/>
    <s v="Issue"/>
    <s v="Return / Replace / Scrap"/>
    <s v="Defective Product"/>
    <m/>
    <s v="Reliability"/>
    <x v="5"/>
    <s v="Electronic Locks"/>
    <x v="69"/>
    <x v="1"/>
    <s v="Qnty: 2_x000a_CTE/MTB-11_x000a__x000a_Order No: _x000a_PO Number: SERV25181/SERV25240/_x000a_Supplier: WESCO_x000a__x000a_Caller reports CTE reader flashes yellow and stops working. Intermittent_x000a_Control board also flashes Yellow_x000a_Pool Gate A - CTE - 2100000000007A27 - Commissioned Date: 12/16/2025_x000a_Pool Gate B - CTE - 2100000000007D3D - Commissioned Date: 12/16/2025_x000a__x000a_Order number for this one not available he will call back if he can locate it._x000a_Traffic Gate A - CTE - 2100000000003B99 - Commissioned Date: 9/8/2025_x000a__x000a_Perform Full Factory Default Reset (FDR)_x000a_1. Press and hold the FDR button until the status LED blinks green. _x000a_2. Then press the Schlage button three (3) times._x000a_3. The CTE STATUS LED and the reader’s LED will blink green for one second, and the reader will beep for one second._x000a_4. The MODE LED will now indicate Factory Default mode._x000a__x000a_Still no improvement.  Will replace 2 units"/>
    <s v="Roberto Lantigua"/>
    <m/>
    <s v="SERV25181"/>
    <m/>
    <m/>
    <s v="Schlage Electronic Locks"/>
    <s v="Electronic Locks"/>
    <s v="CTE"/>
    <s v="Security"/>
    <n v="2"/>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m/>
    <s v="Main Board"/>
    <m/>
    <m/>
    <m/>
    <d v="2025-12-19T02:00:00"/>
    <m/>
    <s v="Replace Only"/>
    <s v="Resolved"/>
    <s v="Ernie Saldana"/>
    <s v="Ernie Saldana"/>
    <s v="Commercial"/>
    <d v="2025-12-19T02:00:00"/>
    <n v="2"/>
    <s v="Schlage Electronic Locks"/>
    <s v="Functional Electronic"/>
    <s v="Cannot lock / Unlock"/>
    <s v="No Response from Reader"/>
    <s v="2026 / 02"/>
    <s v="Return / Replace / Scrap"/>
    <s v="Product"/>
    <x v="0"/>
  </r>
  <r>
    <d v="2026-02-23T14:18:27"/>
    <s v="CAS6446176"/>
    <s v="Issue"/>
    <s v="Return / Replace / Scrap"/>
    <s v="Quantity"/>
    <m/>
    <m/>
    <x v="8"/>
    <s v="Lock"/>
    <x v="36"/>
    <x v="3"/>
    <s v="NO CHARGE REPLACEMENT ORDER: _x000a__x000a_LINE 9 QTY 20_x000a_CYL.C647.626.A_x000a__x000a_Is there anything else we should know about your request?: Good afternoon! Per our warehouse they just discovered that we are short 20ea C647 A 626 for line 9 of our PO 655360. There was no damage to the order when received. Please advise. Thank you!_x000a_Selected primary Product Type: Mechanical Locks_x000a_Do you also need to update the Ship To Address on your order?: No_x000a_The original ship-to address is saved on the shipping tab._x000a_Email: c.white@seclock.com_x000a_Preferred Contact Method: Email"/>
    <s v="SECLOCK"/>
    <s v="14227716"/>
    <s v="655360"/>
    <s v="8102951"/>
    <n v="9"/>
    <s v="Schlage Commercial"/>
    <s v="Lock"/>
    <s v="Cylinder"/>
    <s v="El Sauzal"/>
    <n v="20"/>
    <s v="0641033~Allegion Shipped Incorrect Amount|1040~(Allegion) Spedito Valore/Q.tà Errato|3082~Allegion envió una cantidad incorrecta|1036~Allegion a expédié un montant incorrect"/>
    <s v="3251033~Shortage|1040~Mancanza|1055~Eksiklik|3082~Escaso|1036~Rupture"/>
    <m/>
    <x v="1"/>
    <m/>
    <s v="CYLSS-FLCY*11001251"/>
    <m/>
    <m/>
    <m/>
    <d v="2025-12-11T19:00:00"/>
    <m/>
    <m/>
    <s v="Replace Only"/>
    <s v="Resolved"/>
    <s v="Portal Cases"/>
    <s v="Ramiro Hernandez"/>
    <s v="Commercial"/>
    <d v="2025-12-11T19:00:00"/>
    <n v="20"/>
    <s v="Falcon - Lock"/>
    <s v="Allegion Shipped Incorrect Amount"/>
    <s v="Shortage"/>
    <s v=""/>
    <s v="2026 / 02"/>
    <s v="Return / Replace / Scrap"/>
    <s v="Product"/>
    <x v="0"/>
  </r>
  <r>
    <d v="2026-02-23T15:56:08"/>
    <s v="CAS6446605"/>
    <s v="Issue"/>
    <s v="Return / Replace / Scrap"/>
    <s v="Incorrect/Missing Product"/>
    <m/>
    <m/>
    <x v="0"/>
    <s v="Exit"/>
    <x v="14"/>
    <x v="0"/>
    <s v="Line 1 - missing part_x000a__x000a_Replace no charge:_x000a_Line 1 Qty 1_x000a_900624-00-33A/35A CYLINDER RETAINER PKG_x000a__x000a_Ship to orig address:_x000a_370 OLD LAURENS RD SUITE 200_x000a_SIMPSONVILLE, SC 29681_x000a_____________________________________x000a_Selected primary Product Type: Exits_x000a_Do you also need to update the Ship To Address on your order?: No_x000a_The original ship-to address is saved on the shipping tab._x000a_One or more files were provided by the customer and saved in the timeline._x000a_Email: fpinnock@cookandboardman.com_x000a_Phone Number: 8649633414_x000a_Preferred Contact Method: Email"/>
    <s v="COOK &amp; BOARDMAN LLC"/>
    <s v="SO03215490"/>
    <s v="369434-06"/>
    <s v="45652109"/>
    <n v="1"/>
    <s v="Von Duprin"/>
    <s v="Exit"/>
    <s v="33A/35A"/>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00624-00"/>
    <m/>
    <m/>
    <m/>
    <d v="2026-01-05T19:00:00"/>
    <m/>
    <m/>
    <s v="Replace Only"/>
    <s v="Resolved"/>
    <s v="Portal Cases"/>
    <s v="Tuesday Bailey"/>
    <s v="Commercial"/>
    <d v="2026-01-05T19:00:00"/>
    <n v="1"/>
    <s v="Von Duprin"/>
    <s v="Allegion Sent Missing Product / Part"/>
    <s v="Missing Part / Component"/>
    <s v=""/>
    <s v="2026 / 02"/>
    <s v="Return / Replace / Scrap"/>
    <s v="Product"/>
    <x v="0"/>
  </r>
  <r>
    <d v="2026-02-24T10:52:39"/>
    <s v="CAS6447906"/>
    <s v="Issue"/>
    <s v="Return / Replace / Scrap"/>
    <s v="Incorrect/Missing Product"/>
    <m/>
    <m/>
    <x v="1"/>
    <s v="Accy"/>
    <x v="62"/>
    <x v="0"/>
    <s v="N/C replacement, shortage of below material. _x000a__x000a_Line 9 - Qty 1 - WS406/407-CCV US32D_x000a__x000a_Ship to:_x000a_Block_x000a_1016 WITZEL AVE_x000a_OSHKOSH, WI 54902_x000a_USA_x000a__x000a_Is there anything else we should know about your request?: We received a quantity of 15, please provide the remaining 1 to complete our requested total of 16._x000a_Selected primary Product Type: ProExpress/FastTrack_x000a_Do you also need to update the Ship To Address on your order?: No_x000a_The original ship-to address is saved on the shipping tab._x000a_Email: tiannae@blockiron.com_x000a_Preferred Contact Method: Email"/>
    <s v="BLOCK IRON &amp; SUPPLY"/>
    <s v="SO03198553"/>
    <s v="783900"/>
    <s v="45613528"/>
    <n v="9"/>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S.10833"/>
    <m/>
    <m/>
    <m/>
    <d v="2025-12-02T19:00:00"/>
    <m/>
    <m/>
    <s v="Replace Only"/>
    <s v="Resolved"/>
    <s v="Portal Cases"/>
    <s v="Caleb Nanzer"/>
    <s v="Commercial"/>
    <d v="2025-12-02T19:00:00"/>
    <n v="1"/>
    <s v="Ives / Gj Commercial"/>
    <s v="Allegion Sent Missing Product / Part"/>
    <s v="Missing Product"/>
    <s v=""/>
    <s v="2026 / 02"/>
    <s v="Return / Replace / Scrap"/>
    <s v="Product"/>
    <x v="0"/>
  </r>
  <r>
    <d v="2026-02-23T11:25:26"/>
    <s v="CAS6445425"/>
    <s v="Issue"/>
    <s v="Return / Replace / Scrap"/>
    <s v="Shipping"/>
    <m/>
    <m/>
    <x v="7"/>
    <s v="Accy"/>
    <x v="28"/>
    <x v="0"/>
    <s v="REPLACEMENT_x000a_PER CUSTOMER REQUEST _x000a_BOTH LINES 4 AND 6 CAME IN DAMAGED CUSTOMER WILL PROVIDE PICTURES. BOXES WERE DAMAGES FROM UPS AND ONE OF THE LARGER BOXES WERE CRUSHED _x000a__x000a_LINE 4 _x000a_34G 100&quot; (2540MM)_x000a_1 EACH _x000a__x000a_LINE 6 _x000a_38G 100&quot; (2540MM)_x000a_1 EACH _x000a__x000a__x000a_SHIP TO:_x000a_LMC #034800 DOUG ASHY BLDG MATERIALS_x000a_4950 JOHNSTON ST_x000a_LAFAYETTE, LA 70503_x000a_USA"/>
    <s v="BANNER SOLUTIONS"/>
    <s v="SO03236478"/>
    <s v="6376403"/>
    <s v="45707419"/>
    <n v="4"/>
    <s v="Zero"/>
    <s v="Accy"/>
    <s v="Perimeter Seal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2"/>
    <m/>
    <s v="ST34"/>
    <m/>
    <m/>
    <m/>
    <d v="2026-02-09T19:00:00"/>
    <m/>
    <m/>
    <s v="Replace Only"/>
    <s v="Resolved"/>
    <s v="Derius Moore"/>
    <s v="Caleb Nanzer"/>
    <s v="Commercial"/>
    <d v="2026-02-09T19:00:00"/>
    <n v="1"/>
    <s v="Zero"/>
    <s v="Damaged in Transit"/>
    <s v="Damaged in Transit"/>
    <s v=""/>
    <s v="2026 / 02"/>
    <s v="Return / Replace / Scrap"/>
    <s v="Product"/>
    <x v="0"/>
  </r>
  <r>
    <d v="2026-02-23T11:25:26"/>
    <s v="CAS6445425"/>
    <s v="Issue"/>
    <s v="Return / Replace / Scrap"/>
    <s v="Shipping"/>
    <m/>
    <m/>
    <x v="7"/>
    <s v="Accy"/>
    <x v="28"/>
    <x v="0"/>
    <s v="REPLACEMENT_x000a_PER CUSTOMER REQUEST _x000a_BOTH LINES 4 AND 6 CAME IN DAMAGED CUSTOMER WILL PROVIDE PICTURES. BOXES WERE DAMAGES FROM UPS AND ONE OF THE LARGER BOXES WERE CRUSHED _x000a__x000a_LINE 4 _x000a_34G 100&quot; (2540MM)_x000a_1 EACH _x000a__x000a_LINE 6 _x000a_38G 100&quot; (2540MM)_x000a_1 EACH _x000a__x000a__x000a_SHIP TO:_x000a_LMC #034800 DOUG ASHY BLDG MATERIALS_x000a_4950 JOHNSTON ST_x000a_LAFAYETTE, LA 70503_x000a_USA"/>
    <s v="BANNER SOLUTIONS"/>
    <s v="SO03236478"/>
    <s v="6376403"/>
    <s v="45707419"/>
    <n v="6"/>
    <s v="Zero"/>
    <s v="Accy"/>
    <s v="Perimeter Seal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2"/>
    <m/>
    <s v="ST38"/>
    <s v="Astragal"/>
    <m/>
    <m/>
    <d v="2026-02-09T19:00:00"/>
    <m/>
    <m/>
    <s v="Replace Only"/>
    <s v="Resolved"/>
    <s v="Derius Moore"/>
    <s v="Caleb Nanzer"/>
    <s v="Commercial"/>
    <d v="2026-02-09T19:00:00"/>
    <n v="1"/>
    <s v="Zero"/>
    <s v="Damaged in Transit"/>
    <s v="Damaged in Transit"/>
    <s v=""/>
    <s v="2026 / 02"/>
    <s v="Return / Replace / Scrap"/>
    <s v="Product"/>
    <x v="0"/>
  </r>
  <r>
    <d v="2026-02-24T12:57:20"/>
    <s v="CAS6448489"/>
    <s v="Issue"/>
    <s v="Return / Replace / Scrap"/>
    <s v="Incorrect/Missing Product"/>
    <m/>
    <m/>
    <x v="9"/>
    <s v="Door"/>
    <x v="41"/>
    <x v="6"/>
    <s v="No Charge Replace Line #4 Locate strike 40 5-16 FROM BOTTOM_x000a_  _x000a_Replacement showed up incorrect again. _x000a__x000a_Previous Case: (4)  strike off  loc  2&quot;_x000a_Order #105600, Our PO 27572-KK,_x000a_Line item 4, FN164 strike jamb, when our shop guy went to weld it this_x000a_morning realized the prep is in the wrong place.   I have attached pictures_x000a_showing the locations, and pictures of the strike jamb standing next to a_x000a_correct one.   _x000a_Please put in a replacement for the strike jamb._x000a_Thanks_x000a_Julie_x000a_Effingham Builders Supply"/>
    <s v="EFFINGHAM BUILDERS SUPPLY"/>
    <s v="105600"/>
    <s v="27572-KK"/>
    <s v="11886856"/>
    <n v="4"/>
    <s v="Steelcraft"/>
    <s v="Door"/>
    <s v="F/FN"/>
    <s v="Blue Ash"/>
    <n v="1"/>
    <s v="0241036~Allegion a produit un produit incorrect|1033~Allegion Manuf Incorrect Product"/>
    <s v="9561033~Prep Location - Lock/Strike"/>
    <m/>
    <x v="0"/>
    <m/>
    <s v="FN164 SJ"/>
    <m/>
    <m/>
    <m/>
    <d v="2026-01-15T19:00:00"/>
    <m/>
    <m/>
    <s v="Replace Only"/>
    <s v="Resolved"/>
    <s v="Daniel Doerr"/>
    <s v="Jeff Livingston"/>
    <s v="Commercial"/>
    <d v="2026-01-15T19:00:00"/>
    <n v="1"/>
    <s v="Steelcraft"/>
    <s v="Allegion Manuf Incorrect Product"/>
    <s v="Prep Location - Lock/Strike"/>
    <s v=""/>
    <s v="2026 / 02"/>
    <s v="Return / Replace / Scrap"/>
    <s v="Product"/>
    <x v="0"/>
  </r>
  <r>
    <d v="2026-02-24T12:57:32"/>
    <s v="CAS6448490"/>
    <s v="Issue"/>
    <s v="Return / Replace / Scrap"/>
    <s v="Defective Product"/>
    <m/>
    <s v="Reliability"/>
    <x v="0"/>
    <s v="Exit"/>
    <x v="18"/>
    <x v="0"/>
    <s v="Replace 1 /040063-00_x000a__x000a_Please ship this unit to me and I will swap with the installer and return the failed unit to the factory if necessary._x000a__x000a_Scott Bailey_x000a_244 Legacy Hills _x000a_New Braunfels, TX 78132"/>
    <s v="Scott Bailey"/>
    <s v="SO02994184"/>
    <s v="369783-05"/>
    <s v="45409461"/>
    <m/>
    <s v="Von Duprin"/>
    <s v="Exit"/>
    <s v="98/99"/>
    <s v="Indianapolis"/>
    <n v="1"/>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m/>
    <s v="Motor"/>
    <m/>
    <m/>
    <d v="2025-07-06T20:00:00"/>
    <m/>
    <m/>
    <s v="Replace Only"/>
    <s v="Resolved"/>
    <s v="Cary Bowman"/>
    <s v="Caleb Nanzer"/>
    <s v="Commercial"/>
    <d v="2025-07-06T20:00:00"/>
    <n v="0"/>
    <s v="Von Duprin"/>
    <s v="Functional Electronic"/>
    <s v="Motor / Solenoid Issue"/>
    <s v="Motor Not Pulling / Releasing"/>
    <s v="2026 / 02"/>
    <s v="Return / Replace / Scrap"/>
    <s v="Product"/>
    <x v="0"/>
  </r>
  <r>
    <d v="2026-02-25T05:31:06"/>
    <s v="CAS6449801"/>
    <s v="Issue"/>
    <s v="Credit / Debit Request"/>
    <s v="Material Debit"/>
    <m/>
    <m/>
    <x v="1"/>
    <s v="Accy"/>
    <x v="1"/>
    <x v="0"/>
    <s v="THE FACTORY LOCATED THE MISSING HINGES. _x000a__x000a_DEBIT:  $439.92_x000a__x000a_P60024675RPL21926 / SO03279213"/>
    <s v="ALLEGION UK LIMITED"/>
    <s v="SO03279213"/>
    <s v="P60024675RPL21926"/>
    <s v="45718897"/>
    <n v="1"/>
    <s v="Ives / Gj Commercial"/>
    <s v="Accy"/>
    <s v="Hinges"/>
    <s v="Indianapolis"/>
    <n v="12"/>
    <s v="1791033~Surplus Inventory in Box|1040~Eccedenza nella confezione|1036~Excédent dans la boite"/>
    <s v="4461040~Eccedenza nella confezione|1033~Surplus Inventory In Box|1036~Excédent dans la boite"/>
    <m/>
    <x v="0"/>
    <m/>
    <s v="AH5BB1-059"/>
    <m/>
    <m/>
    <m/>
    <d v="2026-02-23T19:00:00"/>
    <m/>
    <m/>
    <s v="Debit Request"/>
    <s v="Resolved"/>
    <s v="Karec Jones"/>
    <s v="Karec Jones"/>
    <s v="International"/>
    <d v="2026-02-23T19:00:00"/>
    <n v="12"/>
    <s v="Ives / Gj Commercial"/>
    <s v="Surplus Inventory in Box"/>
    <s v="Surplus Inventory In Box"/>
    <s v=""/>
    <s v="2026 / 02"/>
    <s v="Credit / Debit Request"/>
    <s v="Product"/>
    <x v="0"/>
  </r>
  <r>
    <d v="2026-02-25T18:09:07"/>
    <s v="CAS6452241"/>
    <s v="Issue"/>
    <s v="Return / Replace / Scrap"/>
    <s v="Defective Product"/>
    <m/>
    <s v="Reliability"/>
    <x v="8"/>
    <s v="Lock"/>
    <x v="54"/>
    <x v="3"/>
    <s v="Return and replace. Issue call tag to return defective to Rob Harrison in Security Co for evaluation._x000a__x000a_NEEDS CALL TAGS_x000a__x000a_LOCK.T881.P6.DAN.622.23981145.5164.134.KA-0BIT.C.330055.2.CON_x000a__x000a_SHIP TO: _x000a_Patterson Palm Builders Hardware, Inc._x000a_525 N. Andreasen, Suite H_x000a_Escondido, Ca. 92029"/>
    <s v="Patterson Palm"/>
    <s v="14234177"/>
    <s v="26918#1 RPL CAS6338078"/>
    <s v="8112146"/>
    <n v="1"/>
    <s v="Falcon"/>
    <s v="Lock"/>
    <s v="T"/>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T-FLLK*9621168"/>
    <s v="T881"/>
    <s v="Chassis"/>
    <m/>
    <d v="2025-12-11T19:00:00"/>
    <d v="2026-02-25T02:00:00"/>
    <m/>
    <s v="Return and Replace"/>
    <s v="Active"/>
    <s v="Robert Harrison"/>
    <s v="Ramiro Hernandez"/>
    <s v="Commercial"/>
    <d v="2025-12-11T19:00:00"/>
    <n v="1"/>
    <s v="Falcon - Lock"/>
    <s v="Functional Mechanical"/>
    <s v="Cannot lock / Unlock"/>
    <s v=""/>
    <s v="2026 / 02"/>
    <s v="Return / Replace / Scrap"/>
    <s v="Product"/>
    <x v="0"/>
  </r>
  <r>
    <d v="2026-02-26T09:59:01"/>
    <s v="CAS6452876"/>
    <s v="Issue"/>
    <s v="Return / Replace / Scrap"/>
    <s v="Defective Product"/>
    <m/>
    <s v="Out of Box"/>
    <x v="2"/>
    <s v="Lock"/>
    <x v="3"/>
    <x v="1"/>
    <s v="Is there visible damage to exterior of shipping cartons?: no_x000a_Is there anything else we should know about your request?: 2 OF THE LEVERS ARRIVED DAMAGED DUE TO PACKAGING.  WE SENT OUT REPLACEMENT LEVERS AND ARE REQUESTING REPLACEMENT OF THE FOLLOWING *ONLY* QTY: 1 SCALX-LP-CL-622-ATH.  WE CAN ADD THIS ITEM BACK INTO STOCK._x000a_Selected primary Product Type: Mechanical Locks_x000a_Do you also need to update the Ship To Address on your order?: No_x000a_The original ship-to address is saved on the shipping tab._x000a_One or more files were provided by the customer and saved in the timeline._x000a_Email: jr@mfsales.com_x000a_Phone Number: 8002212052_x000a_Preferred Contact Method: Email_x000a_"/>
    <s v="MAYFLOWER SALES COMPANY"/>
    <s v="14225371"/>
    <s v="132279"/>
    <s v="8119459"/>
    <m/>
    <m/>
    <m/>
    <m/>
    <m/>
    <n v="1"/>
    <s v="0491040~Imballaggio|1033~Insufficient Packaging|1036~Emballage|3082~Embalaje"/>
    <s v="1111040~Imballaggio|3082~Embalaje|1033~Insufficient Packaging|1036~Emballage"/>
    <m/>
    <x v="1"/>
    <m/>
    <s v="ND-SLLK*11169618"/>
    <m/>
    <m/>
    <m/>
    <d v="2025-12-30T19:00:00"/>
    <m/>
    <m/>
    <m/>
    <s v="Active"/>
    <s v="Portal Cases"/>
    <s v="Portal Cases"/>
    <s v="Commercial"/>
    <d v="2025-12-30T19:00:00"/>
    <n v="1"/>
    <s v="Schlage Commercial"/>
    <s v="Insufficient Packaging"/>
    <s v="Insufficient Packaging"/>
    <s v=""/>
    <s v="2026 / 02"/>
    <s v="Return / Replace / Scrap"/>
    <s v="Product"/>
    <x v="0"/>
  </r>
  <r>
    <d v="2026-02-27T07:33:35"/>
    <s v="CAS6455205"/>
    <s v="Issue"/>
    <s v="Return / Replace / Scrap"/>
    <s v="Defective Product"/>
    <m/>
    <s v="Out of Box"/>
    <x v="0"/>
    <s v="Exit"/>
    <x v="18"/>
    <x v="0"/>
    <s v="REPLACE AT NO CHARGE_x000a_(3) 050026 98/99R/-F C/C KIT L/CVR_x000a_(6) 050021 98/9927/-F C/C KIT L/CVR_x000a__x000a_SHIP TO_x000a_Paramount Trim, Inc_x000a_Walid Khaffed_x000a_5314 56th Commerce Park Blvd_x000a_Tampa, FL 33610_x000a__x000a_813-927-1082_x000a_walid@paramounttb.com"/>
    <s v="UNIFIED DOOR &amp; HARDWARE GROUP dba LONG ISLAND FIREPROOF DOOR"/>
    <s v="SO03089325"/>
    <s v="6717-02"/>
    <s v="45536727 10/6/2025"/>
    <m/>
    <s v="Von Duprin"/>
    <s v="Exit"/>
    <s v="98/99"/>
    <s v="Indianapolis"/>
    <n v="3"/>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050026-00: 98/99R/-F C/C KIT L/CVR"/>
    <s v="Center Case Kit"/>
    <m/>
    <m/>
    <d v="2025-10-06T00:00:00"/>
    <m/>
    <m/>
    <s v="Replace Only"/>
    <s v="Resolved"/>
    <s v="Karen Fischer"/>
    <s v="Karen Fischer"/>
    <s v="Commercial"/>
    <d v="2025-10-06T00:00:00"/>
    <n v="0"/>
    <s v="Von Duprin"/>
    <s v="Functional Mechanical"/>
    <s v="Manufacturing"/>
    <s v="Mfg Issue / Machining Issue"/>
    <s v="2026 / 02"/>
    <s v="Return / Replace / Scrap"/>
    <s v="Product"/>
    <x v="0"/>
  </r>
  <r>
    <d v="2026-02-27T08:23:48"/>
    <s v="CAS6455266"/>
    <s v="Issue"/>
    <s v="Return / Replace / Scrap"/>
    <s v="Defective Product"/>
    <m/>
    <s v="Out of Box"/>
    <x v="0"/>
    <s v="Exit"/>
    <x v="70"/>
    <x v="0"/>
    <s v="Replace at N/C_x000a_Per tech support, relay board is stuck in active and needs replaced (CAS6440540)_x000a__x000a_Line 1 (QTY 1) 900-4RL_x000a__x000a_Ship To Address:_x000a_SKYLINE DOOR &amp; HARDWARE_x000a_1875 DILLARD DR_x000a_Salem, VA 24153_x000a_USA"/>
    <s v="Skyline Door &amp; Hardware LLC"/>
    <s v="SO02252096"/>
    <s v="PO002509"/>
    <s v="44471716"/>
    <n v="1"/>
    <s v="Von Duprin"/>
    <s v="Exit"/>
    <s v="Power Supplies"/>
    <s v="Indianapolis"/>
    <n v="1"/>
    <s v="0321033~Functional Electronic|1040~Funzionamento Elettronico|3082~Función electrónica|1036~Electronique fonctionnelle"/>
    <s v="0241033~Circuit Board Issue|1040~Problema della scheda|3082~Problema placa circuito|1036~PB de circuit imprimé"/>
    <s v="0241033~Input / Output Not Working|1036~L'entrée/la sortie ne fonctionne pas/en panne|3082~Entrada/salida no funciona|1040~Input/Output non funziona"/>
    <x v="0"/>
    <m/>
    <s v="44489920-00"/>
    <s v="900-4RL"/>
    <m/>
    <m/>
    <d v="2023-06-05T00:00:00"/>
    <m/>
    <m/>
    <s v="Replace Only"/>
    <s v="Active"/>
    <s v="Brayden Helms"/>
    <s v="Brayden Helms"/>
    <s v="Commercial"/>
    <d v="2023-06-05T00:00:00"/>
    <n v="0"/>
    <s v="Von Duprin"/>
    <s v="Functional Electronic"/>
    <s v="Circuit Board Issue"/>
    <s v="Input / Output Not Working"/>
    <s v="2026 / 02"/>
    <s v="Return / Replace / Scrap"/>
    <s v="Product"/>
    <x v="0"/>
  </r>
  <r>
    <d v="2026-02-27T12:03:20"/>
    <s v="CAS6456203"/>
    <s v="Issue"/>
    <s v="Return / Replace / Scrap"/>
    <s v="Defective Product"/>
    <m/>
    <s v="Reliability"/>
    <x v="3"/>
    <s v="Dctl"/>
    <x v="35"/>
    <x v="2"/>
    <s v="CUSTOMER HAS A LEAKING CLOSER BODY_x000a__x000a_REPLACE_x000a__x000a_QTY: 1_x000a_4642-3971 ALUM_x000a__x000a_RETURN_x000a__x000a_QTY: 1_x000a_4642-3971 ALUM"/>
    <s v="SCHILLER ARCHITECTURAL HARDWARE AND DOOR SYSTEMS"/>
    <s v="744405 00"/>
    <s v="494265"/>
    <m/>
    <m/>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2-3971 Only Cylinder                            ALUM"/>
    <s v="Cylinder"/>
    <m/>
    <m/>
    <d v="2025-05-27T02:00:00"/>
    <m/>
    <m/>
    <s v="Return and Replace"/>
    <s v="Active"/>
    <s v="Tarin Smith"/>
    <s v="Lisa Waterhouse"/>
    <s v="Commercial"/>
    <d v="2025-05-27T02:00:00"/>
    <n v="0"/>
    <s v="Lcn"/>
    <s v="Leaking After Install"/>
    <s v="Leaking Grease"/>
    <s v=""/>
    <s v="2026 / 02"/>
    <s v="Return / Replace / Scrap"/>
    <s v="Product"/>
    <x v="0"/>
  </r>
  <r>
    <d v="2026-02-24T15:30:08"/>
    <s v="CAS6449195"/>
    <s v="Issue"/>
    <s v="Return / Replace / Scrap"/>
    <s v="Incorrect/Missing Product"/>
    <m/>
    <m/>
    <x v="0"/>
    <s v="Exit"/>
    <x v="18"/>
    <x v="0"/>
    <s v="Replace_x000a_Line 5 _x000a_Qty 1: 050020_x000a__x000a_Per tech support master cam was installed incorrectly_x000a__x000a_Ship To:_x000a_Graham-Hodge Associates_x000a_Attn Stephen Jedlicka_x000a_25 Little John Glen Ct_x000a_Greenville, SC 29615"/>
    <s v="Deneen Parker"/>
    <s v="SO03131891"/>
    <s v="117424"/>
    <m/>
    <n v="5"/>
    <s v="Von Duprin"/>
    <s v="Exit"/>
    <s v="98/99"/>
    <s v="Indianapolis"/>
    <n v="1"/>
    <s v="0281033~Allegion Sent Incorrect Product / Part"/>
    <s v="9731033~Incorrect Part / Component|1036~Composant/pièce incorrect|1040~Componente errato"/>
    <m/>
    <x v="0"/>
    <m/>
    <s v="050020-00"/>
    <m/>
    <m/>
    <m/>
    <d v="2025-10-15T20:00:00"/>
    <m/>
    <m/>
    <s v="Replace Only"/>
    <s v="Resolved"/>
    <s v="Dana Chase"/>
    <s v="Kylie Hurt"/>
    <s v="Commercial"/>
    <d v="2025-10-15T20:00:00"/>
    <n v="0"/>
    <s v="Von Duprin"/>
    <s v="Allegion Sent Incorrect Product / Part"/>
    <s v="Incorrect Part / Component"/>
    <s v=""/>
    <s v="2026 / 02"/>
    <s v="Return / Replace / Scrap"/>
    <s v="Product"/>
    <x v="0"/>
  </r>
  <r>
    <d v="2026-02-26T12:11:36"/>
    <s v="CAS6453559"/>
    <s v="Issue"/>
    <s v="Return / Replace / Scrap"/>
    <s v="Incorrect/Missing Product"/>
    <m/>
    <m/>
    <x v="10"/>
    <s v="Lock"/>
    <x v="60"/>
    <x v="4"/>
    <s v="Hi Team,_x000a_I have received SRL13109 x60 instead of SRL13232 x 52. Please refer to the images below to see what we have received._x000a_Please send us the replacement via Fedex/Courier asap. Thanks._x000a__x000a_Line 6 / QTY - 52 / LOCK.F51A.PLY.626.16-211.10-063.134.KD.C.48-180.2_x000a__x000a_Hello Earnest._x000a_I want to make sure I understand what is needed before I replace anything.  You ordered 52 ea of this item:_x000a_043156399758 / LOCK.F51A.PLY.626.16-211.10-063.134.KD.C.48-180.2   (They are not available in Visual Pack so what was entered was box pack._x000a_Is this what we are replacing?_x000a_Please confirm._x000a__x000a_043156399758 / LOCK.F51A.PLY.626.16-211.10-063.134.KD.C.48-180.2   52 ea confirmed for replacements._x000a_lcarl"/>
    <s v="Allegion New Zealand "/>
    <s v="14240450"/>
    <s v="P154188"/>
    <m/>
    <n v="6"/>
    <s v="Schlage Residential"/>
    <s v="Lock"/>
    <s v="F Handleset"/>
    <s v="Ensenada"/>
    <n v="52"/>
    <s v="0281033~Allegion Sent Incorrect Product / Part"/>
    <s v="9721033~Incorrect Product|1036~Produit incorrect|1040~Prodotto errato"/>
    <m/>
    <x v="0"/>
    <m/>
    <s v="043156399758"/>
    <m/>
    <m/>
    <m/>
    <d v="2026-01-21T19:00:00"/>
    <m/>
    <m/>
    <s v="Replace Only"/>
    <s v="Resolved"/>
    <s v="Lonnie Carl"/>
    <s v="Lonnie Carl"/>
    <s v="International"/>
    <d v="2026-01-21T19:00:00"/>
    <n v="52"/>
    <s v="Schlage Residential"/>
    <s v="Allegion Sent Incorrect Product / Part"/>
    <s v="Incorrect Product"/>
    <s v=""/>
    <s v="2026 / 02"/>
    <s v="Return / Replace / Scrap"/>
    <s v="Product"/>
    <x v="0"/>
  </r>
  <r>
    <d v="2026-02-23T06:15:41"/>
    <s v="CAS6444552"/>
    <s v="Issue"/>
    <s v="Return / Replace / Scrap"/>
    <s v="Defective Product"/>
    <m/>
    <s v="Reliability"/>
    <x v="0"/>
    <s v="Exit"/>
    <x v="57"/>
    <x v="0"/>
    <s v="RPL LINE 5 M996 LOCK ONLY QTY. 1_x000a__x000a_SLI ATTACHED._x000a__x000a_RPL# SO03282927_x000a__x000a_A CREDIT OF $ 829.01 HAS BEEN SUBMITTED TO OFFSET THE COST OF THIS REPLACEMENT."/>
    <s v="STAM METALÚRGICA LTDA"/>
    <s v="SO02727594"/>
    <s v="2003ALMICPQ03VD01"/>
    <s v="45063049"/>
    <n v="5"/>
    <s v="Von Duprin"/>
    <s v="Exit"/>
    <s v="Mechanical Parts / Kits"/>
    <s v="Indianapolis"/>
    <n v="1"/>
    <s v="0321033~Functional Electronic|1040~Funzionamento Elettronico|3082~Función electrónica|1036~Electronique fonctionnelle"/>
    <s v="1441033~Wear and Tear|1040~Usura e rottura|3082~Usar y tirar|1036~Usure et détérioration"/>
    <s v="0611033~Worn Part / Broken Part|1036~Worn Part / Broken part|3082~Componente desgastado/roto|1040~Parte logorata / parte rotta"/>
    <x v="0"/>
    <m/>
    <s v="trim.28588"/>
    <s v="Mortise Lock"/>
    <m/>
    <m/>
    <d v="2024-10-01T20:00:00"/>
    <m/>
    <m/>
    <s v="Return and Replace"/>
    <s v="Resolved"/>
    <s v="James Andres"/>
    <s v="James Andres"/>
    <s v="International"/>
    <d v="2024-10-01T20:00:00"/>
    <n v="0"/>
    <s v="Von Duprin"/>
    <s v="Functional Electronic"/>
    <s v="Wear and Tear"/>
    <s v="Worn Part / Broken Part"/>
    <s v="2026 / 02"/>
    <s v="Return / Replace / Scrap"/>
    <s v="Product"/>
    <x v="0"/>
  </r>
  <r>
    <d v="2026-02-23T06:46:15"/>
    <s v="CAS6444577"/>
    <s v="Issue"/>
    <s v="Return / Replace / Scrap"/>
    <s v="Defective Product"/>
    <m/>
    <s v="Out of Box"/>
    <x v="1"/>
    <s v="Accy"/>
    <x v="16"/>
    <x v="0"/>
    <s v="RPL LINE 1 QTY. 42 DUE TO NOT THREADED ALL THE WAY. _x000a__x000a_RPL# SO03284647_x000a__x000a_A CREDIT OF $ 5,178.52 HAS BEEN SUBMITTED TO OFFSET THE COST OF THIS REPLACEMENT._x000a__x000a_RETURN DEFECTIVE PULLS_x000a_SHIP TO_x000a_ISEC_x000a_2149 COMMERCE PLACE, _x000a_HAYWARD CA 94545_x000a_CONTACT: JOHNNY FRENCH 925-858-4623_x000a_CALL 48 HOURS IN ADVANCE OF DELIVERY TO SCHEDULE."/>
    <s v="Allegion - AD Systems"/>
    <s v="SO03066699"/>
    <s v="P40009737"/>
    <s v="45477233"/>
    <n v="1"/>
    <s v="Ives / Gj Commercial"/>
    <s v="Accy"/>
    <s v="Pulls &amp; Pushbars"/>
    <s v="Indianapolis"/>
    <n v="42"/>
    <s v="0311033~Functional Mechanical|1040~Funzionamento Meccanico|3082~Función mecánica|1036~Functional Mechanical"/>
    <s v="0941033~Manufacturing Issue|1040~Problema Produzione|3082~Problema de producción|1036~PB de fabrication"/>
    <s v="0181033~Fastener Issue|1036~Problème de fixation|3082~Problema de fijación|1040~Problema di fissaggio"/>
    <x v="0"/>
    <m/>
    <s v="PL8103EZHD-11.10011"/>
    <s v="Decorative Pulls"/>
    <m/>
    <m/>
    <d v="2025-09-01T20:00:00"/>
    <m/>
    <m/>
    <s v="Return and Replace"/>
    <s v="Active"/>
    <s v="James Andres"/>
    <s v="James Andres"/>
    <s v="Commercial"/>
    <d v="2025-09-01T20:00:00"/>
    <n v="0"/>
    <s v="Ives / Gj Commercial"/>
    <s v="Functional Mechanical"/>
    <s v="Manufacturing Issue"/>
    <s v="Fastener Issue"/>
    <s v="2026 / 02"/>
    <s v="Return / Replace / Scrap"/>
    <s v="Product"/>
    <x v="0"/>
  </r>
  <r>
    <d v="2026-02-23T13:58:09"/>
    <s v="CAS6446071"/>
    <s v="Issue"/>
    <s v="Return / Replace / Scrap"/>
    <s v="Defective Product"/>
    <m/>
    <s v="Out of Box"/>
    <x v="9"/>
    <s v="Door"/>
    <x v="56"/>
    <x v="6"/>
    <s v="Credit $143.32_x000a__x000a_Top channel issue_x000a__x000a_Portal Case : Selected credit reason: Other_x000a_Is there anything else we should know about this request: BS02350 FOR 1 FROM PO 16263, TOP CHANNEL STICKING OUT BY 1/8._x000a_One or more files were provided by the customer and saved in the timeline._x000a_Email: sgibbs@jeldwen.com_x000a_Phone Number: (530) 704-3422_x000a_Preferred Contact Method: Email"/>
    <s v="AMERICAN BUILDING SUPPLY"/>
    <s v="107704"/>
    <s v="16263"/>
    <s v="11885808"/>
    <n v="1"/>
    <s v="Steelcraft"/>
    <s v="Door"/>
    <s v="SZ"/>
    <s v="Blue Ash"/>
    <n v="1"/>
    <s v="0071033~Appearance / Finish|1040~Estetica / Finitura|3082~Estética / Acabado|1036~Apparence/Finition"/>
    <s v="5281033~Misalignment|1036~Désalignement|1040~Disallineamento|3082~Desalineación|1055~Yanlış Hizalanması"/>
    <m/>
    <x v="0"/>
    <m/>
    <s v="BS02350.DOOR.STL.CFG.L.FALCON"/>
    <m/>
    <m/>
    <m/>
    <d v="2026-01-08T19:00:00"/>
    <m/>
    <m/>
    <s v="Credit Request"/>
    <s v="Resolved"/>
    <s v="Portal Cases"/>
    <s v="Daniel Doerr"/>
    <s v="Commercial"/>
    <d v="2026-01-08T19:00:00"/>
    <n v="1"/>
    <s v="Steelcraft"/>
    <s v="Appearance / Finish"/>
    <s v="Misalignment"/>
    <s v=""/>
    <s v="2026 / 02"/>
    <s v="Return / Replace / Scrap"/>
    <s v="Product"/>
    <x v="0"/>
  </r>
  <r>
    <d v="2026-02-23T16:53:04"/>
    <s v="CAS6446850"/>
    <s v="Issue"/>
    <s v="Return / Replace / Scrap"/>
    <s v="Incorrect/Missing Product"/>
    <m/>
    <m/>
    <x v="0"/>
    <s v="Exit"/>
    <x v="18"/>
    <x v="0"/>
    <s v="REPLACE AT NO CHARGE_x000a_QTY (1) 7500 US10_x000a__x000a_Missing from_x000a_Line 2 = 9875-L-F-US10-4'-LHR-M996-17-US10-FS-575-PBT=US10-CON_x000a__x000a_SHIP TO_x000a_H J MARTIN &amp; SON INC_x000a_1631 WESTERN AVE_x000a_Green Bay, WI 54303_x000a__x000a_Is there anything else we should know about your request?: Box was missing the mortise lock assembly_x000a_Selected primary Product Type: Exits_x000a_Do you also need to update the Ship To Address on your order?: No_x000a_The original ship-to address is saved on the shipping tab._x000a_Email: c.vandergrinten@hjmartin.com_x000a_Phone Number: 920-609-6047_x000a_Preferred Contact Method: Email"/>
    <s v="H J MARTIN &amp; SON INC"/>
    <s v="SO02966089"/>
    <s v="136321021##1"/>
    <s v="45363850 6/3/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31408-06"/>
    <m/>
    <m/>
    <m/>
    <d v="2025-06-02T20:00:00"/>
    <m/>
    <m/>
    <s v="Replace Only"/>
    <s v="Resolved"/>
    <s v="Portal Cases"/>
    <s v="Karen Fischer"/>
    <s v="Commercial"/>
    <d v="2025-06-02T20:00:00"/>
    <n v="0"/>
    <s v="Von Duprin"/>
    <s v="Allegion Sent Missing Product / Part"/>
    <s v="Missing Part / Component"/>
    <s v=""/>
    <s v="2026 / 02"/>
    <s v="Return / Replace / Scrap"/>
    <s v="Product"/>
    <x v="0"/>
  </r>
  <r>
    <d v="2026-02-24T11:43:42"/>
    <s v="CAS6448179"/>
    <s v="Issue"/>
    <s v="Return / Replace / Scrap"/>
    <s v="Incorrect/Missing Product"/>
    <m/>
    <m/>
    <x v="1"/>
    <s v="Accy"/>
    <x v="1"/>
    <x v="0"/>
    <s v="N/C replacement, shortage of below material. _x000a__x000a_Line 4 - Qty 3 - 5BB1 4.5 x 4.5 630 NRP_x000a__x000a_Ship to:_x000a_PA Banner Solutions_x000a_32 INDUSTRIAL RD_x000a_STE 102_x000a_ELIZABETHTOWN, PA 17022_x000a_USA_x000a_----_x000a_Selected primary Product Type: Accessories_x000a_Do you also need to update the Ship To Address on your order?: No_x000a_The original ship-to address is saved on the shipping tab._x000a_Email: ashley.grant@bannersolutions.com_x000a_Phone Number: +18883620750_x000a_Preferred Contact Method: Email"/>
    <s v="BANNER SOLUTIONS"/>
    <s v="SO03264876"/>
    <s v="6378523"/>
    <s v="45702466"/>
    <n v="4"/>
    <s v="Ives / Gj Commercial"/>
    <s v="Accy"/>
    <s v="Hinges"/>
    <s v="Indianapolis"/>
    <n v="3"/>
    <s v="0213082~Allegion no envió un producto/pieza|1040~(Alle) Spedito Articolo/Componente mancante|1036~Allegion a envoyé un produit ou une pièce manquante|1033~Allegion Sent Missing Product / Part"/>
    <s v="9741040~Prodotto Mancante|1033~Missing Product|1036~Produit manquant"/>
    <m/>
    <x v="0"/>
    <m/>
    <s v="HINGE.364"/>
    <m/>
    <m/>
    <m/>
    <d v="2026-02-15T19:00:00"/>
    <m/>
    <m/>
    <s v="Replace Only"/>
    <s v="Resolved"/>
    <s v="Portal Cases"/>
    <s v="Caleb Nanzer"/>
    <s v="Commercial"/>
    <d v="2026-02-15T19:00:00"/>
    <n v="3"/>
    <s v="Ives / Gj Commercial"/>
    <s v="Allegion Sent Missing Product / Part"/>
    <s v="Missing Product"/>
    <s v=""/>
    <s v="2026 / 02"/>
    <s v="Return / Replace / Scrap"/>
    <s v="Product"/>
    <x v="0"/>
  </r>
  <r>
    <d v="2026-02-24T17:39:33"/>
    <s v="CAS6449640"/>
    <s v="Issue"/>
    <s v="Return / Replace / Scrap"/>
    <s v="Defective Product"/>
    <m/>
    <s v="Reliability"/>
    <x v="3"/>
    <s v="Dctl"/>
    <x v="71"/>
    <x v="2"/>
    <s v="PER CAS6449301, CUSTOMER NEEDS DEFECTIVE CONTROLLER REPLACED_x000a__x000a_RETURN/ REPLACE_x000a__x000a_QTY: 1_x000a_9540-3462_x000a__x000a_RETURN_x000a__x000a_QTY: 1_x000a_9540-3462_x000a__x000a_SHIP TO:_x000a__x000a_IML SECURITY SUPPLY_x000a_3670 W OQUENDO RD._x000a_LAS VEGAS NV 89118"/>
    <s v="IML Security Supply"/>
    <s v="714416 02"/>
    <s v="641066"/>
    <s v="714416 02"/>
    <m/>
    <s v="Lcn"/>
    <s v="Dctl"/>
    <s v="9540"/>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9540-3462 Controller Assy.                  115"/>
    <s v="Control Box"/>
    <m/>
    <m/>
    <d v="2025-02-04T19:00:00"/>
    <m/>
    <m/>
    <s v="Return and Replace"/>
    <s v="Active"/>
    <s v="Tarin Smith"/>
    <s v="Lisa Waterhouse"/>
    <s v="Commercial"/>
    <d v="2025-02-04T19:00:00"/>
    <n v="0"/>
    <s v="Lcn"/>
    <s v="Door Not in Control"/>
    <s v="Programming"/>
    <s v=""/>
    <s v="2026 / 02"/>
    <s v="Return / Replace / Scrap"/>
    <s v="Product"/>
    <x v="0"/>
  </r>
  <r>
    <d v="2026-02-25T10:07:00"/>
    <s v="CAS6450297"/>
    <s v="Issue"/>
    <s v="Return / Replace / Scrap"/>
    <s v="Incorrect/Missing Product"/>
    <m/>
    <m/>
    <x v="7"/>
    <s v="Accy"/>
    <x v="37"/>
    <x v="0"/>
    <s v="No Charge Replacement Line# 3 / Customer Did Not Receive _x000a__x000a_1EA 369AA-36&quot; (914MM)_x000a__x000a_LAFORCE, INC - GREEN BAY DOCK_x000a_501 S ONEIDA ST_x000a_GREEN BAY, WI 54303"/>
    <s v="LAFORCE LLC"/>
    <s v="SO03259720"/>
    <s v="1469932PO-MLE"/>
    <s v="45695083"/>
    <n v="3"/>
    <s v="Zero"/>
    <s v="Accy"/>
    <s v="Automatic Door Bottom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ADB369AA-36"/>
    <m/>
    <m/>
    <m/>
    <m/>
    <d v="2026-02-25T00:00:00"/>
    <m/>
    <s v="Replace Only"/>
    <s v="Resolved"/>
    <s v="Tre' Anthony Barnes"/>
    <s v="Caleb Nanzer"/>
    <s v="Commercial"/>
    <d v="2026-02-25T00:00:00"/>
    <n v="1"/>
    <s v="Zero"/>
    <s v="Allegion Sent Missing Product / Part"/>
    <s v="Missing Product"/>
    <s v=""/>
    <s v="2026 / 02"/>
    <s v="Return / Replace / Scrap"/>
    <s v="Product"/>
    <x v="0"/>
  </r>
  <r>
    <d v="2026-02-25T10:37:07"/>
    <s v="CAS6450430"/>
    <s v="Issue"/>
    <s v="Return / Replace / Scrap"/>
    <s v="Incorrect/Missing Product"/>
    <m/>
    <m/>
    <x v="7"/>
    <s v="Accy"/>
    <x v="72"/>
    <x v="0"/>
    <s v="NC RPL _x000a__x000a_LINE 6_x000a_2EA 7309 UL 79&quot; (2007mm)&quot; 630 LH  1 3/4&quot; STD NO8 CL=71 5/8&quot; (1819mm)&quot; NO.8 CL=41 5/8&quot; (1057mm)&quot; NO.8 CL=11 5/8&quot; (295mm)&quot;_x000a__x000a_ KENDELL INTERMEDIATE COR_x000a_1312 NORTHLAND DR_x000a_STE 100_x000a_MENDOTA HEIGHTS, MN 55120_x000a__x000a_***************************_x000a_Is there anything else we should know about your request?: Shortage. Please send out ASAP_x000a_Selected primary Product Type: Accessories_x000a_Do you also need to update the Ship To Address on your order?: No_x000a_The original ship-to address is saved on the shipping tab._x000a_Email: jahall@kendelldrs.com_x000a_Phone Number: (654) 335-6223_x000a_Preferred Contact Method: Email"/>
    <s v="KENDELL INTERMEDIATE CORP - dba KENDELL DOORS &amp; HARDWARE LLC - HQ"/>
    <s v="SO03237677"/>
    <s v="PO367775"/>
    <s v="45707467"/>
    <n v="6"/>
    <s v="Ives / Gj Commercial"/>
    <s v="Accy"/>
    <s v="Hinge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EG7309"/>
    <m/>
    <m/>
    <m/>
    <d v="2026-02-17T19:00:00"/>
    <m/>
    <m/>
    <s v="Replace Only"/>
    <s v="Resolved"/>
    <s v="Portal Cases"/>
    <s v="Deandra Ball"/>
    <s v="Commercial"/>
    <d v="2026-02-17T19:00:00"/>
    <n v="2"/>
    <s v="Zero"/>
    <s v="Allegion Sent Missing Product / Part"/>
    <s v="Missing Product"/>
    <s v=""/>
    <s v="2026 / 02"/>
    <s v="Return / Replace / Scrap"/>
    <s v="Product"/>
    <x v="0"/>
  </r>
  <r>
    <d v="2026-02-25T10:44:52"/>
    <s v="CAS6450472"/>
    <s v="Issue"/>
    <s v="Return / Replace / Scrap"/>
    <s v="Defective Product"/>
    <m/>
    <s v="Out of Box"/>
    <x v="7"/>
    <s v="Accy"/>
    <x v="37"/>
    <x v="0"/>
    <s v="0% Restock Return &amp; No Charge Replacement Lines# 5 &amp; 6_x000a_-Bulb hangs down about 3/8&quot; below the bottom of the door.  Comparing it to the cut sheet and some images from the internet — this should fit tight against the extrusion._x000a_**Scrap material. _x000a__x000a_Lines# 5 &amp; 6 _x000a_2EA 364AA-42&quot; (1067MM)_x000a_8EA 364AA-36&quot; (914MM)_x000a__x000a_AO_x000a_1841 MONETARY LN STE 130_x000a_CARROLLTON, TX 75006"/>
    <s v="AO Door LLC"/>
    <s v="SO03197858"/>
    <s v="713094"/>
    <s v="45685108"/>
    <n v="5"/>
    <s v="Zero"/>
    <s v="Accy"/>
    <s v="Perimeter Seals"/>
    <s v="Indianapolis"/>
    <n v="2"/>
    <s v="0311033~Functional Mechanical|1040~Funzionamento Meccanico|3082~Función mecánica|1036~Functional Mechanical"/>
    <s v="1221033~Product Operation|1040~Funzionamento prodotto|3082~Funcionamiento producto|1036~Fonctionnement du produit"/>
    <s v="0521033~Sticks / Binds/ Not Smooth Operation|1036~Sticks / Binds/ Not Smooth Operation|3082~Conexiones con funcionamiento irregular|1040~Arresto / Lega / Funzionamento non regolare"/>
    <x v="0"/>
    <m/>
    <s v="ADB364"/>
    <s v="Meeting Stiles"/>
    <m/>
    <m/>
    <m/>
    <d v="2026-02-25T00:00:00"/>
    <m/>
    <s v="Replace Only"/>
    <s v="Resolved"/>
    <s v="Tre' Anthony Barnes"/>
    <s v="Caleb Nanzer"/>
    <s v="Commercial"/>
    <d v="2026-02-25T00:00:00"/>
    <n v="2"/>
    <s v="Zero"/>
    <s v="Functional Mechanical"/>
    <s v="Product Operation"/>
    <s v="Sticks / Binds/ Not Smooth Operation"/>
    <s v="2026 / 02"/>
    <s v="Return / Replace / Scrap"/>
    <s v="Product"/>
    <x v="0"/>
  </r>
  <r>
    <d v="2026-02-25T10:44:52"/>
    <s v="CAS6450472"/>
    <s v="Issue"/>
    <s v="Return / Replace / Scrap"/>
    <s v="Defective Product"/>
    <m/>
    <s v="Out of Box"/>
    <x v="7"/>
    <s v="Accy"/>
    <x v="37"/>
    <x v="0"/>
    <s v="0% Restock Return &amp; No Charge Replacement Lines# 5 &amp; 6_x000a_-Bulb hangs down about 3/8&quot; below the bottom of the door.  Comparing it to the cut sheet and some images from the internet — this should fit tight against the extrusion._x000a_**Scrap material. _x000a__x000a_Lines# 5 &amp; 6 _x000a_2EA 364AA-42&quot; (1067MM)_x000a_8EA 364AA-36&quot; (914MM)_x000a__x000a_AO_x000a_1841 MONETARY LN STE 130_x000a_CARROLLTON, TX 75006"/>
    <s v="AO Door LLC"/>
    <s v="SO03197858"/>
    <s v="713094"/>
    <s v="45685108"/>
    <n v="6"/>
    <s v="Zero"/>
    <s v="Accy"/>
    <s v="Perimeter Seals"/>
    <s v="Indianapolis"/>
    <n v="8"/>
    <s v="0311033~Functional Mechanical|1040~Funzionamento Meccanico|3082~Función mecánica|1036~Functional Mechanical"/>
    <s v="1221033~Product Operation|1040~Funzionamento prodotto|3082~Funcionamiento producto|1036~Fonctionnement du produit"/>
    <m/>
    <x v="0"/>
    <m/>
    <s v="ADB364AA-36"/>
    <s v="Meeting Stiles"/>
    <m/>
    <m/>
    <m/>
    <d v="2026-02-25T00:00:00"/>
    <m/>
    <s v="Replace Only"/>
    <s v="Resolved"/>
    <s v="Tre' Anthony Barnes"/>
    <s v="Caleb Nanzer"/>
    <s v="Commercial"/>
    <d v="2026-02-25T00:00:00"/>
    <n v="8"/>
    <s v="Zero"/>
    <s v="Functional Mechanical"/>
    <s v="Product Operation"/>
    <s v=""/>
    <s v="2026 / 02"/>
    <s v="Return / Replace / Scrap"/>
    <s v="Product"/>
    <x v="0"/>
  </r>
  <r>
    <d v="2026-02-25T11:07:32"/>
    <s v="CAS6450611"/>
    <s v="Issue"/>
    <s v="Return / Replace / Scrap"/>
    <s v="Incorrect/Missing Product"/>
    <m/>
    <m/>
    <x v="7"/>
    <s v="Accy"/>
    <x v="28"/>
    <x v="0"/>
    <s v="No Charge Replacement Line# 4 / Customer Did Not Receive _x000a__x000a_Replace _x000a_5EA 142AA 104&quot; (2642MM)_x000a__x000a_Ship To Address_x000a_Denison - Tex-Oma Builders Supply Co.Tex-OmaSupply Co._x000a_3365 JUANITA DR_x000a_BLDG ONE_x000a_DENISON, TX 75020"/>
    <s v="TEXOMA BUILDERS SUPPLY CO"/>
    <s v="SO03264780"/>
    <s v="6058416"/>
    <s v="45705137"/>
    <n v="3"/>
    <s v="Zero"/>
    <s v="Accy"/>
    <s v="Perimeter Seals"/>
    <s v="Indianapolis"/>
    <n v="5"/>
    <s v="0213082~Allegion no envió un producto/pieza|1040~(Alle) Spedito Articolo/Componente mancante|1036~Allegion a envoyé un produit ou une pièce manquante|1033~Allegion Sent Missing Product / Part"/>
    <s v="9741040~Prodotto Mancante|1033~Missing Product|1036~Produit manquant"/>
    <m/>
    <x v="0"/>
    <m/>
    <s v="HNJ142"/>
    <m/>
    <m/>
    <m/>
    <m/>
    <d v="2026-02-25T00:00:00"/>
    <m/>
    <s v="Replace Only"/>
    <s v="Resolved"/>
    <s v="Tre' Anthony Barnes"/>
    <s v="Caleb Nanzer"/>
    <s v="Commercial"/>
    <d v="2026-02-25T00:00:00"/>
    <n v="5"/>
    <s v="Zero"/>
    <s v="Allegion Sent Missing Product / Part"/>
    <s v="Missing Product"/>
    <s v=""/>
    <s v="2026 / 02"/>
    <s v="Return / Replace / Scrap"/>
    <s v="Product"/>
    <x v="0"/>
  </r>
  <r>
    <d v="2026-02-25T15:38:38"/>
    <s v="CAS6451790"/>
    <s v="Issue"/>
    <s v="Return / Replace / Scrap"/>
    <s v="Defective Product"/>
    <m/>
    <s v="Out of Box"/>
    <x v="5"/>
    <s v="Electronic Locks"/>
    <x v="38"/>
    <x v="3"/>
    <s v="replace_x000a_QTY 5 LOCK.NDEB.B.SPA.626.13-247.47267101.134_x000a__x000a_tech CAS6449677_x000a__x000a_ship to_x000a_LOTSPEICH COMPANY OF FLORIDA_x000a_6351 NW 28 WAY_x000a_Fort Lauderdale, FL, 33309, US"/>
    <s v="LOTSPEICH CO OF FLORIDA"/>
    <s v="14022253"/>
    <s v="32247368-041"/>
    <s v="7778420"/>
    <n v="6"/>
    <s v="Schlage Electronic Locks"/>
    <s v="Electronic Locks"/>
    <s v="NDEB"/>
    <s v="El Sauzal"/>
    <n v="5"/>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NDE-SES*8571850"/>
    <s v="Reader"/>
    <m/>
    <m/>
    <d v="2026-02-12T19:00:00"/>
    <m/>
    <m/>
    <s v="Replace Only"/>
    <s v="Resolved"/>
    <s v="Chloe Manansala"/>
    <s v="Jeff Livingston"/>
    <s v="Commercial"/>
    <d v="2026-02-12T19:00:00"/>
    <n v="5"/>
    <s v="Schlage Electronic Locks"/>
    <s v="Functional Electronic"/>
    <s v="Cannot lock / Unlock"/>
    <s v="No Response from Reader"/>
    <s v="2026 / 02"/>
    <s v="Return / Replace / Scrap"/>
    <s v="Product"/>
    <x v="0"/>
  </r>
  <r>
    <d v="2026-02-23T09:55:23"/>
    <s v="CAS6445005"/>
    <s v="Issue"/>
    <s v="Return / Replace / Scrap"/>
    <s v="Defective Product"/>
    <m/>
    <s v="Out of Box"/>
    <x v="5"/>
    <s v="Electronic Locks"/>
    <x v="12"/>
    <x v="4"/>
    <s v="Return/Replace @ no charge BOTH LOCKS WILL NOT CLEAR LOW COIN CELL BATERY NOTIFICATION _x000a_CAS6441904 - Tech case_x000a__x000a_Replace QTY 2_x000a_CO200.CY.70.PR.J.ATH.626.RH.4B.13-247.10-025.134_x000a__x000a_SHIP TO:_x000a_Shawnna Nuss _x000a_14 1ST AVE SW_x000a_Dodge Center, MN, 55927, US"/>
    <s v="JOHNSON HARDWARE COMPANY"/>
    <s v="14220308"/>
    <s v="0209093"/>
    <s v="8089369"/>
    <n v="1"/>
    <s v="Schlage Electronic Locks"/>
    <s v="Electronic Locks"/>
    <s v="CO200"/>
    <s v="Ensenada"/>
    <n v="2"/>
    <s v="0321033~Functional Electronic|1040~Funzionamento Elettronico|3082~Función electrónica|1036~Electronique fonctionnelle"/>
    <s v="0151033~Battery Drain|1040~Batteria scarica|3082~Drenaje de batería|1036~Décharge de la batterie"/>
    <s v="0221033~High Battery Consumption|1036~Consommation de batterie élevée|3082~Consumo alto batería|1040~Elevato consumo della batteria"/>
    <x v="0"/>
    <m/>
    <s v="CO20-SES*11127798"/>
    <s v="Battery Pack"/>
    <m/>
    <m/>
    <d v="2025-11-26T19:00:00"/>
    <m/>
    <m/>
    <s v="Return and Replace"/>
    <s v="Active"/>
    <s v="Elizabeth Leyba"/>
    <s v="Jeff Livingston"/>
    <s v="Commercial"/>
    <d v="2025-11-26T19:00:00"/>
    <n v="2"/>
    <s v="Schlage Electronic Locks"/>
    <s v="Functional Electronic"/>
    <s v="Battery Drain"/>
    <s v="High Battery Consumption"/>
    <s v="2026 / 02"/>
    <s v="Return / Replace / Scrap"/>
    <s v="Product"/>
    <x v="0"/>
  </r>
  <r>
    <d v="2026-02-24T15:51:10"/>
    <s v="CAS6449285"/>
    <s v="Issue"/>
    <s v="Return / Replace / Scrap"/>
    <s v="Defective Product"/>
    <m/>
    <s v="Out of Box"/>
    <x v="2"/>
    <s v="Lock"/>
    <x v="2"/>
    <x v="1"/>
    <s v="Return and replace. Issue call tag to return the lock to Rob Harrison in Security CO for evaluation._x000a__x000a_(1) L283-134_x000a__x000a__x000a_We have a defective lock that is not securing properly. The part that makes it secure is not working. Here is the information needed to issue a replacement._x000a__x000a_PO# 228044C_x000a_Order# 14125216_x000a_Invoice# 7955982_x000a_Line# 2"/>
    <s v="LAFORCE LLC"/>
    <s v="14125216"/>
    <s v="228044C"/>
    <m/>
    <m/>
    <s v="Schlage Commercial"/>
    <s v="Lock"/>
    <s v="L9000"/>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194555257771"/>
    <s v="L9080"/>
    <s v="Chassis"/>
    <m/>
    <d v="2025-07-15T20:00:00"/>
    <m/>
    <m/>
    <s v="Return and Replace"/>
    <s v="Active"/>
    <s v="Robert Harrison"/>
    <s v="Venus Diaz"/>
    <s v="Commercial"/>
    <d v="2025-07-15T20:00:00"/>
    <n v="0"/>
    <s v="Schlage Commercial"/>
    <s v="Functional Mechanical"/>
    <s v="Cannot lock / Unlock"/>
    <s v=""/>
    <s v="2026 / 02"/>
    <s v="Return / Replace / Scrap"/>
    <s v="Product"/>
    <x v="0"/>
  </r>
  <r>
    <d v="2026-02-25T17:21:49"/>
    <s v="CAS6452139"/>
    <s v="Issue"/>
    <s v="Return / Replace / Scrap"/>
    <s v="Incorrect/Missing Product"/>
    <m/>
    <m/>
    <x v="1"/>
    <s v="Accy"/>
    <x v="7"/>
    <x v="0"/>
    <s v="20 X 70033           454S-US32D are received with screws for 2 1/4'' thick door instead of the standard 1 3/4''._x000a__x000a_09B MANAGEMENT CONCESSION AS THE ORDER IS FROM JULY LAST YEAR._x000a__x000a_Replace _x000a__x000a_20 x OHPART.10521    450 MT PK 134&quot; 32/32D/652/28"/>
    <s v="ALLEGION CANADA"/>
    <s v="SO02719594"/>
    <s v="P003263"/>
    <s v="45035200"/>
    <m/>
    <s v="Ives / Gj Commercial"/>
    <s v="Accy"/>
    <s v="Overhead Door Holder / Stops"/>
    <s v="Indianapolis"/>
    <n v="1"/>
    <s v="0281033~Allegion Sent Incorrect Product / Part"/>
    <s v="9731033~Incorrect Part / Component|1036~Composant/pièce incorrect|1040~Componente errato"/>
    <m/>
    <x v="0"/>
    <m/>
    <s v="OHPART.10521"/>
    <m/>
    <m/>
    <m/>
    <d v="2024-09-12T20:00:00"/>
    <m/>
    <m/>
    <s v="Replace Only"/>
    <s v="Resolved"/>
    <s v="Erinn Breitigan"/>
    <s v="Erinn Breitigan"/>
    <s v="International"/>
    <d v="2024-09-12T20:00:00"/>
    <n v="0"/>
    <s v="Ives / Gj Commercial"/>
    <s v="Allegion Sent Incorrect Product / Part"/>
    <s v="Incorrect Part / Component"/>
    <s v=""/>
    <s v="2026 / 02"/>
    <s v="Return / Replace / Scrap"/>
    <s v="Product"/>
    <x v="0"/>
  </r>
  <r>
    <d v="2026-02-25T17:31:47"/>
    <s v="CAS6452166"/>
    <s v="Issue"/>
    <s v="Return / Replace / Scrap"/>
    <s v="Incorrect/Missing Product"/>
    <m/>
    <m/>
    <x v="0"/>
    <s v="Exit"/>
    <x v="18"/>
    <x v="0"/>
    <s v="Issue: 1 x 233051          CXRCM98EO 3' LHR 626 BOCA-15- is missing the cover plate_x000a_Error: 01D_x000a_Replace: 1 x (cover plate) 040093-628      CX99 COVER PLATE KIT 3'TO 4'_x000a_ _x000a_01D CAS6447723_x000a_CO#1834525 INV#434477 _x000a_1 x 233051 (MISSING COVER PLATE)_x000a_ATTN: GENEVIEVE GUAY"/>
    <s v="ALLEGION CANADA"/>
    <s v="SO03037679"/>
    <s v="P025440"/>
    <s v="434477"/>
    <m/>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40093-28"/>
    <m/>
    <m/>
    <m/>
    <d v="2025-07-24T20:00:00"/>
    <m/>
    <m/>
    <s v="Return and Replace"/>
    <s v="Resolved"/>
    <s v="Erinn Breitigan"/>
    <s v="Erinn Breitigan"/>
    <s v="International"/>
    <d v="2025-07-24T20:00:00"/>
    <n v="0"/>
    <s v="Von Duprin"/>
    <s v="Allegion Sent Missing Product / Part"/>
    <s v="Missing Part / Component"/>
    <s v=""/>
    <s v="2026 / 02"/>
    <s v="Return / Replace / Scrap"/>
    <s v="Product"/>
    <x v="0"/>
  </r>
  <r>
    <d v="2026-02-25T19:01:03"/>
    <s v="CAS6452281"/>
    <s v="Issue"/>
    <s v="Return / Replace / Scrap"/>
    <s v="Defective Product"/>
    <m/>
    <s v="Out of Box"/>
    <x v="2"/>
    <s v="Lock"/>
    <x v="2"/>
    <x v="3"/>
    <s v="SIF and Replace_x000a__x000a_(1) 09-553 03N 626_x000a__x000a_Ship to address on order_x000a__x000a_was reaching out for an RGA on a Storeroom lock_x000a__x000a_PART#: L9080L 03 626 00N_x000a__x000a_P.O.#: 4466322-00_x000a__x000a_QTY: 1_x000a__x000a_REASON: BROKEN MOUNTING STUD"/>
    <s v="William Sheppard"/>
    <s v="14242541"/>
    <s v="4466322-00"/>
    <m/>
    <m/>
    <s v="Schlage Commercial"/>
    <s v="Lock"/>
    <s v="L9000"/>
    <s v="El Sauzal"/>
    <n v="1"/>
    <s v="0311033~Functional Mechanical|1040~Funzionamento Meccanico|3082~Función mecánica|1036~Functional Mechanical"/>
    <s v="0161033~Broken / Bad Parts|1040~Parti rotte / difettose|3082~Partes rotas / malas|1036~Pièces cassées / mauvaises"/>
    <m/>
    <x v="0"/>
    <m/>
    <s v="S00022600097"/>
    <s v="L9080"/>
    <s v="Escutcheon"/>
    <m/>
    <d v="2026-01-11T19:00:00"/>
    <m/>
    <m/>
    <s v="Replace Only"/>
    <s v="Resolved"/>
    <s v="Robert Harrison"/>
    <s v="Venus Diaz"/>
    <s v="Commercial"/>
    <d v="2026-01-11T19:00:00"/>
    <n v="1"/>
    <s v="Schlage Commercial"/>
    <s v="Functional Mechanical"/>
    <s v="Broken / Bad Parts"/>
    <s v=""/>
    <s v="2026 / 02"/>
    <s v="Return / Replace / Scrap"/>
    <s v="Product"/>
    <x v="0"/>
  </r>
  <r>
    <d v="2026-02-26T13:20:00"/>
    <s v="CAS6453894"/>
    <s v="Issue"/>
    <s v="Return / Replace / Scrap"/>
    <s v="Incorrect/Missing Product"/>
    <m/>
    <m/>
    <x v="2"/>
    <s v="Lock"/>
    <x v="8"/>
    <x v="3"/>
    <s v="N/C REPLACE_x000a__x000a_LINE 11 QTY 2 EA:_x000a_L-SLLK*7349009_x000a_LOCK.L9092EU.L.06.626.00A.RH.09-663.10-072.134.DETAIL.RX_x000a__x000a_SHIP TO:_x000a_Peachtree Corners_851805_x000a__x000a_Selected primary Product Type: Accessories_x000a_Do you also need to update the Ship To Address on your order?: No_x000a_The original ship-to address is saved on the shipping tab._x000a_Email: vanessa.burrell@dhpace.com_x000a_Phone Number: (913) 738-8571_x000a_Preferred Contact Method: Email"/>
    <s v="D H PACE COMPANY"/>
    <s v="14263311"/>
    <s v="95256223"/>
    <s v="8158075"/>
    <n v="11"/>
    <s v="Schlage Commercial"/>
    <s v="Lock"/>
    <s v="L9000 Electrified"/>
    <s v="El Sauzal"/>
    <n v="2"/>
    <s v="0213082~Allegion no envió un producto/pieza|1040~(Alle) Spedito Articolo/Componente mancante|1036~Allegion a envoyé un produit ou une pièce manquante|1033~Allegion Sent Missing Product / Part"/>
    <s v="9741040~Prodotto Mancante|1033~Missing Product|1036~Produit manquant"/>
    <m/>
    <x v="0"/>
    <m/>
    <s v="L-SLLK*7349009"/>
    <m/>
    <m/>
    <m/>
    <d v="2026-02-08T19:00:00"/>
    <m/>
    <m/>
    <s v="Replace Only"/>
    <s v="Resolved"/>
    <s v="Portal Cases"/>
    <s v="Venus Diaz"/>
    <s v="Commercial"/>
    <d v="2026-02-08T19:00:00"/>
    <n v="2"/>
    <s v="Schlage Commercial"/>
    <s v="Allegion Sent Missing Product / Part"/>
    <s v="Missing Product"/>
    <s v=""/>
    <s v="2026 / 02"/>
    <s v="Return / Replace / Scrap"/>
    <s v="Product"/>
    <x v="0"/>
  </r>
  <r>
    <d v="2026-02-27T16:37:44"/>
    <s v="CAS6457285"/>
    <s v="Issue"/>
    <s v="Return / Replace / Scrap"/>
    <s v="Defective Product"/>
    <m/>
    <s v="Out of Box"/>
    <x v="0"/>
    <s v="Exit"/>
    <x v="18"/>
    <x v="0"/>
    <s v="Cam fell out._x000a__x000a_--Replace quantity 1:  050020 98/99 Rim Center Case Less Cover_x000a__x000a_Please ship to: 780 S RAILROAD AVE_x000a_WEST BABYLON, NY 11704_x000a_USA"/>
    <s v="JOHN DENALDO"/>
    <s v="SO02746883"/>
    <s v="QD408"/>
    <m/>
    <m/>
    <s v="Von Duprin"/>
    <s v="Exit"/>
    <s v="98/99"/>
    <s v="Indianapolis"/>
    <n v="1"/>
    <s v="0311033~Functional Mechanical|1040~Funzionamento Meccanico|3082~Función mecánica|1036~Functional Mechanical"/>
    <s v="0931033~Manufacturing|1040~Produzione|3082~Producción|1036~Fabrication"/>
    <s v="0051033~Broken Components|1036~Composants cassés|3082~Componentes defectuosos|1040~Componenti rotti"/>
    <x v="0"/>
    <m/>
    <m/>
    <s v="Cam"/>
    <m/>
    <m/>
    <m/>
    <d v="2026-02-27T00:00:00"/>
    <m/>
    <s v="Return and Replace"/>
    <s v="Active"/>
    <s v="Chase May"/>
    <s v="Chase May"/>
    <s v="Commercial"/>
    <d v="2026-02-27T00:00:00"/>
    <n v="1"/>
    <s v="Von Duprin"/>
    <s v="Functional Mechanical"/>
    <s v="Manufacturing"/>
    <s v="Broken Components"/>
    <s v="2026 / 02"/>
    <s v="Return / Replace / Scrap"/>
    <s v="Product"/>
    <x v="0"/>
  </r>
  <r>
    <d v="2026-02-23T10:35:31"/>
    <s v="CAS6445195"/>
    <s v="Issue"/>
    <s v="Return / Replace / Scrap"/>
    <s v="Defective Product"/>
    <m/>
    <s v="Out of Box"/>
    <x v="0"/>
    <s v="Exit"/>
    <x v="18"/>
    <x v="0"/>
    <s v="2/25/26 CM_x000a_SLD CREDIT RMA 14277820_x000a_QS REPLACEMENT_x000a__x000a_QS  10988388-0_x000a_DONE 02/23/26 CC_x000a_REPLACE_x000a_(QTY 2) 98/9947/48/-F Center Case Kit Less Covers 050022.26D_x000a_9849 L  F    2si two bad c/cases .....missing crosshair cam_x000a_ship to:_x000a_Allen Supply_x000a_2800 universal drive_x000a_saginaw, MI 48603_x000a_attn Steve Ridley"/>
    <s v="ALLEN SUPPLY COMPANY"/>
    <s v="SO03059657"/>
    <s v="66853"/>
    <s v="45465891"/>
    <m/>
    <s v="Von Duprin"/>
    <s v="Exit"/>
    <s v="98/99"/>
    <s v="Indianapolis"/>
    <n v="2"/>
    <s v="0311033~Functional Mechanical|1040~Funzionamento Meccanico|3082~Función mecánica|1036~Functional Mechanical"/>
    <s v="0931033~Manufacturing|1040~Produzione|3082~Producción|1036~Fabrication"/>
    <s v="0021033~Assembly Issue|1036~Problème d'assemblage|3082~Problema de ensamblaje|1040~Problema Montaggio"/>
    <x v="0"/>
    <m/>
    <s v="050022"/>
    <s v="Center Case Assy"/>
    <m/>
    <m/>
    <d v="2025-08-13T20:00:00"/>
    <d v="2026-02-11T00:00:00"/>
    <m/>
    <s v="Replace Only"/>
    <s v="Active"/>
    <s v="Jim Cauley"/>
    <s v="Kevin Durand"/>
    <s v="Commercial"/>
    <d v="2025-08-13T20:00:00"/>
    <n v="0"/>
    <s v="Von Duprin"/>
    <s v="Functional Mechanical"/>
    <s v="Manufacturing"/>
    <s v="Assembly Issue"/>
    <s v="2026 / 02"/>
    <s v="Return / Replace / Scrap"/>
    <s v="Product"/>
    <x v="0"/>
  </r>
  <r>
    <d v="2026-02-23T14:12:59"/>
    <s v="CAS6446148"/>
    <s v="Issue"/>
    <s v="Return / Replace / Scrap"/>
    <s v="Shipping"/>
    <m/>
    <m/>
    <x v="2"/>
    <s v="Lock"/>
    <x v="3"/>
    <x v="1"/>
    <s v="Scrap and credit_x000a_LINE 4_x000a_(QTY 8) 10-025 630 112 N N SL (EXTENDED LIP STRIKE)_x000a_S00030660274_x000a__x000a_Damaged in shipping. Replacement issued per CAS6431249 and cancelled per CAS6446154. Customer would like credit instead."/>
    <s v="AO Door LLC"/>
    <s v="14230570"/>
    <s v="713290"/>
    <m/>
    <n v="4"/>
    <s v="Schlage Commercial"/>
    <s v="Lock"/>
    <s v="ND"/>
    <s v="Security"/>
    <n v="1"/>
    <s v="0223082~Dañado en el Transporte|1040~Danneggiato Durante il Trasporto|1033~Damaged in Transit|1036~Endommagé pendant le transport"/>
    <s v="0471040~Danneggiato Durante il Trasporto|3082~Dañado en el transporte|1033~Damaged in Transit|1036~Endommagé pendant le transport"/>
    <m/>
    <x v="2"/>
    <m/>
    <s v="S00030660274"/>
    <m/>
    <m/>
    <m/>
    <d v="2026-02-22T19:00:00"/>
    <m/>
    <m/>
    <s v="Credit Request"/>
    <s v="Active"/>
    <s v="Bethany Adams"/>
    <s v="Venus Diaz"/>
    <s v="Commercial"/>
    <d v="2026-02-22T19:00:00"/>
    <n v="1"/>
    <s v="Schlage Commercial"/>
    <s v="Damaged in Transit"/>
    <s v="Damaged in Transit"/>
    <s v=""/>
    <s v="2026 / 02"/>
    <s v="Return / Replace / Scrap"/>
    <s v="Product"/>
    <x v="0"/>
  </r>
  <r>
    <d v="2026-02-23T15:18:04"/>
    <s v="CAS6446435"/>
    <s v="Issue"/>
    <s v="Return / Replace / Scrap"/>
    <s v="Defective Product"/>
    <m/>
    <s v="Out of Box"/>
    <x v="2"/>
    <s v="Lock"/>
    <x v="3"/>
    <x v="1"/>
    <s v="Replace_x000a_Qty 2_x000a_N123-062 (RX upgrade kit per CAS6417222)_x000a__x000a_Do you need a replacement for a component or the entire device?: Device_x000a_Is there anything else we should know about this return?: Our technician called this unit in as defective. Tech support case# CAS6417222. All wires came off the REX switch. Unable to install._x000a_Selected primary Product Type: Mechanical Locks_x000a_Do you also need to update the Ship To Address on your order?: No_x000a_The original ship-to address is saved on the shipping tab._x000a_Email: noel.blythe@dhpace.com_x000a_Preferred Contact Method: Email"/>
    <s v="D H PACE COMPANY"/>
    <s v="14255736"/>
    <s v="280.772733"/>
    <s v="8166273"/>
    <m/>
    <s v="Schlage Commercial"/>
    <s v="Lock"/>
    <s v="ND Electrified"/>
    <s v="Security"/>
    <n v="2"/>
    <s v="0311033~Functional Mechanical|1040~Funzionamento Meccanico|3082~Función mecánica|1036~Functional Mechanical"/>
    <s v="0161033~Broken / Bad Parts|1040~Parti rotte / difettose|3082~Partes rotas / malas|1036~Pièces cassées / mauvaises"/>
    <m/>
    <x v="0"/>
    <m/>
    <s v="N123-062"/>
    <s v="ND80EL/EU"/>
    <m/>
    <m/>
    <d v="2026-02-15T19:00:00"/>
    <m/>
    <m/>
    <s v="Replace Only"/>
    <s v="Resolved"/>
    <s v="Portal Cases"/>
    <s v="Jeff Livingston"/>
    <s v="Commercial"/>
    <d v="2026-02-15T19:00:00"/>
    <n v="2"/>
    <s v="Schlage Commercial"/>
    <s v="Functional Mechanical"/>
    <s v="Broken / Bad Parts"/>
    <s v=""/>
    <s v="2026 / 02"/>
    <s v="Return / Replace / Scrap"/>
    <s v="Product"/>
    <x v="0"/>
  </r>
  <r>
    <d v="2026-02-24T13:16:17"/>
    <s v="CAS6448576"/>
    <s v="Issue"/>
    <s v="Return / Replace / Scrap"/>
    <s v="Defective Product"/>
    <m/>
    <s v="Reliability"/>
    <x v="2"/>
    <s v="Lock"/>
    <x v="8"/>
    <x v="1"/>
    <s v="NO CHARGE REPLACEMENT PER PRODUCT SUPPORT CASE CAS6447453_x000a__x000a_LOCKBODY ONLY: L283-392_x000a_194555253766_x000a__x000a_LINE 3 QTY 1_x000a_LOCK.L9092EU.T.LON.630.00A.RH.09-663.10-072.134.1 3/16.ICC.RX_x000a__x000a_Is there visible damage to exterior of shipping cartons?: no_x000a_Is there anything else we should know about your request?: The RX switch is not functioning correctly. The installer spoke to tech support and was given CAS6447453 to reference. Can you please send replacement parts? See attached from installer._x000a_Selected primary Product Type: Mechanical Locks_x000a_Do you also need to update the Ship To Address on your order?: No_x000a_The original ship-to address is saved on the shipping tab._x000a_One or more files were provided by the customer and saved in the timeline._x000a_Email: eburk@cvhardware.com_x000a_Phone Number: (209) 992-5141_x000a_Preferred Contact Method: Email"/>
    <s v="CENTRAL VALLEY HARDWARE"/>
    <s v="14242694"/>
    <s v="PO022566"/>
    <s v="8138104"/>
    <n v="3"/>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SLLK*8882989"/>
    <s v="L9092EL/EU"/>
    <m/>
    <m/>
    <d v="2026-01-20T19:00:00"/>
    <m/>
    <m/>
    <s v="Replace Only"/>
    <s v="Resolved"/>
    <s v="Portal Cases"/>
    <s v="Ramiro Hernandez"/>
    <s v="Commercial"/>
    <d v="2026-01-20T19:00:00"/>
    <n v="1"/>
    <s v="Schlage Commercial"/>
    <s v="Functional Electronic"/>
    <s v="Cannot lock / Unlock"/>
    <s v="Not locking or Unlocking"/>
    <s v="2026 / 02"/>
    <s v="Return / Replace / Scrap"/>
    <s v="Product"/>
    <x v="0"/>
  </r>
  <r>
    <d v="2026-02-24T13:18:05"/>
    <s v="CAS6448585"/>
    <s v="Issue"/>
    <s v="Return / Replace / Scrap"/>
    <s v="Incorrect/Missing Product"/>
    <m/>
    <m/>
    <x v="1"/>
    <s v="Accy"/>
    <x v="64"/>
    <x v="0"/>
    <s v="2/26/26 CM_x000a_SLD CREDIT RMA 14278785_x000a_QS REPLACEMENT_x000a__x000a_QS- 10992432-0_x000a_DONE 02/25/26 CC_x000a_REPLACE_x000a_LINE 5_x000a_(QTY 35) 8400 US32D 10&quot; x 34 B-CS_x000a_ship to_x000a_S.A. MORMAN &amp; CO._x000a_1100 GEZON PKWY SW_x000a_GRAND RAPIDS, MI 49509_x000a__x000a_TRACKING_x000a_1Z8116F70102715800                                                                                  _x000a_1Z8116F70102715819                                                                                  _x000a_1Z8116F70102715828                                                                                  _x000a_1Z8116F70102715837                                                                                  _x000a_1Z8116F70102715846                                                                                  _x000a_1Z8116F70102715855                                                                                  _x000a_1Z8116F70102715864"/>
    <s v="S A MORMAN &amp; CO"/>
    <s v="SO03126138"/>
    <s v="252023X"/>
    <s v="45545634"/>
    <n v="5"/>
    <s v="Ives / Gj Commercial"/>
    <s v="Accy"/>
    <s v="Plates - Kick/Push/Pull"/>
    <s v="Indianapolis"/>
    <n v="35"/>
    <s v="0213082~Allegion no envió un producto/pieza|1040~(Alle) Spedito Articolo/Componente mancante|1036~Allegion a envoyé un produit ou une pièce manquante|1033~Allegion Sent Missing Product / Part"/>
    <s v="9741040~Prodotto Mancante|1033~Missing Product|1036~Produit manquant"/>
    <m/>
    <x v="0"/>
    <m/>
    <s v="KPLATE.11623"/>
    <s v="8400"/>
    <m/>
    <m/>
    <d v="2025-10-12T20:00:00"/>
    <m/>
    <m/>
    <s v="Replace Only"/>
    <s v="Active"/>
    <s v="Portal Cases"/>
    <s v="Kevin Durand"/>
    <s v="Commercial"/>
    <d v="2025-10-12T20:00:00"/>
    <n v="0"/>
    <s v="Ives / Gj Commercial"/>
    <s v="Allegion Sent Missing Product / Part"/>
    <s v="Missing Product"/>
    <s v=""/>
    <s v="2026 / 02"/>
    <s v="Return / Replace / Scrap"/>
    <s v="Product"/>
    <x v="0"/>
  </r>
  <r>
    <d v="2026-02-26T09:33:58"/>
    <s v="CAS6452752"/>
    <s v="Issue"/>
    <s v="Return / Replace / Scrap"/>
    <s v="Incorrect/Missing Product"/>
    <m/>
    <m/>
    <x v="1"/>
    <s v="Accy"/>
    <x v="1"/>
    <x v="0"/>
    <s v="REPLACE @ NC_x000a_DID NOT RECIEVE_x000a__x000a_L6 (1) DP2 US26D_x000a__x000a_SHIP TO _x000a_S&amp;S BUILDERS HARDWARE CO._x000a_917 W PIONEER PKWY_x000a_PEORIA, IL 61615_x000a_USA"/>
    <s v="S &amp; S BUILDERS HARDWARE CO"/>
    <s v="SO03278115"/>
    <s v="PO000342"/>
    <s v="45716851"/>
    <n v="6"/>
    <s v="Ives / Gj Commercial"/>
    <s v="Accy"/>
    <s v="Hinge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DP.112"/>
    <s v="Hinge"/>
    <m/>
    <d v="2026-02-26T00:00:00"/>
    <m/>
    <m/>
    <m/>
    <s v="Replace Only"/>
    <s v="Resolved"/>
    <s v="Derrisha Labeaud"/>
    <s v="Deandra Ball"/>
    <s v="Commercial"/>
    <d v="2026-02-26T00:00:00"/>
    <n v="1"/>
    <s v="Ives / Gj Commercial"/>
    <s v="Allegion Sent Missing Product / Part"/>
    <s v="Missing Product"/>
    <s v=""/>
    <s v="2026 / 02"/>
    <s v="Return / Replace / Scrap"/>
    <s v="Product"/>
    <x v="0"/>
  </r>
  <r>
    <d v="2026-02-26T11:06:36"/>
    <s v="CAS6453217"/>
    <s v="Issue"/>
    <s v="Return / Replace / Scrap"/>
    <s v="Defective Product"/>
    <m/>
    <s v="Out of Box"/>
    <x v="5"/>
    <s v="Electronic Locks"/>
    <x v="10"/>
    <x v="4"/>
    <s v="Replace line 1 NC _x000a_qty1) LOCK.CO100.CY.70.KP.L.RHO.626.RH.4B.13-247.10-025.134_x000a__x000a_DOORS &amp; HARDWARE UNLIMITED_x000a_4125 N STAR BLVD_x000a_Great Falls, MT, 59405, US_x000a_-----------------------------------------------------------------_x000a__x000a_Do you need a replacement for a component or the entire device?: Device_x000a_Is there anything else we should know about this return?: Batteries were burning up pretty fast and after the 4th time of replacing the batteries, device will no long work._x000a_Selected primary Product Type: Electronic Locks/Readers and Credentials/Biometrics_x000a_Do you also need to update the Ship To Address on your order?: No_x000a_The original ship-to address is saved on the shipping tab._x000a_Email: beau815@yahoo.com_x000a_Phone Number: 4067614465_x000a_Preferred Contact Method: Email"/>
    <s v="DOORS &amp; HARDWARE UNLIMITED"/>
    <s v="14227576"/>
    <s v="12425=SCE"/>
    <s v="8100411"/>
    <n v="1"/>
    <s v="Schlage Electronic Locks"/>
    <s v="Electronic Locks"/>
    <s v="CO100"/>
    <s v="Ensenada"/>
    <n v="1"/>
    <s v="0321033~Functional Electronic|1040~Funzionamento Elettronico|3082~Función electrónica|1036~Electronique fonctionnelle"/>
    <s v="0151033~Battery Drain|1040~Batteria scarica|3082~Drenaje de batería|1036~Décharge de la batterie"/>
    <s v="0331033~Mechanical Failure|1036~Panne mécanique|3082~Fallo mecánico|1040~Guasto meccanico"/>
    <x v="0"/>
    <m/>
    <s v="043156607242"/>
    <s v="Battery Pack"/>
    <m/>
    <m/>
    <d v="2025-12-09T19:00:00"/>
    <m/>
    <m/>
    <s v="Replace Only"/>
    <s v="Resolved"/>
    <s v="Portal Cases"/>
    <s v="Jeff Livingston"/>
    <s v="Commercial"/>
    <d v="2025-12-09T19:00:00"/>
    <n v="1"/>
    <s v="Schlage Electronic Locks"/>
    <s v="Functional Electronic"/>
    <s v="Battery Drain"/>
    <s v="Mechanical Failure"/>
    <s v="2026 / 02"/>
    <s v="Return / Replace / Scrap"/>
    <s v="Product"/>
    <x v="0"/>
  </r>
  <r>
    <d v="2026-02-26T16:00:24"/>
    <s v="CAS6454679"/>
    <s v="Issue"/>
    <s v="Return / Replace / Scrap"/>
    <s v="Defective Product"/>
    <m/>
    <s v="Out of Box"/>
    <x v="1"/>
    <s v="Accy"/>
    <x v="64"/>
    <x v="0"/>
    <s v="N/C replacement, film and residue left on damaged base material. _x000a__x000a_Line 3 - Qty 1 - 8400 US32D 30&quot; x 34&quot; B-CS_x000a__x000a_Ship to:_x000a_Bell Hardware_x000a_1160 KNUTSON AVE_x000a_MEDFORD, OR 97504_x000a_USA_x000a_----------------_x000a_Is there visible damage to exterior of shipping cartons?: no_x000a_Is there anything else we should know about your request?: When protective film was removed for installation armor plate had multiple scratches and film residue was stuck to armor plate._x000a_Selected primary Product Type: Accessories_x000a_Do you also need to update the Ship To Address on your order?: No_x000a_The original ship-to address is saved on the shipping tab._x000a_One or more files were provided by the customer and saved in the timeline._x000a_Email: jeremyc@bellhardware.com_x000a_Phone Number: 15418827246_x000a_Preferred Contact Method: Email"/>
    <s v="BELL HARDWARE OF KLAMATH INC"/>
    <s v="SO03122075"/>
    <s v="610533"/>
    <s v="45528486"/>
    <n v="3"/>
    <s v="Ives / Gj Commercial"/>
    <s v="Accy"/>
    <s v="Plates - Kick/Push/Pull"/>
    <s v="Indianapolis"/>
    <n v="1"/>
    <s v="0491040~Imballaggio|1033~Insufficient Packaging|1036~Emballage|3082~Embalaje"/>
    <s v="1111040~Imballaggio|3082~Embalaje|1033~Insufficient Packaging|1036~Emballage"/>
    <m/>
    <x v="1"/>
    <m/>
    <s v="KPLATE.21935"/>
    <s v="8400"/>
    <m/>
    <m/>
    <d v="2025-09-29T20:00:00"/>
    <m/>
    <m/>
    <s v="Replace Only"/>
    <s v="Resolved"/>
    <s v="Portal Cases"/>
    <s v="Caleb Nanzer"/>
    <s v="Commercial"/>
    <d v="2025-09-29T20:00:00"/>
    <n v="0"/>
    <s v="Ives / Gj Commercial"/>
    <s v="Insufficient Packaging"/>
    <s v="Insufficient Packaging"/>
    <s v=""/>
    <s v="2026 / 02"/>
    <s v="Return / Replace / Scrap"/>
    <s v="Product"/>
    <x v="0"/>
  </r>
  <r>
    <d v="2026-02-23T08:13:36"/>
    <s v="CAS6444648"/>
    <s v="Issue"/>
    <s v="Return / Replace / Scrap"/>
    <s v="Quantity"/>
    <m/>
    <m/>
    <x v="8"/>
    <s v="Dctl"/>
    <x v="73"/>
    <x v="5"/>
    <s v="Please replace from line 3._x000a_NO charge Replacement . Customer short 1 on delivery._x000a_Qty (1) SC81A STD FULL SSHO DKB CLOSER 44208_x000a__x000a_Ship to_x000a_HIC WINDOW AND DOOR CO_x000a_216 SEABOARD LN_x000a_STE C_x000a_FRANKLIN, TN 37067_x000a_********************************************************************_x000a_We made a hardware delivery to the Inspiritus job yesterday.  Every box was broken down, and items we counted.  We came up short on the following items:_x000a_Our PO #25-11810J_x000a_SC81A SSHO 695 FC TBWMSSRT:  We ordered 4, Received 3, Billed for 4 (45658381)_x000a_Please have this corrected and the shorted items shipped to us."/>
    <s v="HOME IDEA CENTER INC - DBA H I C WINDOW &amp; DOOR"/>
    <s v="SO03223038"/>
    <s v="25-11810J###1"/>
    <s v="45658381"/>
    <n v="3"/>
    <s v="Falcon"/>
    <s v="Dctl"/>
    <s v="SC80A"/>
    <s v="Olathe"/>
    <n v="1"/>
    <s v="0641033~Allegion Shipped Incorrect Amount|1040~(Allegion) Spedito Valore/Q.tà Errato|3082~Allegion envió una cantidad incorrecta|1036~Allegion a expédié un montant incorrect"/>
    <s v="3251033~Shortage|1040~Mancanza|1055~Eksiklik|3082~Escaso|1036~Rupture"/>
    <m/>
    <x v="1"/>
    <m/>
    <s v="043156609826"/>
    <m/>
    <m/>
    <m/>
    <d v="2026-01-11T19:00:00"/>
    <m/>
    <m/>
    <s v="Replace Only"/>
    <s v="Resolved"/>
    <s v="Lori Catton"/>
    <s v="Karen Fischer"/>
    <s v="Commercial"/>
    <d v="2026-01-11T19:00:00"/>
    <n v="1"/>
    <s v="Falcon - Closer"/>
    <s v="Allegion Shipped Incorrect Amount"/>
    <s v="Shortage"/>
    <s v=""/>
    <s v="2026 / 02"/>
    <s v="Return / Replace / Scrap"/>
    <s v="Product"/>
    <x v="0"/>
  </r>
  <r>
    <d v="2026-02-23T11:51:06"/>
    <s v="CAS6445559"/>
    <s v="Issue"/>
    <s v="Return / Replace / Scrap"/>
    <s v="Incorrect/Missing Product"/>
    <m/>
    <m/>
    <x v="0"/>
    <s v="Exit"/>
    <x v="52"/>
    <x v="0"/>
    <s v="6223 DS and customer was sent a 6223 without the DS option...._x000a__x000a_RMA/replace_x000a__x000a__x000a_Please ship 1 each Electric Strike / 6223 US32D 24VDC FSE DS_x000a__x000a_Please ship to the following address:_x000a__x000a_Crossroads Door &amp; Hardware, Inc. _x000a_                               1301 Eagle Street_x000a_                               Terre Haute, IN 47807"/>
    <s v="Mark Lowe"/>
    <s v="SO03269215"/>
    <m/>
    <m/>
    <m/>
    <s v="Von Duprin"/>
    <s v="Exit"/>
    <s v="6000 Strike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d v="2026-01-21T00:00:00"/>
    <m/>
    <m/>
    <m/>
    <s v="Return and Replace"/>
    <s v="Active"/>
    <s v="Derek Kemp"/>
    <s v="Derek Kemp"/>
    <s v="Commercial"/>
    <d v="2026-01-21T00:00:00"/>
    <n v="1"/>
    <s v="Von Duprin"/>
    <s v="Allegion Sent Missing Product / Part"/>
    <s v="Missing Part / Component"/>
    <s v=""/>
    <s v="2026 / 02"/>
    <s v="Return / Replace / Scrap"/>
    <s v="Product"/>
    <x v="0"/>
  </r>
  <r>
    <d v="2026-02-23T14:36:11"/>
    <s v="CAS6446257"/>
    <s v="Issue"/>
    <s v="Return / Replace / Scrap"/>
    <s v="Incorrect/Missing Product"/>
    <m/>
    <m/>
    <x v="0"/>
    <s v="Exit"/>
    <x v="18"/>
    <x v="0"/>
    <s v="Lines 11 &amp; 13- missing bottom rods_x000a__x000a_Replace no charge:_x000a_Qty 2- 048001 US32D-WS 98/9957 Bottom Rod Assy Kit_x000a__x000a_Ship to orig address:_x000a_3726 S 149TH ST_x000a_Omaha, NE 68144_x000a_________________________________x000a__x000a_Is there anything else we should know about your request?: The bottom rod is missing from both devices listed. Device w/ top rod is installed. No bottom rod/mounting hardware was included in boxes. Please send replacements to finish installation._x000a_Selected primary Product Type: Exits_x000a_Do you also need to update the Ship To Address on your order?: No_x000a_The original ship-to address is saved on the shipping tab._x000a_Email: sseyler@tchco.com_x000a_Phone Number: 14024311400_x000a_Preferred Contact Method: Email"/>
    <s v="TWIN CITY HARDWARE INC – Omaha"/>
    <s v="SO02947447"/>
    <s v="PO0959426"/>
    <s v="45444113"/>
    <n v="11"/>
    <s v="Von Duprin"/>
    <s v="Exit"/>
    <s v="98/99"/>
    <s v="Indianapolis"/>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48001-630"/>
    <m/>
    <m/>
    <m/>
    <d v="2025-07-29T20:00:00"/>
    <m/>
    <m/>
    <s v="Replace Only"/>
    <s v="Resolved"/>
    <s v="Portal Cases"/>
    <s v="Tuesday Bailey"/>
    <s v="Commercial"/>
    <d v="2025-07-29T20:00:00"/>
    <n v="0"/>
    <s v="Von Duprin"/>
    <s v="Allegion Sent Missing Product / Part"/>
    <s v="Missing Part / Component"/>
    <s v=""/>
    <s v="2026 / 02"/>
    <s v="Return / Replace / Scrap"/>
    <s v="Product"/>
    <x v="0"/>
  </r>
  <r>
    <d v="2026-02-23T15:57:37"/>
    <s v="CAS6446614"/>
    <s v="Issue"/>
    <s v="Return / Replace / Scrap"/>
    <s v="Shipping"/>
    <m/>
    <m/>
    <x v="9"/>
    <s v="Door"/>
    <x v="41"/>
    <x v="6"/>
    <s v="No Charge Replace Line #17 MK#01.417A (qty 1)_x000a__x000a_Damaged in transit. Pics attached"/>
    <s v="Foundation Building Materials"/>
    <s v="106713"/>
    <s v="040414"/>
    <s v="11890801"/>
    <n v="17"/>
    <s v="Steelcraft"/>
    <s v="Door"/>
    <s v="F/FN"/>
    <s v="Blue Ash"/>
    <n v="1"/>
    <s v="0223082~Dañado en el Transporte|1040~Danneggiato Durante il Trasporto|1033~Damaged in Transit|1036~Endommagé pendant le transport"/>
    <s v="8061033~Damaged - Visible|1036~Endommagé - Visible|1040~Danneggiato - Visibile|3082~Dañado - Visible|1055~Hasarlı - Görünür"/>
    <m/>
    <x v="1"/>
    <m/>
    <m/>
    <m/>
    <m/>
    <m/>
    <d v="2026-02-19T19:00:00"/>
    <m/>
    <m/>
    <s v="Replace Only"/>
    <s v="Resolved"/>
    <s v="Daniel Doerr"/>
    <s v="Brian Ballein"/>
    <s v="Commercial"/>
    <d v="2026-02-19T19:00:00"/>
    <n v="1"/>
    <s v="Steelcraft"/>
    <s v="Damaged in Transit"/>
    <s v="Damaged - Visible"/>
    <s v=""/>
    <s v="2026 / 02"/>
    <s v="Return / Replace / Scrap"/>
    <s v="Product"/>
    <x v="0"/>
  </r>
  <r>
    <d v="2026-02-24T10:06:48"/>
    <s v="CAS6447691"/>
    <s v="Issue"/>
    <s v="Return / Replace / Scrap"/>
    <s v="Defective Product"/>
    <m/>
    <s v="Out of Box"/>
    <x v="8"/>
    <s v="Exit"/>
    <x v="22"/>
    <x v="0"/>
    <s v="RMA/replace_x000a_Please ship 1 each 603R-000: CV TOP LATCH RHR KIT_x000a__x000a_Please ship to the following address:_x000a_Little River Hardware_x000a_2205 Mercantile Dr, Ste 4_x000a_Leland, NC 28451_x000a__x000a_Issue:_x000a_*24-C device._x000a_*Top latch fails to retract/extend fully._x000a__x000a_Resolution:_x000a_*Confirmed that center slide is configured properly (#24 right side up)._x000a_*Confirmed that rod is attached to latch by cotter pin and threaded onto center slide._x000a_*Latch still fails to retract/extend when operated by hand._x000a_*Advised him to replace latch."/>
    <s v="Little River Hardware"/>
    <s v="SO02819555"/>
    <s v="300038-1#"/>
    <s v="45167091 1/8/2025"/>
    <m/>
    <s v="Falcon"/>
    <s v="Exit"/>
    <s v="24/F-24"/>
    <s v="Indianapolis"/>
    <n v="1"/>
    <s v="0311033~Functional Mechanical|1040~Funzionamento Meccanico|3082~Función mecánica|1036~Functional Mechanical"/>
    <s v="0931033~Manufacturing|1040~Produzione|3082~Producción|1036~Fabrication"/>
    <s v="0021033~Assembly Issue|1036~Problème d'assemblage|3082~Problema de ensamblaje|1040~Problema Montaggio"/>
    <x v="0"/>
    <m/>
    <s v="603R-000"/>
    <s v="Latch Assy"/>
    <m/>
    <m/>
    <d v="2025-01-08T00:00:00"/>
    <m/>
    <m/>
    <s v="Replace Only"/>
    <s v="Resolved"/>
    <s v="Derek Kemp"/>
    <s v="Karen Fischer"/>
    <s v="Commercial"/>
    <d v="2025-01-08T00:00:00"/>
    <n v="0"/>
    <s v="Falcon - Exit"/>
    <s v="Functional Mechanical"/>
    <s v="Manufacturing"/>
    <s v="Assembly Issue"/>
    <s v="2026 / 02"/>
    <s v="Return / Replace / Scrap"/>
    <s v="Product"/>
    <x v="0"/>
  </r>
  <r>
    <d v="2026-02-25T09:05:16"/>
    <s v="CAS6450046"/>
    <s v="Issue"/>
    <s v="Return / Replace / Scrap"/>
    <s v="Incorrect/Missing Product"/>
    <m/>
    <m/>
    <x v="0"/>
    <s v="Exit"/>
    <x v="57"/>
    <x v="0"/>
    <s v="Replace _x000a_Line 4_x000a_Qty 1: 040083-628: 99 CDSI KIT 4' US28_x000a_Line 24_x000a_Qty 3: 996L-NL -M US26D    06  RHR_x000a__x000a_Per customer missing from shipment _x000a__x000a_Ship To:_x000a_SAC - IML SECURITY SUPPLY_x000a_1351 VINE ST_x000a_Sacramento, CA 95811"/>
    <s v="IML Security Supply"/>
    <s v="SO03254658"/>
    <s v="696779"/>
    <s v="45693537"/>
    <n v="4"/>
    <s v="Von Duprin"/>
    <s v="Exit"/>
    <s v="Mechanical Parts / Kit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m/>
    <m/>
    <m/>
    <m/>
    <d v="2026-02-08T19:00:00"/>
    <m/>
    <m/>
    <s v="Replace Only"/>
    <s v="Resolved"/>
    <s v="Dana Chase"/>
    <s v="Deandra Ball"/>
    <s v="Commercial"/>
    <d v="2026-02-08T19:00:00"/>
    <n v="1"/>
    <s v="Von Duprin"/>
    <s v="Allegion Sent Missing Product / Part"/>
    <s v="Missing Product"/>
    <s v=""/>
    <s v="2026 / 02"/>
    <s v="Return / Replace / Scrap"/>
    <s v="Product"/>
    <x v="0"/>
  </r>
  <r>
    <d v="2026-02-25T09:05:16"/>
    <s v="CAS6450046"/>
    <s v="Issue"/>
    <s v="Return / Replace / Scrap"/>
    <s v="Incorrect/Missing Product"/>
    <m/>
    <m/>
    <x v="0"/>
    <s v="Exit"/>
    <x v="57"/>
    <x v="0"/>
    <s v="Replace _x000a_Line 4_x000a_Qty 1: 040083-628: 99 CDSI KIT 4' US28_x000a_Line 24_x000a_Qty 3: 996L-NL -M US26D    06  RHR_x000a__x000a_Per customer missing from shipment _x000a__x000a_Ship To:_x000a_SAC - IML SECURITY SUPPLY_x000a_1351 VINE ST_x000a_Sacramento, CA 95811"/>
    <s v="IML Security Supply"/>
    <s v="SO03254658"/>
    <s v="696779"/>
    <s v="45693537"/>
    <n v="24"/>
    <s v="Von Duprin"/>
    <s v="Exit"/>
    <s v="Trim/Controls"/>
    <s v="Indianapolis"/>
    <n v="3"/>
    <s v="0213082~Allegion no envió un producto/pieza|1040~(Alle) Spedito Articolo/Componente mancante|1036~Allegion a envoyé un produit ou une pièce manquante|1033~Allegion Sent Missing Product / Part"/>
    <s v="9741040~Prodotto Mancante|1033~Missing Product|1036~Produit manquant"/>
    <m/>
    <x v="0"/>
    <m/>
    <m/>
    <s v="Trim"/>
    <m/>
    <m/>
    <d v="2026-02-11T19:00:00"/>
    <m/>
    <m/>
    <s v="Replace Only"/>
    <s v="Resolved"/>
    <s v="Dana Chase"/>
    <s v="Deandra Ball"/>
    <s v="Commercial"/>
    <d v="2026-02-11T19:00:00"/>
    <n v="3"/>
    <s v="Von Duprin"/>
    <s v="Allegion Sent Missing Product / Part"/>
    <s v="Missing Product"/>
    <s v=""/>
    <s v="2026 / 02"/>
    <s v="Return / Replace / Scrap"/>
    <s v="Product"/>
    <x v="0"/>
  </r>
  <r>
    <d v="2026-02-25T09:08:46"/>
    <s v="CAS6450059"/>
    <s v="Issue"/>
    <s v="Return / Replace / Scrap"/>
    <s v="Defective Product"/>
    <m/>
    <s v="Reliability"/>
    <x v="4"/>
    <s v="Sys Comp"/>
    <x v="47"/>
    <x v="1"/>
    <s v="Replace:_x000a__x000a_Qty: 4  Part: M490DE_x000a__x000a_Please ship to:_x000a__x000a_Reason:_x000a__x000a_We talked about M490de wiring with an AO, then we talked about switch's, he is all set._x000a__x000a_2/25 ML: Wiring questions for the reset with an auto operator involved. Advised that there should be a separate switch for the reset when there is an auto operator involved.  Now the maglock is not bonding at all. Power is good and no AC bleed. The maglock is not bonding. Dipswitches are correct. Need to replace the maglock. it was working before._x000a__x000a_2/25 RK: Called back with second mag not energizing, no lights present on mag. Only has jumper on fire and aux. Verified plunger is getting pressed in. Tested with 20 volt battery, still will not energize. Advised is a bad board._x000a__x000a_2/25 ML: All of the maglocks will not power up even with a battery. Changing the case to  4 maglocks to be replaced."/>
    <s v="Pat O'Brien"/>
    <s v="14201863.3"/>
    <m/>
    <m/>
    <m/>
    <s v="Schlage System Components"/>
    <s v="Sys Comp"/>
    <s v="Mag M400"/>
    <s v="Security"/>
    <n v="4"/>
    <s v="0321033~Functional Electronic|1040~Funzionamento Elettronico|3082~Función electrónica|1036~Electronique fonctionnelle"/>
    <s v="0551040~Malfunzionamento elettrico|1033~Electrical Malfunction|3082~Mal funcionamiento eléctrico|1036~Dysfonctionnement électrique"/>
    <s v="0651033~Mag Will Not Energize|1040~Mag non energizzerà"/>
    <x v="0"/>
    <m/>
    <m/>
    <s v="M490DE"/>
    <m/>
    <m/>
    <m/>
    <d v="2026-02-25T02:00:00"/>
    <m/>
    <s v="Replace Only"/>
    <s v="Active"/>
    <s v="Robert Carson"/>
    <s v="Mikey Louis"/>
    <s v="Commercial"/>
    <d v="2026-02-25T02:00:00"/>
    <n v="4"/>
    <s v="Schlage System Components"/>
    <s v="Functional Electronic"/>
    <s v="Electrical Malfunction"/>
    <s v="Mag Will Not Energize"/>
    <s v="2026 / 02"/>
    <s v="Return / Replace / Scrap"/>
    <s v="Product"/>
    <x v="0"/>
  </r>
  <r>
    <d v="2026-02-25T10:51:20"/>
    <s v="CAS6450510"/>
    <s v="Issue"/>
    <s v="Return / Replace / Scrap"/>
    <s v="Defective Product"/>
    <m/>
    <s v="Reliability"/>
    <x v="5"/>
    <s v="Electronic Locks"/>
    <x v="23"/>
    <x v="1"/>
    <s v="Scrap/Replace:_x000a_Please Send:_x000a_(QTY 4) SM10_x000a__x000a_SN: 22220054_x000a_SN: 23030186_x000a_SN: 23050131_x000a_SN: 23420116_x000a__x000a_ Tech said: - Stopped working_x000a__x000a_Ship To:_x000a_BadgePass, Inc._x000a_ATTN: Amy Dryden / RMA _x000a_280 Trace Colony Park_x000a_Ridgeland, MS 39157_x000a__x000a_amy.dryden@badgepass.com"/>
    <s v="BADGEPASS INC"/>
    <s v="TECH ACCOMMODATION"/>
    <s v="CAS6450510 RPL TAC"/>
    <m/>
    <m/>
    <s v="Schlage Electronic Locks"/>
    <s v="Electronic Locks"/>
    <s v="Smart Card Readers"/>
    <s v="Security"/>
    <n v="4"/>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SM10"/>
    <s v="SM10"/>
    <m/>
    <m/>
    <m/>
    <d v="2022-08-10T00:00:00"/>
    <m/>
    <s v="Replace Only"/>
    <s v="Resolved"/>
    <s v="Robert Carson"/>
    <s v="Jeff Livingston"/>
    <s v="Commercial"/>
    <d v="2022-08-10T00:00:00"/>
    <n v="0"/>
    <s v="Schlage Electronic Locks"/>
    <s v="Functional Electronic"/>
    <s v="Communication / Commissioning / Programming"/>
    <s v="Failed Programming"/>
    <s v="2026 / 02"/>
    <s v="Return / Replace / Scrap"/>
    <s v="Product"/>
    <x v="1"/>
  </r>
  <r>
    <d v="2026-02-25T11:29:39"/>
    <s v="CAS6450719"/>
    <s v="Issue"/>
    <s v="Return / Replace / Scrap"/>
    <s v="Shipping"/>
    <m/>
    <m/>
    <x v="8"/>
    <s v="Exit"/>
    <x v="74"/>
    <x v="0"/>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1"/>
    <s v="Falcon"/>
    <s v="Exit"/>
    <s v="1690"/>
    <s v="Indianapolis"/>
    <n v="4"/>
    <s v="Lost in Transit/Wrong Address"/>
    <s v="1513082~Extraviado en tránsito - Transportista|1040~Smarrimento in transito - Vettore|1036~Perdu en transit - Transporteur|1033~Lost in Transit - Carrier"/>
    <m/>
    <x v="2"/>
    <m/>
    <s v="ED1690.10019"/>
    <m/>
    <m/>
    <m/>
    <d v="2026-01-15T19:00:00"/>
    <m/>
    <m/>
    <s v="Replace Only"/>
    <s v="Active"/>
    <s v="Latia Whorton"/>
    <s v="Karen Fischer"/>
    <s v="Commercial"/>
    <d v="2026-01-15T19:00:00"/>
    <n v="4"/>
    <s v="Falcon - Exit"/>
    <s v="Lost in Transit/Wrong Address"/>
    <s v="Lost in Transit - Carrier"/>
    <s v=""/>
    <s v="2026 / 02"/>
    <s v="Return / Replace / Scrap"/>
    <s v="Product"/>
    <x v="0"/>
  </r>
  <r>
    <d v="2026-02-25T11:29:39"/>
    <s v="CAS6450719"/>
    <s v="Issue"/>
    <s v="Return / Replace / Scrap"/>
    <s v="Shipping"/>
    <m/>
    <m/>
    <x v="8"/>
    <s v="Exit"/>
    <x v="74"/>
    <x v="0"/>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2"/>
    <s v="Falcon"/>
    <s v="Exit"/>
    <s v="1690"/>
    <s v="Indianapolis"/>
    <n v="6"/>
    <s v="Lost in Transit/Wrong Address"/>
    <s v="1513082~Extraviado en tránsito - Transportista|1040~Smarrimento in transito - Vettore|1036~Perdu en transit - Transporteur|1033~Lost in Transit - Carrier"/>
    <m/>
    <x v="2"/>
    <m/>
    <s v="ED1690.10024"/>
    <m/>
    <m/>
    <m/>
    <d v="2026-01-15T19:00:00"/>
    <m/>
    <m/>
    <s v="Replace Only"/>
    <s v="Active"/>
    <s v="Latia Whorton"/>
    <s v="Karen Fischer"/>
    <s v="Commercial"/>
    <d v="2026-01-15T19:00:00"/>
    <n v="6"/>
    <s v="Falcon - Exit"/>
    <s v="Lost in Transit/Wrong Address"/>
    <s v="Lost in Transit - Carrier"/>
    <s v=""/>
    <s v="2026 / 02"/>
    <s v="Return / Replace / Scrap"/>
    <s v="Product"/>
    <x v="0"/>
  </r>
  <r>
    <d v="2026-02-25T11:29:39"/>
    <s v="CAS6450719"/>
    <s v="Issue"/>
    <s v="Return / Replace / Scrap"/>
    <s v="Shipping"/>
    <m/>
    <m/>
    <x v="8"/>
    <s v="Exit"/>
    <x v="74"/>
    <x v="0"/>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3"/>
    <s v="Falcon"/>
    <s v="Exit"/>
    <s v="1690"/>
    <s v="Indianapolis"/>
    <n v="3"/>
    <s v="Lost in Transit/Wrong Address"/>
    <s v="1513082~Extraviado en tránsito - Transportista|1040~Smarrimento in transito - Vettore|1036~Perdu en transit - Transporteur|1033~Lost in Transit - Carrier"/>
    <m/>
    <x v="2"/>
    <m/>
    <s v="F-CYLCTRL.10002"/>
    <m/>
    <m/>
    <m/>
    <d v="2026-01-15T19:00:00"/>
    <m/>
    <m/>
    <s v="Replace Only"/>
    <s v="Active"/>
    <s v="Latia Whorton"/>
    <s v="Karen Fischer"/>
    <s v="Commercial"/>
    <d v="2026-01-15T19:00:00"/>
    <n v="3"/>
    <s v="Falcon - Exit"/>
    <s v="Lost in Transit/Wrong Address"/>
    <s v="Lost in Transit - Carrier"/>
    <s v=""/>
    <s v="2026 / 02"/>
    <s v="Return / Replace / Scrap"/>
    <s v="Product"/>
    <x v="0"/>
  </r>
  <r>
    <d v="2026-02-25T11:29:39"/>
    <s v="CAS6450719"/>
    <s v="Issue"/>
    <s v="Return / Replace / Scrap"/>
    <s v="Shipping"/>
    <m/>
    <m/>
    <x v="8"/>
    <s v="Exit"/>
    <x v="74"/>
    <x v="0"/>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4"/>
    <s v="Falcon"/>
    <s v="Exit"/>
    <s v="1690"/>
    <s v="Indianapolis"/>
    <n v="4"/>
    <s v="Lost in Transit/Wrong Address"/>
    <s v="1513082~Extraviado en tránsito - Transportista|1040~Smarrimento in transito - Vettore|1036~Perdu en transit - Transporteur|1033~Lost in Transit - Carrier"/>
    <m/>
    <x v="2"/>
    <m/>
    <s v="ED1790.10105"/>
    <m/>
    <m/>
    <m/>
    <d v="2026-01-15T19:00:00"/>
    <m/>
    <m/>
    <s v="Replace Only"/>
    <s v="Active"/>
    <s v="Latia Whorton"/>
    <s v="Karen Fischer"/>
    <s v="Commercial"/>
    <d v="2026-01-15T19:00:00"/>
    <n v="4"/>
    <s v="Falcon - Exit"/>
    <s v="Lost in Transit/Wrong Address"/>
    <s v="Lost in Transit - Carrier"/>
    <s v=""/>
    <s v="2026 / 02"/>
    <s v="Return / Replace / Scrap"/>
    <s v="Product"/>
    <x v="0"/>
  </r>
  <r>
    <d v="2026-02-25T11:29:39"/>
    <s v="CAS6450719"/>
    <s v="Issue"/>
    <s v="Return / Replace / Scrap"/>
    <s v="Shipping"/>
    <m/>
    <m/>
    <x v="8"/>
    <s v="Exit"/>
    <x v="74"/>
    <x v="0"/>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5"/>
    <s v="Falcon"/>
    <s v="Exit"/>
    <s v="1690"/>
    <s v="Indianapolis"/>
    <n v="4"/>
    <s v="Lost in Transit/Wrong Address"/>
    <s v="1513082~Extraviado en tránsito - Transportista|1040~Smarrimento in transito - Vettore|1036~Perdu en transit - Transporteur|1033~Lost in Transit - Carrier"/>
    <m/>
    <x v="2"/>
    <m/>
    <s v="F-CYLCTRL.10156"/>
    <m/>
    <m/>
    <m/>
    <d v="2026-01-15T19:00:00"/>
    <m/>
    <m/>
    <s v="Replace Only"/>
    <s v="Active"/>
    <s v="Latia Whorton"/>
    <s v="Karen Fischer"/>
    <s v="Commercial"/>
    <d v="2026-01-15T19:00:00"/>
    <n v="4"/>
    <s v="Falcon - Exit"/>
    <s v="Lost in Transit/Wrong Address"/>
    <s v="Lost in Transit - Carrier"/>
    <s v=""/>
    <s v="2026 / 02"/>
    <s v="Return / Replace / Scrap"/>
    <s v="Product"/>
    <x v="0"/>
  </r>
  <r>
    <d v="2026-02-25T11:29:39"/>
    <s v="CAS6450719"/>
    <s v="Issue"/>
    <s v="Return / Replace / Scrap"/>
    <s v="Shipping"/>
    <m/>
    <m/>
    <x v="8"/>
    <s v="Exit"/>
    <x v="74"/>
    <x v="0"/>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6"/>
    <s v="Falcon"/>
    <s v="Exit"/>
    <s v="1690"/>
    <s v="Indianapolis"/>
    <n v="2"/>
    <s v="Lost in Transit/Wrong Address"/>
    <s v="1513082~Extraviado en tránsito - Transportista|1040~Smarrimento in transito - Vettore|1036~Perdu en transit - Transporteur|1033~Lost in Transit - Carrier"/>
    <m/>
    <x v="2"/>
    <m/>
    <s v="ED1990.10028"/>
    <m/>
    <m/>
    <m/>
    <d v="2026-01-15T19:00:00"/>
    <m/>
    <m/>
    <s v="Replace Only"/>
    <s v="Active"/>
    <s v="Latia Whorton"/>
    <s v="Karen Fischer"/>
    <s v="Commercial"/>
    <d v="2026-01-15T19:00:00"/>
    <n v="2"/>
    <s v="Falcon - Exit"/>
    <s v="Lost in Transit/Wrong Address"/>
    <s v="Lost in Transit - Carrier"/>
    <s v=""/>
    <s v="2026 / 02"/>
    <s v="Return / Replace / Scrap"/>
    <s v="Product"/>
    <x v="0"/>
  </r>
  <r>
    <d v="2026-02-25T11:29:39"/>
    <s v="CAS6450719"/>
    <s v="Issue"/>
    <s v="Return / Replace / Scrap"/>
    <s v="Shipping"/>
    <m/>
    <m/>
    <x v="8"/>
    <s v="Exit"/>
    <x v="74"/>
    <x v="0"/>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7"/>
    <s v="Falcon"/>
    <s v="Exit"/>
    <s v="1690"/>
    <s v="Indianapolis"/>
    <n v="1"/>
    <s v="Lost in Transit/Wrong Address"/>
    <s v="1513082~Extraviado en tránsito - Transportista|1040~Smarrimento in transito - Vettore|1036~Perdu en transit - Transporteur|1033~Lost in Transit - Carrier"/>
    <m/>
    <x v="2"/>
    <m/>
    <s v="ED19.10847"/>
    <m/>
    <m/>
    <m/>
    <d v="2026-01-15T19:00:00"/>
    <m/>
    <m/>
    <s v="Replace Only"/>
    <s v="Active"/>
    <s v="Latia Whorton"/>
    <s v="Karen Fischer"/>
    <s v="Commercial"/>
    <d v="2026-01-15T19:00:00"/>
    <n v="1"/>
    <s v="Falcon - Exit"/>
    <s v="Lost in Transit/Wrong Address"/>
    <s v="Lost in Transit - Carrier"/>
    <s v=""/>
    <s v="2026 / 02"/>
    <s v="Return / Replace / Scrap"/>
    <s v="Product"/>
    <x v="0"/>
  </r>
  <r>
    <d v="2026-02-25T16:58:25"/>
    <s v="CAS6452075"/>
    <s v="Issue"/>
    <s v="Return / Replace / Scrap"/>
    <s v="Defective Product"/>
    <m/>
    <s v="Reliability"/>
    <x v="5"/>
    <s v="Electronic Locks"/>
    <x v="75"/>
    <x v="4"/>
    <s v="Replace / Scrap_x000a_MT-GRY reader_x000a_Qty-1_x000a__x000a_LOCK.AD400.MS.70.MT.J.RHO.626.RH.4B.09-663.10-072.134_x000a__x000a_Issue: reader not working, replaced reader and lock is fine._x000a_*Replace only MT GRY reader_x000a_order 13881136 _x000a_Tony Rodriguez_x000a_trodriguez@rfi.com_x000a__x000a_Ship to:_x000a_Pavion_x000a_Attn: Tony Rodriguez _x000a_800 South West 34th Street_x000a_Suite D_x000a_Renton, Wa. 98057"/>
    <s v="Tony Rodriguez"/>
    <s v="TECH ACCOMMODATION"/>
    <s v="CAS6452075 RPL TAC"/>
    <m/>
    <m/>
    <s v="Schlage Electronic Locks"/>
    <s v="Electronic Locks"/>
    <s v="AD400"/>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MT-GRY"/>
    <s v="Reader"/>
    <m/>
    <m/>
    <m/>
    <d v="2024-10-02T00:00:00"/>
    <m/>
    <s v="Replace Only"/>
    <s v="Resolved"/>
    <s v="Robert Carson"/>
    <s v="Jeff Livingston"/>
    <s v="Commercial"/>
    <d v="2024-10-02T00:00:00"/>
    <n v="0"/>
    <s v="Schlage Electronic Locks"/>
    <s v="Functional Electronic"/>
    <s v="Communication / Commissioning / Programming"/>
    <s v="Failed Programming"/>
    <s v="2026 / 02"/>
    <s v="Return / Replace / Scrap"/>
    <s v="Product"/>
    <x v="0"/>
  </r>
  <r>
    <d v="2026-02-25T17:44:30"/>
    <s v="CAS6452197"/>
    <s v="Issue"/>
    <s v="Return / Replace / Scrap"/>
    <s v="Shipping"/>
    <m/>
    <m/>
    <x v="1"/>
    <s v="Accy"/>
    <x v="1"/>
    <x v="0"/>
    <s v="REPLACE SO03288215_x000a_DONE 02/26/26 JB_x000a__x000a_REPLACE LINE 2 QTT 18 3CB1HW 4.5 x 4.5 652_x000a_UPS DAMAGED TRACKING #S _x000a_1ZA5V9400392951728_x000a_1ZA5V9400393119153_x000a_1ZA5V9400394311237_x000a_*PLS EMAIL PICTURES OF DAMAGES BACK TO US_x000a__x000a_SHIP TO _x000a_5785 N HOLLYWOOD BLVD_x000a_Las Vegas, NV 89115_x000a__x000a__x000a_Is there anything else we should know about your request?: Hello, hope all is well! Our warehouse is reporting a shortage of 18 units on 3CB1HW 4.5X4.5 652; UPS is showing this item was damaged. Our warehouse has confirmed it never arrived.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71854"/>
    <s v="665713"/>
    <s v="45710483"/>
    <n v="2"/>
    <s v="Ives / Gj Commercial"/>
    <s v="Accy"/>
    <s v="Hinges"/>
    <s v="Indianapolis"/>
    <n v="18"/>
    <s v="0223082~Dañado en el Transporte|1040~Danneggiato Durante il Trasporto|1033~Damaged in Transit|1036~Endommagé pendant le transport"/>
    <s v="0471040~Danneggiato Durante il Trasporto|3082~Dañado en el transporte|1033~Damaged in Transit|1036~Endommagé pendant le transport"/>
    <m/>
    <x v="2"/>
    <m/>
    <s v="HINGE.283"/>
    <m/>
    <m/>
    <m/>
    <d v="2026-02-18T19:00:00"/>
    <m/>
    <m/>
    <s v="Replace Only"/>
    <s v="Resolved"/>
    <s v="Portal Cases"/>
    <s v="Jacquelyn Bastone"/>
    <s v="Commercial"/>
    <d v="2026-02-18T19:00:00"/>
    <n v="18"/>
    <s v="Ives / Gj Commercial"/>
    <s v="Damaged in Transit"/>
    <s v="Damaged in Transit"/>
    <s v=""/>
    <s v="2026 / 02"/>
    <s v="Return / Replace / Scrap"/>
    <s v="Product"/>
    <x v="0"/>
  </r>
  <r>
    <d v="2026-02-26T13:38:39"/>
    <s v="CAS6453973"/>
    <s v="Issue"/>
    <s v="Return / Replace / Scrap"/>
    <s v="Incorrect/Missing Product"/>
    <m/>
    <m/>
    <x v="3"/>
    <s v="Dctl"/>
    <x v="4"/>
    <x v="2"/>
    <s v="travisb@amidorr.com_x000a__x000a_Replacement _x000a__x000a_Line 1_x000a_Qty 3 4040XP-3077 RWPA_x000a_Received incorrect arms. Arms received are for 4010. Please replace arms._x000a__x000a_ship to :_x000a_Architectural Materials Inc_x000a_900 Beards Hill Road                                  _x000a_Aberdeen MD 21001"/>
    <s v="Travis Brueshett"/>
    <s v="608222 00"/>
    <s v="302376-010"/>
    <m/>
    <m/>
    <s v="Lcn"/>
    <s v="Dctl"/>
    <s v="4040XP"/>
    <s v="Princeton"/>
    <n v="3"/>
    <s v="0281033~Allegion Sent Incorrect Product / Part"/>
    <s v="9731033~Incorrect Part / Component|1036~Composant/pièce incorrect|1040~Componente errato"/>
    <m/>
    <x v="0"/>
    <m/>
    <s v="4040XP-3077 RWPA"/>
    <s v="arm"/>
    <m/>
    <m/>
    <d v="2023-07-26T20:00:00"/>
    <m/>
    <m/>
    <s v="Replace Only"/>
    <s v="Resolved"/>
    <s v="Carisa Hunter"/>
    <s v="Lisa Waterhouse"/>
    <s v="Commercial"/>
    <d v="2023-07-26T20:00:00"/>
    <n v="0"/>
    <s v="Lcn"/>
    <s v="Allegion Sent Incorrect Product / Part"/>
    <s v="Incorrect Part / Component"/>
    <s v=""/>
    <s v="2026 / 02"/>
    <s v="Return / Replace / Scrap"/>
    <s v="Product"/>
    <x v="0"/>
  </r>
  <r>
    <d v="2026-02-26T13:44:13"/>
    <s v="CAS6454008"/>
    <s v="Issue"/>
    <s v="Return / Replace / Scrap"/>
    <s v="Defective Product"/>
    <m/>
    <s v="Reliability"/>
    <x v="3"/>
    <s v="Dctl"/>
    <x v="71"/>
    <x v="2"/>
    <s v="Replacement/Return_x000a__x000a_Line 1_x000a_Qty  1 9540-3462 Controller_x000a_Controller has no power. Please replace controller._x000a__x000a_SHIP TO : _x000a_CALHOUN CONSTRUCTION SERVICES_x000a_ATTN : WILL WARREN 2709935791_x000a_65 CAMBPELL DRIVE_x000a_CALVERT CITY KY 42029_x000a__x000a_***_x000a_product support case cas6447929 : replace 1-9540-3462 _x000a_has a operator 9540 that was working but they added wireless receivers and now not working, the have no power. tested fuse and it is good. has 120 to unit. Bought is Sept.2025 and should be in warranty"/>
    <s v="LAFORCE LLC"/>
    <s v="754324 01"/>
    <s v="1442309PO-CHA"/>
    <m/>
    <m/>
    <s v="Lcn"/>
    <s v="Dctl"/>
    <s v="9540"/>
    <s v="Princeton"/>
    <n v="1"/>
    <s v="1801033~Door Not in Control|1036~Porte Pas Dans le Contrôle|1031~Tür nicht unter Kontrolle|1040~Porta senza Controllo|3082~Puerta sin control|1055~Kapı Kontrolde Değil|2070~Porta não está no controle"/>
    <s v="3971033~Wiring|1036~Câblage|1040~Cablaggio|3082~Alambrado|1055~Kablolama"/>
    <m/>
    <x v="0"/>
    <m/>
    <s v="9540-3462 Controller Assy.                  115"/>
    <s v="Control Box"/>
    <m/>
    <m/>
    <d v="2025-07-13T20:00:00"/>
    <m/>
    <m/>
    <s v="Return and Replace"/>
    <s v="Active"/>
    <s v="Carisa Hunter"/>
    <s v="Lisa Waterhouse"/>
    <s v="Commercial"/>
    <d v="2025-07-13T20:00:00"/>
    <n v="0"/>
    <s v="Lcn"/>
    <s v="Door Not in Control"/>
    <s v="Wiring"/>
    <s v=""/>
    <s v="2026 / 02"/>
    <s v="Return / Replace / Scrap"/>
    <s v="Product"/>
    <x v="0"/>
  </r>
  <r>
    <d v="2026-02-23T12:23:07"/>
    <s v="CAS6445679"/>
    <s v="Issue"/>
    <s v="Return / Replace / Scrap"/>
    <s v="Defective Product"/>
    <m/>
    <s v="Reliability"/>
    <x v="3"/>
    <s v="Dctl"/>
    <x v="35"/>
    <x v="2"/>
    <s v="Replacement_x000a__x000a_Line 1_x000a_Qty 1 4642 Closer STD MC REG 120 GLBLK WMS_x000a_Closer leaking. Please replace complete closer replaced from stock._x000a__x000a_ship to : _x000a_S A F TECHNOLOGIES        _x000a_2022 VAN BUREN AVE                                  _x000a_INDIAN TRAIL NC 28079_x000a__x000a_***_x000a_Good morning,_x000a_Please see original PO 42214 attached.  We replaced the defective Auto Operator from our stock and will need a replacement.  Please proved the replacement as soon as possible._x000a_Dora Andrews_x000a_Purchasing/Inventory Manager"/>
    <s v="S A F TECHNOLOGIES"/>
    <s v="782140 00 / SO03178767"/>
    <s v="42214##PT2"/>
    <m/>
    <m/>
    <s v="Lcn"/>
    <s v="Dctl"/>
    <s v="4640"/>
    <s v="Princeton"/>
    <n v="1"/>
    <s v="3101033~Leaking After Install|1036~Fuite Après l'installation|1031~Nach der Installation undicht|1040~Perdita Dopo l'installazione|3082~Fugas después de la instalación|1055~Yüklemeden Sonra Sızıntı|2070~Vazamento após a instalação"/>
    <s v="9111033~Leaking at Adjustment Ports|1036~Fuite aux ports de réglage|1040~Perdita alle porte di regolazione|3082~Fugas en los puertos de ajuste|1055~Ayarlama Limanlarında Sızıntı"/>
    <m/>
    <x v="0"/>
    <m/>
    <s v="4642 Closer STD MC REG 120 GLBLK WMS"/>
    <s v="Complete Closer"/>
    <m/>
    <m/>
    <d v="2025-11-17T19:00:00"/>
    <m/>
    <m/>
    <s v="Return and Replace"/>
    <s v="Active"/>
    <s v="Carisa Hunter"/>
    <s v="Lisa Waterhouse"/>
    <s v="Commercial"/>
    <d v="2025-11-17T19:00:00"/>
    <n v="0"/>
    <s v="Lcn"/>
    <s v="Leaking After Install"/>
    <s v="Leaking at Adjustment Ports"/>
    <s v=""/>
    <s v="2026 / 02"/>
    <s v="Return / Replace / Scrap"/>
    <s v="Product"/>
    <x v="0"/>
  </r>
  <r>
    <d v="2026-02-23T13:05:24"/>
    <s v="CAS6445865"/>
    <s v="Issue"/>
    <s v="Return / Replace / Scrap"/>
    <s v="Defective Product"/>
    <m/>
    <s v="Reliability"/>
    <x v="3"/>
    <s v="Dctl"/>
    <x v="35"/>
    <x v="2"/>
    <s v="Replacement_x000a__x000a_Line 11_x000a_Qty 1 4640-3971 STD Cylinder Assy_x000a_Closer body leaking. Please replace closer body._x000a__x000a_ship to : _x000a_Immaculate Conception Catholic Church_x000a_857 3rd Ave. SE, Cedar Rapids, IA  52404_x000a_ATTN Adam Truitt"/>
    <s v="H &amp; G SALES INC"/>
    <s v="699910 00"/>
    <s v="4023050016"/>
    <m/>
    <m/>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0-3971 STD Cylinder Assy"/>
    <s v="Cylinder"/>
    <m/>
    <m/>
    <d v="2024-10-23T20:00:00"/>
    <m/>
    <m/>
    <s v="Return and Replace"/>
    <s v="Active"/>
    <s v="Carisa Hunter"/>
    <s v="Lisa Waterhouse"/>
    <s v="Commercial"/>
    <d v="2024-10-23T20:00:00"/>
    <n v="0"/>
    <s v="Lcn"/>
    <s v="Leaking After Install"/>
    <s v="Leaking Grease"/>
    <s v=""/>
    <s v="2026 / 02"/>
    <s v="Return / Replace / Scrap"/>
    <s v="Product"/>
    <x v="0"/>
  </r>
  <r>
    <d v="2026-02-23T13:08:08"/>
    <s v="CAS6445874"/>
    <s v="Issue"/>
    <s v="Return / Replace / Scrap"/>
    <s v="Defective Product"/>
    <m/>
    <s v="Reliability"/>
    <x v="3"/>
    <s v="Dctl"/>
    <x v="35"/>
    <x v="2"/>
    <s v="Replacement_x000a__x000a_Line 2_x000a_Qty 1 4040XP-3071 STD Cylinder Assy_x000a_Closer body leaking. Please replace closer body._x000a__x000a_ship to :_x000a_Immaculate Conception Catholic Church_x000a_857 3rd Ave. SE, Cedar Rapids, IA  52404_x000a_ATTN Adam Truitt"/>
    <s v="H &amp; G SALES INC"/>
    <s v="742373 01"/>
    <s v="4023050027"/>
    <m/>
    <m/>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040XP-3071 STD Cylinder Assy"/>
    <s v="Cylinder"/>
    <m/>
    <m/>
    <d v="2025-06-23T20:00:00"/>
    <m/>
    <m/>
    <s v="Return and Replace"/>
    <s v="Active"/>
    <s v="Carisa Hunter"/>
    <s v="Lisa Waterhouse"/>
    <s v="Commercial"/>
    <d v="2025-06-23T20:00:00"/>
    <n v="0"/>
    <s v="Lcn"/>
    <s v="Leaking After Install"/>
    <s v="Leaking Grease"/>
    <s v=""/>
    <s v="2026 / 02"/>
    <s v="Return / Replace / Scrap"/>
    <s v="Product"/>
    <x v="0"/>
  </r>
  <r>
    <d v="2026-02-23T13:52:22"/>
    <s v="CAS6446040"/>
    <s v="Issue"/>
    <s v="Return / Replace / Scrap"/>
    <s v="Defective Product"/>
    <m/>
    <s v="Out of Box"/>
    <x v="2"/>
    <s v="Lock"/>
    <x v="30"/>
    <x v="1"/>
    <s v="Case CAS6435232 should have been for QTY 2. This case is for the second one._x000a__x000a_Replace (1) N523-194_x000a__x000a_Attn:_x000a_Josh Pascoe_x000a_Ship to:_x000a_7750 Zionsville RD. Suite 1000_x000a_Indianapolis, IN. 46268_x000a__x000a_Sending pictures_x000a_wires broken on RX switch - old switch see attached._x000a_14170198_x000a_LOCK.ND80EU.BDC.D.RHO.626.13-247.10-025.134.RX"/>
    <s v="josh pascoe"/>
    <s v="14170198"/>
    <s v="1452178PO-FJS"/>
    <s v="8010608"/>
    <m/>
    <s v="Schlage Commercial"/>
    <s v="Lock"/>
    <s v="ND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m/>
    <s v="ND80EL/EU"/>
    <m/>
    <m/>
    <d v="2025-09-07T20:00:00"/>
    <m/>
    <m/>
    <s v="Replace Only"/>
    <s v="Resolved"/>
    <s v="Kevin Durand"/>
    <s v="Kevin Durand"/>
    <s v="Commercial"/>
    <d v="2025-09-07T20:00:00"/>
    <n v="0"/>
    <s v="Schlage Commercial"/>
    <s v="Functional Electronic"/>
    <s v="Cannot lock / Unlock"/>
    <s v="Not locking or Unlocking"/>
    <s v="2026 / 02"/>
    <s v="Return / Replace / Scrap"/>
    <s v="Product"/>
    <x v="0"/>
  </r>
  <r>
    <d v="2026-02-24T08:16:43"/>
    <s v="CAS6447269"/>
    <s v="Issue"/>
    <s v="Return / Replace / Scrap"/>
    <s v="Incorrect/Missing Product"/>
    <m/>
    <m/>
    <x v="1"/>
    <s v="Accy"/>
    <x v="7"/>
    <x v="0"/>
    <s v="N/C replacement, received incorrect material. _x000a__x000a_Line 1 - Qty 13 - 453S US32D 1.3/4&quot;DR_x000a__x000a_Ship to:_x000a_165 - McCarthey Jones_x000a_570 METROPLEX DR_x000a_NASHVILLE, TN 37211_x000a_USA_x000a__x000a_Is there anything else we should know about this return?: Upon installation of this product, we noticed (13) of (19) 453 Overhead stops are incorrect. they look to be 454 overhead stops labeled as 453 - the hole pattern is wrong, and none of the 13 have a &quot;finish&quot; on them. in the picture, the top one is a correct 454, the middle one is the INCORRECT &quot;453&quot; and the bottom in the picture is a correct 453. please replace (13) 453 overhead stops. thanks,_x000a_Selected primary Product Type: Accessories_x000a_Do you also need to update the Ship To Address on your order?: No_x000a_The original ship-to address is saved on the shipping tab._x000a_Did the label match the product inside?: No_x000a_One or more files were provided by the customer and saved in the timeline._x000a_Email: nlong@mccarthyjones.com_x000a_Phone Number: 6152443208_x000a_Preferred Contact Method: Email"/>
    <s v="COOK &amp; BOARDMAN - DBA MCCARTHY JONES &amp; WOODARD"/>
    <s v="SO03104386"/>
    <s v="305614-021"/>
    <s v="45512826"/>
    <n v="1"/>
    <s v="Ives / Gj Commercial"/>
    <s v="Accy"/>
    <s v="Overhead Door Holder / Stops"/>
    <s v="Indianapolis"/>
    <n v="13"/>
    <s v="0281033~Allegion Sent Incorrect Product / Part"/>
    <s v="9721033~Incorrect Product|1036~Produit incorrect|1040~Prodotto errato"/>
    <m/>
    <x v="0"/>
    <m/>
    <s v="OH.10397"/>
    <m/>
    <m/>
    <m/>
    <d v="2025-09-17T20:00:00"/>
    <m/>
    <m/>
    <s v="Replace Only"/>
    <s v="Resolved"/>
    <s v="Portal Cases"/>
    <s v="Caleb Nanzer"/>
    <s v="Commercial"/>
    <d v="2025-09-17T20:00:00"/>
    <n v="0"/>
    <s v="Ives / Gj Commercial"/>
    <s v="Allegion Sent Incorrect Product / Part"/>
    <s v="Incorrect Product"/>
    <s v=""/>
    <s v="2026 / 02"/>
    <s v="Return / Replace / Scrap"/>
    <s v="Product"/>
    <x v="0"/>
  </r>
  <r>
    <d v="2026-02-24T08:45:37"/>
    <s v="CAS6447351"/>
    <s v="Issue"/>
    <s v="Return / Replace / Scrap"/>
    <s v="Incorrect/Missing Product"/>
    <m/>
    <m/>
    <x v="3"/>
    <s v="Dctl"/>
    <x v="45"/>
    <x v="2"/>
    <s v="Received incorrect arm on line 3._x000a__x000a_Please send N/C_x000a__x000a_Qty (1) 4110-3077/62A STAT SRT_x000a__x000a_Ship ASAP 2nd DAY AIR to_x000a_Bunting Door &amp; Hardware Co._x000a_6650 BUSINESS PKWY STE C   _x000a_ELKRIDGE          MD 21075"/>
    <s v="Cook &amp; Boardman Group dba Bunting Door &amp; Hardware"/>
    <s v="787097 00"/>
    <s v="PO114635"/>
    <s v="787097 00 1/9/2026"/>
    <n v="3"/>
    <s v="Lcn"/>
    <s v="Dctl"/>
    <s v="4110"/>
    <s v="Princeton"/>
    <n v="1"/>
    <s v="0281033~Allegion Sent Incorrect Product / Part"/>
    <s v="9731033~Incorrect Part / Component|1036~Composant/pièce incorrect|1040~Componente errato"/>
    <m/>
    <x v="0"/>
    <m/>
    <s v="4110-3077/62A STAT SRT"/>
    <s v="arm"/>
    <m/>
    <m/>
    <d v="2026-02-08T19:00:00"/>
    <m/>
    <m/>
    <s v="Replace Only"/>
    <s v="Resolved"/>
    <s v="Lori Catton"/>
    <s v="Karen Fischer"/>
    <s v="Commercial"/>
    <d v="2026-02-08T19:00:00"/>
    <n v="1"/>
    <s v="Lcn"/>
    <s v="Allegion Sent Incorrect Product / Part"/>
    <s v="Incorrect Part / Component"/>
    <s v=""/>
    <s v="2026 / 02"/>
    <s v="Return / Replace / Scrap"/>
    <s v="Product"/>
    <x v="0"/>
  </r>
  <r>
    <d v="2026-02-24T09:09:22"/>
    <s v="CAS6447441"/>
    <s v="Issue"/>
    <s v="Return / Replace / Scrap"/>
    <s v="Defective Product"/>
    <m/>
    <s v="Reliability"/>
    <x v="3"/>
    <s v="Dctl"/>
    <x v="29"/>
    <x v="2"/>
    <s v="Please replace Qty (1) 4050A-3071 689_x000a__x000a_Ship to_x000a_ D &amp; A Door Specialties    _x000a_ 2667 S Victory View Wy    _x000a_                           _x000a_                           _x000a_ Boise             ID 83709_x000a_**********************************************_x000a_PO026225 order 491972_x000a__x000a_ _x000a_Looks like we have a closer body that has given out. Can I please get a replacement body coming._x000a__x000a_ _x000a__x000a_Thank you,_x000a__x000a_ _x000a__x000a_Shay Andrus_x000a__x000a_Purchasing Agent_x000a__x000a_D&amp;A Door and Specialties"/>
    <s v="D &amp; A DOOR SPECIALTIES"/>
    <s v="491972 00"/>
    <s v="PO026225"/>
    <s v="491972 00"/>
    <n v="1"/>
    <s v="Lcn"/>
    <s v="Dctl"/>
    <s v="4050A"/>
    <s v="Princeton"/>
    <n v="1"/>
    <s v="3101033~Leaking After Install|1036~Fuite Après l'installation|1031~Nach der Installation undicht|1040~Perdita Dopo l'installazione|3082~Fugas después de la instalación|1055~Yüklemeden Sonra Sızıntı|2070~Vazamento após a instalação"/>
    <s v="9111033~Leaking at Adjustment Ports|1036~Fuite aux ports de réglage|1040~Perdita alle porte di regolazione|3082~Fugas en los puertos de ajuste|1055~Ayarlama Limanlarında Sızıntı"/>
    <m/>
    <x v="0"/>
    <m/>
    <s v="4050A-3071 689"/>
    <s v="STD Cylinder"/>
    <m/>
    <m/>
    <d v="2021-10-12T20:00:00"/>
    <m/>
    <m/>
    <s v="Replace Only"/>
    <s v="Resolved"/>
    <s v="Lori Catton"/>
    <s v="Lisa Waterhouse"/>
    <s v="Commercial"/>
    <d v="2021-10-12T20:00:00"/>
    <n v="0"/>
    <s v="Lcn"/>
    <s v="Leaking After Install"/>
    <s v="Leaking at Adjustment Ports"/>
    <s v=""/>
    <s v="2026 / 02"/>
    <s v="Return / Replace / Scrap"/>
    <s v="Product"/>
    <x v="0"/>
  </r>
  <r>
    <d v="2026-02-24T10:34:21"/>
    <s v="CAS6447823"/>
    <s v="Issue"/>
    <s v="Return / Replace / Scrap"/>
    <s v="Defective Product"/>
    <m/>
    <s v="Out of Box"/>
    <x v="8"/>
    <s v="Lock"/>
    <x v="36"/>
    <x v="3"/>
    <s v="Part # Needed:_x000a_(10) C987 626_x000a__x000a_Ship to Address:_x000a_LAFORCE LLC_x000a_ATTN: Kara Love_x000a_3940 GANTZ RD Unit E_x000a_GROVE CITY, OH, 43123_x000a__x000a_Send call tag for 10 C987 housing to be sent back for evaluation to Kevin Wickline/Steve Couch to Security office._x000a_(10) Falcon C987 SFIC core not seating in the housing. When inserting the core in the housing, it is not seating correctly and flush. Need to replace the housing on this."/>
    <s v="LAFORCE LLC"/>
    <s v="14245105"/>
    <s v="1468703PO-JPK"/>
    <s v="8130869"/>
    <n v="1"/>
    <s v="Falcon"/>
    <s v="Lock"/>
    <s v="Cylinder"/>
    <s v="El Sauzal"/>
    <n v="10"/>
    <s v="0311033~Functional Mechanical|1040~Funzionamento Meccanico|3082~Función mecánica|1036~Functional Mechanical"/>
    <s v="0161033~Broken / Bad Parts|1040~Parti rotte / difettose|3082~Partes rotas / malas|1036~Pièces cassées / mauvaises"/>
    <m/>
    <x v="0"/>
    <m/>
    <s v="CYLSS-FLCY*11077123"/>
    <s v="SFIC"/>
    <s v="Mortise Housing"/>
    <m/>
    <d v="2026-01-19T19:00:00"/>
    <m/>
    <m/>
    <s v="Return and Replace"/>
    <s v="Active"/>
    <s v="Kevin Wickline"/>
    <s v="Veronica Ross"/>
    <s v="Commercial"/>
    <d v="2026-01-19T19:00:00"/>
    <n v="10"/>
    <s v="Falcon - Lock"/>
    <s v="Functional Mechanical"/>
    <s v="Broken / Bad Parts"/>
    <s v=""/>
    <s v="2026 / 02"/>
    <s v="Return / Replace / Scrap"/>
    <s v="Product"/>
    <x v="0"/>
  </r>
  <r>
    <d v="2026-02-24T13:51:25"/>
    <s v="CAS6448743"/>
    <s v="Issue"/>
    <s v="Return / Replace / Scrap"/>
    <s v="Incorrect/Missing Product"/>
    <m/>
    <m/>
    <x v="6"/>
    <s v="Multiple"/>
    <x v="15"/>
    <x v="5"/>
    <s v="NC RPL_x000a_SHIPPED INCORRECT ITEM_x000a_LINE 1 - QTY 5 - LOCK.W511.P6.DAN.626.30-197.630.Q330-148.134.KD.C.COMPKY.2_x000a_We just checked in this order and have a full case of W511 but the second box of 5, are the W581._x000a__x000a_Can you review your tapes and get a replacement order out ASAP._x000a__x000a_APPALACHIAN COMM PROD LLC - BLOUNTVILLE_x000a_250 BIRCH ST_x000a_Ste B_x000a_Blountville, TN 37617_x000a_USA"/>
    <s v="APPALACHIAN COMMERCIAL PRODUCTS LLC"/>
    <s v="SO03271612"/>
    <s v="13150"/>
    <s v="45701024"/>
    <n v="1"/>
    <s v="Proexpress"/>
    <s v="Multiple"/>
    <s v="Multiple"/>
    <s v="Olathe"/>
    <n v="5"/>
    <s v="0281033~Allegion Sent Incorrect Product / Part"/>
    <s v="9721033~Incorrect Product|1036~Produit incorrect|1040~Prodotto errato"/>
    <m/>
    <x v="0"/>
    <m/>
    <s v="043156598168"/>
    <s v="W511"/>
    <m/>
    <d v="2026-02-12T01:00:00"/>
    <m/>
    <m/>
    <m/>
    <s v="Replace Only"/>
    <s v="Resolved"/>
    <s v="Katie Ramsey"/>
    <s v="Katie Ramsey"/>
    <s v="Commercial"/>
    <d v="2026-02-12T01:00:00"/>
    <n v="5"/>
    <s v="Proexpress"/>
    <s v="Allegion Sent Incorrect Product / Part"/>
    <s v="Incorrect Product"/>
    <s v=""/>
    <s v="2026 / 02"/>
    <s v="Return / Replace / Scrap"/>
    <s v="Product"/>
    <x v="0"/>
  </r>
  <r>
    <d v="2026-02-24T16:21:49"/>
    <s v="CAS6449421"/>
    <s v="Issue"/>
    <s v="Return / Replace / Scrap"/>
    <s v="Quantity"/>
    <m/>
    <m/>
    <x v="8"/>
    <s v="Lock"/>
    <x v="19"/>
    <x v="3"/>
    <s v="***NEW RPA - 52702261236701 EV 2/27/26 P.A.***_x000a__x000a_NO CHARGE REPLACEMENT ORDER; _x000a__x000a_OLD RPA 51202261236701_x000a__x000a_LINE 1 QTY 10_x000a_KEY.35-400-EV.468.R134_x000a__x000a_Is there anything else we should know about your request?: The customer ordered 50 each blank keys and they said they only recieved 40 blank keys. They said they are missing 10 blank keys._x000a_Selected primary Product Type: Accessories_x000a_Do you also need to update the Ship To Address on your order?: No_x000a_The original ship-to address is saved on the shipping tab._x000a_One or more files were provided by the customer and saved in the timeline._x000a_Email: hlang@cornerstonedetention.com_x000a_Phone Number: 2564319812_x000a_Preferred Contact Method: Email"/>
    <s v="CORNERSTONE DETENTION PRODUCTS INC"/>
    <s v="14270092"/>
    <s v="020199-66.A"/>
    <s v="8168533"/>
    <n v="1"/>
    <s v="Schlage Commercial"/>
    <s v="Lock"/>
    <s v="Keys"/>
    <s v="Security"/>
    <n v="10"/>
    <s v="0641033~Allegion Shipped Incorrect Amount|1040~(Allegion) Spedito Valore/Q.tà Errato|3082~Allegion envió una cantidad incorrecta|1036~Allegion a expédié un montant incorrect"/>
    <s v="3251033~Shortage|1040~Mancanza|1055~Eksiklik|3082~Escaso|1036~Rupture"/>
    <m/>
    <x v="1"/>
    <m/>
    <s v="KYSS-SLKY*9012160"/>
    <m/>
    <m/>
    <m/>
    <d v="2026-02-17T19:00:00"/>
    <m/>
    <m/>
    <s v="Replace Only"/>
    <s v="Active"/>
    <s v="Portal Cases"/>
    <s v="Ramiro Hernandez"/>
    <s v="Commercial"/>
    <d v="2026-02-17T19:00:00"/>
    <n v="10"/>
    <s v="Falcon - Lock"/>
    <s v="Allegion Shipped Incorrect Amount"/>
    <s v="Shortage"/>
    <s v=""/>
    <s v="2026 / 02"/>
    <s v="Return / Replace / Scrap"/>
    <s v="Product"/>
    <x v="0"/>
  </r>
  <r>
    <d v="2026-02-25T11:33:12"/>
    <s v="CAS6450736"/>
    <s v="Issue"/>
    <s v="Return / Replace / Scrap"/>
    <s v="Incorrect/Missing Product"/>
    <m/>
    <m/>
    <x v="3"/>
    <s v="Dctl"/>
    <x v="71"/>
    <x v="2"/>
    <s v="Replacement_x000a__x000a__x000a_Qty 1LH 9540-3077 Reg Arm_x000a_Incorrect handing. Please replace closer arm._x000a__x000a_ship to :_x000a_SPOKANE HARDWARE SUPPLY INC_x000a_2001 E TRENT AVE                               _x000a_Spokane WA 99202"/>
    <s v="SPOKANE HARDWARE SUPPLY INC"/>
    <s v="774161 01"/>
    <s v="724275-2"/>
    <m/>
    <n v="4"/>
    <s v="Lcn"/>
    <s v="Dctl"/>
    <s v="9540"/>
    <s v="Princeton"/>
    <n v="1"/>
    <s v="0281033~Allegion Sent Incorrect Product / Part"/>
    <s v="9721033~Incorrect Product|1036~Produit incorrect|1040~Prodotto errato"/>
    <m/>
    <x v="0"/>
    <m/>
    <s v="LH 9540IQ Arms                      REG               ANCLR MS"/>
    <s v="arm"/>
    <m/>
    <m/>
    <d v="2025-10-12T20:00:00"/>
    <m/>
    <m/>
    <s v="Replace Only"/>
    <s v="Resolved"/>
    <s v="Lori Catton"/>
    <s v="Lisa Waterhouse"/>
    <s v="Commercial"/>
    <d v="2025-10-12T20:00:00"/>
    <n v="0"/>
    <s v="Lcn"/>
    <s v="Allegion Sent Incorrect Product / Part"/>
    <s v="Incorrect Product"/>
    <s v=""/>
    <s v="2026 / 02"/>
    <s v="Return / Replace / Scrap"/>
    <s v="Product"/>
    <x v="0"/>
  </r>
  <r>
    <d v="2026-02-25T11:35:48"/>
    <s v="CAS6450745"/>
    <s v="Issue"/>
    <s v="Return / Replace / Scrap"/>
    <s v="Quantity"/>
    <m/>
    <m/>
    <x v="10"/>
    <s v="Lock"/>
    <x v="60"/>
    <x v="5"/>
    <s v="CREDIT FOR CONCEALED SHORTAGE_x000a__x000a_CREDIT OPEN BALANCE : $663.67_x000a__x000a_IFC SHIPMENT_x000a__x000a_CARRIER : KNIGHT"/>
    <s v="HOME DEPOT"/>
    <s v="SO03179219"/>
    <s v="1077988264"/>
    <s v="4559401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1-16T19:00:00"/>
    <m/>
    <m/>
    <s v="Credit Request"/>
    <s v="Resolved"/>
    <s v="Vicki Y Pleak"/>
    <s v="Vicki Y Pleak"/>
    <s v="Commercial"/>
    <d v="2025-11-16T19:00:00"/>
    <n v="0"/>
    <s v="Schlage Residential"/>
    <s v="Allegion Shipped Incorrect Amount"/>
    <s v="Shortage"/>
    <s v=""/>
    <s v="2026 / 02"/>
    <s v="Return / Replace / Scrap"/>
    <s v="Product"/>
    <x v="0"/>
  </r>
  <r>
    <d v="2026-02-25T13:20:05"/>
    <s v="CAS6451214"/>
    <s v="Issue"/>
    <s v="Return / Replace / Scrap"/>
    <s v="Incorrect/Missing Product"/>
    <m/>
    <m/>
    <x v="7"/>
    <s v="Accy"/>
    <x v="17"/>
    <x v="0"/>
    <s v="REPLACE SO03290278_x000a_DONE 02/27/26 JB_x000a__x000a_REPLACE LINE 15 QTY SHORT 1 545A-W/HOLES-223-36&quot; (914MM)_x000a__x000a_SHIP TO _x000a_850 REDNA TERRACE_x000a_CINCINNATI, OH 45215_x000a__x000a_Is there anything else we should know about your request?: WE ARE MISSING 1 OF LINE 15  QTY REC WAS 5_x000a_PLEASE SHIP REPLASEMENT ASAP&gt;_x000a_Selected primary Product Type: Accessories_x000a_Do you also need to update the Ship To Address on your order?: No_x000a_The original ship-to address is saved on the shipping tab._x000a_Email: hschibik@interiorsupplyinc.com_x000a_Phone Number: (513) 316-4746_x000a_Preferred Contact Method: Email"/>
    <s v="INTERIOR SUPPLY COLUMBUS"/>
    <s v="SO03275876"/>
    <s v="675107"/>
    <s v="45714968"/>
    <n v="15"/>
    <s v="Zero"/>
    <s v="Accy"/>
    <s v="Threshold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THR545A-223-36"/>
    <m/>
    <m/>
    <m/>
    <d v="2026-02-22T19:00:00"/>
    <m/>
    <m/>
    <s v="Replace Only"/>
    <s v="Resolved"/>
    <s v="Portal Cases"/>
    <s v="Jacquelyn Bastone"/>
    <s v="Commercial"/>
    <d v="2026-02-22T19:00:00"/>
    <n v="1"/>
    <s v="Zero"/>
    <s v="Allegion Sent Missing Product / Part"/>
    <s v="Missing Product"/>
    <s v=""/>
    <s v="2026 / 02"/>
    <s v="Return / Replace / Scrap"/>
    <s v="Product"/>
    <x v="0"/>
  </r>
  <r>
    <d v="2026-02-26T12:27:29"/>
    <s v="CAS6453636"/>
    <s v="Issue"/>
    <s v="Return / Replace / Scrap"/>
    <s v="Defective Product"/>
    <m/>
    <s v="Out of Box"/>
    <x v="0"/>
    <s v="Exit"/>
    <x v="18"/>
    <x v="0"/>
    <s v="Return and Replace at N/C_x000a_Device is not releasing the latch bolt_x000a__x000a_Line 16 (QTY 1) CD-98-NL-OP-US10B-3'-L/TRIM-110MD-US10B-299-PBT=US10B_x000a__x000a_Ship To/Pick Up Address:_x000a_GALENO - BOSTON_x000a_19 NORFOLK AVE_x000a_SOUTH EASTON, MA 02375_x000a_USA"/>
    <s v="COOK &amp; BOARDMAN LLC"/>
    <s v="SO03134520"/>
    <s v="365145-167"/>
    <s v="45552239"/>
    <n v="16"/>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ED98"/>
    <s v="Latch"/>
    <m/>
    <m/>
    <d v="2025-10-16T20:00:00"/>
    <m/>
    <m/>
    <s v="Return and Replace"/>
    <s v="Active"/>
    <s v="Brayden Helms"/>
    <s v="Brayden Helms"/>
    <s v="Commercial"/>
    <d v="2025-10-16T20:00:00"/>
    <n v="0"/>
    <s v="Von Duprin"/>
    <s v="Functional Mechanical"/>
    <s v="Product Operation Issue"/>
    <s v="Latch Does Not Fully Release"/>
    <s v="2026 / 02"/>
    <s v="Return / Replace / Scrap"/>
    <s v="Product"/>
    <x v="0"/>
  </r>
  <r>
    <d v="2026-02-26T14:22:54"/>
    <s v="CAS6454191"/>
    <s v="Issue"/>
    <s v="Return / Replace / Scrap"/>
    <s v="Defective Product"/>
    <m/>
    <s v="Out of Box"/>
    <x v="4"/>
    <s v="Sys Comp"/>
    <x v="47"/>
    <x v="1"/>
    <s v="M490DE is blowing fuses when connected to power supply, getting 24 volts DC at the lock., advised to provided case to distributor for replacement"/>
    <s v="ALFREDO NUNZIO"/>
    <s v="TAC -"/>
    <m/>
    <m/>
    <m/>
    <s v="Schlage System Components"/>
    <s v="Sys Comp"/>
    <s v="Mag M400"/>
    <s v="Security"/>
    <n v="1"/>
    <s v="0321033~Functional Electronic|1040~Funzionamento Elettronico|3082~Función electrónica|1036~Electronique fonctionnelle"/>
    <s v="0551040~Malfunzionamento elettrico|1033~Electrical Malfunction|3082~Mal funcionamiento eléctrico|1036~Dysfonctionnement électrique"/>
    <s v="0631033~No Power|1040~Senza Energia|3082~Sin alimentación"/>
    <x v="0"/>
    <m/>
    <m/>
    <s v="M490DE"/>
    <m/>
    <m/>
    <m/>
    <d v="2026-02-26T02:00:00"/>
    <m/>
    <s v="Replace Only"/>
    <s v="Resolved"/>
    <s v="Richard Kacir"/>
    <s v="Richard Kacir"/>
    <s v="Commercial"/>
    <d v="2026-02-26T02:00:00"/>
    <n v="1"/>
    <s v="Schlage System Components"/>
    <s v="Functional Electronic"/>
    <s v="Electrical Malfunction"/>
    <s v="No Power"/>
    <s v="2026 / 02"/>
    <s v="Return / Replace / Scrap"/>
    <s v="Product"/>
    <x v="0"/>
  </r>
  <r>
    <d v="2026-02-27T11:50:31"/>
    <s v="CAS6456144"/>
    <s v="Issue"/>
    <s v="Return / Replace / Scrap"/>
    <s v="Defective Product"/>
    <m/>
    <s v="Out of Box"/>
    <x v="5"/>
    <s v="Electronic Locks"/>
    <x v="10"/>
    <x v="4"/>
    <s v="replace at N/C_x000a_Line 1 QTY 1) LOCK.CO100.CY.40.KP.P.RHO.626.RH.4B.13-247.10-025.134.KD.C.48-100.2_x000a__x000a_Lock unable to be installed and powered_x000a_see case: CAS6456087_x000a__x000a_Ship to:_x000a_DESIGN SUPPLY DOORS LLC_x000a_6800 E Truman Rd_x000a_Kansas City, MO 64126_x000a_Megan Hudson_x000a_8167022379"/>
    <s v="DESIGN SUPPLY DOORS LLC"/>
    <s v="14261577"/>
    <s v="2531206-16"/>
    <s v="8159101"/>
    <n v="1"/>
    <s v="Schlage Electronic Locks"/>
    <s v="Electronic Locks"/>
    <s v="CO100"/>
    <s v="Ensenada"/>
    <n v="1"/>
    <s v="0321033~Functional Electronic|1040~Funzionamento Elettronico|3082~Función electrónica|1036~Electronique fonctionnelle"/>
    <s v="3931033~Will Not Power Up|1036~Ne Sera Pas Sous Tension|3082~No se enciende|1040~Non si accende|1055~Güç Ünitesi Çalışmıyor"/>
    <s v="0111033~Damaged Part|1036~Pièce endommagée|3082~Parte dañada|1040~Parte Danneggiata"/>
    <x v="0"/>
    <m/>
    <s v="CO10-SES*8565492"/>
    <s v="COM Cover"/>
    <m/>
    <m/>
    <d v="2026-02-10T02:00:00"/>
    <m/>
    <m/>
    <s v="Replace Only"/>
    <s v="Active"/>
    <s v="Stephen Brown"/>
    <s v="Elizabeth Leyba"/>
    <s v="Commercial"/>
    <d v="2026-02-10T02:00:00"/>
    <n v="1"/>
    <s v="Schlage Electronic Locks"/>
    <s v="Functional Electronic"/>
    <s v="Will Not Power Up"/>
    <s v="Damaged Part"/>
    <s v="2026 / 02"/>
    <s v="Return / Replace / Scrap"/>
    <s v="Product"/>
    <x v="0"/>
  </r>
  <r>
    <d v="2026-02-27T11:55:37"/>
    <s v="CAS6456169"/>
    <s v="Issue"/>
    <s v="Return / Replace / Scrap"/>
    <s v="Defective Product"/>
    <m/>
    <s v="Out of Box"/>
    <x v="2"/>
    <s v="Lock"/>
    <x v="2"/>
    <x v="1"/>
    <s v="Is there visible damage to exterior of shipping cartons?: no_x000a_Is there anything else we should know about your request?: See link below of damaged lock_x000a_https://we.tl/t-FfzaUgJOAC_x000a_Selected primary Product Type: Mechanical Locks_x000a_Do you also need to update the Ship To Address on your order?: No_x000a_The original ship-to address is saved on the shipping tab._x000a_One or more files were provided by the customer and saved in the timeline._x000a_Email: purchasing@mddoor.com_x000a_Phone Number: (718) 513-2500_x000a_Preferred Contact Method: Email_x000a_"/>
    <s v="M &amp; D FIRE DOOR"/>
    <s v="14140191"/>
    <s v="EHZ292687"/>
    <s v="7975066"/>
    <m/>
    <m/>
    <m/>
    <m/>
    <m/>
    <n v="1"/>
    <s v="0491040~Imballaggio|1033~Insufficient Packaging|1036~Emballage|3082~Embalaje"/>
    <s v="1111040~Imballaggio|3082~Embalaje|1033~Insufficient Packaging|1036~Emballage"/>
    <m/>
    <x v="1"/>
    <m/>
    <s v="L-SLLK*10496286"/>
    <m/>
    <m/>
    <m/>
    <d v="2025-08-12T20:00:00"/>
    <m/>
    <m/>
    <m/>
    <s v="Active"/>
    <s v="Portal Cases"/>
    <s v="Portal Cases"/>
    <s v="Commercial"/>
    <d v="2025-08-12T20:00:00"/>
    <n v="0"/>
    <s v="Schlage Commercial"/>
    <s v="Insufficient Packaging"/>
    <s v="Insufficient Packaging"/>
    <s v=""/>
    <s v="2026 / 02"/>
    <s v="Return / Replace / Scrap"/>
    <s v="Product"/>
    <x v="0"/>
  </r>
  <r>
    <d v="2026-02-23T10:23:28"/>
    <s v="CAS6445142"/>
    <s v="Issue"/>
    <s v="Return / Replace / Scrap"/>
    <s v="Incorrect/Missing Product"/>
    <m/>
    <m/>
    <x v="2"/>
    <s v="Lock"/>
    <x v="3"/>
    <x v="1"/>
    <s v="replace at N/C_x000a_QTY 1) 47697033.626_x000a_missing outside emergency turn assembly, see attached email/photos_x000a__x000a_Ship to:_x000a_H &amp; G SALES INC_x000a_11635 LACKLAND RD_x000a_Saint Louis, MO, 63146, US_x000a_attn: Kevin Costigan_x000a_314-917-8186"/>
    <s v="H &amp; G SALES INC"/>
    <s v="14135449"/>
    <s v="3042420005"/>
    <s v="8058013"/>
    <n v="3"/>
    <s v="Schlage Commercial"/>
    <s v="Lock"/>
    <s v="ND"/>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7697033.626"/>
    <m/>
    <m/>
    <m/>
    <d v="2025-10-28T20:00:00"/>
    <m/>
    <m/>
    <s v="Replace Only"/>
    <s v="Resolved"/>
    <s v="Stephen Brown"/>
    <s v="Kevin Durand"/>
    <s v="Commercial"/>
    <d v="2025-10-28T20:00:00"/>
    <n v="0"/>
    <s v="Schlage Commercial"/>
    <s v="Allegion Sent Missing Product / Part"/>
    <s v="Missing Part / Component"/>
    <s v=""/>
    <s v="2026 / 02"/>
    <s v="Return / Replace / Scrap"/>
    <s v="Product"/>
    <x v="0"/>
  </r>
  <r>
    <d v="2026-02-23T11:21:16"/>
    <s v="CAS6445407"/>
    <s v="Issue"/>
    <s v="Return / Replace / Scrap"/>
    <s v="Defective Product"/>
    <m/>
    <s v="Out of Box"/>
    <x v="0"/>
    <s v="Exit"/>
    <x v="0"/>
    <x v="0"/>
    <s v="Line 12 trim does not lock in Fail Secure or Fail Safe modes _x000a__x000a_Replace N/C_x000a_1 EA M996L -RV US32D FS- 06 RHR_x000a__x000a_Ship to address_x000a_160 - Cook and Boardman - LaVergne_x000a_345 MASON RD_x000a_LA VERGNE, TN 37086_x000a_USA_x000a__x000a_LX-RX-98-L-F-US32D-3'-RHR-M996-06SS-US32D-FS-299F-PBT=US32D-CON-GBK_x000a__x000a__x000a__x000a_Hello Elizabeth, _x000a__x000a_Please advise which lines and how many defective trims you have so we can begin the replacement process. If you have pictures of the faulty trims please send those in as well."/>
    <s v="COOK &amp; BOARDMAN LLC"/>
    <s v="SO03162747"/>
    <s v="372974-07"/>
    <s v="45597227"/>
    <n v="12"/>
    <s v="Von Duprin"/>
    <s v="Exit"/>
    <s v="Trim/Controls"/>
    <s v="Indianapolis"/>
    <n v="1"/>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s v="TRIM.28463"/>
    <s v="Trim"/>
    <m/>
    <m/>
    <d v="2025-11-16T19:00:00"/>
    <m/>
    <m/>
    <s v="Return and Replace"/>
    <s v="Active"/>
    <s v="Mikala Holland"/>
    <s v="Kylie Hurt"/>
    <s v="Commercial"/>
    <d v="2025-11-16T19:00:00"/>
    <n v="0"/>
    <s v="Von Duprin"/>
    <s v="Functional Electronic"/>
    <s v="Motor / Solenoid Issue"/>
    <s v="Motor Not Pulling / Releasing"/>
    <s v="2026 / 02"/>
    <s v="Return / Replace / Scrap"/>
    <s v="Product"/>
    <x v="0"/>
  </r>
  <r>
    <d v="2026-02-23T11:42:40"/>
    <s v="CAS6445519"/>
    <s v="Issue"/>
    <s v="Return / Replace / Scrap"/>
    <s v="Incorrect/Missing Product"/>
    <m/>
    <m/>
    <x v="8"/>
    <s v="Lock"/>
    <x v="19"/>
    <x v="3"/>
    <s v="replace an N/C:_x000a_line 16 QTY 2) KEY.KB609-2.BLK.CCA.No_x000a_line 19 QTY 1) KEY.KB632-1.BLK.CCA_x000a__x000a_Missing from shipment_x000a__x000a_Ship to:_x000a_TEXOMA BUILDERS SUPPLY_x000a_3365 JUANITA DR_x000a_BLDG ONE_x000a_DENISON, TX, 75020, US_x000a_attn Haylie Hernandez 903-462-0208"/>
    <s v="TEXOMA BUILDERS SUPPLY CO"/>
    <s v="14259040"/>
    <s v="6057830"/>
    <s v="8160606"/>
    <n v="16"/>
    <s v="Falcon"/>
    <s v="Lock"/>
    <s v="Keys"/>
    <s v="El Sauzal"/>
    <n v="2"/>
    <s v="0213082~Allegion no envió un producto/pieza|1040~(Alle) Spedito Articolo/Componente mancante|1036~Allegion a envoyé un produit ou une pièce manquante|1033~Allegion Sent Missing Product / Part"/>
    <s v="9741040~Prodotto Mancante|1033~Missing Product|1036~Produit manquant"/>
    <m/>
    <x v="0"/>
    <m/>
    <s v="KEYSS-FLKY*10811897"/>
    <m/>
    <m/>
    <m/>
    <d v="2026-02-10T19:00:00"/>
    <m/>
    <m/>
    <s v="Replace Only"/>
    <s v="Resolved"/>
    <s v="Stephen Brown"/>
    <s v="Veronica Ross"/>
    <s v="Commercial"/>
    <d v="2026-02-10T19:00:00"/>
    <n v="2"/>
    <s v="Falcon - Lock"/>
    <s v="Allegion Sent Missing Product / Part"/>
    <s v="Missing Product"/>
    <s v=""/>
    <s v="2026 / 02"/>
    <s v="Return / Replace / Scrap"/>
    <s v="Product"/>
    <x v="0"/>
  </r>
  <r>
    <d v="2026-02-23T11:42:40"/>
    <s v="CAS6445519"/>
    <s v="Issue"/>
    <s v="Return / Replace / Scrap"/>
    <s v="Incorrect/Missing Product"/>
    <m/>
    <m/>
    <x v="8"/>
    <s v="Lock"/>
    <x v="19"/>
    <x v="3"/>
    <s v="replace an N/C:_x000a_line 16 QTY 2) KEY.KB609-2.BLK.CCA.No_x000a_line 19 QTY 1) KEY.KB632-1.BLK.CCA_x000a__x000a_Missing from shipment_x000a__x000a_Ship to:_x000a_TEXOMA BUILDERS SUPPLY_x000a_3365 JUANITA DR_x000a_BLDG ONE_x000a_DENISON, TX, 75020, US_x000a_attn Haylie Hernandez 903-462-0208"/>
    <s v="TEXOMA BUILDERS SUPPLY CO"/>
    <s v="14259040"/>
    <s v="6057830"/>
    <s v="8160606"/>
    <n v="19"/>
    <s v="Falcon"/>
    <s v="Lock"/>
    <s v="Keys"/>
    <s v="El Sauzal"/>
    <n v="1"/>
    <s v="0213082~Allegion no envió un producto/pieza|1040~(Alle) Spedito Articolo/Componente mancante|1036~Allegion a envoyé un produit ou une pièce manquante|1033~Allegion Sent Missing Product / Part"/>
    <s v="9741040~Prodotto Mancante|1033~Missing Product|1036~Produit manquant"/>
    <m/>
    <x v="0"/>
    <m/>
    <s v="KEYSS-FLKY*4761451"/>
    <m/>
    <m/>
    <m/>
    <d v="2026-02-10T19:00:00"/>
    <m/>
    <m/>
    <s v="Replace Only"/>
    <s v="Resolved"/>
    <s v="Stephen Brown"/>
    <s v="Veronica Ross"/>
    <s v="Commercial"/>
    <d v="2026-02-10T19:00:00"/>
    <n v="1"/>
    <s v="Falcon - Lock"/>
    <s v="Allegion Sent Missing Product / Part"/>
    <s v="Missing Product"/>
    <s v=""/>
    <s v="2026 / 02"/>
    <s v="Return / Replace / Scrap"/>
    <s v="Product"/>
    <x v="0"/>
  </r>
  <r>
    <d v="2026-02-23T14:19:05"/>
    <s v="CAS6446179"/>
    <s v="Issue"/>
    <s v="Return / Replace / Scrap"/>
    <s v="Defective Product"/>
    <m/>
    <s v="Out of Box"/>
    <x v="12"/>
    <s v="Multiple"/>
    <x v="15"/>
    <x v="0"/>
    <s v="NC RPL - DEFECTIVE_x000a_SEE RELATED TECH CASE_x000a_LINE 1 - QTY 1 - M490P 628_x000a__x000a_H &amp; G SALES INC - ST LOUIS_x000a_11635 LACKLAND RD_x000a_SAINT LOUIS, MO 63146"/>
    <s v="RC Marsh"/>
    <s v="SO02982406"/>
    <s v="3040920020"/>
    <s v="45352010"/>
    <n v="1"/>
    <s v="Fast Track"/>
    <s v="Multiple"/>
    <s v="Multiple"/>
    <s v="Indianapolis"/>
    <n v="1"/>
    <s v="0321033~Functional Electronic|1040~Funzionamento Elettronico|3082~Función electrónica|1036~Electronique fonctionnelle"/>
    <s v="0263082~Comunicación|1033~Communication / Commissioning / Programming|1040~Comunicazione |1036~Communication"/>
    <s v="0451033~Programming Failure|1036~Erreur de programmation|3082~Fallo de programación|1040~Errore programmazione"/>
    <x v="0"/>
    <m/>
    <s v="043156208333"/>
    <s v="M490"/>
    <m/>
    <m/>
    <d v="2025-05-22T20:00:00"/>
    <m/>
    <m/>
    <s v="Replace Only"/>
    <s v="Resolved"/>
    <s v="Katie Ramsey"/>
    <s v="Karen Fischer"/>
    <s v="Commercial"/>
    <d v="2025-05-22T20:00:00"/>
    <n v="0"/>
    <s v="Fast Track"/>
    <s v="Functional Electronic"/>
    <s v="Communication / Commissioning / Programming"/>
    <s v="Programming Failure"/>
    <s v="2026 / 02"/>
    <s v="Return / Replace / Scrap"/>
    <s v="Product"/>
    <x v="0"/>
  </r>
  <r>
    <d v="2026-02-23T14:39:51"/>
    <s v="CAS6446273"/>
    <s v="Issue"/>
    <s v="Return / Replace / Scrap"/>
    <s v="Incorrect/Missing Product"/>
    <m/>
    <m/>
    <x v="0"/>
    <s v="Exit"/>
    <x v="0"/>
    <x v="0"/>
    <s v="Line 5- Incorrect trim received_x000a_Scrap in field_x000a__x000a_Replace no charge:_x000a_Line 5 Qty 1_x000a_230 L SP28 06 LHR_x000a__x000a_Ship to orig address:_x000a_3670 W OQUENDO RD_x000a_LAS VEGAS, NV 89118_x000a___________________________________x000a__x000a_Is there anything else we should know about this return?: Toggle switch to unlock and lock is not item. we have other in our stock and they do come with that switch._x000a_Selected primary Product Type: Mechanical Locks_x000a_Do you also need to update the Ship To Address on your order?: No_x000a_The original ship-to address is saved on the shipping tab._x000a_Did the label match the product inside?: Yes_x000a_Email: marcos.mendoza@imlss.com_x000a_Phone Number: (702) 939-5625_x000a_Preferred Contact Method: Email"/>
    <s v="IML Security Supply"/>
    <s v="SO03163066"/>
    <s v="684421"/>
    <s v="45600010"/>
    <n v="5"/>
    <s v="Von Duprin"/>
    <s v="Exit"/>
    <s v="Trim/Controls"/>
    <s v="Indianapolis"/>
    <n v="1"/>
    <s v="0281033~Allegion Sent Incorrect Product / Part"/>
    <s v="9721033~Incorrect Product|1036~Produit incorrect|1040~Prodotto errato"/>
    <m/>
    <x v="0"/>
    <m/>
    <s v="TRIM.10186"/>
    <m/>
    <m/>
    <m/>
    <d v="2025-11-19T19:00:00"/>
    <m/>
    <m/>
    <s v="Replace Only"/>
    <s v="Resolved"/>
    <s v="Portal Cases"/>
    <s v="Tuesday Bailey"/>
    <s v="Commercial"/>
    <d v="2025-11-19T19:00:00"/>
    <n v="0"/>
    <s v="Von Duprin"/>
    <s v="Allegion Sent Incorrect Product / Part"/>
    <s v="Incorrect Product"/>
    <s v=""/>
    <s v="2026 / 02"/>
    <s v="Return / Replace / Scrap"/>
    <s v="Product"/>
    <x v="0"/>
  </r>
  <r>
    <d v="2026-02-23T16:32:38"/>
    <s v="CAS6446766"/>
    <s v="Issue"/>
    <s v="Return / Replace / Scrap"/>
    <s v="Incorrect/Missing Product"/>
    <m/>
    <m/>
    <x v="0"/>
    <s v="Exit"/>
    <x v="57"/>
    <x v="0"/>
    <s v="missing top and bottom rod_x000a__x000a_SO03155252_x000a__x000a_Replace at N/C _x000a_ 1 EA 050512-643E_x000a_ 1 EA 050514-643E_x000a__x000a_Ship to address_x000a_ARCHITECTURAL SALES_x000a_700 N 6TH AVE_x000a__x000a_Warehouse 2 - Dock 24_x000a_EVANSVILLE, IN 47710_x000a_USA"/>
    <s v="LENSING BUILDING SPECIALTIES dba ARCHITECTURAL SALES"/>
    <s v="SO03155252"/>
    <s v="PO25-50256"/>
    <s v="45588636"/>
    <n v="4"/>
    <s v="Von Duprin"/>
    <s v="Exit"/>
    <s v="Mechanical Parts / 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d v="2025-11-11T19:00:00"/>
    <m/>
    <m/>
    <s v="Replace Only"/>
    <s v="Resolved"/>
    <s v="Mikala Holland"/>
    <s v="Kylie Hurt"/>
    <s v="Commercial"/>
    <d v="2025-11-11T19:00:00"/>
    <n v="0"/>
    <s v="Von Duprin"/>
    <s v="Allegion Sent Missing Product / Part"/>
    <s v="Missing Part / Component"/>
    <s v=""/>
    <s v="2026 / 02"/>
    <s v="Return / Replace / Scrap"/>
    <s v="Product"/>
    <x v="0"/>
  </r>
  <r>
    <d v="2026-02-23T17:38:50"/>
    <s v="CAS6446964"/>
    <s v="Issue"/>
    <s v="Return / Replace / Scrap"/>
    <s v="Shipping"/>
    <m/>
    <m/>
    <x v="1"/>
    <s v="Accy"/>
    <x v="59"/>
    <x v="0"/>
    <s v="NO CHARGE REPLACMENT_x000a_REPLACE_x000a_Line-21, (6ea.)- 7215 SET RH US10B_x000a_LINE-22 (6EA) -7215 SET RH US10B_x000a__x000a_Tracking-_x000a_UPS #1ZA5V9400396216337_x000a_ returned to sender on 12/27."/>
    <s v="D H PACE"/>
    <s v="SO03144835"/>
    <s v="95251389"/>
    <s v="45638599"/>
    <m/>
    <s v="Ives / Gj Commercial"/>
    <s v="Accy"/>
    <s v="Pivots"/>
    <s v="Indianapolis"/>
    <n v="1"/>
    <s v="Lost in Transit/Wrong Address"/>
    <s v="1743082~Dirección incorrecta - Transportista|1040~Indirizzo errato - Trasportatore|1036~Mauvaise adresse - Transporteur|1033~Wrong Address - Carrier"/>
    <m/>
    <x v="2"/>
    <m/>
    <m/>
    <m/>
    <m/>
    <m/>
    <d v="2025-12-18T19:00:00"/>
    <m/>
    <m/>
    <s v="Replace Only"/>
    <s v="Resolved"/>
    <s v="JaNette Hooten"/>
    <s v="JaNette Hooten"/>
    <s v="Commercial"/>
    <d v="2025-12-18T19:00:00"/>
    <n v="1"/>
    <s v="Ives / Gj Commercial"/>
    <s v="Lost in Transit/Wrong Address"/>
    <s v="Wrong Address - Carrier"/>
    <s v=""/>
    <s v="2026 / 02"/>
    <s v="Return / Replace / Scrap"/>
    <s v="Product"/>
    <x v="0"/>
  </r>
  <r>
    <d v="2026-02-24T09:22:26"/>
    <s v="CAS6447494"/>
    <s v="Issue"/>
    <s v="Return / Replace / Scrap"/>
    <s v="Shipping"/>
    <m/>
    <m/>
    <x v="1"/>
    <s v="Accy"/>
    <x v="1"/>
    <x v="0"/>
    <s v="N/C replacement, damaged during transit and the other is delayed. _x000a__x000a_Line 1 - Qty 9 - 5BB1HW 4.5 x 4.5 652 NRP_x000a_Line 2 - Qty 21 - 5BB1 4.5 x 4.5 652_x000a__x000a_Ship to:_x000a_K &amp; B _x000a_5800 S VALLEY VIEW BLVD_x000a_SUITE 110_x000a_LAS VEGAS, NV 89118_x000a_USA_x000a__x000a_Is there anything else we should know about your request?: NON-RMA. WE HAVE NOT RECEIVED EITHER PACKAGE FOR THIS ORDER. _x000a__x000a_ Tracking for line 1 shows shipment damaged and returned to sender (no replacement processed yet). Tracking for line 2 shows delayed on 2/18 and has not moved. I am wondering if this package was also damaged but not reported or returned. Also possible it was lost, because it has not moved with UPS for 1 week. Please advise, or process replacements._x000a_Selected primary Product Type: Accessories_x000a_Do you also need to update the Ship To Address on your order?: No_x000a_The original ship-to address is saved on the shipping tab._x000a_Email: noel.blythe@dhpace.com_x000a_Preferred Contact Method: Email"/>
    <s v="D H PACE COMPANY"/>
    <s v="SO03260801"/>
    <s v="280.773320"/>
    <s v="45697033"/>
    <n v="1"/>
    <s v="Ives / Gj Commercial"/>
    <s v="Accy"/>
    <s v="Hinges"/>
    <s v="Indianapolis"/>
    <n v="9"/>
    <s v="0223082~Dañado en el Transporte|1040~Danneggiato Durante il Trasporto|1033~Damaged in Transit|1036~Endommagé pendant le transport"/>
    <s v="0471040~Danneggiato Durante il Trasporto|3082~Dañado en el transporte|1033~Damaged in Transit|1036~Endommagé pendant le transport"/>
    <m/>
    <x v="2"/>
    <m/>
    <s v="HINGE.371"/>
    <m/>
    <m/>
    <m/>
    <d v="2026-02-10T19:00:00"/>
    <m/>
    <m/>
    <s v="Replace Only"/>
    <s v="Resolved"/>
    <s v="Portal Cases"/>
    <s v="Caleb Nanzer"/>
    <s v="Commercial"/>
    <d v="2026-02-10T19:00:00"/>
    <n v="9"/>
    <s v="Ives / Gj Commercial"/>
    <s v="Damaged in Transit"/>
    <s v="Damaged in Transit"/>
    <s v=""/>
    <s v="2026 / 02"/>
    <s v="Return / Replace / Scrap"/>
    <s v="Product"/>
    <x v="0"/>
  </r>
  <r>
    <d v="2026-02-24T09:22:26"/>
    <s v="CAS6447494"/>
    <s v="Issue"/>
    <s v="Return / Replace / Scrap"/>
    <s v="Shipping"/>
    <m/>
    <m/>
    <x v="1"/>
    <s v="Accy"/>
    <x v="1"/>
    <x v="0"/>
    <s v="N/C replacement, damaged during transit and the other is delayed. _x000a__x000a_Line 1 - Qty 9 - 5BB1HW 4.5 x 4.5 652 NRP_x000a_Line 2 - Qty 21 - 5BB1 4.5 x 4.5 652_x000a__x000a_Ship to:_x000a_K &amp; B _x000a_5800 S VALLEY VIEW BLVD_x000a_SUITE 110_x000a_LAS VEGAS, NV 89118_x000a_USA_x000a__x000a_Is there anything else we should know about your request?: NON-RMA. WE HAVE NOT RECEIVED EITHER PACKAGE FOR THIS ORDER. _x000a__x000a_ Tracking for line 1 shows shipment damaged and returned to sender (no replacement processed yet). Tracking for line 2 shows delayed on 2/18 and has not moved. I am wondering if this package was also damaged but not reported or returned. Also possible it was lost, because it has not moved with UPS for 1 week. Please advise, or process replacements._x000a_Selected primary Product Type: Accessories_x000a_Do you also need to update the Ship To Address on your order?: No_x000a_The original ship-to address is saved on the shipping tab._x000a_Email: noel.blythe@dhpace.com_x000a_Preferred Contact Method: Email"/>
    <s v="D H PACE COMPANY"/>
    <s v="SO03260801"/>
    <s v="280.773320"/>
    <s v="45697033"/>
    <n v="2"/>
    <s v="Ives / Gj Commercial"/>
    <s v="Accy"/>
    <s v="Hinges"/>
    <s v="Indianapolis"/>
    <n v="21"/>
    <s v="Lost in Transit/Wrong Address"/>
    <s v="1513082~Extraviado en tránsito - Transportista|1040~Smarrimento in transito - Vettore|1036~Perdu en transit - Transporteur|1033~Lost in Transit - Carrier"/>
    <m/>
    <x v="2"/>
    <m/>
    <s v="HINGE.323"/>
    <m/>
    <m/>
    <m/>
    <d v="2026-02-10T19:00:00"/>
    <m/>
    <m/>
    <s v="Replace Only"/>
    <s v="Resolved"/>
    <s v="Portal Cases"/>
    <s v="Caleb Nanzer"/>
    <s v="Commercial"/>
    <d v="2026-02-10T19:00:00"/>
    <n v="21"/>
    <s v="Ives / Gj Commercial"/>
    <s v="Lost in Transit/Wrong Address"/>
    <s v="Lost in Transit - Carrier"/>
    <s v=""/>
    <s v="2026 / 02"/>
    <s v="Return / Replace / Scrap"/>
    <s v="Product"/>
    <x v="0"/>
  </r>
  <r>
    <d v="2026-02-24T14:29:06"/>
    <s v="CAS6448923"/>
    <s v="Issue"/>
    <s v="Return / Replace / Scrap"/>
    <s v="Quantity"/>
    <m/>
    <m/>
    <x v="10"/>
    <s v="Lock"/>
    <x v="60"/>
    <x v="5"/>
    <s v="CREDIT FOR CONCEALED SHORTAGE:_x000a__x000a_DISPUTE CLAIM DENIED: DSPT11244869215_x000a__x000a_OPEN BALANCE $1030.59_x000a__x000a__x000a_CARRIER : UPS"/>
    <s v="AMAZON.COM SERVICES INC"/>
    <s v="SO03117013"/>
    <s v="7H2PZ3ED"/>
    <s v="45518952 AS DM45604544"/>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09-22T20:00:00"/>
    <m/>
    <m/>
    <s v="Credit Request"/>
    <s v="Resolved"/>
    <s v="Vicki Y Pleak"/>
    <s v="Vicki Y Pleak"/>
    <s v="Commercial"/>
    <d v="2025-09-22T20:00:00"/>
    <n v="0"/>
    <s v="Schlage Residential"/>
    <s v="Allegion Shipped Incorrect Amount"/>
    <s v="Shortage"/>
    <s v=""/>
    <s v="2026 / 02"/>
    <s v="Return / Replace / Scrap"/>
    <s v="Product"/>
    <x v="0"/>
  </r>
  <r>
    <d v="2026-02-24T14:37:00"/>
    <s v="CAS6448959"/>
    <s v="Issue"/>
    <s v="Return / Replace / Scrap"/>
    <s v="Quantity"/>
    <m/>
    <m/>
    <x v="10"/>
    <s v="Lock"/>
    <x v="60"/>
    <x v="5"/>
    <s v="CREDIT FOR CONCEALED SHORTAGE:_x000a__x000a_DISPUTE CLAIM DENIED: DSPT11884562271_x000a__x000a_OPEN BALANCE $8409.26_x000a__x000a__x000a_CARRIER : UPS"/>
    <s v="AMAZON.COM SERVICES INC"/>
    <s v="SO03149403"/>
    <s v="7Q1WGDAR"/>
    <s v="45566253 AS DM 45643120"/>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0-28T20:00:00"/>
    <m/>
    <m/>
    <s v="Credit Request"/>
    <s v="Resolved"/>
    <s v="Vicki Y Pleak"/>
    <s v="Vicki Y Pleak"/>
    <s v="Commercial"/>
    <d v="2025-10-28T20:00:00"/>
    <n v="0"/>
    <s v="Schlage Residential"/>
    <s v="Allegion Shipped Incorrect Amount"/>
    <s v="Shortage"/>
    <s v=""/>
    <s v="2026 / 02"/>
    <s v="Return / Replace / Scrap"/>
    <s v="Product"/>
    <x v="0"/>
  </r>
  <r>
    <d v="2026-02-24T14:59:55"/>
    <s v="CAS6449078"/>
    <s v="Issue"/>
    <s v="Return / Replace / Scrap"/>
    <s v="Quantity"/>
    <m/>
    <m/>
    <x v="10"/>
    <s v="Lock"/>
    <x v="76"/>
    <x v="5"/>
    <s v="CREDIT FOR CONCEALED SHORTAGE: REQUESTED BY GAYLAN AND JOSH: _x000a__x000a_CREDIT OPEN BALANCE: $2219.13_x000a__x000a__x000a_CARRIER : AMERICAN CENTRAL TRANS"/>
    <s v="MENARDS INC"/>
    <s v="SO03230586"/>
    <s v="SHXD26326490"/>
    <s v="45660151"/>
    <m/>
    <s v="Schlage Residential"/>
    <s v="Lock"/>
    <s v="JC"/>
    <s v="Olathe"/>
    <n v="1"/>
    <s v="0641033~Allegion Shipped Incorrect Amount|1040~(Allegion) Spedito Valore/Q.tà Errato|3082~Allegion envió una cantidad incorrecta|1036~Allegion a expédié un montant incorrect"/>
    <s v="3251033~Shortage|1040~Mancanza|1055~Eksiklik|3082~Escaso|1036~Rupture"/>
    <m/>
    <x v="1"/>
    <m/>
    <m/>
    <m/>
    <m/>
    <m/>
    <d v="2026-01-12T19:00:00"/>
    <m/>
    <m/>
    <s v="Credit Request"/>
    <s v="Resolved"/>
    <s v="Vicki Y Pleak"/>
    <s v="Vicki Y Pleak"/>
    <s v="Commercial"/>
    <d v="2026-01-12T19:00:00"/>
    <n v="1"/>
    <s v="Schlage Residential"/>
    <s v="Allegion Shipped Incorrect Amount"/>
    <s v="Shortage"/>
    <s v=""/>
    <s v="2026 / 02"/>
    <s v="Return / Replace / Scrap"/>
    <s v="Product"/>
    <x v="0"/>
  </r>
  <r>
    <d v="2026-02-24T15:16:48"/>
    <s v="CAS6449144"/>
    <s v="Issue"/>
    <s v="Return / Replace / Scrap"/>
    <s v="Quantity"/>
    <m/>
    <m/>
    <x v="10"/>
    <s v="Lock"/>
    <x v="60"/>
    <x v="5"/>
    <s v="CREDIT FOR CONCEALED SHORTAGE_x000a__x000a_CREDIT OPEN BALANCE : $2961.61_x000a__x000a_IFC SHIPMENT_x000a__x000a_CARRIER : USA_x000a__x000a_CARRIER UNABLE TO PROVIDE THE DR!!!"/>
    <s v="HOME DEPOT"/>
    <s v="SO03177485"/>
    <s v="1077634546"/>
    <s v="4559214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1-13T19:00:00"/>
    <m/>
    <m/>
    <s v="Credit Request"/>
    <s v="Resolved"/>
    <s v="Vicki Y Pleak"/>
    <s v="Vicki Y Pleak"/>
    <s v="Commercial"/>
    <d v="2025-11-13T19:00:00"/>
    <n v="0"/>
    <s v="Schlage Residential"/>
    <s v="Allegion Shipped Incorrect Amount"/>
    <s v="Shortage"/>
    <s v=""/>
    <s v="2026 / 02"/>
    <s v="Return / Replace / Scrap"/>
    <s v="Product"/>
    <x v="0"/>
  </r>
  <r>
    <d v="2026-02-24T15:24:57"/>
    <s v="CAS6449173"/>
    <s v="Issue"/>
    <s v="Return / Replace / Scrap"/>
    <s v="Quantity"/>
    <m/>
    <m/>
    <x v="10"/>
    <s v="Lock"/>
    <x v="60"/>
    <x v="5"/>
    <s v="CREDIT FOR CONCEALED SHORTAGE_x000a__x000a_CREDIT OPEN BALANCE : $1105.37_x000a__x000a_IFC SHIPMENT_x000a__x000a_CARRIER : USA_x000a__x000a_CARRIER UNABLE TO PROVIDE THE DR!!!"/>
    <s v="HOME DEPOT"/>
    <s v="SO03192364"/>
    <s v="1081484966"/>
    <s v="4561033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1-30T19:00:00"/>
    <m/>
    <m/>
    <s v="Credit Request"/>
    <s v="Resolved"/>
    <s v="Vicki Y Pleak"/>
    <s v="Vicki Y Pleak"/>
    <s v="Commercial"/>
    <d v="2025-11-30T19:00:00"/>
    <n v="1"/>
    <s v="Schlage Residential"/>
    <s v="Allegion Shipped Incorrect Amount"/>
    <s v="Shortage"/>
    <s v=""/>
    <s v="2026 / 02"/>
    <s v="Return / Replace / Scrap"/>
    <s v="Product"/>
    <x v="0"/>
  </r>
  <r>
    <d v="2026-02-24T15:32:06"/>
    <s v="CAS6449208"/>
    <s v="Issue"/>
    <s v="Return / Replace / Scrap"/>
    <s v="Quantity"/>
    <m/>
    <m/>
    <x v="10"/>
    <s v="Lock"/>
    <x v="60"/>
    <x v="5"/>
    <s v="CREDIT FOR CONCEALED SHORTAGE_x000a__x000a_CREDIT OPEN BALANCE : $6092.40_x000a__x000a_IFC SHIPMENT_x000a__x000a_CARRIER : SCHNEIDER_x000a__x000a_CARRIER UNABLE TO PROVIDE THE DR!!!"/>
    <s v="HOME DEPOT"/>
    <s v="SO03183986"/>
    <s v="1079330761"/>
    <s v="45623288"/>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08T19:00:00"/>
    <m/>
    <m/>
    <s v="Credit Request"/>
    <s v="Resolved"/>
    <s v="Vicki Y Pleak"/>
    <s v="Vicki Y Pleak"/>
    <s v="Commercial"/>
    <d v="2025-12-08T19:00:00"/>
    <n v="1"/>
    <s v="Schlage Residential"/>
    <s v="Allegion Shipped Incorrect Amount"/>
    <s v="Shortage"/>
    <s v=""/>
    <s v="2026 / 02"/>
    <s v="Return / Replace / Scrap"/>
    <s v="Product"/>
    <x v="0"/>
  </r>
  <r>
    <d v="2026-02-24T18:20:57"/>
    <s v="CAS6449715"/>
    <s v="Issue"/>
    <s v="Return / Replace / Scrap"/>
    <s v="Incorrect/Missing Product"/>
    <m/>
    <m/>
    <x v="8"/>
    <s v="Exit"/>
    <x v="0"/>
    <x v="0"/>
    <s v="Line 13- Received (2) incorrect trims_x000a_Scrap in field_x000a__x000a_Replace no charge:_x000a_Line 13 Qty 2_x000a_512NL US26D 1 3/4&quot;_x000a__x000a_Ship to orig address:_x000a_12687 GATEWAY DR S_x000a_Tukwila, WA 98168_x000a__________________________________x000a_Is there anything else we should know about your request?: Hello,_x000a__x000a_Looks like back in early November we received this line of this PO.  A customer received a couple that were missing the cam actuator part inside.  We checked our stock and 2 of the 5 in stock were missing that part.  The attached 684123right is what they should look like, and 684123wrong are the 2 we have missing the cam actuator.  The date code on these 2 is 11/06/25 which lines up with this PO.  This is the only PO we received in November with this item.  Can we please get 2 replacements for these?  Either the whole device or the parts we are missing?  Thanks._x000a_Selected primary Product Type: Mechanical Locks_x000a_Do you also need to update the Ship To Address on your order?: No_x000a_The original ship-to address is saved on the shipping tab._x000a_One or more files were provided by the customer and saved in the timeline._x000a_Email: sea.receiving@imlss.com_x000a_Preferred Contact Method: Email"/>
    <s v="IML Security Supply"/>
    <s v="SO03160812"/>
    <s v="684123"/>
    <s v="45582292"/>
    <n v="13"/>
    <s v="Falcon"/>
    <s v="Exit"/>
    <s v="Trim/Controls"/>
    <s v="Indianapolis"/>
    <n v="2"/>
    <s v="0281033~Allegion Sent Incorrect Product / Part"/>
    <s v="9721033~Incorrect Product|1036~Produit incorrect|1040~Prodotto errato"/>
    <m/>
    <x v="0"/>
    <m/>
    <s v="F-TRIM.10853"/>
    <m/>
    <m/>
    <m/>
    <d v="2025-11-06T19:00:00"/>
    <m/>
    <m/>
    <s v="Replace Only"/>
    <s v="Resolved"/>
    <s v="Portal Cases"/>
    <s v="Tuesday Bailey"/>
    <s v="Commercial"/>
    <d v="2025-11-06T19:00:00"/>
    <n v="0"/>
    <s v="Falcon - Exit"/>
    <s v="Allegion Sent Incorrect Product / Part"/>
    <s v="Incorrect Product"/>
    <s v=""/>
    <s v="2026 / 02"/>
    <s v="Return / Replace / Scrap"/>
    <s v="Product"/>
    <x v="0"/>
  </r>
  <r>
    <d v="2026-02-25T11:15:18"/>
    <s v="CAS6450643"/>
    <s v="Issue"/>
    <s v="Return / Replace / Scrap"/>
    <s v="Incorrect/Missing Product"/>
    <m/>
    <m/>
    <x v="12"/>
    <s v="Multiple"/>
    <x v="15"/>
    <x v="1"/>
    <s v="REPLACE AT NO CHARGE_x000a_QTY (100 48-310 BROWN OPERATING KEY_x000a__x000a_SHIP TO_x000a_Himmel's Architectural Door &amp; Hardware, LLC - Houston_x000a_406 WEST RD_x000a_HOUSTON, TX 77038_x000a__x000a_Is there anything else we should know about this return?: we ordered 48-310 brown operating keys, we received key blanks_x000a_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rstrong@himmels.com_x000a_Phone Number: 2815204035_x000a_Preferred Contact Method: Email"/>
    <s v="Himmel's Architectural Door &amp; Hardware"/>
    <s v="SO03269686  14269356"/>
    <s v="6039190"/>
    <s v="45704190"/>
    <n v="1"/>
    <s v="Schlage Commercial"/>
    <s v="Lock"/>
    <s v="Keys"/>
    <s v="Security"/>
    <n v="100"/>
    <s v="0281033~Allegion Sent Incorrect Product / Part"/>
    <s v="9721033~Incorrect Product|1036~Produit incorrect|1040~Prodotto errato"/>
    <m/>
    <x v="0"/>
    <m/>
    <s v="S00021225475:FT"/>
    <m/>
    <m/>
    <m/>
    <d v="2026-02-16T19:00:00"/>
    <m/>
    <m/>
    <s v="Return and Replace"/>
    <s v="Resolved"/>
    <s v="Portal Cases"/>
    <s v="Karen Fischer"/>
    <s v="Commercial"/>
    <d v="2026-02-16T19:00:00"/>
    <n v="100"/>
    <s v="Fast Track"/>
    <s v="Allegion Sent Incorrect Product / Part"/>
    <s v="Incorrect Product"/>
    <s v=""/>
    <s v="2026 / 02"/>
    <s v="Return / Replace / Scrap"/>
    <s v="Product"/>
    <x v="0"/>
  </r>
  <r>
    <d v="2026-02-25T11:37:30"/>
    <s v="CAS6450753"/>
    <s v="Issue"/>
    <s v="Return / Replace / Scrap"/>
    <s v="Quantity"/>
    <m/>
    <m/>
    <x v="0"/>
    <s v="Exit"/>
    <x v="0"/>
    <x v="0"/>
    <s v="SHORT PAY $82.76_x000a_QTY (1) 88CK-K/L US26D_x000a_Already returned Trim / 373L US26D RHR 06 1 3/4 CYL for credit on CAS6435474"/>
    <s v="MCMASTER-CARR SUPPLY COMPANY"/>
    <s v="SO03240638"/>
    <s v="AM-26196350"/>
    <s v="45704682 2/17/2026"/>
    <n v="2"/>
    <s v="Von Duprin"/>
    <s v="Exit"/>
    <s v="Trim/Controls"/>
    <s v="Indianapolis"/>
    <n v="1"/>
    <s v="0641033~Allegion Shipped Incorrect Amount|1040~(Allegion) Spedito Valore/Q.tà Errato|3082~Allegion envió una cantidad incorrecta|1036~Allegion a expédié un montant incorrect"/>
    <s v="2251033~Overage|1036~Excédent|1040~Troppo Vecchio|3082~Exceso|1055~Geçkin"/>
    <m/>
    <x v="1"/>
    <m/>
    <s v="050103-26: 88CK-K/L US26D"/>
    <m/>
    <m/>
    <m/>
    <d v="2026-02-16T19:00:00"/>
    <m/>
    <m/>
    <s v="Credit Request"/>
    <s v="Resolved"/>
    <s v="Karen Fischer"/>
    <s v="Karen Fischer"/>
    <s v="Commercial"/>
    <d v="2026-02-16T19:00:00"/>
    <n v="1"/>
    <s v="Von Duprin"/>
    <s v="Allegion Shipped Incorrect Amount"/>
    <s v="Overage"/>
    <s v=""/>
    <s v="2026 / 02"/>
    <s v="Return / Replace / Scrap"/>
    <s v="Product"/>
    <x v="0"/>
  </r>
  <r>
    <d v="2026-02-25T12:02:07"/>
    <s v="CAS6450874"/>
    <s v="Issue"/>
    <s v="Return / Replace / Scrap"/>
    <s v="Incorrect/Missing Product"/>
    <m/>
    <m/>
    <x v="7"/>
    <s v="Accy"/>
    <x v="28"/>
    <x v="0"/>
    <s v="NC RPL _x000a__x000a_LINE 3_x000a_1EA 8780N-BK 8ft (2439mm) PSA_x000a__x000a_ARCHITECTURAL DIVISION 8_x000a_2425 BROCKTON ST_x000a_Suite 101_x000a_SAN ANTONIO, TX 78217_x000a__x000a_**************************_x000a__x000a_Is there anything else we should know about your request?: We are short (1) 8780N 8’ ....  No damage to the boxes.  Looks like packing error_x000a_Selected primary Product Type: Accessories_x000a_Do you also need to update the Ship To Address on your order?: No_x000a_The original ship-to address is saved on the shipping tab._x000a_Email: tmiller@archdiv8.com_x000a_Phone Number: 12108266616_x000a_Preferred Contact Method: Email"/>
    <s v="ARCHITECTURAL DIVISION 8"/>
    <s v="SO03256773"/>
    <s v="307323-06A"/>
    <s v="45705677"/>
    <n v="3"/>
    <s v="Zero"/>
    <s v="Accy"/>
    <s v="Perimeter Seal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T8780NBK-8PSA"/>
    <m/>
    <m/>
    <m/>
    <d v="2026-02-16T19:00:00"/>
    <m/>
    <m/>
    <s v="Replace Only"/>
    <s v="Resolved"/>
    <s v="Portal Cases"/>
    <s v="Deandra Ball"/>
    <s v="Commercial"/>
    <d v="2026-02-16T19:00:00"/>
    <n v="1"/>
    <s v="Zero"/>
    <s v="Allegion Sent Missing Product / Part"/>
    <s v="Missing Product"/>
    <s v=""/>
    <s v="2026 / 02"/>
    <s v="Return / Replace / Scrap"/>
    <s v="Product"/>
    <x v="0"/>
  </r>
  <r>
    <d v="2026-02-25T14:10:09"/>
    <s v="CAS6451414"/>
    <s v="Issue"/>
    <s v="Credit / Debit Request"/>
    <s v="Material Debit"/>
    <m/>
    <m/>
    <x v="0"/>
    <s v="Exit"/>
    <x v="18"/>
    <x v="0"/>
    <s v="2/26 See note - pmr_x000a__x000a_PARENT CASES CAS6177032_x000a__x000a_NEED TO BILL CUSTOMER FOR THE FOLLOWING DUE TO NOT RETURNING GOODS WITH 90 DAYS _x000a__x000a_7 EACH RX-QELA-WS-9827-EO-US26D-4'-RHR-304L-PBT=US32D-CON 1745.65 EACH )  (ED98 192244) (TOTAL $12219.55) _x000a_2 EACH RX-WS-9827-L-US26D-4'-LHR-996-17-US26D-304L-PBT=US32D-CON  EACH  (1624.96)  (ED98 192248)  (TOTAL 3249.92) _x000a__x000a_TOTAL TO DEBIT IS $15469.47)"/>
    <s v="TAYLOR COTTON &amp; RIDLEY"/>
    <s v="SO03092447"/>
    <s v="G70673BR RPL 082925"/>
    <s v="45495704"/>
    <n v="4"/>
    <s v="Von Duprin"/>
    <s v="Exit"/>
    <s v="98/99"/>
    <s v="Indianapolis"/>
    <n v="7"/>
    <s v="0641033~Allegion Shipped Incorrect Amount|1040~(Allegion) Spedito Valore/Q.tà Errato|3082~Allegion envió una cantidad incorrecta|1036~Allegion a expédié un montant incorrect"/>
    <s v="2251033~Overage|1036~Excédent|1040~Troppo Vecchio|3082~Exceso|1055~Geçkin"/>
    <m/>
    <x v="1"/>
    <m/>
    <s v="ED98 192244"/>
    <s v="Mech Case"/>
    <m/>
    <m/>
    <d v="2025-08-28T20:00:00"/>
    <m/>
    <m/>
    <s v="Replace Only"/>
    <s v="Active"/>
    <s v="Mary Rowinski"/>
    <s v="Mary Rowinski"/>
    <s v="Commercial"/>
    <d v="2025-08-28T20:00:00"/>
    <n v="0"/>
    <s v="Von Duprin"/>
    <s v="Allegion Shipped Incorrect Amount"/>
    <s v="Overage"/>
    <s v=""/>
    <s v="2026 / 02"/>
    <s v="Credit / Debit Request"/>
    <s v="Product"/>
    <x v="0"/>
  </r>
  <r>
    <d v="2026-02-25T14:10:09"/>
    <s v="CAS6451414"/>
    <s v="Issue"/>
    <s v="Credit / Debit Request"/>
    <s v="Material Debit"/>
    <m/>
    <m/>
    <x v="0"/>
    <s v="Exit"/>
    <x v="18"/>
    <x v="0"/>
    <s v="2/26 See note - pmr_x000a__x000a_PARENT CASES CAS6177032_x000a__x000a_NEED TO BILL CUSTOMER FOR THE FOLLOWING DUE TO NOT RETURNING GOODS WITH 90 DAYS _x000a__x000a_7 EACH RX-QELA-WS-9827-EO-US26D-4'-RHR-304L-PBT=US32D-CON 1745.65 EACH )  (ED98 192244) (TOTAL $12219.55) _x000a_2 EACH RX-WS-9827-L-US26D-4'-LHR-996-17-US26D-304L-PBT=US32D-CON  EACH  (1624.96)  (ED98 192248)  (TOTAL 3249.92) _x000a__x000a_TOTAL TO DEBIT IS $15469.47)"/>
    <s v="TAYLOR COTTON &amp; RIDLEY"/>
    <s v="SO03092447"/>
    <s v="G70673BR RPL 082925"/>
    <s v="45495704"/>
    <n v="9"/>
    <s v="Von Duprin"/>
    <s v="Exit"/>
    <s v="98/99"/>
    <s v="Indianapolis"/>
    <n v="2"/>
    <s v="0641033~Allegion Shipped Incorrect Amount|1040~(Allegion) Spedito Valore/Q.tà Errato|3082~Allegion envió una cantidad incorrecta|1036~Allegion a expédié un montant incorrect"/>
    <s v="2251033~Overage|1036~Excédent|1040~Troppo Vecchio|3082~Exceso|1055~Geçkin"/>
    <m/>
    <x v="1"/>
    <m/>
    <s v="ED98 192248"/>
    <s v="Mech Case"/>
    <m/>
    <m/>
    <d v="2025-08-28T20:00:00"/>
    <m/>
    <m/>
    <s v="Replace Only"/>
    <s v="Active"/>
    <s v="Mary Rowinski"/>
    <s v="Mary Rowinski"/>
    <s v="Commercial"/>
    <d v="2025-08-28T20:00:00"/>
    <n v="0"/>
    <s v="Von Duprin"/>
    <s v="Allegion Shipped Incorrect Amount"/>
    <s v="Overage"/>
    <s v=""/>
    <s v="2026 / 02"/>
    <s v="Credit / Debit Request"/>
    <s v="Product"/>
    <x v="0"/>
  </r>
  <r>
    <d v="2026-02-25T14:46:17"/>
    <s v="CAS6451563"/>
    <s v="Issue"/>
    <s v="Return / Replace / Scrap"/>
    <s v="Incorrect/Missing Product"/>
    <m/>
    <m/>
    <x v="0"/>
    <s v="Exit"/>
    <x v="14"/>
    <x v="0"/>
    <s v="REPLACE AT NO CHARGE_x000a_QTY (1) 050484 [711]FINISH_x000a__x000a_One of the devices has the wrong finish active case cover._x000a__x000a_SHIP TO_x000a_Kelley Bros of New England, LLC_x000a_115 WELLNESS DR UNIT 101_x000a_WILLISTON, VT 05495"/>
    <s v="KELLEY BROTHERS OF NEW ENGLAND LLC"/>
    <s v="SO03215952"/>
    <s v="16-43017"/>
    <s v="45653389 1/7/2026"/>
    <m/>
    <s v="Von Duprin"/>
    <s v="Exit"/>
    <s v="33A/35A"/>
    <s v="Indianapolis"/>
    <n v="1"/>
    <s v="0281033~Allegion Sent Incorrect Product / Part"/>
    <s v="9731033~Incorrect Part / Component|1036~Composant/pièce incorrect|1040~Componente errato"/>
    <m/>
    <x v="0"/>
    <m/>
    <s v="050484 [711]FINISH"/>
    <m/>
    <m/>
    <m/>
    <d v="2026-01-06T19:00:00"/>
    <m/>
    <m/>
    <s v="Replace Only"/>
    <s v="Resolved"/>
    <s v="Karen Fischer"/>
    <s v="Deandra Ball"/>
    <s v="Commercial"/>
    <d v="2026-01-06T19:00:00"/>
    <n v="1"/>
    <s v="Von Duprin"/>
    <s v="Allegion Sent Incorrect Product / Part"/>
    <s v="Incorrect Part / Component"/>
    <s v=""/>
    <s v="2026 / 02"/>
    <s v="Return / Replace / Scrap"/>
    <s v="Product"/>
    <x v="0"/>
  </r>
  <r>
    <d v="2026-02-25T14:55:55"/>
    <s v="CAS6451592"/>
    <s v="Issue"/>
    <s v="Return / Replace / Scrap"/>
    <s v="Shipping"/>
    <m/>
    <m/>
    <x v="10"/>
    <s v="Lock"/>
    <x v="77"/>
    <x v="4"/>
    <s v="Customer missing their material but received another customers material._x000a__x000a_REDIRECT SHIPMENT_x000a_Issue BOL 458 Lbs._x000a_ABS Order 14259308, PO 959093_x000a_(244) SCHLAGE J LOCK MODEL_x000a__x000a_P/U location_x000a_X-ACT FINISH &amp; TRIM INC_x000a_248 GLIDER CIR_x000a_CORONA, CA 92878_x000a__x000a_SHIP TO location_x000a_ABS-RIALTO_x000a_120 S CEDAR AVE_x000a_RIALTO, CA 92376_x000a__x000a_______________________________________________________________________________x000a__x000a_REPLACE AT NO CHARGE_x000a_QTY (77) SC81A STD SLIM RWPA MTBK CLOSER 44223, 043156609925_x000a_Received incorrect material_x000a__x000a_Received material for ABS - RIALTO_x000a_Order 14259308, PO 959093_x000a_Original shipment SAIA 10893182610"/>
    <s v="X-ACT FINISH &amp; TRIM INC"/>
    <s v="14259308 / SO03254336   ABS ORDER"/>
    <s v="959093"/>
    <s v="8158091 2/9/2026"/>
    <m/>
    <s v="Falcon"/>
    <s v="Dctl"/>
    <s v="SC80A"/>
    <s v="Olathe"/>
    <n v="244"/>
    <s v="Lost in Transit/Wrong Address"/>
    <s v="1743082~Dirección incorrecta - Transportista|1040~Indirizzo errato - Trasportatore|1036~Mauvaise adresse - Transporteur|1033~Wrong Address - Carrier"/>
    <m/>
    <x v="2"/>
    <m/>
    <s v="J-LOCKS"/>
    <m/>
    <m/>
    <m/>
    <d v="2026-02-08T19:00:00"/>
    <m/>
    <m/>
    <s v="Return Only"/>
    <s v="Resolved"/>
    <s v="Karen Fischer"/>
    <s v="Karen Fischer"/>
    <s v="Commercial"/>
    <d v="2026-02-08T19:00:00"/>
    <n v="244"/>
    <s v="Schlage Residential"/>
    <s v="Lost in Transit/Wrong Address"/>
    <s v="Wrong Address - Carrier"/>
    <s v=""/>
    <s v="2026 / 02"/>
    <s v="Return / Replace / Scrap"/>
    <s v="Product"/>
    <x v="0"/>
  </r>
  <r>
    <d v="2026-02-25T16:22:35"/>
    <s v="CAS6451957"/>
    <s v="Issue"/>
    <s v="Return / Replace / Scrap"/>
    <s v="Defective Product"/>
    <m/>
    <s v="Out of Box"/>
    <x v="2"/>
    <s v="Lock"/>
    <x v="2"/>
    <x v="1"/>
    <s v="replace at N/C_x000a_Line 4 QTY 1) 47860298.622_x000a_line 8 QTY 2) 47860298.622_x000a__x000a_arrived damaged, see photos_x000a__x000a_ship to:_x000a_CENTRAL INDIANA HARDWARE_x000a_9190 CORPORATION DR_x000a_INDIANAPOLIS, IN, 46256, US_x000a_attn Laura Ginn_x000a_317-558-5700"/>
    <s v="CENTRAL INDIANA HARDWARE"/>
    <s v="14226361"/>
    <s v="3040390032"/>
    <s v="8124010"/>
    <n v="4"/>
    <s v="Schlage Commercial"/>
    <s v="Lock"/>
    <s v="L9000"/>
    <s v="Security"/>
    <n v="1"/>
    <s v="0071033~Appearance / Finish|1040~Estetica / Finitura|3082~Estética / Acabado|1036~Apparence/Finition"/>
    <s v="0491033~Dented / Scratches|1040~Ammaccato/graffiato|3082~Abollado/rayado|1036~Bosselé / rayé"/>
    <m/>
    <x v="0"/>
    <m/>
    <s v="47860298.622"/>
    <s v="L9040"/>
    <m/>
    <m/>
    <d v="2026-01-05T19:00:00"/>
    <m/>
    <m/>
    <s v="Replace Only"/>
    <s v="Active"/>
    <s v="Stephen Brown"/>
    <s v="Stephen Brown"/>
    <s v="Commercial"/>
    <d v="2026-01-05T19:00:00"/>
    <n v="1"/>
    <s v="Schlage Commercial"/>
    <s v="Appearance / Finish"/>
    <s v="Dented / Scratches"/>
    <s v=""/>
    <s v="2026 / 02"/>
    <s v="Return / Replace / Scrap"/>
    <s v="Product"/>
    <x v="0"/>
  </r>
  <r>
    <d v="2026-02-25T16:22:35"/>
    <s v="CAS6451957"/>
    <s v="Issue"/>
    <s v="Return / Replace / Scrap"/>
    <s v="Defective Product"/>
    <m/>
    <s v="Out of Box"/>
    <x v="2"/>
    <s v="Lock"/>
    <x v="2"/>
    <x v="1"/>
    <s v="replace at N/C_x000a_Line 4 QTY 1) 47860298.622_x000a_line 8 QTY 2) 47860298.622_x000a__x000a_arrived damaged, see photos_x000a__x000a_ship to:_x000a_CENTRAL INDIANA HARDWARE_x000a_9190 CORPORATION DR_x000a_INDIANAPOLIS, IN, 46256, US_x000a_attn Laura Ginn_x000a_317-558-5700"/>
    <s v="CENTRAL INDIANA HARDWARE"/>
    <s v="14226361"/>
    <s v="3040390032"/>
    <s v="8124010"/>
    <n v="8"/>
    <s v="Schlage Commercial"/>
    <s v="Lock"/>
    <s v="L9000"/>
    <s v="Security"/>
    <n v="2"/>
    <s v="0071033~Appearance / Finish|1040~Estetica / Finitura|3082~Estética / Acabado|1036~Apparence/Finition"/>
    <s v="0491033~Dented / Scratches|1040~Ammaccato/graffiato|3082~Abollado/rayado|1036~Bosselé / rayé"/>
    <m/>
    <x v="0"/>
    <m/>
    <s v="47860298.622"/>
    <s v="L9040"/>
    <m/>
    <m/>
    <d v="2026-01-05T19:00:00"/>
    <m/>
    <m/>
    <s v="Replace Only"/>
    <s v="Active"/>
    <s v="Stephen Brown"/>
    <s v="Stephen Brown"/>
    <s v="Commercial"/>
    <d v="2026-01-05T19:00:00"/>
    <n v="2"/>
    <s v="Schlage Commercial"/>
    <s v="Appearance / Finish"/>
    <s v="Dented / Scratches"/>
    <s v=""/>
    <s v="2026 / 02"/>
    <s v="Return / Replace / Scrap"/>
    <s v="Product"/>
    <x v="0"/>
  </r>
  <r>
    <d v="2026-02-25T17:15:41"/>
    <s v="CAS6452124"/>
    <s v="Issue"/>
    <s v="Return / Replace / Scrap"/>
    <s v="Incorrect/Missing Product"/>
    <m/>
    <m/>
    <x v="13"/>
    <s v="Sys Comp"/>
    <x v="78"/>
    <x v="5"/>
    <s v="REPLACE AT NO CHARGE_x000a_QTY (1) TB-36_x000a_Not recvd_x000a__x000a_SHIP TO_x000a_INTERMOUNTAIN LOCK &amp; SECURITY_x000a_3106 S MAIN ST_x000a_Salt Lake City, UT 84115"/>
    <s v="IML Security Supply"/>
    <s v="SO03262191"/>
    <s v="697813#"/>
    <s v="45707414 2/18/2026"/>
    <n v="13"/>
    <s v="Locknetics"/>
    <s v="Sys Comp"/>
    <s v="Tchbar"/>
    <s v="Olathe"/>
    <n v="1"/>
    <s v="0213082~Allegion no envió un producto/pieza|1040~(Alle) Spedito Articolo/Componente mancante|1036~Allegion a envoyé un produit ou une pièce manquante|1033~Allegion Sent Missing Product / Part"/>
    <s v="9741040~Prodotto Mancante|1033~Missing Product|1036~Produit manquant"/>
    <m/>
    <x v="0"/>
    <m/>
    <s v="043156651467"/>
    <m/>
    <m/>
    <m/>
    <d v="2026-02-07T19:00:00"/>
    <m/>
    <m/>
    <s v="Replace Only"/>
    <s v="Resolved"/>
    <s v="Karen Fischer"/>
    <s v="Karen Fischer"/>
    <s v="Commercial"/>
    <d v="2026-02-07T19:00:00"/>
    <n v="1"/>
    <s v="Locknetics"/>
    <s v="Allegion Sent Missing Product / Part"/>
    <s v="Missing Product"/>
    <s v=""/>
    <s v="2026 / 02"/>
    <s v="Return / Replace / Scrap"/>
    <s v="Product"/>
    <x v="0"/>
  </r>
  <r>
    <d v="2026-02-25T18:17:37"/>
    <s v="CAS6452249"/>
    <s v="Issue"/>
    <s v="Return / Replace / Scrap"/>
    <s v="Defective Product"/>
    <m/>
    <s v="Reliability"/>
    <x v="0"/>
    <s v="Exit"/>
    <x v="52"/>
    <x v="0"/>
    <s v="REPLACE AT NO CHARGE_x000a_QTY (1) 6211-US10B-24VDC-FSE-DS_x000a_Defective Elec Strike_x000a__x000a_SHIP TO_x000a_NATIONAL DOOR &amp; TRIM INC_x000a_1189 GRILL RD_x000a_VAN WERT, OH 45891"/>
    <s v="NATIONAL DOOR &amp; TRIM INC"/>
    <s v="SO02539026"/>
    <s v="616072"/>
    <s v="44813456 4/2/2024"/>
    <n v="1"/>
    <s v="Von Duprin"/>
    <s v="Exit"/>
    <s v="6000 Strikes"/>
    <s v="Indianapolis"/>
    <n v="1"/>
    <s v="0321033~Functional Electronic|1040~Funzionamento Elettronico|3082~Función electrónica|1036~Electronique fonctionnelle"/>
    <s v="0981033~Motor / Solenoid Issue|1040~Problema Motore/Solenoide|3082~Problema motor/solenoide"/>
    <s v="0501033~Solenoid Not Pulling / Releasing|1036~Mauvaise configuration|3082~Solenoide no funciona|1040~Il solenoide no tira/rilascia"/>
    <x v="0"/>
    <m/>
    <s v="ES.10113"/>
    <s v="Solenoid"/>
    <m/>
    <m/>
    <d v="2024-04-01T20:00:00"/>
    <m/>
    <m/>
    <s v="Replace Only"/>
    <s v="Resolved"/>
    <s v="Karen Fischer"/>
    <s v="Deandra Ball"/>
    <s v="Commercial"/>
    <d v="2024-04-01T20:00:00"/>
    <n v="0"/>
    <s v="Von Duprin"/>
    <s v="Functional Electronic"/>
    <s v="Motor / Solenoid Issue"/>
    <s v="Solenoid Not Pulling / Releasing"/>
    <s v="2026 / 02"/>
    <s v="Return / Replace / Scrap"/>
    <s v="Product"/>
    <x v="0"/>
  </r>
  <r>
    <d v="2026-02-26T16:30:53"/>
    <s v="CAS6454802"/>
    <s v="Issue"/>
    <s v="Return / Replace / Scrap"/>
    <s v="Shipping"/>
    <m/>
    <m/>
    <x v="9"/>
    <s v="Door"/>
    <x v="41"/>
    <x v="6"/>
    <s v="No Charge Replace Line #47_x000a__x000a_Frame damaged in transit."/>
    <s v="Unified Door and Hardware Group - DBA Commercial Hardware of California"/>
    <s v="986963"/>
    <s v="CA1182-001"/>
    <s v="11873566"/>
    <m/>
    <s v="Steelcraft"/>
    <s v="Door"/>
    <s v="F/FN"/>
    <s v="Blue Ash"/>
    <n v="1"/>
    <s v="0223082~Dañado en el Transporte|1040~Danneggiato Durante il Trasporto|1033~Damaged in Transit|1036~Endommagé pendant le transport"/>
    <s v="0301033~Damaged - Concealed|1036~Endommagé - Caché|3082~Dañado - Oculto|1040~Danneggiato - nascosto"/>
    <m/>
    <x v="0"/>
    <m/>
    <s v="F164D"/>
    <m/>
    <m/>
    <m/>
    <d v="2025-08-21T20:00:00"/>
    <m/>
    <m/>
    <s v="Replace Only"/>
    <s v="Resolved"/>
    <s v="Daniel Doerr"/>
    <s v="Jeff Livingston"/>
    <s v="Commercial"/>
    <d v="2025-08-21T20:00:00"/>
    <n v="0"/>
    <s v="Steelcraft"/>
    <s v="Damaged in Transit"/>
    <s v="Damaged - Concealed"/>
    <s v=""/>
    <s v="2026 / 02"/>
    <s v="Return / Replace / Scrap"/>
    <s v="Product"/>
    <x v="0"/>
  </r>
  <r>
    <d v="2026-02-27T11:03:49"/>
    <s v="CAS6455929"/>
    <s v="Issue"/>
    <s v="Return / Replace / Scrap"/>
    <s v="Incorrect/Missing Product"/>
    <m/>
    <m/>
    <x v="2"/>
    <s v="Lock"/>
    <x v="19"/>
    <x v="1"/>
    <s v="Received 64 keys in D145 - they requested C125_x000a__x000a_Replace @ NC:_x000a_Line 1 qty 64) KEY.35-012-EV.468.C125.DETAIL_x000a__x000a_RPA: 71401260461801_x000a__x000a_Ship to address:_x000a_DOORS &amp; HARDWARE UNLIMITED INC_x000a_4125 NORTH STAR BLVD_x000a_GREAT FALLS, MT, 59405, US"/>
    <s v="DOORS &amp; HARDWARE UNLIMITED"/>
    <s v="14249848"/>
    <s v="10847GW-SCH"/>
    <s v="8136848"/>
    <n v="1"/>
    <s v="Schlage Commercial"/>
    <s v="Lock"/>
    <s v="Keys"/>
    <s v="Security"/>
    <n v="64"/>
    <s v="0281033~Allegion Sent Incorrect Product / Part"/>
    <s v="9721033~Incorrect Product|1036~Produit incorrect|1040~Prodotto errato"/>
    <m/>
    <x v="0"/>
    <m/>
    <s v="KYSS-SLKY*6330263"/>
    <m/>
    <m/>
    <m/>
    <d v="2026-01-19T19:00:00"/>
    <m/>
    <m/>
    <s v="Replace Only"/>
    <s v="Active"/>
    <s v="Abigail Covington"/>
    <s v="Abigail Covington"/>
    <s v="Commercial"/>
    <d v="2026-01-19T19:00:00"/>
    <n v="64"/>
    <s v="Schlage Commercial"/>
    <s v="Allegion Sent Incorrect Product / Part"/>
    <s v="Incorrect Product"/>
    <s v=""/>
    <s v="2026 / 02"/>
    <s v="Return / Replace / Scrap"/>
    <s v="Product"/>
    <x v="0"/>
  </r>
  <r>
    <d v="2026-02-27T14:14:11"/>
    <s v="CAS6456751"/>
    <s v="Issue"/>
    <s v="Return / Replace / Scrap"/>
    <s v="Incorrect/Missing Product"/>
    <m/>
    <m/>
    <x v="8"/>
    <s v="Exit"/>
    <x v="79"/>
    <x v="0"/>
    <s v="exit device is in the wrong finish _x000a_Line should have been US26D not US26_x000a__x000a_Return _x000a_1 EA F-25-R-L-BE-US26-3'-RHR-510-AVA-US26-299F-PB=US26 _x000a_Pick up address_x000a_TWIN CITY HARDWARE INC - Oakdale_x000a_723 HADLEY AVE N_x000a_OAKDALE | MN | 55128_x000a_USA_x000a__x000a_Replace _x000a_1 EA F-25-R-L-BE-US26D-3'-RHR-510-AVA-US26D-299F-PB=US26D _x000a__x000a_Ship To Address:_x000a_TWIN CITY HARDWARE INC - Oakdale_x000a_723 HADLEY AVE N_x000a_OAKDALE | MN | 55128_x000a_USA"/>
    <s v="TWIN CITY HARDWARE INC – Omaha"/>
    <m/>
    <s v="PO0971394"/>
    <s v="45510788"/>
    <n v="1"/>
    <s v="Falcon"/>
    <s v="Exit"/>
    <s v="25/F-25"/>
    <s v="Indianapolis"/>
    <n v="1"/>
    <s v="0281033~Allegion Sent Incorrect Product / Part"/>
    <s v="9721033~Incorrect Product|1036~Produit incorrect|1040~Prodotto errato"/>
    <m/>
    <x v="0"/>
    <m/>
    <m/>
    <m/>
    <m/>
    <m/>
    <d v="2025-09-11T00:00:00"/>
    <m/>
    <m/>
    <s v="Return and Replace"/>
    <s v="Active"/>
    <s v="Mikala Holland"/>
    <s v="Mikala Holland"/>
    <s v="Commercial"/>
    <d v="2025-09-11T00:00:00"/>
    <n v="0"/>
    <s v="Falcon - Exit"/>
    <s v="Allegion Sent Incorrect Product / Part"/>
    <s v="Incorrect Product"/>
    <s v=""/>
    <s v="2026 / 02"/>
    <s v="Return / Replace / Scrap"/>
    <s v="Product"/>
    <x v="0"/>
  </r>
  <r>
    <d v="2026-02-24T10:29:34"/>
    <s v="CAS6447801"/>
    <s v="Issue"/>
    <s v="Return / Replace / Scrap"/>
    <s v="Defective Product"/>
    <m/>
    <s v="Out of Box"/>
    <x v="1"/>
    <s v="Accy"/>
    <x v="16"/>
    <x v="0"/>
    <s v="N/C replacement, customer received offset pulls with damage from manufacturing not shipping. _x000a__x000a_Line 4 - Qty 4 - PR9264F 60-44 606 N 1.1/2&quot; to &lt;2&quot;_x000a__x000a_Ship to:_x000a_Special Projects group_x000a_1200 NORTHBROOK PKWY STE 120_x000a_SUWANEE, GA 30024_x000a_USA_x000a__x000a_Is there visible damage to exterior of shipping cartons?: no_x000a_Is there anything else we should know about your request?: L#4- Received 4ea offset pulls with damage to concealed and threaded pulls. More pics available upon request.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
    <s v="SPECIAL PROJECTS GROUP INC"/>
    <s v="SO03226808"/>
    <s v="204339"/>
    <s v="45709389"/>
    <n v="4"/>
    <s v="Ives / Gj Commercial"/>
    <s v="Accy"/>
    <s v="Pulls &amp; Pushbars"/>
    <s v="Indianapolis"/>
    <n v="4"/>
    <s v="0491040~Imballaggio|1033~Insufficient Packaging|1036~Emballage|3082~Embalaje"/>
    <s v="1111040~Imballaggio|3082~Embalaje|1033~Insufficient Packaging|1036~Emballage"/>
    <m/>
    <x v="1"/>
    <m/>
    <s v="PL9260-2"/>
    <s v="Long Door Pulls"/>
    <m/>
    <m/>
    <d v="2026-02-18T19:00:00"/>
    <m/>
    <m/>
    <s v="Replace Only"/>
    <s v="Resolved"/>
    <s v="Portal Cases"/>
    <s v="Caleb Nanzer"/>
    <s v="Commercial"/>
    <d v="2026-02-18T19:00:00"/>
    <n v="4"/>
    <s v="Ives / Gj Commercial"/>
    <s v="Insufficient Packaging"/>
    <s v="Insufficient Packaging"/>
    <s v=""/>
    <s v="2026 / 02"/>
    <s v="Return / Replace / Scrap"/>
    <s v="Product"/>
    <x v="0"/>
  </r>
  <r>
    <d v="2026-02-25T17:18:03"/>
    <s v="CAS6452133"/>
    <s v="Issue"/>
    <s v="Return / Replace / Scrap"/>
    <s v="Incorrect/Missing Product"/>
    <m/>
    <m/>
    <x v="10"/>
    <s v="Lock"/>
    <x v="80"/>
    <x v="4"/>
    <s v="NO CHARGE REPLACEMENT ORDERS: _x000a__x000a_BOTH LEVERS: 06-242 LAT 619 PACK OF 2/KIT_x000a_194555084889_x000a__x000a_LINE 1 QTY 1_x000a_LOCK.FE410F.LAT.619.GRW.12-356.10-152.134.55_x000a__x000a_Is there anything else we should know about this return?: One of the FE410's had black levers. Please send out 619 finish Latitude levers to replace them. Thank you,_x000a_Selected primary Product Type: Electronic Locks/Readers and Credentials/Biometrics_x000a_Do you also need to update the Ship To Address on your order?: No_x000a_The original ship-to address is saved on the shipping tab._x000a_Did the label match the product inside?: Yes_x000a_One or more files were provided by the customer and saved in the timeline._x000a_Email: doreen.ackerson@weselldoors.com_x000a_Phone Number: 2182873100_x000a_Preferred Contact Method: Email"/>
    <s v="D &amp; M INDUSTRIES"/>
    <s v="14168390"/>
    <s v="202301"/>
    <s v="8113331"/>
    <n v="1"/>
    <s v="Schlage Residential"/>
    <s v="Lock"/>
    <s v="FE Handleset"/>
    <s v="Ensenada"/>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43156537266"/>
    <m/>
    <m/>
    <m/>
    <d v="2025-12-21T19:00:00"/>
    <m/>
    <m/>
    <s v="Replace Only"/>
    <s v="Resolved"/>
    <s v="Portal Cases"/>
    <s v="Ramiro Hernandez"/>
    <s v="Commercial"/>
    <d v="2025-12-21T19:00:00"/>
    <n v="1"/>
    <s v="Schlage Residential"/>
    <s v="Allegion Sent Missing Product / Part"/>
    <s v="Missing Part / Component"/>
    <s v=""/>
    <s v="2026 / 02"/>
    <s v="Return / Replace / Scrap"/>
    <s v="Product"/>
    <x v="0"/>
  </r>
  <r>
    <d v="2026-02-27T11:54:47"/>
    <s v="CAS6456167"/>
    <s v="Issue"/>
    <s v="Return / Replace / Scrap"/>
    <s v="Defective Product"/>
    <m/>
    <s v="Reliability"/>
    <x v="2"/>
    <s v="Lock"/>
    <x v="2"/>
    <x v="1"/>
    <s v="NC REPLACE LINE 16 _x000a_QTY 1) 44747694_x000a__x000a_Customer needing new thumbturn indicator backplate assembly, part broken during installation. _x000a__x000a_SHIP TO:_x000a_SKYLINE DOOR &amp; HARDWARE LLC_x000a_1875 DILLARD DR_x000a_SALEM, VA 24153"/>
    <s v="Skyline Door &amp; Hardware LLC"/>
    <s v="13979409"/>
    <s v="PO-003931"/>
    <s v="7713568"/>
    <n v="16"/>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9050 Thumbturn Indicator Backplate Assembly"/>
    <s v="L9050"/>
    <m/>
    <m/>
    <d v="2024-12-05T19:00:00"/>
    <m/>
    <m/>
    <s v="Replace Only"/>
    <s v="Active"/>
    <s v="Amilia Poling"/>
    <s v="Amilia Poling"/>
    <s v="Commercial"/>
    <d v="2024-12-05T19:00:00"/>
    <n v="0"/>
    <s v="Schlage Commercial"/>
    <s v="Functional Mechanical"/>
    <s v="Broken / Bad Parts"/>
    <s v=""/>
    <s v="2026 / 02"/>
    <s v="Return / Replace / Scrap"/>
    <s v="Product"/>
    <x v="0"/>
  </r>
  <r>
    <d v="2026-02-25T13:07:14"/>
    <s v="CAS6451161"/>
    <s v="Issue"/>
    <s v="Return / Replace / Scrap"/>
    <s v="Incorrect/Missing Product"/>
    <m/>
    <m/>
    <x v="8"/>
    <s v="Exit"/>
    <x v="74"/>
    <x v="0"/>
    <s v="Line 2- missing center case cover_x000a__x000a_Replace no charge:_x000a_Line 2 Qty 1_x000a_Cover.113-1690 C/CASE CVR KIT P35_x000a__x000a_Ship to:_x000a_Macon Door And Hardware_x000a_125 State Street_x000a_Macon, GA 31206_x000a_Mike Dunlap-PO MD64142_x000a________________________________x000a_Is there anything else we should know about your request?: Per customer, they are missing the head cover. We believe it is this part # cover.113_x000a_Selected primary Product Type: Exits_x000a_Do you also need to update the Ship To Address on your order?: Yes_x000a_The customer changed the ship-to address and it is saved on the shipping tab._x000a_Email: jazmin.sage@bannersolutions.com_x000a_Phone Number: 8883620750_x000a_Preferred Contact Method: Email"/>
    <s v="BANNER SOLUTIONS"/>
    <s v="SO03224929"/>
    <s v="6375543###2"/>
    <s v="45661575"/>
    <n v="2"/>
    <s v="Falcon"/>
    <s v="Exit"/>
    <s v="1690"/>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COVER.113"/>
    <s v="Center Case Cover"/>
    <m/>
    <m/>
    <d v="2026-01-12T19:00:00"/>
    <m/>
    <m/>
    <s v="Replace Only"/>
    <s v="Resolved"/>
    <s v="Portal Cases"/>
    <s v="Tuesday Bailey"/>
    <s v="Commercial"/>
    <d v="2026-01-12T19:00:00"/>
    <n v="1"/>
    <s v="Falcon - Exit"/>
    <s v="Allegion Sent Missing Product / Part"/>
    <s v="Missing Part / Component"/>
    <s v=""/>
    <s v="2026 / 02"/>
    <s v="Return / Replace / Scrap"/>
    <s v="Product"/>
    <x v="0"/>
  </r>
  <r>
    <d v="2026-02-23T16:36:20"/>
    <s v="CAS6446786"/>
    <s v="Issue"/>
    <s v="Return / Replace / Scrap"/>
    <s v="Incorrect/Missing Product"/>
    <m/>
    <m/>
    <x v="0"/>
    <s v="Exit"/>
    <x v="18"/>
    <x v="0"/>
    <s v="REPLACE_x000a__x000a_1 EA - 99-L-F-2SI-US26D-3'-RHR-996-2-06-US26D-299F-PBT=US32D_x000a__x000a__x000a_SHIP TO _x000a_CANYONS SCHOOL DISTRICT_x000a_9100 S 500 W_x000a_Josh Steinmann_x000a_SANDY, UTAH 84070_x000a__x000a__x000a__x000a__x000a_Is there anything else we should know about your request?: THIS SHOULD BE A NO CHARGE REPLACEMENT - MISSING MULTIPLE PARTS INCLUDING THE INDICATOR FOR THIS DEVICE: _x000a_VON99L-F-2SI-626-36-RHR 06_x000a_Selected primary Product Type: Exits_x000a_Do you also need to update the Ship To Address on your order?: Yes_x000a_The customer changed the ship-to address and it is saved on the shipping tab._x000a_Email: josh.steinmann@imlss.com_x000a_Phone Number: (801) 486-0079_x000a_Preferred Contact Method: Email"/>
    <s v="IML Security Supply"/>
    <s v="SO03212633"/>
    <s v="691058"/>
    <s v="45645965"/>
    <n v="3"/>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ED99.115462"/>
    <s v="2SI Kit"/>
    <m/>
    <m/>
    <d v="2025-12-29T19:00:00"/>
    <m/>
    <m/>
    <s v="Replace Only"/>
    <s v="Resolved"/>
    <s v="Portal Cases"/>
    <s v="Kylie Hurt"/>
    <s v="Commercial"/>
    <d v="2025-12-29T19:00:00"/>
    <n v="1"/>
    <s v="Von Duprin"/>
    <s v="Allegion Sent Missing Product / Part"/>
    <s v="Missing Product"/>
    <s v=""/>
    <s v="2026 / 02"/>
    <s v="Return / Replace / Scrap"/>
    <s v="Product"/>
    <x v="0"/>
  </r>
  <r>
    <d v="2026-02-24T07:25:42"/>
    <s v="CAS6447198"/>
    <s v="Issue"/>
    <s v="Return / Replace / Scrap"/>
    <s v="Shipping"/>
    <m/>
    <m/>
    <x v="1"/>
    <s v="Accy"/>
    <x v="1"/>
    <x v="0"/>
    <s v="REPLACE_x000a_LINE 1 HINGE.323 (72 EA)_x000a__x000a_MATERIAL RECEIVED DMAGED_x000a_SCRAP DAMAGED MATERIAL"/>
    <s v="ALLEGION - DSC"/>
    <s v="SO03256730"/>
    <s v="572732"/>
    <s v="45689339"/>
    <m/>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2"/>
    <m/>
    <m/>
    <m/>
    <m/>
    <m/>
    <d v="2026-02-04T19:00:00"/>
    <m/>
    <m/>
    <s v="Replace Only"/>
    <s v="Resolved"/>
    <s v="JaNette Hooten"/>
    <s v="JaNette Hooten"/>
    <s v="Commercial"/>
    <d v="2026-02-04T19:00:00"/>
    <n v="1"/>
    <s v="Ives / Gj Commercial"/>
    <s v="Damaged in Transit"/>
    <s v="Damaged in Transit"/>
    <s v=""/>
    <s v="2026 / 02"/>
    <s v="Return / Replace / Scrap"/>
    <s v="Product"/>
    <x v="0"/>
  </r>
  <r>
    <d v="2026-02-24T10:02:32"/>
    <s v="CAS6447672"/>
    <s v="Issue"/>
    <s v="Return / Replace / Scrap"/>
    <s v="Shipping"/>
    <m/>
    <s v="Out of Box"/>
    <x v="1"/>
    <s v="Accy"/>
    <x v="16"/>
    <x v="0"/>
    <s v="Line 1 - Arrived damaged_x000a_Scrap in field_x000a__x000a_Replace no charge:_x000a_Line 1 Qty 1_x000a_9190HD-33-0-BLK-NO-1.1/2&quot; to &lt;2&quot;_x000a__x000a_Ship to orig address:_x000a_1200 NORTHBROOK PKWY STE 120_x000a_SUWANEE, GA 30024_x000a_____________________________________x000a_Is there visible damage to exterior of shipping cartons?: no_x000a_Is there anything else we should know about your request?: Received with damage to push and pull bar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
    <s v="SPECIAL PROJECTS GROUP INC"/>
    <s v="SO03259529"/>
    <s v="204916"/>
    <s v="45709333"/>
    <n v="1"/>
    <s v="Ives / Gj Commercial"/>
    <s v="Accy"/>
    <s v="Pulls &amp; Pushbars"/>
    <s v="Indianapolis"/>
    <n v="1"/>
    <s v="0491040~Imballaggio|1033~Insufficient Packaging|1036~Emballage|3082~Embalaje"/>
    <s v="1111040~Imballaggio|3082~Embalaje|1033~Insufficient Packaging|1036~Emballage"/>
    <m/>
    <x v="1"/>
    <m/>
    <s v="PB9190HD-12.10036"/>
    <m/>
    <m/>
    <m/>
    <d v="2026-02-18T19:00:00"/>
    <m/>
    <m/>
    <s v="Replace Only"/>
    <s v="Resolved"/>
    <s v="Portal Cases"/>
    <s v="Tuesday Bailey"/>
    <s v="Commercial"/>
    <d v="2026-02-18T19:00:00"/>
    <n v="1"/>
    <s v="Ives / Gj Commercial"/>
    <s v="Insufficient Packaging"/>
    <s v="Insufficient Packaging"/>
    <s v=""/>
    <s v="2026 / 02"/>
    <s v="Return / Replace / Scrap"/>
    <s v="Product"/>
    <x v="0"/>
  </r>
  <r>
    <d v="2026-02-24T13:43:01"/>
    <s v="CAS6448701"/>
    <s v="Issue"/>
    <s v="Return / Replace / Scrap"/>
    <s v="Defective Product"/>
    <m/>
    <s v="Out of Box"/>
    <x v="1"/>
    <s v="Accy"/>
    <x v="16"/>
    <x v="0"/>
    <s v="N/C replacement, damaged during transit. _x000a__x000a_Line 2 - Qty 1 - SGL9264F 72-56 BLK N 2&quot; to &lt;=2.3/8&quot;_x000a_Line 4 - Qty 1 - PR9264F 72-56 BLK N 2&quot; to &lt;=2.3/8&quot;_x000a__x000a_Ship to:_x000a_GANAS MFG_x000a_3250 Bellevue _x000a_Detroit, MI 48207_x000a_----------------------------_x000a_Is there visible damage to exterior of shipping cartons?: yes_x000a_Was the shipment signed for as damaged?: no_x000a_Is there anything else we should know about your request?: 2 pulls damaged in transit._x000a_Selected primary Product Type: Accessories_x000a_Do you also need to update the Ship To Address on your order?: Yes_x000a_The customer changed the ship-to address and it is saved on the shipping tab._x000a_One or more files were provided by the customer and saved in the timeline._x000a_Email: daren@mfsales.com_x000a_Phone Number: 347-417-7282_x000a_Preferred Contact Method: Email"/>
    <s v="MAYFLOWER SALES COMPANY"/>
    <s v="SO03226935"/>
    <s v="132455"/>
    <s v="45670023"/>
    <n v="4"/>
    <s v="Ives / Gj Commercial"/>
    <s v="Accy"/>
    <s v="Pulls &amp; Pushbars"/>
    <s v="Indianapolis"/>
    <n v="1"/>
    <s v="0491040~Imballaggio|1033~Insufficient Packaging|1036~Emballage|3082~Embalaje"/>
    <s v="1111040~Imballaggio|3082~Embalaje|1033~Insufficient Packaging|1036~Emballage"/>
    <m/>
    <x v="1"/>
    <m/>
    <s v="PL9260-1C"/>
    <s v="Architectural Pulls"/>
    <m/>
    <m/>
    <d v="2026-01-20T19:00:00"/>
    <m/>
    <m/>
    <s v="Replace Only"/>
    <s v="Resolved"/>
    <s v="Portal Cases"/>
    <s v="Caleb Nanzer"/>
    <s v="Commercial"/>
    <d v="2026-01-20T19:00:00"/>
    <n v="1"/>
    <s v="Ives / Gj Commercial"/>
    <s v="Insufficient Packaging"/>
    <s v="Insufficient Packaging"/>
    <s v=""/>
    <s v="2026 / 02"/>
    <s v="Return / Replace / Scrap"/>
    <s v="Product"/>
    <x v="0"/>
  </r>
  <r>
    <d v="2026-02-24T13:43:01"/>
    <s v="CAS6448701"/>
    <s v="Issue"/>
    <s v="Return / Replace / Scrap"/>
    <s v="Defective Product"/>
    <m/>
    <s v="Out of Box"/>
    <x v="1"/>
    <s v="Accy"/>
    <x v="16"/>
    <x v="0"/>
    <s v="N/C replacement, damaged during transit. _x000a__x000a_Line 2 - Qty 1 - SGL9264F 72-56 BLK N 2&quot; to &lt;=2.3/8&quot;_x000a_Line 4 - Qty 1 - PR9264F 72-56 BLK N 2&quot; to &lt;=2.3/8&quot;_x000a__x000a_Ship to:_x000a_GANAS MFG_x000a_3250 Bellevue _x000a_Detroit, MI 48207_x000a_----------------------------_x000a_Is there visible damage to exterior of shipping cartons?: yes_x000a_Was the shipment signed for as damaged?: no_x000a_Is there anything else we should know about your request?: 2 pulls damaged in transit._x000a_Selected primary Product Type: Accessories_x000a_Do you also need to update the Ship To Address on your order?: Yes_x000a_The customer changed the ship-to address and it is saved on the shipping tab._x000a_One or more files were provided by the customer and saved in the timeline._x000a_Email: daren@mfsales.com_x000a_Phone Number: 347-417-7282_x000a_Preferred Contact Method: Email"/>
    <s v="MAYFLOWER SALES COMPANY"/>
    <s v="SO03226935"/>
    <s v="132455"/>
    <s v="45670023"/>
    <n v="2"/>
    <s v="Ives / Gj Commercial"/>
    <s v="Accy"/>
    <s v="Pulls &amp; Pushbars"/>
    <s v="Indianapolis"/>
    <n v="1"/>
    <s v="0491040~Imballaggio|1033~Insufficient Packaging|1036~Emballage|3082~Embalaje"/>
    <s v="1111040~Imballaggio|3082~Embalaje|1033~Insufficient Packaging|1036~Emballage"/>
    <m/>
    <x v="1"/>
    <m/>
    <s v="PL9260-1C"/>
    <s v="Architectural Pulls"/>
    <m/>
    <m/>
    <d v="2026-01-20T19:00:00"/>
    <m/>
    <m/>
    <s v="Replace Only"/>
    <s v="Resolved"/>
    <s v="Portal Cases"/>
    <s v="Caleb Nanzer"/>
    <s v="Commercial"/>
    <d v="2026-01-20T19:00:00"/>
    <n v="1"/>
    <s v="Ives / Gj Commercial"/>
    <s v="Insufficient Packaging"/>
    <s v="Insufficient Packaging"/>
    <s v=""/>
    <s v="2026 / 02"/>
    <s v="Return / Replace / Scrap"/>
    <s v="Product"/>
    <x v="0"/>
  </r>
  <r>
    <d v="2026-02-24T20:27:46"/>
    <s v="CAS6449770"/>
    <s v="Issue"/>
    <s v="Return / Replace / Scrap"/>
    <s v="Defective Product"/>
    <m/>
    <s v="Out of Box"/>
    <x v="8"/>
    <s v="Exit"/>
    <x v="79"/>
    <x v="0"/>
    <s v="REPLACE AT NO CHARGE (std entry)_x000a_QTY (2) 47962217-622: 25 C C-SLIDE KIT 1/2&quot; INS, 622_x000a__x000a_For_x000a_RX-MEL-25-C-C-643E-3'-RHR-718-643E-4188-2130-PB=643E-CON-INS-2 - Line 1_x000a__x000a_SHIP TO_x000a_MCKENZIE GLASS DBA T3 DEVELOPMENT LLC_x000a_2219 MAIN STREET_x000a_SPRINGFIELD, OR 97477_x000a_ATTN: GLEN HUGHES_x000a__x000a__x000a_Do you need a replacement for a component or the entire device?: Device_x000a_Is there anything else we should know about this return?: Not working on 2-1/4&quot; thick doors.  Please drop ship replacements and provide RMA with return shipping labels._x000a_Selected primary Product Type: Exits_x000a_Do you also need to update the Ship To Address on your order?: Yes_x000a_The customer changed the ship-to address and it is saved on the shipping tab._x000a_Email: ikuipers@accesshardware.com_x000a_Phone Number: +15104835000_x000a_Preferred Contact Method: Email"/>
    <s v="ACCESS HARDWARE SUPPLY"/>
    <s v="SO03105931"/>
    <s v="5044270##PT2"/>
    <s v="45525905 9/29/2025"/>
    <n v="12"/>
    <s v="Falcon"/>
    <s v="Exit"/>
    <s v="25/F-25"/>
    <s v="Indianapolis"/>
    <n v="2"/>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47962217-622: 25 C C-SLIDE KIT 1/2&quot; INS, 622"/>
    <s v="Center Slide"/>
    <m/>
    <m/>
    <d v="2025-09-28T20:00:00"/>
    <m/>
    <m/>
    <s v="Replace Only"/>
    <s v="Resolved"/>
    <s v="Portal Cases"/>
    <s v="Karen Fischer"/>
    <s v="Commercial"/>
    <d v="2025-09-28T20:00:00"/>
    <n v="0"/>
    <s v="Falcon - Exit"/>
    <s v="Functional Mechanical"/>
    <s v="Product Operation Issue"/>
    <s v="Latch Does Not Fully Release"/>
    <s v="2026 / 02"/>
    <s v="Return / Replace / Scrap"/>
    <s v="Product"/>
    <x v="0"/>
  </r>
  <r>
    <d v="2026-02-25T11:07:14"/>
    <s v="CAS6450610"/>
    <s v="Issue"/>
    <s v="Return / Replace / Scrap"/>
    <s v="Incorrect/Missing Product"/>
    <m/>
    <m/>
    <x v="0"/>
    <s v="Exit"/>
    <x v="18"/>
    <x v="0"/>
    <s v="REPLACE N/C _x000a__x000a_(1 EACH) 968766-32: 7500 SCALP PLATE US32D_x000a_(1 EACH) 968939-77: 7500 LATCHBOLT COLLAR MOLYDAG_x000a_Per customer parts are missing from line 1. _x000a__x000a_SHIP TO:_x000a_Southern GF_x000a_2915 COURTYARDS DR STE A_x000a_PEACHTREE CORNERS, GA 30071"/>
    <s v="SOUTHERN GF CO"/>
    <s v="SO03233304"/>
    <s v="300201-3"/>
    <s v="45692824"/>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68766-32"/>
    <m/>
    <m/>
    <m/>
    <d v="2026-02-09T19:00:00"/>
    <m/>
    <m/>
    <s v="Replace Only"/>
    <s v="Resolved"/>
    <s v="Brandi Hatcher"/>
    <s v="Kylie Hurt"/>
    <s v="Commercial"/>
    <d v="2026-02-09T19:00:00"/>
    <n v="1"/>
    <s v="Von Duprin"/>
    <s v="Allegion Sent Missing Product / Part"/>
    <s v="Missing Part / Component"/>
    <s v=""/>
    <s v="2026 / 02"/>
    <s v="Return / Replace / Scrap"/>
    <s v="Product"/>
    <x v="0"/>
  </r>
  <r>
    <d v="2026-02-25T13:58:50"/>
    <s v="CAS6451360"/>
    <s v="Issue"/>
    <s v="Return / Replace / Scrap"/>
    <s v="Defective Product"/>
    <m/>
    <s v="Reliability"/>
    <x v="4"/>
    <s v="Sys Comp"/>
    <x v="81"/>
    <x v="1"/>
    <s v="Please ship:_x000a_(6) Quantity_x000a_Part Number: MTB15_x000a_Part description:  Wall mount reader, dimensions: 5.1&quot; x 3.25&quot; x 0.76&quot;_x000a__x000a_(6) Quantity_x000a_Part Number: 47569692_x000a_Part description:  Adapter cable, MT connector to MTB reader_x000a__x000a_Ship to:_x000a_John Lozano _x000a_32 E Oak St _x000a_Fox Lake IL, 60020_x000a__x000a_Accountability: Manufacturing_x000a_Transaction type: Scrap in field"/>
    <s v="John Lazano"/>
    <s v="Field Support Accommodation"/>
    <s v="CAS6451360 RPL FSAC"/>
    <m/>
    <m/>
    <s v="Schlage System Components"/>
    <s v="Sys Comp"/>
    <s v="Reader Controller"/>
    <s v="Security"/>
    <n v="6"/>
    <s v="0321033~Functional Electronic|1040~Funzionamento Elettronico|3082~Función electrónica|1036~Electronique fonctionnelle"/>
    <s v="0551040~Malfunzionamento elettrico|1033~Electrical Malfunction|3082~Mal funcionamiento eléctrico|1036~Dysfonctionnement électrique"/>
    <s v="0371033~No LED|1036~Pas de LED|3082~No indicación LED|1040~No LED"/>
    <x v="0"/>
    <m/>
    <s v="MTB15"/>
    <s v="Reader"/>
    <m/>
    <m/>
    <m/>
    <d v="2023-05-14T20:00:00"/>
    <m/>
    <s v="Replace Only"/>
    <s v="Resolved"/>
    <s v="Jim LaBorn"/>
    <s v="Jeff Livingston"/>
    <s v="Commercial"/>
    <d v="2023-05-14T20:00:00"/>
    <n v="0"/>
    <s v="Schlage System Components"/>
    <s v="Functional Electronic"/>
    <s v="Electrical Malfunction"/>
    <s v="No LED"/>
    <s v="2026 / 02"/>
    <s v="Return / Replace / Scrap"/>
    <s v="Product"/>
    <x v="1"/>
  </r>
  <r>
    <d v="2026-02-25T14:04:51"/>
    <s v="CAS6451390"/>
    <s v="Issue"/>
    <s v="Return / Replace / Scrap"/>
    <s v="Incorrect/Missing Product"/>
    <m/>
    <m/>
    <x v="9"/>
    <s v="Door"/>
    <x v="41"/>
    <x v="6"/>
    <s v="No charge replacement:_x000a_Replace line 9 as acknowledged. _x000a__x000a_Received the wrong jamb depth on frame. _x000a__x000a_Is there anything else we should know about this return?: Frame was acknowledged and invoiced as an 8-3/4&quot; JD; however, has arrived as a 5-3/4&quot; JD_x000a_Selected primary Product Type: Steelcraft Doors and Frames_x000a_Do you also need to update the Ship To Address on your order?: No_x000a_The original ship-to address is saved on the shipping tab._x000a_Did the label match the product inside?: Yes_x000a_One or more files were provided by the customer and saved in the timeline._x000a_Email: cince@isenhourdoor.com_x000a_Phone Number: 6155155784_x000a_Preferred Contact Method: Email"/>
    <s v="ISENHOUR DOOR PRODUCTS INC"/>
    <s v="101748"/>
    <s v="304216-037"/>
    <s v="11883006"/>
    <n v="9"/>
    <s v="Steelcraft"/>
    <s v="Door"/>
    <s v="F/FN"/>
    <s v="Blue Ash"/>
    <n v="1"/>
    <s v="0241036~Allegion a produit un produit incorrect|1033~Allegion Manuf Incorrect Product"/>
    <s v="9611033~Frame Size Height"/>
    <m/>
    <x v="0"/>
    <m/>
    <s v="F 164"/>
    <s v="F/FN"/>
    <m/>
    <m/>
    <d v="2025-11-23T19:00:00"/>
    <m/>
    <m/>
    <s v="Replace Only"/>
    <s v="Resolved"/>
    <s v="Portal Cases"/>
    <s v="Jeff Livingston"/>
    <s v="Commercial"/>
    <d v="2025-11-23T19:00:00"/>
    <n v="0"/>
    <s v="Steelcraft"/>
    <s v="Allegion Manuf Incorrect Product"/>
    <s v="Frame Size Height"/>
    <s v=""/>
    <s v="2026 / 02"/>
    <s v="Return / Replace / Scrap"/>
    <s v="Product"/>
    <x v="0"/>
  </r>
  <r>
    <d v="2026-02-26T10:24:25"/>
    <s v="CAS6453003"/>
    <s v="Issue"/>
    <s v="Return / Replace / Scrap"/>
    <s v="Defective Product"/>
    <m/>
    <s v="Reliability"/>
    <x v="5"/>
    <s v="Electronic Locks"/>
    <x v="82"/>
    <x v="4"/>
    <s v="REPLACE / SCRAP _x000a__x000a_Qty: 1_x000a__x000a_LOCK.BE467.F.GRW.619.12-398.10-116.134_x000a__x000a_Warranty date: 1/31/2025_x000a__x000a_Ship to:_x000a_Tedi Peets _x000a_384 Faggart Avenue Northwest_x000a_Concord, NC 28027_x000a_US_x000a__x000a_Reason:_x000a_Lock has no power - Went over all troubleshooting - Lock needs to be replaced - Gave CAS#_x000a_OB BUILDERS_x000a_13608257 out of warranty TAC"/>
    <s v="Tedi Peets"/>
    <s v="TECH ACCOMMODATION"/>
    <s v="CAS6453003 RPL TAC"/>
    <m/>
    <m/>
    <s v="Schlage Electronic Locks"/>
    <s v="Electronic Locks"/>
    <s v="Control"/>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517671"/>
    <s v="Main board"/>
    <m/>
    <m/>
    <m/>
    <d v="2025-01-31T00:00:00"/>
    <m/>
    <s v="Replace Only"/>
    <s v="Resolved"/>
    <s v="James Cuevas"/>
    <s v="Jeff Livingston"/>
    <s v="Commercial"/>
    <d v="2025-01-31T00:00:00"/>
    <n v="0"/>
    <s v="Schlage Electronic Locks"/>
    <s v="Functional Electronic"/>
    <s v="Communication / Commissioning / Programming"/>
    <s v="Failed Programming"/>
    <s v="2026 / 02"/>
    <s v="Return / Replace / Scrap"/>
    <s v="Product"/>
    <x v="0"/>
  </r>
  <r>
    <d v="2026-02-26T11:07:33"/>
    <s v="CAS6453223"/>
    <s v="Issue"/>
    <s v="Return / Replace / Scrap"/>
    <s v="Defective Product"/>
    <m/>
    <s v="Reliability"/>
    <x v="5"/>
    <s v="Electronic Locks"/>
    <x v="38"/>
    <x v="3"/>
    <s v="RPL\RTN\NDEB_x000a__x000a_Qty: 1_x000a__x000a_LOCK.NDEB.B.RHO.626.13-247.47267101.134.CE-000-001_x000a_A20000000F17F342 _x000a__x000a_Manufacture Data:  2/2/2024_x000a_Commissioned Date: 1/19/2026_x000a__x000a_Ship to:_x000a_Eric Blitz_x000a_29 Northfield Avenue_x000a_Edison, NJ 08837_x000a_US_x000a__x000a_Reason: Lock not securing - Audits show motor failed - Went over all troubleshooting - Lock needs to be replaced - Gave CAS#_x000a_SECURITY LOCK DISTRIBUTORS dba SECLOCK"/>
    <s v="Eric Blitz"/>
    <s v="13763273"/>
    <m/>
    <m/>
    <m/>
    <s v="Schlage Electronic Locks"/>
    <s v="Electronic Locks"/>
    <s v="NDEB"/>
    <s v="El Sauzal"/>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m/>
    <s v="Chassis"/>
    <m/>
    <m/>
    <m/>
    <d v="2026-01-19T00:00:00"/>
    <m/>
    <s v="Return and Replace"/>
    <s v="Resolved"/>
    <s v="James Cuevas"/>
    <s v="James Cuevas"/>
    <s v="Commercial"/>
    <d v="2026-01-19T00:00:00"/>
    <n v="1"/>
    <s v="Schlage Electronic Locks"/>
    <s v="Functional Electronic"/>
    <s v="Cannot lock / Unlock"/>
    <s v="Not Locking or Not Unlocking"/>
    <s v="2026 / 02"/>
    <s v="Return / Replace / Scrap"/>
    <s v="Product"/>
    <x v="0"/>
  </r>
  <r>
    <d v="2026-02-26T12:37:09"/>
    <s v="CAS6453688"/>
    <s v="Issue"/>
    <s v="Return / Replace / Scrap"/>
    <s v="Defective Product"/>
    <m/>
    <s v="Reliability"/>
    <x v="5"/>
    <s v="Electronic Locks"/>
    <x v="83"/>
    <x v="4"/>
    <s v="REPLACE/SCRAP_x000a_Qnty: 1_x000a__x000a_LOCK.FE410F.LAT.622.GRW.12-356.LLL.134.55_x000a__x000a_Order No: 13877925_x000a_Supplier: MID VALLEY GLASS_x000a__x000a_Ship to: _x000a_Portal Eugene Apartments_x000a_355 E 5th Ave_x000a_Eugene, OR 97401_x000a_Att: Leasing Office/Breadon _x000a__x000a_SN: E200000000175493_x000a_This was received from a previous RMA and is a defective unit _x000a_Will not read a fob - Reader not working"/>
    <s v="Mike Stevenson"/>
    <s v="13877925"/>
    <s v="333566"/>
    <s v="7565671"/>
    <m/>
    <s v="Schlage Electronic Locks"/>
    <s v="Electronic Locks"/>
    <s v="Control 2.0"/>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194555132320"/>
    <s v="Reader"/>
    <m/>
    <m/>
    <m/>
    <d v="2025-08-06T02:00:00"/>
    <m/>
    <s v="Replace Only"/>
    <s v="Resolved"/>
    <s v="Ernie Saldana"/>
    <s v="Jeff Livingston"/>
    <s v="Commercial"/>
    <d v="2025-08-06T02:00:00"/>
    <n v="0"/>
    <s v="Schlage Electronic Locks"/>
    <s v="Functional Electronic"/>
    <s v="Communication / Commissioning / Programming"/>
    <s v="Failed Programming"/>
    <s v="2026 / 02"/>
    <s v="Return / Replace / Scrap"/>
    <s v="Product"/>
    <x v="0"/>
  </r>
  <r>
    <d v="2026-02-26T13:14:01"/>
    <s v="CAS6453863"/>
    <s v="Issue"/>
    <s v="Return / Replace / Scrap"/>
    <s v="Defective Product"/>
    <m/>
    <s v="Out of Box"/>
    <x v="5"/>
    <s v="Electronic Locks"/>
    <x v="84"/>
    <x v="3"/>
    <s v="REPLACE / RETURN _x000a_Line 4_x000a_Qnty: 3_x000a__x000a_LOCK.XE360.M.OF.D.SM.P6.EV.NEP.626.09-666.K510-441.134.KD.S123.48-270-EV.2.LLLDPS_x000a__x000a_Order No: 14236413_x000a_Supplier: CHOWN HARDWARE_x000a__x000a_Ship To:_x000a_Chown Hardware_x000a_333 NW 16th Ave_x000a_Portland, OR 97209_x000a_Att: Greg Folk _x000a__x000a__x000a_No response from card reader - _x000a_MFH 202 - 90000000000063A6 - Commissioned Date: 2/25/2026 - Man: 1/9/2026_x000a_FAIL : Sleep Current Unknown_x000a_FAIL : IBIT Test Results Failed_x000a__x000a_MFH 211 - 9000000000006399 - Commissioned Date: 2/06/2026 - Man: 1/9/2026_x000a_FAIL : Sleep Current Unknown_x000a_FAIL : IBIT Test Results Failed_x000a__x000a_MFH 212 - 900000000000639A - Commissioned Date: 2/06/2026 - Man: 1/9/2026_x000a_Timeout : Reader Comms_x000a_FAIL : IBIT Test Results Failed_x000a__x000a__x000a__x000a__x000a_-"/>
    <s v="Greg Folk"/>
    <s v="14236413"/>
    <s v="33269"/>
    <s v="8128007"/>
    <m/>
    <s v="Schlage Electronic Locks"/>
    <s v="Electronic Locks"/>
    <s v="XE360"/>
    <s v="El Sauzal"/>
    <n v="3"/>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XE-SES*11208740"/>
    <s v="Reader"/>
    <m/>
    <m/>
    <m/>
    <d v="2026-02-06T02:00:00"/>
    <m/>
    <s v="Return and Replace"/>
    <s v="Active"/>
    <s v="Ernie Saldana"/>
    <s v="Jeff Livingston"/>
    <s v="Commercial"/>
    <d v="2026-02-06T02:00:00"/>
    <n v="3"/>
    <s v="Schlage Electronic Locks"/>
    <s v="Functional Electronic"/>
    <s v="Cannot lock / Unlock"/>
    <s v="No Response from Reader"/>
    <s v="2026 / 02"/>
    <s v="Return / Replace / Scrap"/>
    <s v="Product"/>
    <x v="0"/>
  </r>
  <r>
    <d v="2026-02-26T13:32:19"/>
    <s v="CAS6453955"/>
    <s v="Issue"/>
    <s v="Return / Replace / Scrap"/>
    <s v="Defective Product"/>
    <m/>
    <s v="Reliability"/>
    <x v="5"/>
    <s v="Electronic Locks"/>
    <x v="32"/>
    <x v="4"/>
    <s v="Qnty: 2_x000a_LOCK.FE410F.626,GRW.12-356.10-152.134.55_x000a__x000a_Order No: Not available_x000a_Supplier: Lezzer Lumber/ Maffey Security Group _x000a__x000a__x000a_FE410/ No power_x000a_Batteries were changed.. Wiring was checked... RMA needed for these 2 locks_x000a__x000a_FE410 : E20000000015EBF4 (102)_x000a_Manufactured Date :1/28/2025_x000a_Commission date: 3/31/2025_x000a__x000a_E20000000015EBF0 (103)_x000a_Manufactured Date: 1/28/2025_x000a_Commission date: 3/31/2025_x000a__x000a_Name: Clinton Lofts Final_x000a_Customer ID: 301318"/>
    <s v="Gil Wildridge"/>
    <s v="N/A"/>
    <m/>
    <m/>
    <m/>
    <s v="Schlage Electronic Locks"/>
    <s v="Electronic Locks"/>
    <s v="Control 2.2/2.3"/>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m/>
    <s v="Main board"/>
    <m/>
    <m/>
    <m/>
    <d v="2025-01-31T02:00:00"/>
    <m/>
    <s v="Replace Only"/>
    <s v="Resolved"/>
    <s v="Ernie Saldana"/>
    <s v="Ernie Saldana"/>
    <s v="Commercial"/>
    <d v="2025-01-31T02:00:00"/>
    <n v="0"/>
    <s v="Schlage Electronic Locks"/>
    <s v="Functional Electronic"/>
    <s v="Will Not Power Up"/>
    <s v="Lock Unresponsive"/>
    <s v="2026 / 02"/>
    <s v="Return / Replace / Scrap"/>
    <s v="Product"/>
    <x v="0"/>
  </r>
  <r>
    <d v="2026-02-27T11:10:01"/>
    <s v="CAS6455959"/>
    <s v="Issue"/>
    <s v="Return / Replace / Scrap"/>
    <s v="Defective Product"/>
    <m/>
    <s v="Out of Box"/>
    <x v="3"/>
    <s v="Dctl"/>
    <x v="46"/>
    <x v="2"/>
    <s v="REF CAS6250849_x000a__x000a_PLEASE RETURN (14) LH 3133 SPEC STD STD ALUM WMS ST2492 AND (34) RH 3133 SPEC STD STD ALUM WMS ST2492_x000a__x000a_CUSTOMER RECEIVED SETS WITH OIL LEAKS AND SCRATCHES_x000a__x000a_NO CHARGE RPL ALREADY PROCESSED._x000a__x000a_Please return these items and include ATTN Chris Salisbury in your RMA section notes to receive the returned product for evaluation due to the extensive warranty issues._x000a_Note: Please review the cost of having the customer return the product before we approve it, to ensure it is within the approval limit in USD (The customer will have to pay to return the material, the affiliate will have to credit the customer, and we will have to credit the affiliate). If you have questions, please don't hesitate to call me."/>
    <s v="ALLEGION (THAILAND) LIMITED (HEAD OFFICE)"/>
    <s v="726478-00"/>
    <s v="PO-TH250011"/>
    <m/>
    <n v="1"/>
    <s v="Lcn"/>
    <s v="Dctl"/>
    <s v="3130"/>
    <s v="Princeton"/>
    <n v="14"/>
    <s v="3151033~Leaking Out of the Box|1036~Fuite Hors de la Boîte|1031~Aus der Box auslaufen|1040~Perdita Prodotto Nuovo (Pre-Installazione)|3082~Fuga fuera de la caja|1055~Kutunun Dışına Sızan|2070~Vazando Fora da Caixa"/>
    <s v="9631033~Leaking at Spring Tube|1036~Fuite du spring Tube|3082~Fugas en el tubo de resorte|1040~Perdita al tubo a molla|1055~Yaylı Boruda sızıntı"/>
    <m/>
    <x v="0"/>
    <m/>
    <m/>
    <m/>
    <m/>
    <m/>
    <d v="2025-03-26T02:00:00"/>
    <m/>
    <m/>
    <s v="Return Only"/>
    <s v="Active"/>
    <s v="Tiffany Kiana"/>
    <s v="Tiffany Kiana"/>
    <s v="International"/>
    <d v="2025-03-26T02:00:00"/>
    <n v="0"/>
    <s v="Lcn"/>
    <s v="Leaking Out of the Box"/>
    <s v="Leaking at Spring Tube"/>
    <s v=""/>
    <s v="2026 / 02"/>
    <s v="Return / Replace / Scrap"/>
    <s v="Product"/>
    <x v="0"/>
  </r>
  <r>
    <d v="2026-02-27T11:10:01"/>
    <s v="CAS6455959"/>
    <s v="Issue"/>
    <s v="Return / Replace / Scrap"/>
    <s v="Defective Product"/>
    <m/>
    <s v="Out of Box"/>
    <x v="3"/>
    <s v="Dctl"/>
    <x v="46"/>
    <x v="2"/>
    <s v="REF CAS6250849_x000a__x000a_PLEASE RETURN (14) LH 3133 SPEC STD STD ALUM WMS ST2492 AND (34) RH 3133 SPEC STD STD ALUM WMS ST2492_x000a__x000a_CUSTOMER RECEIVED SETS WITH OIL LEAKS AND SCRATCHES_x000a__x000a_NO CHARGE RPL ALREADY PROCESSED._x000a__x000a_Please return these items and include ATTN Chris Salisbury in your RMA section notes to receive the returned product for evaluation due to the extensive warranty issues._x000a_Note: Please review the cost of having the customer return the product before we approve it, to ensure it is within the approval limit in USD (The customer will have to pay to return the material, the affiliate will have to credit the customer, and we will have to credit the affiliate). If you have questions, please don't hesitate to call me."/>
    <s v="ALLEGION (THAILAND) LIMITED (HEAD OFFICE)"/>
    <s v="726478-00"/>
    <s v="PO-TH250011"/>
    <m/>
    <m/>
    <s v="Lcn"/>
    <s v="Dctl"/>
    <s v="3130"/>
    <s v="Princeton"/>
    <n v="24"/>
    <s v="3151033~Leaking Out of the Box|1036~Fuite Hors de la Boîte|1031~Aus der Box auslaufen|1040~Perdita Prodotto Nuovo (Pre-Installazione)|3082~Fuga fuera de la caja|1055~Kutunun Dışına Sızan|2070~Vazando Fora da Caixa"/>
    <s v="9631033~Leaking at Spring Tube|1036~Fuite du spring Tube|3082~Fugas en el tubo de resorte|1040~Perdita al tubo a molla|1055~Yaylı Boruda sızıntı"/>
    <m/>
    <x v="0"/>
    <m/>
    <m/>
    <m/>
    <m/>
    <m/>
    <d v="2025-03-26T02:00:00"/>
    <m/>
    <m/>
    <s v="Return Only"/>
    <s v="Active"/>
    <s v="Tiffany Kiana"/>
    <s v="Tiffany Kiana"/>
    <s v="International"/>
    <d v="2025-03-26T02:00:00"/>
    <n v="0"/>
    <s v="Lcn"/>
    <s v="Leaking Out of the Box"/>
    <s v="Leaking at Spring Tube"/>
    <s v=""/>
    <s v="2026 / 02"/>
    <s v="Return / Replace / Scrap"/>
    <s v="Product"/>
    <x v="0"/>
  </r>
  <r>
    <d v="2026-02-23T18:23:45"/>
    <s v="CAS6447025"/>
    <s v="Issue"/>
    <s v="Return / Replace / Scrap"/>
    <s v="Defective Product"/>
    <m/>
    <s v="Out of Box"/>
    <x v="8"/>
    <s v="Lock"/>
    <x v="54"/>
    <x v="3"/>
    <s v="NC Replace and scrap in field:_x000a__x000a_For line 10_x000a__x000a_Qty 1 - Spindle and driver assembly, 6-pin A30906-060-00_x000a_Qty 1 - Q330-432-LAT-626_x000a__x000a_Ship to:_x000a_TURNKEY INTERIORS INC_x000a_75 W SENIOR WAY_x000a_Salt Lake City, UT, 84115, US_x000a__x000a_Issue:  Exterior lever will not stay attached to spindle._x000a_-----------------------------------_x000a_Is there visible damage to exterior of shipping cartons?: no_x000a_Is there anything else we should know about your request?: Video Sent to Adam york of Issue with Handle falling off with little effort. it would appear that the mechanism that holds the handle to the spindle is failing. Video unable to attach to portal._x000a_Selected primary Product Type: Mechanical Locks_x000a_Do you also need to update the Ship To Address on your order?: No_x000a_The original ship-to address is saved on the shipping tab._x000a_One or more files were provided by the customer and saved in the timeline._x000a_Email: mason@tki-one.com_x000a_Phone Number: (801) 834-8498_x000a_Preferred Contact Method: Email"/>
    <s v="TURNKEY INTERIORS INC"/>
    <s v="14236454"/>
    <s v="7139#1"/>
    <s v="8116035"/>
    <n v="10"/>
    <s v="Falcon"/>
    <s v="Lock"/>
    <s v="T"/>
    <s v="El Sauzal"/>
    <n v="1"/>
    <s v="0311033~Functional Mechanical|1040~Funzionamento Meccanico|3082~Función mecánica|1036~Functional Mechanical"/>
    <s v="0161033~Broken / Bad Parts|1040~Parti rotte / difettose|3082~Partes rotas / malas|1036~Pièces cassées / mauvaises"/>
    <m/>
    <x v="0"/>
    <m/>
    <s v="S00034320600"/>
    <s v="T581"/>
    <m/>
    <m/>
    <d v="2025-12-28T00:00:00"/>
    <m/>
    <m/>
    <s v="Replace Only"/>
    <s v="Resolved"/>
    <s v="Portal Cases"/>
    <s v="Brittney Waterhouse"/>
    <s v="Commercial"/>
    <d v="2025-12-28T00:00:00"/>
    <n v="1"/>
    <s v="Falcon - Lock"/>
    <s v="Functional Mechanical"/>
    <s v="Broken / Bad Parts"/>
    <s v=""/>
    <s v="2026 / 02"/>
    <s v="Return / Replace / Scrap"/>
    <s v="Product"/>
    <x v="0"/>
  </r>
  <r>
    <d v="2026-02-24T17:17:44"/>
    <s v="CAS6449591"/>
    <s v="Issue"/>
    <s v="Return / Replace / Scrap"/>
    <s v="Defective Product"/>
    <m/>
    <s v="Out of Box"/>
    <x v="5"/>
    <s v="Electronic Locks"/>
    <x v="85"/>
    <x v="3"/>
    <s v="replace_x000a_QTY 1 LOCK.NDEB.H.ATH.643E.619.13-247.47267101.134.BRN_x000a__x000a_tech CAS6310934_x000a__x000a_ship to_x000a_SUBURBAN DOOR CHECK &amp; LOCK SERVICE_x000a_ATTN JOE MARTIN _x000a_415 W OGDEN AVE_x000a_WESTMONT IL 60559"/>
    <s v="SUBURBAN DOOR CHECK &amp; LOCK"/>
    <s v="14120846"/>
    <s v="JM91444"/>
    <s v="7969443"/>
    <n v="1"/>
    <s v="Schlage Electronic Locks"/>
    <s v="Electronic Locks"/>
    <s v="NDE"/>
    <s v="El Sauzal"/>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NDE-SES*9493032"/>
    <s v="Inside Assembly"/>
    <m/>
    <m/>
    <d v="2025-08-07T20:00:00"/>
    <m/>
    <m/>
    <s v="Replace Only"/>
    <s v="Resolved"/>
    <s v="Chloe Manansala"/>
    <s v="Jeff Livingston"/>
    <s v="Commercial"/>
    <d v="2025-08-07T20:00:00"/>
    <n v="0"/>
    <s v="Schlage Electronic Locks"/>
    <s v="Functional Electronic"/>
    <s v="POST Fail (Power On Self Test)"/>
    <s v=""/>
    <s v="2026 / 02"/>
    <s v="Return / Replace / Scrap"/>
    <s v="Product"/>
    <x v="0"/>
  </r>
  <r>
    <d v="2026-02-25T10:09:37"/>
    <s v="CAS6450306"/>
    <s v="Issue"/>
    <s v="Return / Replace / Scrap"/>
    <s v="Defective Product"/>
    <m/>
    <s v="Out of Box"/>
    <x v="2"/>
    <s v="Lock"/>
    <x v="2"/>
    <x v="1"/>
    <s v="BMH Notes 02/25/26_x000a_Received pictures from Alex Weisz.  These are not Gen 1, these are Gen 2.  The replacement piece for the broken cam is still plastic.  This is usually caused by improper installation.  One or two steps are skipped during installation.  First, is the alignment cylinder not installed.  Second is the handing step was skipped.  Asked for pictures of a broken indicator still installed on the door. _x000a__x000a_ORIGINAL NOTES_x000a_Is there visible damage to exterior of shipping cartons?: no_x000a_Is there anything else we should know about your request?: About half of these have broken at the plastic linkage and Schlage has revised these to a metal linkage. (not sure that is the proper term) Need all metal replacements sent for all locks.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brent@northerndoor.net_x000a_Phone Number: 12187229531_x000a_Preferred Contact Method: Email"/>
    <s v="NORTHERN DOOR"/>
    <s v="13988560"/>
    <s v="70175"/>
    <s v="7727255"/>
    <m/>
    <m/>
    <m/>
    <m/>
    <m/>
    <n v="14"/>
    <s v="0491040~Imballaggio|1033~Insufficient Packaging|1036~Emballage|3082~Embalaje"/>
    <s v="1111040~Imballaggio|3082~Embalaje|1033~Insufficient Packaging|1036~Emballage"/>
    <m/>
    <x v="1"/>
    <m/>
    <s v="L-SLLK*10598690"/>
    <m/>
    <m/>
    <m/>
    <d v="2024-12-18T19:00:00"/>
    <m/>
    <m/>
    <m/>
    <s v="Active"/>
    <s v="Portal Cases"/>
    <s v="Bonnie Hagan"/>
    <s v="Commercial"/>
    <d v="2024-12-18T19:00:00"/>
    <n v="0"/>
    <s v="Schlage Commercial"/>
    <s v="Insufficient Packaging"/>
    <s v="Insufficient Packaging"/>
    <s v=""/>
    <s v="2026 / 02"/>
    <s v="Return / Replace / Scrap"/>
    <s v="Product"/>
    <x v="0"/>
  </r>
  <r>
    <d v="2026-02-26T13:02:01"/>
    <s v="CAS6453807"/>
    <s v="Issue"/>
    <s v="Return / Replace / Scrap"/>
    <s v="Defective Product"/>
    <m/>
    <s v="Out of Box"/>
    <x v="5"/>
    <s v="Electronic Locks"/>
    <x v="85"/>
    <x v="4"/>
    <s v="Is there visible damage to exterior of shipping cartons?: no_x000a_Is there anything else we should know about your request?: This has already been replaced onc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jdlandfried@integrityonesolutions.com_x000a_Preferred Contact Method: Email_x000a_"/>
    <s v="Integrity One Solutions"/>
    <s v="14189567"/>
    <s v="245131RPLCAS6209811"/>
    <s v="8036045"/>
    <m/>
    <m/>
    <m/>
    <m/>
    <m/>
    <n v="1"/>
    <s v="0491040~Imballaggio|1033~Insufficient Packaging|1036~Emballage|3082~Embalaje"/>
    <s v="1111040~Imballaggio|3082~Embalaje|1033~Insufficient Packaging|1036~Emballage"/>
    <m/>
    <x v="1"/>
    <m/>
    <s v="S00028264118"/>
    <m/>
    <m/>
    <m/>
    <d v="2025-10-08T20:00:00"/>
    <m/>
    <m/>
    <m/>
    <s v="Active"/>
    <s v="Portal Cases"/>
    <s v="Portal Cases"/>
    <s v="Commercial"/>
    <d v="2025-10-08T20:00:00"/>
    <n v="0"/>
    <s v="Schlage Electronic Locks"/>
    <s v="Insufficient Packaging"/>
    <s v="Insufficient Packaging"/>
    <s v=""/>
    <s v="2026 / 02"/>
    <s v="Return / Replace / Scrap"/>
    <s v="Product"/>
    <x v="0"/>
  </r>
  <r>
    <d v="2026-02-26T13:19:02"/>
    <s v="CAS6453888"/>
    <s v="Issue"/>
    <s v="Return / Replace / Scrap"/>
    <s v="Defective Product"/>
    <m/>
    <s v="Reliability"/>
    <x v="3"/>
    <s v="Dctl"/>
    <x v="86"/>
    <x v="2"/>
    <s v="Return/Replace_x000a_(1) RH 9540-3454 Motor Asy Comp _x000a_Defective_x000a__x000a_Ship to:_x000a_HOUSE CONSTRUCTION       _x000a_2450 ALVARADO ST BLDG 4  _x000a_SAN LEANDRO       CA 94577 _x000a__x000a_Do you need a replacement for a component or the entire device?: Component_x000a_Please describe the component: LCN9540-3454-RH_x000a_legacy Sr Swing Gearbox_x000a_Is there anything else we should know about this return?: spindle sheared off, see attached pictures.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jonathanl@huntingtonhardware.com_x000a_Phone Number: 9096295301_x000a_Preferred Contact Method: Email"/>
    <s v="HUNTINGTON HARDWARE CO INC - HQ"/>
    <s v="740757-01"/>
    <s v="1373632P"/>
    <s v="740757-01"/>
    <n v="4"/>
    <s v="Lcn"/>
    <s v="Dctl"/>
    <s v="9540"/>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RH 9540-3454 Motor Asy Comp"/>
    <s v="Motor Gear Box"/>
    <m/>
    <m/>
    <d v="2025-05-12T20:00:00"/>
    <m/>
    <m/>
    <s v="Return and Replace"/>
    <s v="Active"/>
    <s v="Portal Cases"/>
    <s v="Lisa Waterhouse"/>
    <s v="Commercial"/>
    <d v="2025-05-12T20:00:00"/>
    <n v="0"/>
    <s v="Lcn"/>
    <s v="Door Not in Control"/>
    <s v="Programming"/>
    <s v=""/>
    <s v="2026 / 02"/>
    <s v="Return / Replace / Scrap"/>
    <s v="Product"/>
    <x v="0"/>
  </r>
  <r>
    <d v="2026-02-26T15:38:14"/>
    <s v="CAS6454573"/>
    <s v="Issue"/>
    <s v="Return / Replace / Scrap"/>
    <s v="Defective Product"/>
    <m/>
    <s v="Reliability"/>
    <x v="8"/>
    <s v="Lock"/>
    <x v="54"/>
    <x v="3"/>
    <s v="SIF and Replace (10) A30756-001-00_x000a__x000a_Ship to:_x000a_COLORADO DOORWAYS_x000a_Attn: Lance_x000a_5151 Bannock St. #17_x000a_Denver CO 80216_x000a__x000a_ T511 See attached picture of spindle breaking."/>
    <s v="Kyle Kounnas"/>
    <s v="13196096"/>
    <s v="20898K-11"/>
    <m/>
    <m/>
    <s v="Falcon"/>
    <s v="Lock"/>
    <s v="T"/>
    <s v="El Sauzal"/>
    <n v="10"/>
    <s v="0311033~Functional Mechanical|1040~Funzionamento Meccanico|3082~Función mecánica|1036~Functional Mechanical"/>
    <s v="0161033~Broken / Bad Parts|1040~Parti rotte / difettose|3082~Partes rotas / malas|1036~Pièces cassées / mauvaises"/>
    <m/>
    <x v="0"/>
    <m/>
    <m/>
    <s v="T511"/>
    <s v="Chassis"/>
    <m/>
    <d v="2021-08-18T20:00:00"/>
    <m/>
    <m/>
    <s v="Replace Only"/>
    <s v="Active"/>
    <s v="Robert Harrison"/>
    <s v="Robert Harrison"/>
    <s v="Commercial"/>
    <d v="2021-08-18T20:00:00"/>
    <n v="0"/>
    <s v="Falcon - Lock"/>
    <s v="Functional Mechanical"/>
    <s v="Broken / Bad Parts"/>
    <s v=""/>
    <s v="2026 / 02"/>
    <s v="Return / Replace / Scrap"/>
    <s v="Product"/>
    <x v="0"/>
  </r>
  <r>
    <d v="2026-02-26T17:57:59"/>
    <s v="CAS6455054"/>
    <s v="Issue"/>
    <s v="Return / Replace / Scrap"/>
    <s v="Defective Product"/>
    <m/>
    <s v="Out of Box"/>
    <x v="8"/>
    <s v="Lock"/>
    <x v="87"/>
    <x v="3"/>
    <s v="SIF and Replace_x000a__x000a_(1) W511P6 DAN 626 KD C_x000a__x000a_the screws, as shown in the attached pics, will not fit into the holes.  The first pic shows that when you apply pressure to try to screw the screw into the hole, it just breaks off.  The second picture shows if you don't apply pressure, it only goes in about two turns and stops.  That's not far enough to secure the lock to the door"/>
    <s v="Commercial Door &amp; Frame Distributors"/>
    <s v="14241774"/>
    <s v="PO#82161-1"/>
    <m/>
    <m/>
    <s v="Falcon"/>
    <s v="Lock"/>
    <s v="W"/>
    <s v="El Sauzal"/>
    <n v="1"/>
    <s v="0311033~Functional Mechanical|1040~Funzionamento Meccanico|3082~Función mecánica|1036~Functional Mechanical"/>
    <s v="9691033~Installation / Removal / Prep|1036~Installation / Préparation|1040~Installazione / Prep"/>
    <m/>
    <x v="0"/>
    <m/>
    <m/>
    <s v="W511"/>
    <s v="Chassis"/>
    <m/>
    <d v="2026-01-14T19:00:00"/>
    <m/>
    <m/>
    <s v="Replace Only"/>
    <s v="Active"/>
    <s v="Robert Harrison"/>
    <s v="Robert Harrison"/>
    <s v="Commercial"/>
    <d v="2026-01-14T19:00:00"/>
    <n v="1"/>
    <s v="Falcon - Lock"/>
    <s v="Functional Mechanical"/>
    <s v="Installation / Removal / Prep"/>
    <s v=""/>
    <s v="2026 / 02"/>
    <s v="Return / Replace / Scrap"/>
    <s v="Product"/>
    <x v="0"/>
  </r>
  <r>
    <d v="2026-02-27T10:56:39"/>
    <s v="CAS6455899"/>
    <s v="Issue"/>
    <s v="Return / Replace / Scrap"/>
    <s v="Defective Product"/>
    <m/>
    <s v="Reliability"/>
    <x v="0"/>
    <s v="Exit"/>
    <x v="0"/>
    <x v="0"/>
    <s v="Replace:_x000a_1 Each E360-FS Solenoid Kit (Part 050744)_x000a__x000a_Ship To:_x000a_Klein-Dickert_x000a_4702 Helgesen Drive_x000a_Attn: Heather_x000a_Madison, WI 53718"/>
    <s v="KLEIN-DICKERT CO INC"/>
    <s v="SO02842152"/>
    <s v="A285636##PT2"/>
    <m/>
    <m/>
    <s v="Von Duprin"/>
    <s v="Exit"/>
    <s v="Trim/Controls"/>
    <s v="Indianapolis"/>
    <n v="1"/>
    <s v="0321033~Functional Electronic|1040~Funzionamento Elettronico|3082~Función electrónica|1036~Electronique fonctionnelle"/>
    <s v="0981033~Motor / Solenoid Issue|1040~Problema Motore/Solenoide|3082~Problema motor/solenoide"/>
    <s v="0501033~Solenoid Not Pulling / Releasing|1036~Mauvaise configuration|3082~Solenoide no funciona|1040~Il solenoide no tira/rilascia"/>
    <x v="0"/>
    <m/>
    <s v="050744"/>
    <s v="Solenoid"/>
    <m/>
    <m/>
    <m/>
    <d v="2026-02-27T00:00:00"/>
    <m/>
    <s v="Replace Only"/>
    <s v="Active"/>
    <s v="Nicholas Hedges"/>
    <s v="Nicholas Hedges"/>
    <s v="Commercial"/>
    <d v="2026-02-27T00:00:00"/>
    <n v="1"/>
    <s v="Von Duprin"/>
    <s v="Functional Electronic"/>
    <s v="Motor / Solenoid Issue"/>
    <s v="Solenoid Not Pulling / Releasing"/>
    <s v="2026 / 02"/>
    <s v="Return / Replace / Scrap"/>
    <s v="Product"/>
    <x v="0"/>
  </r>
  <r>
    <d v="2026-02-27T12:28:46"/>
    <s v="CAS6456301"/>
    <s v="Issue"/>
    <s v="Return / Replace / Scrap"/>
    <s v="Defective Product"/>
    <m/>
    <s v="Out of Box"/>
    <x v="7"/>
    <s v="Accy"/>
    <x v="17"/>
    <x v="0"/>
    <s v="RPL N/C - please add QC hold to make sure they are scratched again_x000a_L4 7EA 600CPA-NH-BV-5.25-72&quot; (1829MM)_x000a_SCRATCHED ON THE THRESHOLDS_x000a_SEE ATTACHED PICS - arrived scratched again_x000a__x000a__x000a_SENT TO_x000a_Kelley Bros of Arizona, Inc_x000a_1331 E 16th St_x000a_Tucson, AZ 85719_x000a_USA"/>
    <s v="KELLEY BROTHERS"/>
    <s v="SO03262096"/>
    <s v="3-42086-25020ADD RPL25"/>
    <s v="45707406"/>
    <n v="1"/>
    <s v="Zero"/>
    <s v="Accy"/>
    <s v="Thresholds"/>
    <s v="Indianapolis"/>
    <n v="7"/>
    <s v="0071033~Appearance / Finish|1040~Estetica / Finitura|3082~Estética / Acabado|1036~Apparence/Finition"/>
    <s v="0491033~Dented / Scratches|1040~Ammaccato/graffiato|3082~Abollado/rayado|1036~Bosselé / rayé"/>
    <m/>
    <x v="0"/>
    <m/>
    <m/>
    <s v="600CP"/>
    <m/>
    <m/>
    <m/>
    <d v="2026-02-18T00:00:00"/>
    <m/>
    <s v="Replace Only"/>
    <s v="Resolved"/>
    <s v="Caleb Nanzer"/>
    <s v="Caleb Nanzer"/>
    <s v="Commercial"/>
    <d v="2026-02-18T00:00:00"/>
    <n v="7"/>
    <s v="Zero"/>
    <s v="Appearance / Finish"/>
    <s v="Dented / Scratches"/>
    <s v=""/>
    <s v="2026 / 02"/>
    <s v="Return / Replace / Scrap"/>
    <s v="Product"/>
    <x v="0"/>
  </r>
  <r>
    <d v="2026-02-27T12:47:27"/>
    <s v="CAS6456401"/>
    <s v="Issue"/>
    <s v="Return / Replace / Scrap"/>
    <s v="Shipping"/>
    <m/>
    <m/>
    <x v="1"/>
    <s v="Accy"/>
    <x v="7"/>
    <x v="0"/>
    <s v="Provide updated BOL. Carrier delivered to wrong address. _x000a__x000a_Pick up:_x000a_Assistant Service Manager/Warehouse Lead_x000a_Utility Communications, Inc._x000a_920 Sherman Ave._x000a_Hamden, CT 06514_x000a__x000a_Ship to: (pending confirmation but this is what's on SOA)_x000a_AORBIS INC_x000a_PARAG THAKKAR_x000a_64D, OAKLAND AVENUE_x000a_EAST HARTFORD, CT 06108_x000a_US_x000a_Phone: 8603177100"/>
    <s v="ANIXTER INC"/>
    <s v="SO03261978"/>
    <s v="06K-701951-179##2"/>
    <s v="45700138"/>
    <m/>
    <s v="Ives / Gj Commercial"/>
    <s v="Accy"/>
    <s v="Overhead Door Holder / Stops"/>
    <s v="Indianapolis"/>
    <m/>
    <s v="Lost in Transit/Wrong Address"/>
    <s v="1743082~Dirección incorrecta - Transportista|1040~Indirizzo errato - Trasportatore|1036~Mauvaise adresse - Transporteur|1033~Wrong Address - Carrier"/>
    <m/>
    <x v="2"/>
    <m/>
    <m/>
    <m/>
    <m/>
    <m/>
    <m/>
    <m/>
    <m/>
    <s v="Divert"/>
    <s v="Resolved"/>
    <s v="Caleb Nanzer"/>
    <s v="Caleb Nanzer"/>
    <s v="Commercial"/>
    <d v="1899-12-30T00:00:00"/>
    <n v="0"/>
    <s v="Ives / Gj Commercial"/>
    <s v="Lost in Transit/Wrong Address"/>
    <s v="Wrong Address - Carrier"/>
    <s v=""/>
    <s v="2026 / 02"/>
    <s v="Return / Replace / Scrap"/>
    <s v="Product"/>
    <x v="0"/>
  </r>
  <r>
    <d v="2026-02-27T15:35:22"/>
    <s v="CAS6457066"/>
    <s v="Issue"/>
    <s v="Return / Replace / Scrap"/>
    <s v="Incorrect/Missing Product"/>
    <m/>
    <m/>
    <x v="9"/>
    <s v="Door"/>
    <x v="56"/>
    <x v="6"/>
    <s v="ACCT# 8738   ISSUE CREDIT  $4000  (KM) _x000a_Can you please forward the credit memo for this backcharge?_x000a_Thank you,  Clay_x000a_I have entered a back charge in our system for $4,000 to cover the cost of repair / modification on openings G105A &amp; G105B on original Walsh PO# 1-24225-25 / Steelcraft 987920-00. Photos attached. Door labels were painted over by the customer. _x000a_Additional Notes: _x000a_OPENING #G105A &amp; G105B - 3 OF 4 DOORS ON PAIRS NEED TO HAVE MORTISE POCKET FIXED TO ALLOW FOR FLUSH INSTALLATION OF MULTIPOINT LOCKSETS_x000a_TROUBLESHOOT DOORS G105A AND G105B; AND MODIFY DOOR TO WORK WITH MORTISED MULTIPOINT LOCKSET._x000a__x000a_Kylee, I have entered SR 3364 for this expected credit._x000a__x000a_Thank you,_x000a_Clay"/>
    <s v="Walsh Door and Hardware"/>
    <s v="987920"/>
    <s v="1-24225-25"/>
    <s v="11875335"/>
    <m/>
    <s v="Steelcraft"/>
    <s v="Door"/>
    <s v="B"/>
    <s v="Blue Ash"/>
    <n v="2"/>
    <s v="0241036~Allegion a produit un produit incorrect|1033~Allegion Manuf Incorrect Product"/>
    <s v="9561033~Prep Location - Lock/Strike"/>
    <m/>
    <x v="0"/>
    <m/>
    <m/>
    <m/>
    <m/>
    <m/>
    <m/>
    <d v="2026-02-27T00:00:00"/>
    <m/>
    <s v="Credit Request"/>
    <s v="Active"/>
    <s v="Stephen Estep"/>
    <s v="Stephen Estep"/>
    <s v="Commercial"/>
    <d v="2026-02-27T00:00:00"/>
    <n v="2"/>
    <s v="Steelcraft"/>
    <s v="Allegion Manuf Incorrect Product"/>
    <s v="Prep Location - Lock/Strike"/>
    <s v=""/>
    <s v="2026 / 02"/>
    <s v="Return / Replace / Scrap"/>
    <s v="Product"/>
    <x v="0"/>
  </r>
  <r>
    <d v="2026-02-23T11:09:41"/>
    <s v="CAS6445351"/>
    <s v="Issue"/>
    <s v="Return / Replace / Scrap"/>
    <s v="Defective Product"/>
    <m/>
    <s v="Out of Box"/>
    <x v="2"/>
    <s v="Lock"/>
    <x v="36"/>
    <x v="1"/>
    <s v="NC replace_x000a__x000a_Key not operating cylinder._x000a_Please replace:_x000a_Line 29 QTY 1) CYL.20-001-6.EV.626.114.S123.MK.DETAIL.48-268-EV.1.L583-477.36-083_x000a_STR 25R08727_x000a_AA1 A,AA,CK_x000a__x000a_Ship to:_x000a_David Birdsong C/O 1072 WPS_x000a_8675 Gullat Road_x000a_Palmetto GA 30268_x000a_--------------------------_x000a_Is there visible damage to exterior of shipping cartons?: no_x000a_Is there anything else we should know about your request?: The cylinder for door tag 0803 is not working correctly. When the split key is inserted the key constantly spins. This has not been turned over to master keying as no master keys have been sent to site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eallison@cookandboardman.com_x000a_Preferred Contact Method: Email"/>
    <s v="Cook &amp; Boardman LLC - Peachtree GA"/>
    <s v="14085159"/>
    <s v="344475-116"/>
    <s v="7936230"/>
    <m/>
    <m/>
    <m/>
    <m/>
    <m/>
    <n v="1"/>
    <s v="0491040~Imballaggio|1033~Insufficient Packaging|1036~Emballage|3082~Embalaje"/>
    <s v="1111040~Imballaggio|3082~Embalaje|1033~Insufficient Packaging|1036~Emballage"/>
    <m/>
    <x v="1"/>
    <m/>
    <s v="CYLSS-SLCY*10091430"/>
    <m/>
    <m/>
    <m/>
    <d v="2025-07-06T20:00:00"/>
    <m/>
    <m/>
    <m/>
    <s v="Resolved"/>
    <s v="Portal Cases"/>
    <s v="Kevin Durand"/>
    <s v="Commercial"/>
    <d v="2025-07-06T20:00:00"/>
    <n v="0"/>
    <s v="Schlage Commercial"/>
    <s v="Insufficient Packaging"/>
    <s v="Insufficient Packaging"/>
    <s v=""/>
    <s v="2026 / 02"/>
    <s v="Return / Replace / Scrap"/>
    <s v="Product"/>
    <x v="0"/>
  </r>
  <r>
    <d v="2026-02-23T11:47:24"/>
    <s v="CAS6445543"/>
    <s v="Issue"/>
    <s v="Return / Replace / Scrap"/>
    <s v="Incorrect/Missing Product"/>
    <m/>
    <m/>
    <x v="1"/>
    <s v="Accy"/>
    <x v="9"/>
    <x v="0"/>
    <s v="RPL LINE 17 QTY. 2 DUE TO SHORTAGE _x000a__x000a_RPL# SO03283545_x000a__x000a_A CREDIT OF $ 201.34 HAS BEEN SUBMITTED TO OFFSET THE COST OF THE REPLACEMENT."/>
    <s v="ALLEGION - CANADA INC"/>
    <s v="SO03246244"/>
    <s v="P038897"/>
    <s v="45694586"/>
    <n v="17"/>
    <s v="Ives / Gj Commercial"/>
    <s v="Accy"/>
    <s v="Continuous Hinges - Geared"/>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155656"/>
    <m/>
    <m/>
    <m/>
    <d v="2026-02-12T19:00:00"/>
    <m/>
    <m/>
    <s v="Return and Replace"/>
    <s v="Resolved"/>
    <s v="James Andres"/>
    <s v="James Andres"/>
    <s v="International"/>
    <d v="2026-02-12T19:00:00"/>
    <n v="2"/>
    <s v="Ives / Gj Commercial"/>
    <s v="Allegion Sent Missing Product / Part"/>
    <s v="Missing Product"/>
    <s v=""/>
    <s v="2026 / 02"/>
    <s v="Return / Replace / Scrap"/>
    <s v="Product"/>
    <x v="0"/>
  </r>
  <r>
    <d v="2026-02-23T14:09:15"/>
    <s v="CAS6446129"/>
    <s v="Issue"/>
    <s v="Return / Replace / Scrap"/>
    <s v="Incorrect/Missing Product"/>
    <m/>
    <m/>
    <x v="2"/>
    <s v="Lock"/>
    <x v="30"/>
    <x v="1"/>
    <s v="SIF N/C REPLACE_x000a__x000a_LINE 29 QTY 3 EA:_x000a_S00034456804_x000a_03-200 RHO 626 N N SL (LEVER, SFIC, GDi)_x000a__x000a_SHIP TO:_x000a_LAS VEGAS_928180_x000a__x000a_Is there anything else we should know about this return?: Label on box say it should be a SFIC, instead it was a less KIK cylinder._x000a_Selected primary Product Type: Mechanical Locks_x000a_Do you also need to update the Ship To Address on your order?: No_x000a_The original ship-to address is saved on the shipping tab._x000a_Did the label match the product inside?: No_x000a_One or more files were provided by the customer and saved in the timeline._x000a_Email: marcos.mendoza@imlss.com_x000a_Phone Number: (702) 939-5625_x000a_Preferred Contact Method: Email"/>
    <s v="IML Security Supply"/>
    <s v="14255225"/>
    <s v="695753"/>
    <s v="8164840"/>
    <n v="29"/>
    <s v="Schlage Commercial"/>
    <s v="Lock"/>
    <s v="ND Electrified"/>
    <s v="Security"/>
    <n v="3"/>
    <s v="0281033~Allegion Sent Incorrect Product / Part"/>
    <s v="9721033~Incorrect Product|1036~Produit incorrect|1040~Prodotto errato"/>
    <m/>
    <x v="0"/>
    <m/>
    <s v="S00034456804"/>
    <m/>
    <m/>
    <m/>
    <d v="2026-02-15T19:00:00"/>
    <m/>
    <m/>
    <s v="Replace Only"/>
    <s v="Resolved"/>
    <s v="Portal Cases"/>
    <s v="Venus Diaz"/>
    <s v="Commercial"/>
    <d v="2026-02-15T19:00:00"/>
    <n v="3"/>
    <s v="Schlage Commercial"/>
    <s v="Allegion Sent Incorrect Product / Part"/>
    <s v="Incorrect Product"/>
    <s v=""/>
    <s v="2026 / 02"/>
    <s v="Return / Replace / Scrap"/>
    <s v="Product"/>
    <x v="0"/>
  </r>
  <r>
    <d v="2026-02-25T14:29:21"/>
    <s v="CAS6451490"/>
    <s v="Issue"/>
    <s v="Return / Replace / Scrap"/>
    <s v="Defective Product"/>
    <m/>
    <s v="Out of Box"/>
    <x v="4"/>
    <s v="Sys Comp"/>
    <x v="88"/>
    <x v="4"/>
    <s v="NO CHARGE REPLACEMENT ORDER: _x000a__x000a_LINE 1 QTY 1_x000a_CABINET.LOCK.442S_x000a_043156102860_x000a__x000a_Is there visible damage to exterior of shipping cartons?: no_x000a_Is there anything else we should know about your request?: When we opened the box, the plastic where the item screws are located was cracked. Also, the solenoid was not firing every single tim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aking@vulcansecurity.net_x000a_Phone Number: 18602898433_x000a_Preferred Contact Method: Email"/>
    <s v="VULCAN SECURITY TECHNOLOGIES INC"/>
    <s v="14262801"/>
    <s v="2-2-26-1"/>
    <s v="8153422"/>
    <n v="1"/>
    <s v="Schlage System Components"/>
    <s v="Sys Comp"/>
    <s v="442S"/>
    <s v="Ensenada"/>
    <n v="1"/>
    <s v="0491040~Imballaggio|1033~Insufficient Packaging|1036~Emballage|3082~Embalaje"/>
    <s v="1111040~Imballaggio|3082~Embalaje|1033~Insufficient Packaging|1036~Emballage"/>
    <m/>
    <x v="1"/>
    <m/>
    <s v="043156102860"/>
    <s v="Solenoid"/>
    <m/>
    <m/>
    <d v="2026-02-03T19:00:00"/>
    <m/>
    <m/>
    <s v="Replace Only"/>
    <s v="Resolved"/>
    <s v="Portal Cases"/>
    <s v="Ramiro Hernandez"/>
    <s v="Commercial"/>
    <d v="2026-02-03T19:00:00"/>
    <n v="1"/>
    <s v="Schlage System Components"/>
    <s v="Insufficient Packaging"/>
    <s v="Insufficient Packaging"/>
    <s v=""/>
    <s v="2026 / 02"/>
    <s v="Return / Replace / Scrap"/>
    <s v="Product"/>
    <x v="0"/>
  </r>
  <r>
    <d v="2026-02-26T09:19:45"/>
    <s v="CAS6452691"/>
    <s v="Issue"/>
    <s v="Return / Replace / Scrap"/>
    <s v="Shipping"/>
    <m/>
    <m/>
    <x v="3"/>
    <s v="Dctl"/>
    <x v="45"/>
    <x v="2"/>
    <s v="REPLACE AT NO CHARGE - SHORT - NO DAMAGE TO SHIPPING CONTAINER_x000a__x000a_LINE 4 TY 1) RH 4111 Closer STD MC S-CNS ALUM SRT_x000a__x000a_***_x000a_Is there anything else we should know about your request?: Did not receive this closer. It is for Tag #123. Line 4 on my original PO. Please ship ASAP. Closer is needed to secure the building. Thank you._x000a_Selected primary Product Type: Closers_x000a_Do you also need to update the Ship To Address on your order?: No_x000a_The original ship-to address is saved on the shipping tab._x000a_Email: jent@okee.net_x000a_Phone Number: 18609531234_x000a_Preferred Contact Method: Email"/>
    <s v="Cook &amp; Boardman dba Builders Hardware"/>
    <s v="792568-00"/>
    <s v="P-141954-JLT"/>
    <s v="792568-00"/>
    <n v="4"/>
    <s v="Lcn"/>
    <s v="Dctl"/>
    <s v="4110"/>
    <s v="Princeton"/>
    <n v="1"/>
    <s v="3001033~Label / BOL / Packing Slip|1036~Étiquetage|1040~Etichetta / Packing List / Lista Carico|3082~Etiqueta / BOL / albarán"/>
    <s v="0851033~Label / BOL / Packing Slip|1040~Etichetta / Packing List / Lista Carico|3082~Etiqueta / BOL / albarán|1036~Étiquette / BOL / Bordereau d'expédition"/>
    <m/>
    <x v="1"/>
    <m/>
    <s v="RH 4111 Closer STD MC S-CNS ALUM SRT"/>
    <m/>
    <m/>
    <m/>
    <d v="2026-01-30T19:00:00"/>
    <m/>
    <m/>
    <s v="Replace Only"/>
    <s v="Resolved"/>
    <s v="Portal Cases"/>
    <s v="Maria Romero"/>
    <s v="Commercial"/>
    <d v="2026-01-30T19:00:00"/>
    <n v="1"/>
    <s v="Lcn"/>
    <s v="Label / BOL / Packing Slip"/>
    <s v="Label / BOL / Packing Slip"/>
    <s v=""/>
    <s v="2026 / 02"/>
    <s v="Return / Replace / Scrap"/>
    <s v="Product"/>
    <x v="0"/>
  </r>
  <r>
    <d v="2026-02-25T16:33:21"/>
    <s v="CAS6451990"/>
    <s v="Issue"/>
    <s v="Return / Replace / Scrap"/>
    <s v="Defective Product"/>
    <m/>
    <s v="Reliability"/>
    <x v="2"/>
    <s v="Lock"/>
    <x v="2"/>
    <x v="1"/>
    <s v="Part # Needed:_x000a_(2) L283-126_x000a__x000a_Ship to Address: ***Please Expedite***_x000a_Hausmann_x000a_ATTN: Seth Goodrich_x000a_2106 West Taylor Avenue, #400_x000a_Norfolk, NE 68701_x000a__x000a_Send call tag for 2 lock chassis to be sent back for evaluation. To Kevin Wickline/Steve Couch to Security office._x000a__x000a_(2) L9056L 06B L283-722 L583-363, unable to unlock via the keyed cylinder on outside. Burke Engineering is who the lockset was purchased from. Caller was able to remove the cylinder from the lockset. Stating that the cam is spinning around in hand. Something going on with the lock body on this. Will need to replace the lock body on this. Will need to get the original order # or the PO on which this was purchased. Caller provided H31301, which did not populate anything on my side."/>
    <s v="Seth Goodrich"/>
    <s v="13878811"/>
    <s v="H31301M"/>
    <s v="7588633"/>
    <n v="1"/>
    <s v="Schlage Commercial"/>
    <s v="Lock"/>
    <s v="L9000"/>
    <s v="Security"/>
    <n v="2"/>
    <s v="0311033~Functional Mechanical|1040~Funzionamento Meccanico|3082~Función mecánica|1036~Functional Mechanical"/>
    <s v="0161033~Broken / Bad Parts|1040~Parti rotte / difettose|3082~Partes rotas / malas|1036~Pièces cassées / mauvaises"/>
    <m/>
    <x v="0"/>
    <m/>
    <s v="194555279902"/>
    <s v="L9056"/>
    <s v="Chassis"/>
    <m/>
    <d v="2024-08-13T20:00:00"/>
    <m/>
    <m/>
    <s v="Return and Replace"/>
    <s v="Active"/>
    <s v="Kevin Wickline"/>
    <s v="Veronica Ross"/>
    <s v="Commercial"/>
    <d v="2024-08-13T20:00:00"/>
    <n v="0"/>
    <s v="Schlage Commercial"/>
    <s v="Functional Mechanical"/>
    <s v="Broken / Bad Parts"/>
    <s v=""/>
    <s v="2026 / 02"/>
    <s v="Return / Replace / Scrap"/>
    <s v="Product"/>
    <x v="0"/>
  </r>
  <r>
    <d v="2026-02-23T10:57:02"/>
    <s v="CAS6445296"/>
    <s v="Issue"/>
    <s v="Return / Replace / Scrap"/>
    <s v="Defective Product"/>
    <m/>
    <s v="Reliability"/>
    <x v="2"/>
    <s v="Lock"/>
    <x v="3"/>
    <x v="3"/>
    <s v="N/C REPLACE LINE 1 QTY 1)_x000a_LOCK.ND80.J.D.RHO.626.13-247.10-025.134.DETAIL_x000a__x000a_Per customer: The lockset is missing interior lock parts. They changed the core out with a new core but that didn’t fix the issue. The key just kept spinning in the lock._x000a__x000a_Ship To:_x000a_AMERICAN DIRECT - ATLANTA_x000a_1327 NORTHBROOK PKWY_x000a_SUITE 490_x000a_SUWANEE, GA 30024"/>
    <s v="Foundation Building Materials"/>
    <s v="13689272"/>
    <s v="PO-021374"/>
    <s v="7264186"/>
    <n v="1"/>
    <s v="Schlage Commercial"/>
    <s v="Lock"/>
    <s v="ND"/>
    <s v="El Sauzal"/>
    <n v="1"/>
    <s v="0311033~Functional Mechanical|1040~Funzionamento Meccanico|3082~Función mecánica|1036~Functional Mechanical"/>
    <s v="0161033~Broken / Bad Parts|1040~Parti rotte / difettose|3082~Partes rotas / malas|1036~Pièces cassées / mauvaises"/>
    <m/>
    <x v="0"/>
    <m/>
    <s v="ND-SLLK*9579240"/>
    <s v="ND80"/>
    <m/>
    <m/>
    <d v="2023-11-05T19:00:00"/>
    <m/>
    <m/>
    <s v="Replace Only"/>
    <s v="Resolved"/>
    <s v="Collin Cornelius"/>
    <s v="Kevin Durand"/>
    <s v="Commercial"/>
    <d v="2023-11-05T19:00:00"/>
    <n v="0"/>
    <s v="Schlage Commercial"/>
    <s v="Functional Mechanical"/>
    <s v="Broken / Bad Parts"/>
    <s v=""/>
    <s v="2026 / 02"/>
    <s v="Return / Replace / Scrap"/>
    <s v="Product"/>
    <x v="0"/>
  </r>
  <r>
    <d v="2026-02-23T11:14:55"/>
    <s v="CAS6445371"/>
    <s v="Issue"/>
    <s v="Return / Replace / Scrap"/>
    <s v="Defective Product"/>
    <m/>
    <s v="Out of Box"/>
    <x v="5"/>
    <s v="Electronic Locks"/>
    <x v="32"/>
    <x v="4"/>
    <s v="REPLACE / RETURN _x000a_Qnty: 1_x000a__x000a_LINE 1 QTY 1_x000a_LOCK.BE467.F.GRW.619.12-398.10-116.134_x000a__x000a_Order No: 14043843_x000a_Supplier: INSTANT HARDWARE DELIVERY_x000a__x000a_This was cloned from original case: CAS6421360_x000a_Service case was CAS6445445_x000a__x000a_Ship To:_x000a_Allwine Security_x000a_208 E Main St_x000a_Brownstown, PA 17508_x000a_Att: Jamie Alwine _x000a__x000a__x000a_NO CHARGE REPLACEMENT ORDER: _x000a_Before an exchange can be placed, you will need to work with our Product Support team to sign off on troubleshooting steps being completed. Please include Troubleshooting case # to proceed._x000a_They have been CC'ed in this email, and their email is below for reference. _x000a__x000a_Do you need a replacement for a component or the entire device?: _x000a_Is there anything else we should know about this return?: We have one BE467F GRW 619 that was bad out of box. _x000a_We cannot commission or factory default the controller._x000a_Selected primary Product Type: Electronic Locks/Readers and Credentials/Biometrics_x000a_Do you also need to update the Ship To Address on your order?: No_x000a_The original ship-to address is saved on the shipping tab._x000a_Email: tschuch@instanthardwaredelivery.com_x000a_Phone Number: 13014179494_x000a_Preferred Contact Method: Email"/>
    <s v="INSTANT HARDWARE DELIVERY"/>
    <s v="14043843"/>
    <s v="35611"/>
    <s v="7814655"/>
    <m/>
    <s v="Schlage Electronic Locks"/>
    <s v="Electronic Locks"/>
    <s v="Control 2.2/2.3"/>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517671"/>
    <s v="Main board"/>
    <m/>
    <d v="2025-11-03T02:00:00"/>
    <m/>
    <m/>
    <m/>
    <s v="Return and Replace"/>
    <s v="Active"/>
    <s v="Ernie Saldana"/>
    <s v="Jeff Livingston"/>
    <s v="Commercial"/>
    <d v="2025-11-03T02:00:00"/>
    <n v="0"/>
    <s v="Schlage Electronic Locks"/>
    <s v="Functional Electronic"/>
    <s v="Communication / Commissioning / Programming"/>
    <s v="Failed Programming"/>
    <s v="2026 / 02"/>
    <s v="Return / Replace / Scrap"/>
    <s v="Product"/>
    <x v="0"/>
  </r>
  <r>
    <d v="2026-02-23T11:19:09"/>
    <s v="CAS6445397"/>
    <s v="Issue"/>
    <s v="Return / Replace / Scrap"/>
    <s v="Incorrect/Missing Product"/>
    <m/>
    <m/>
    <x v="2"/>
    <s v="Lock"/>
    <x v="2"/>
    <x v="1"/>
    <s v="N/C RETURN AND REPLACE LINE 30 QTY 21)_x000a_09-506.03.A.622_x000a_47804352.622_x000a__x000a_Factory sent brass finish instead of 622. See photos in timeline._x000a__x000a_Pick Up/Ship To:_x000a_UNIFIED DOOR AND HARDWARE GROUP LLC_x000a_1650 SUCKLE HWY_x000a_PENNSAUKEN, NJ 08110"/>
    <s v="Foundation Building Materials"/>
    <s v="14084895"/>
    <s v="TF4169-311A"/>
    <s v="7902375"/>
    <n v="30"/>
    <s v="Schlage Commercial"/>
    <s v="Lock"/>
    <s v="L9000"/>
    <s v="Security"/>
    <n v="21"/>
    <s v="0281033~Allegion Sent Incorrect Product / Part"/>
    <s v="9721033~Incorrect Product|1036~Produit incorrect|1040~Prodotto errato"/>
    <m/>
    <x v="0"/>
    <m/>
    <s v="09-506.03.A.622"/>
    <m/>
    <m/>
    <m/>
    <d v="2025-06-05T02:00:00"/>
    <m/>
    <m/>
    <s v="Return and Replace"/>
    <s v="Active"/>
    <s v="Collin Cornelius"/>
    <s v="Collin Cornelius"/>
    <s v="Commercial"/>
    <d v="2025-06-05T02:00:00"/>
    <n v="0"/>
    <s v="Schlage Commercial"/>
    <s v="Allegion Sent Incorrect Product / Part"/>
    <s v="Incorrect Product"/>
    <s v=""/>
    <s v="2026 / 02"/>
    <s v="Return / Replace / Scrap"/>
    <s v="Product"/>
    <x v="0"/>
  </r>
  <r>
    <d v="2026-02-23T11:54:49"/>
    <s v="CAS6445581"/>
    <s v="Issue"/>
    <s v="Return / Replace / Scrap"/>
    <s v="Defective Product"/>
    <m/>
    <s v="Out of Box"/>
    <x v="5"/>
    <s v="Electronic Locks"/>
    <x v="89"/>
    <x v="1"/>
    <s v="Qnty: 60_x000a__x000a_Replace original order with 8643T._x000a_CREDENTIALS.8643T.CT6A0921.26A.22.42509.42509.1.01-Standard Default.No.6_x000a__x000a_Order No: 14102522_x000a_PO: 146570_x000a_Supplier: LOCKMASTERS INC_x000a__x000a_Expedite Shipment To: _x000a_Tommy Cole _x000a_6077 West River Road _x000a_Aylett Va 23009_x000a__x000a_Caller reports at least 10 of these 60 fobs on this order do not work._x000a_There are indications that badge IDs 042536, 042549, and 042534 have CSN issues._x000a_Will replace order with 8643T fobs_x000a_Original order: CREDENTIALS.9651.CT6A0921.26A.22.42509.42509.1.01-Standard Default.No.6"/>
    <s v="ALLEGION - RSO CAROLINAS"/>
    <s v="Field Support Accommodation"/>
    <s v="CAS6445581 RPL FSAC"/>
    <m/>
    <m/>
    <s v="Schlage Electronic Locks"/>
    <s v="Electronic Locks"/>
    <s v="Multi-Technology Cards"/>
    <s v="Security"/>
    <n v="60"/>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CREDENTIALS.8643T.CT6A0921.26A.22.42509.42509.1.01-Standard Default.No.6"/>
    <s v="8643T"/>
    <m/>
    <m/>
    <m/>
    <d v="2025-05-20T02:00:00"/>
    <m/>
    <s v="Replace Only"/>
    <s v="Resolved"/>
    <s v="Ernie Saldana"/>
    <s v="Jeff Livingston"/>
    <s v="Commercial"/>
    <d v="2025-05-20T02:00:00"/>
    <n v="0"/>
    <s v="Schlage Electronic Locks"/>
    <s v="Functional Electronic"/>
    <s v="Cannot lock / Unlock"/>
    <s v="No Response from Reader"/>
    <s v="2026 / 02"/>
    <s v="Return / Replace / Scrap"/>
    <s v="Product"/>
    <x v="2"/>
  </r>
  <r>
    <d v="2026-02-23T13:54:50"/>
    <s v="CAS6446052"/>
    <s v="Issue"/>
    <s v="Return / Replace / Scrap"/>
    <s v="Shipping"/>
    <m/>
    <m/>
    <x v="0"/>
    <s v="Exit"/>
    <x v="90"/>
    <x v="0"/>
    <s v="Replace:_x000a_Line 1: 1EA:_x000a_9447-EO-US26D-3'-4'-LHR-338-385A_x000a_Per customer only 1 device arrived._x000a__x000a_Ship to:_x000a_FAIRWAY SUPPLY INC_x000a_5215 LINBAR DR_x000a_STE 202_x000a_NASHVILLE, TN 37211"/>
    <s v="FAIRWAY SUPPLY INC"/>
    <s v="SO03233432"/>
    <s v="2601-15"/>
    <s v="45709604"/>
    <m/>
    <s v="Von Duprin"/>
    <s v="Exit"/>
    <s v="94/95"/>
    <s v="Indianapolis"/>
    <n v="1"/>
    <s v="Lost in Transit/Wrong Address"/>
    <s v="1513082~Extraviado en tránsito - Transportista|1040~Smarrimento in transito - Vettore|1036~Perdu en transit - Transporteur|1033~Lost in Transit - Carrier"/>
    <m/>
    <x v="2"/>
    <m/>
    <s v="9447-EO-US26D-3'-4'-LHR-338-385A"/>
    <m/>
    <m/>
    <m/>
    <d v="2026-02-18T19:00:00"/>
    <m/>
    <m/>
    <s v="Replace Only"/>
    <s v="Resolved"/>
    <s v="Latia Whorton"/>
    <s v="Caleb Nanzer"/>
    <s v="Commercial"/>
    <d v="2026-02-18T19:00:00"/>
    <n v="1"/>
    <s v="Von Duprin"/>
    <s v="Lost in Transit/Wrong Address"/>
    <s v="Lost in Transit - Carrier"/>
    <s v=""/>
    <s v="2026 / 02"/>
    <s v="Return / Replace / Scrap"/>
    <s v="Product"/>
    <x v="0"/>
  </r>
  <r>
    <d v="2026-02-24T09:59:17"/>
    <s v="CAS6447655"/>
    <s v="Issue"/>
    <s v="Return / Replace / Scrap"/>
    <s v="Shipping"/>
    <m/>
    <m/>
    <x v="1"/>
    <s v="Accy"/>
    <x v="7"/>
    <x v="0"/>
    <s v="Replace @ NC _x000a_Lost in transit (1ZA5V9400391031705)_x000a__x000a_L1 (4) 105S-695_x000a_L10 (3) 903S-BLK 1-3/4_x000a__x000a_Ship to _x000a_DOORS INC_x000a_110 WEST 55TH ST_x000a_Davenport, IA 52806_x000a_USA"/>
    <s v="DOORS INC"/>
    <s v="SO03235277"/>
    <s v="PD55925"/>
    <s v="45703235"/>
    <n v="1"/>
    <s v="Ives / Gj Commercial"/>
    <s v="Accy"/>
    <s v="Overhead Door Holder / Stops"/>
    <s v="Indianapolis"/>
    <n v="8"/>
    <s v="Lost in Transit/Wrong Address"/>
    <s v="1513082~Extraviado en tránsito - Transportista|1040~Smarrimento in transito - Vettore|1036~Perdu en transit - Transporteur|1033~Lost in Transit - Carrier"/>
    <m/>
    <x v="2"/>
    <m/>
    <s v="OH100-5"/>
    <m/>
    <m/>
    <m/>
    <d v="2026-02-24T19:00:00"/>
    <m/>
    <m/>
    <s v="Replace Only"/>
    <s v="Resolved"/>
    <s v="Derrisha Labeaud"/>
    <s v="Caleb Nanzer"/>
    <s v="Commercial"/>
    <d v="2026-02-24T19:00:00"/>
    <n v="8"/>
    <s v="Ives / Gj Commercial"/>
    <s v="Lost in Transit/Wrong Address"/>
    <s v="Lost in Transit - Carrier"/>
    <s v=""/>
    <s v="2026 / 02"/>
    <s v="Return / Replace / Scrap"/>
    <s v="Product"/>
    <x v="0"/>
  </r>
  <r>
    <d v="2026-02-24T09:59:17"/>
    <s v="CAS6447655"/>
    <s v="Issue"/>
    <s v="Return / Replace / Scrap"/>
    <s v="Shipping"/>
    <m/>
    <m/>
    <x v="1"/>
    <s v="Accy"/>
    <x v="7"/>
    <x v="0"/>
    <s v="Replace @ NC _x000a_Lost in transit (1ZA5V9400391031705)_x000a__x000a_L1 (4) 105S-695_x000a_L10 (3) 903S-BLK 1-3/4_x000a__x000a_Ship to _x000a_DOORS INC_x000a_110 WEST 55TH ST_x000a_Davenport, IA 52806_x000a_USA"/>
    <s v="DOORS INC"/>
    <s v="SO03235277"/>
    <s v="PD55925"/>
    <s v="45703235"/>
    <n v="10"/>
    <s v="Ives / Gj Commercial"/>
    <s v="Accy"/>
    <s v="Overhead Door Holder / Stops"/>
    <s v="Indianapolis"/>
    <n v="3"/>
    <s v="Lost in Transit/Wrong Address"/>
    <s v="1513082~Extraviado en tránsito - Transportista|1040~Smarrimento in transito - Vettore|1036~Perdu en transit - Transporteur|1033~Lost in Transit - Carrier"/>
    <m/>
    <x v="2"/>
    <m/>
    <m/>
    <m/>
    <m/>
    <m/>
    <d v="2026-02-24T19:00:00"/>
    <m/>
    <m/>
    <s v="Replace Only"/>
    <s v="Resolved"/>
    <s v="Derrisha Labeaud"/>
    <s v="Caleb Nanzer"/>
    <s v="Commercial"/>
    <d v="2026-02-24T19:00:00"/>
    <n v="3"/>
    <s v="Ives / Gj Commercial"/>
    <s v="Lost in Transit/Wrong Address"/>
    <s v="Lost in Transit - Carrier"/>
    <s v=""/>
    <s v="2026 / 02"/>
    <s v="Return / Replace / Scrap"/>
    <s v="Product"/>
    <x v="0"/>
  </r>
  <r>
    <d v="2026-02-24T11:46:34"/>
    <s v="CAS6448195"/>
    <s v="Issue"/>
    <s v="Return / Replace / Scrap"/>
    <s v="Shipping"/>
    <m/>
    <m/>
    <x v="7"/>
    <s v="Accy"/>
    <x v="17"/>
    <x v="0"/>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1"/>
    <s v="Zero"/>
    <s v="Accy"/>
    <s v="Thresholds"/>
    <s v="Indianapolis"/>
    <n v="1"/>
    <s v="Lost in Transit/Wrong Address"/>
    <s v="1743082~Dirección incorrecta - Transportista|1040~Indirizzo errato - Trasportatore|1036~Mauvaise adresse - Transporteur|1033~Wrong Address - Carrier"/>
    <m/>
    <x v="2"/>
    <m/>
    <s v="ADB7350"/>
    <m/>
    <m/>
    <m/>
    <d v="2025-12-23T19:00:00"/>
    <m/>
    <m/>
    <s v="Replace Only"/>
    <s v="Resolved"/>
    <s v="Derrisha Labeaud"/>
    <s v="Caleb Nanzer"/>
    <s v="Commercial"/>
    <d v="2025-12-23T19:00:00"/>
    <n v="1"/>
    <s v="Zero"/>
    <s v="Lost in Transit/Wrong Address"/>
    <s v="Wrong Address - Carrier"/>
    <s v=""/>
    <s v="2026 / 02"/>
    <s v="Return / Replace / Scrap"/>
    <s v="Product"/>
    <x v="0"/>
  </r>
  <r>
    <d v="2026-02-24T11:46:34"/>
    <s v="CAS6448195"/>
    <s v="Issue"/>
    <s v="Return / Replace / Scrap"/>
    <s v="Shipping"/>
    <m/>
    <m/>
    <x v="7"/>
    <s v="Accy"/>
    <x v="17"/>
    <x v="0"/>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2"/>
    <s v="Zero"/>
    <s v="Accy"/>
    <s v="Thresholds"/>
    <s v="Indianapolis"/>
    <n v="2"/>
    <s v="Lost in Transit/Wrong Address"/>
    <s v="1743082~Dirección incorrecta - Transportista|1040~Indirizzo errato - Trasportatore|1036~Mauvaise adresse - Transporteur|1033~Wrong Address - Carrier"/>
    <m/>
    <x v="2"/>
    <m/>
    <s v="SW154"/>
    <m/>
    <m/>
    <m/>
    <d v="2025-12-23T19:00:00"/>
    <m/>
    <m/>
    <s v="Replace Only"/>
    <s v="Resolved"/>
    <s v="Derrisha Labeaud"/>
    <s v="Caleb Nanzer"/>
    <s v="Commercial"/>
    <d v="2025-12-23T19:00:00"/>
    <n v="2"/>
    <s v="Zero"/>
    <s v="Lost in Transit/Wrong Address"/>
    <s v="Wrong Address - Carrier"/>
    <s v=""/>
    <s v="2026 / 02"/>
    <s v="Return / Replace / Scrap"/>
    <s v="Product"/>
    <x v="0"/>
  </r>
  <r>
    <d v="2026-02-24T11:46:34"/>
    <s v="CAS6448195"/>
    <s v="Issue"/>
    <s v="Return / Replace / Scrap"/>
    <s v="Shipping"/>
    <m/>
    <m/>
    <x v="7"/>
    <s v="Accy"/>
    <x v="17"/>
    <x v="0"/>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3"/>
    <s v="Zero"/>
    <s v="Accy"/>
    <s v="Thresholds"/>
    <s v="Indianapolis"/>
    <n v="2"/>
    <s v="Lost in Transit/Wrong Address"/>
    <s v="1743082~Dirección incorrecta - Transportista|1040~Indirizzo errato - Trasportatore|1036~Mauvaise adresse - Transporteur|1033~Wrong Address - Carrier"/>
    <m/>
    <x v="2"/>
    <m/>
    <s v="SW154"/>
    <s v="Saddle"/>
    <m/>
    <m/>
    <d v="2025-12-23T19:00:00"/>
    <m/>
    <m/>
    <s v="Replace Only"/>
    <s v="Resolved"/>
    <s v="Derrisha Labeaud"/>
    <s v="Caleb Nanzer"/>
    <s v="Commercial"/>
    <d v="2025-12-23T19:00:00"/>
    <n v="2"/>
    <s v="Zero"/>
    <s v="Lost in Transit/Wrong Address"/>
    <s v="Wrong Address - Carrier"/>
    <s v=""/>
    <s v="2026 / 02"/>
    <s v="Return / Replace / Scrap"/>
    <s v="Product"/>
    <x v="0"/>
  </r>
  <r>
    <d v="2026-02-24T11:46:34"/>
    <s v="CAS6448195"/>
    <s v="Issue"/>
    <s v="Return / Replace / Scrap"/>
    <s v="Shipping"/>
    <m/>
    <m/>
    <x v="7"/>
    <s v="Accy"/>
    <x v="17"/>
    <x v="0"/>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4"/>
    <s v="Zero"/>
    <s v="Accy"/>
    <s v="Thresholds"/>
    <s v="Indianapolis"/>
    <n v="2"/>
    <s v="Lost in Transit/Wrong Address"/>
    <s v="1743082~Dirección incorrecta - Transportista|1040~Indirizzo errato - Trasportatore|1036~Mauvaise adresse - Transporteur|1033~Wrong Address - Carrier"/>
    <m/>
    <x v="2"/>
    <m/>
    <s v="WT8144"/>
    <s v="Saddle"/>
    <m/>
    <m/>
    <d v="2025-12-23T19:00:00"/>
    <m/>
    <m/>
    <s v="Replace Only"/>
    <s v="Resolved"/>
    <s v="Derrisha Labeaud"/>
    <s v="Caleb Nanzer"/>
    <s v="Commercial"/>
    <d v="2025-12-23T19:00:00"/>
    <n v="2"/>
    <s v="Zero"/>
    <s v="Lost in Transit/Wrong Address"/>
    <s v="Wrong Address - Carrier"/>
    <s v=""/>
    <s v="2026 / 02"/>
    <s v="Return / Replace / Scrap"/>
    <s v="Product"/>
    <x v="0"/>
  </r>
  <r>
    <d v="2026-02-24T12:51:13"/>
    <s v="CAS6448453"/>
    <s v="Issue"/>
    <s v="Return / Replace / Scrap"/>
    <s v="Incorrect/Missing Product"/>
    <m/>
    <m/>
    <x v="2"/>
    <s v="Lock"/>
    <x v="36"/>
    <x v="3"/>
    <s v="We had imported parts out of which 1 No RECENTERING ADAPTOR is missing in the package. Details mentioned below._x000a_PO NO_x000a_SALES ORDER_x000a_MODEL NO._x000a_QTY_x000a_PROBLEMS_x000a_PO26-00070_x000a_14261101_x000a_Part no: 47695211_x000a_Description:  RECENTERING ADAPTOR_x000a_1  Qty missing in the package_x000a_Kindly consider this as a free of cost replacement and book the shipment in DDP incoterms using US Shipper Account."/>
    <s v="ALLEGION INDIA PRIVATE LIMITED"/>
    <s v="14261101"/>
    <s v="PO26-00070"/>
    <m/>
    <n v="1"/>
    <s v="Schlage Commercial"/>
    <s v="Lock"/>
    <s v="Cylinder"/>
    <s v="El Sauzal"/>
    <n v="1"/>
    <s v="0213082~Allegion no envió un producto/pieza|1040~(Alle) Spedito Articolo/Componente mancante|1036~Allegion a envoyé un produit ou une pièce manquante|1033~Allegion Sent Missing Product / Part"/>
    <s v="9741040~Prodotto Mancante|1033~Missing Product|1036~Produit manquant"/>
    <m/>
    <x v="0"/>
    <m/>
    <s v="47695211"/>
    <m/>
    <m/>
    <m/>
    <d v="2026-02-16T19:00:00"/>
    <m/>
    <m/>
    <s v="Replace Only"/>
    <s v="Resolved"/>
    <s v="Lonnie Carl"/>
    <s v="Lonnie Carl"/>
    <s v="International"/>
    <d v="2026-02-16T19:00:00"/>
    <n v="1"/>
    <s v="Schlage Commercial"/>
    <s v="Allegion Sent Missing Product / Part"/>
    <s v="Missing Product"/>
    <s v=""/>
    <s v="2026 / 02"/>
    <s v="Return / Replace / Scrap"/>
    <s v="Product"/>
    <x v="0"/>
  </r>
  <r>
    <d v="2026-02-25T14:43:03"/>
    <s v="CAS6451547"/>
    <s v="Issue"/>
    <s v="Return / Replace / Scrap"/>
    <s v="Shipping"/>
    <m/>
    <m/>
    <x v="8"/>
    <s v="Exit"/>
    <x v="74"/>
    <x v="0"/>
    <s v="NC replacement_x000a_Label created 1Z4411480392636946 -did not receive_x000a__x000a__x000a_Line 1  _x000a_qty 2_x000a_HH-1690-EO-US28-36&quot;-8'-RHR-HEX-HSEC-SNB-1 3/4&quot;HMD-HMF_x000a_Line 3 _x000a_qty 1_x000a_MEL-HH-1690-EO-DC13-36&quot;-8'-RHR-HEX-HSEC-SNB-1 3/4&quot;HMD-HMF_x000a__x000a_Ship to _x000a_SENTINEL DOOR CONTROLS_x000a_3020 HUTCHISON MCDONALD RD STE D_x000a_Charlotte, NC 28269&quot;-8'-RHR-HEX-HSEC-SNB-1 3/4&quot;HMD-HMF"/>
    <s v="SENTINEL DOOR CONTROLS"/>
    <s v="SO03271561"/>
    <s v="PO62314"/>
    <s v="45710174"/>
    <n v="3"/>
    <s v="Falcon"/>
    <s v="Exit"/>
    <s v="1690"/>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2"/>
    <m/>
    <s v="MEL-HH-1690-EO-DC13-36"/>
    <m/>
    <m/>
    <m/>
    <d v="2026-02-18T19:00:00"/>
    <m/>
    <m/>
    <s v="Replace Only"/>
    <s v="Resolved"/>
    <s v="Nikki Skipper"/>
    <s v="Deandra Ball"/>
    <s v="Commercial"/>
    <d v="2026-02-18T19:00:00"/>
    <n v="1"/>
    <s v="Falcon - Exit"/>
    <s v="Damaged in Transit"/>
    <s v="Damaged in Transit"/>
    <s v=""/>
    <s v="2026 / 02"/>
    <s v="Return / Replace / Scrap"/>
    <s v="Product"/>
    <x v="0"/>
  </r>
  <r>
    <d v="2026-02-25T14:43:03"/>
    <s v="CAS6451547"/>
    <s v="Issue"/>
    <s v="Return / Replace / Scrap"/>
    <s v="Shipping"/>
    <m/>
    <m/>
    <x v="8"/>
    <s v="Exit"/>
    <x v="74"/>
    <x v="0"/>
    <s v="NC replacement_x000a_Label created 1Z4411480392636946 -did not receive_x000a__x000a__x000a_Line 1  _x000a_qty 2_x000a_HH-1690-EO-US28-36&quot;-8'-RHR-HEX-HSEC-SNB-1 3/4&quot;HMD-HMF_x000a_Line 3 _x000a_qty 1_x000a_MEL-HH-1690-EO-DC13-36&quot;-8'-RHR-HEX-HSEC-SNB-1 3/4&quot;HMD-HMF_x000a__x000a_Ship to _x000a_SENTINEL DOOR CONTROLS_x000a_3020 HUTCHISON MCDONALD RD STE D_x000a_Charlotte, NC 28269&quot;-8'-RHR-HEX-HSEC-SNB-1 3/4&quot;HMD-HMF"/>
    <s v="SENTINEL DOOR CONTROLS"/>
    <s v="SO03271561"/>
    <s v="PO62314"/>
    <s v="45710174"/>
    <n v="1"/>
    <s v="Falcon"/>
    <s v="Exit"/>
    <s v="1690"/>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HH-1690-EO-US28-36&quot;-8'-RHR-HEX-HSEC-SNB-1 3/4&quot;HMD-HMF"/>
    <m/>
    <m/>
    <m/>
    <d v="2026-02-18T19:00:00"/>
    <m/>
    <m/>
    <s v="Replace Only"/>
    <s v="Resolved"/>
    <s v="Nikki Skipper"/>
    <s v="Deandra Ball"/>
    <s v="Commercial"/>
    <d v="2026-02-18T19:00:00"/>
    <n v="2"/>
    <s v="Falcon - Exit"/>
    <s v="Allegion Sent Missing Product / Part"/>
    <s v="Missing Product"/>
    <s v=""/>
    <s v="2026 / 02"/>
    <s v="Return / Replace / Scrap"/>
    <s v="Product"/>
    <x v="0"/>
  </r>
  <r>
    <d v="2026-02-26T10:05:53"/>
    <s v="CAS6452899"/>
    <s v="Issue"/>
    <s v="Return / Replace / Scrap"/>
    <s v="Incorrect/Missing Product"/>
    <m/>
    <m/>
    <x v="12"/>
    <s v="Multiple"/>
    <x v="15"/>
    <x v="1"/>
    <s v="REPLACE AT NO CHARGE_x000a_QTY (50) 35-270 468 S123 EVEREST KEY BL - Line 4_x000a__x000a_SHIP TO _x000a_BREDEMUS HARDWARE CO_x000a_1285 SYLVAN ST_x000a_Saint Paul, MN 55117_x000a__x000a_Is there anything else we should know about your request?: We are short one box of the 35-270 S123 key blanks   S00031642750_x000a_Selected primary Product Type: ProExpress/FastTrack_x000a_Do you also need to update the Ship To Address on your order?: No_x000a_The original ship-to address is saved on the shipping tab._x000a_Email: kristin@bredemus.com_x000a_Phone Number: 6514896250_x000a_Preferred Contact Method: Email"/>
    <s v="BREDEMUS HARDWARE CO"/>
    <s v="SO03280319  14274719"/>
    <s v="26-741"/>
    <s v="45711096 2/20/2026"/>
    <n v="4"/>
    <s v="Schlage Commercial"/>
    <s v="Lock"/>
    <s v="Keys"/>
    <s v="Security"/>
    <n v="50"/>
    <s v="0213082~Allegion no envió un producto/pieza|1040~(Alle) Spedito Articolo/Componente mancante|1036~Allegion a envoyé un produit ou une pièce manquante|1033~Allegion Sent Missing Product / Part"/>
    <s v="9741040~Prodotto Mancante|1033~Missing Product|1036~Produit manquant"/>
    <m/>
    <x v="0"/>
    <m/>
    <s v="S00031642750:FT"/>
    <m/>
    <m/>
    <m/>
    <d v="2026-02-19T19:00:00"/>
    <m/>
    <m/>
    <s v="Replace Only"/>
    <s v="Resolved"/>
    <s v="Portal Cases"/>
    <s v="Karen Fischer"/>
    <s v="Commercial"/>
    <d v="2026-02-19T19:00:00"/>
    <n v="50"/>
    <s v="Fast Track"/>
    <s v="Allegion Sent Missing Product / Part"/>
    <s v="Missing Product"/>
    <s v=""/>
    <s v="2026 / 02"/>
    <s v="Return / Replace / Scrap"/>
    <s v="Product"/>
    <x v="0"/>
  </r>
  <r>
    <d v="2026-02-26T14:12:09"/>
    <s v="CAS6454140"/>
    <s v="Issue"/>
    <s v="Return / Replace / Scrap"/>
    <s v="Defective Product"/>
    <m/>
    <s v="Reliability"/>
    <x v="4"/>
    <s v="Sys Comp"/>
    <x v="50"/>
    <x v="1"/>
    <s v="REPLACE / SCRAP_x000a_QTY (1), RC-04-PRX-M_x000a_00-18-C8-40-F9-C0_x000a_SO13903472_x000a_Ship: 7/22/2024_x000a__x000a_Ship to:_x000a_Advent Communications_x000a_ATTN : Mike Jouder _x000a_250 Meadowlands Boulevard_x000a_Washington, PA 15301_x000a__x000a_Reason:_x000a_Reader not discoverable after failed firmware update._x000a__x000a_SO13903472_x000a_CS called RC04 offline with red light not connecting - took to home network and was able to discover in the Isonas Configuration Tool- he then tried to update firmware he got to 99% and then it hung for 5+ minutes- got a error- he didn't remember the error-closed the window and then could not discover the RC04 again._x000a_he tried to power cycle no change- we tried to FDR on the phone no change ."/>
    <s v="Paul Galla"/>
    <s v="TECH ACCOMMODATION"/>
    <s v="CAS6454140 RPL TAC"/>
    <m/>
    <m/>
    <s v="Schlage System Components"/>
    <s v="Sys Comp"/>
    <s v="RC04"/>
    <s v="Security"/>
    <n v="1"/>
    <s v="0321033~Functional Electronic|1040~Funzionamento Elettronico|3082~Función electrónica|1036~Electronique fonctionnelle"/>
    <s v="1701036~La Mise à Jour du Microprogramme a Éch|3082~Fallo actualización firmware|1040~Aggiornamento del Firmware Fallito|1033~Firmware Update Failed"/>
    <s v="0601033~Will Not Update|1036~Will not update|3082~No actualiza|1040~Non si aggiorna"/>
    <x v="0"/>
    <m/>
    <s v="RC-04-PRX-M"/>
    <s v="Firmware"/>
    <m/>
    <m/>
    <d v="2024-08-08T20:00:00"/>
    <m/>
    <m/>
    <s v="Replace Only"/>
    <s v="Resolved"/>
    <s v="Jeffrey Lomauro"/>
    <s v="Jeff Livingston"/>
    <s v="Commercial"/>
    <d v="2024-08-08T20:00:00"/>
    <n v="0"/>
    <s v="Schlage System Components"/>
    <s v="Functional Electronic"/>
    <s v="Firmware Update Failed"/>
    <s v="Will Not Update"/>
    <s v="2026 / 02"/>
    <s v="Return / Replace / Scrap"/>
    <s v="Product"/>
    <x v="0"/>
  </r>
  <r>
    <d v="2026-02-24T13:25:17"/>
    <s v="CAS6448616"/>
    <s v="Issue"/>
    <s v="Return / Replace / Scrap"/>
    <s v="Defective Product"/>
    <m/>
    <s v="Out of Box"/>
    <x v="3"/>
    <s v="Dctl"/>
    <x v="71"/>
    <x v="2"/>
    <s v="Return/Replace_x000a_(1) 9540-3462 Controller Assy.                  115  _x000a_Defective_x000a_Product Support - CAS6425316_x000a__x000a_Ship to:_x000a_CRAFTMASTER HARDWARE LLC  _x000a_190 Veterans Dr  _x000a_Northvale         NJ 07647         _x000a__x000a_Do you need a replacement for a component or the entire device?: Component_x000a_Please describe the component: need replacement 9540-3462 for defective unit_x000a_Is there anything else we should know about this return?: customer created case# CAS6425316_x000a_Selected primary Product Type: Closers_x000a_Do you also need to update the Ship To Address on your order?: No_x000a_The original ship-to address is saved on the shipping tab._x000a_Email: clogan@craftmaster.net_x000a_Phone Number: 2017680808_x000a_Preferred Contact Method: Email"/>
    <s v="Kendell Intermediate Corp - dba Craftmaster"/>
    <s v="SO02658390"/>
    <s v="P209049"/>
    <s v="44957621"/>
    <n v="1"/>
    <s v="Lcn"/>
    <s v="Dctl"/>
    <s v="95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9540-3462 Controller Assy.                  115"/>
    <s v="Control Box"/>
    <m/>
    <m/>
    <d v="2024-07-21T20:00:00"/>
    <m/>
    <m/>
    <s v="Return and Replace"/>
    <s v="Active"/>
    <s v="Portal Cases"/>
    <s v="Lisa Waterhouse"/>
    <s v="Commercial"/>
    <d v="2024-07-21T20:00:00"/>
    <n v="0"/>
    <s v="Lcn"/>
    <s v="Door Not in Control"/>
    <s v="Won't Stay in Adjustment"/>
    <s v=""/>
    <s v="2026 / 02"/>
    <s v="Return / Replace / Scrap"/>
    <s v="Product"/>
    <x v="0"/>
  </r>
  <r>
    <d v="2026-02-26T11:57:34"/>
    <s v="CAS6453500"/>
    <s v="Issue"/>
    <s v="Return / Replace / Scrap"/>
    <s v="Defective Product"/>
    <m/>
    <s v="Reliability"/>
    <x v="13"/>
    <s v="Sys Comp"/>
    <x v="91"/>
    <x v="5"/>
    <s v="Fault: The initial installation of the button was performed, and the valve was adjusted to provide a hold time of approximately 6 to 7 seconds. This allows the door operator sufficient time to open the door while the electromagnets are deactivated. Two days after the button was installed, the customer reported a door malfunction. It was discovered that the button was not providing the hold time necessary for the operator to open the door. The button was disassembled, and it was found that adjusting its valve did not change the hold time. Tests were performed on the door with another button, adjusting its valve, and it functioned and maintained the hold time. It was concluded that the fault lies with the button, which is not providing a hold time._x000a__x000a_Line 1 / QTY = 1 / PUSHBUTTON.631.AL.EX.DA / 043156576395"/>
    <s v="ANIXTER INC"/>
    <s v="14241242"/>
    <s v="124-418819-124"/>
    <m/>
    <n v="1"/>
    <s v="Locknetics"/>
    <s v="Sys Comp"/>
    <s v="Pushplt"/>
    <s v="Olathe"/>
    <n v="1"/>
    <s v="0321033~Functional Electronic|1040~Funzionamento Elettronico|3082~Función electrónica|1036~Electronique fonctionnelle"/>
    <s v="3971033~Wiring|1036~Câblage|1040~Cablaggio|3082~Alambrado|1055~Kablolama"/>
    <m/>
    <x v="0"/>
    <m/>
    <s v="043156576395"/>
    <s v="PPH-100-AL"/>
    <m/>
    <m/>
    <d v="2026-01-05T19:00:00"/>
    <m/>
    <m/>
    <s v="Replace Only"/>
    <s v="Active"/>
    <s v="Lonnie Carl"/>
    <s v="Lonnie Carl"/>
    <s v="International"/>
    <d v="2026-01-05T19:00:00"/>
    <n v="1"/>
    <s v="Locknetics"/>
    <s v="Functional Electronic"/>
    <s v="Wiring"/>
    <s v=""/>
    <s v="2026 / 02"/>
    <s v="Return / Replace / Scrap"/>
    <s v="Product"/>
    <x v="0"/>
  </r>
  <r>
    <d v="2026-02-27T10:58:09"/>
    <s v="CAS6455903"/>
    <s v="Issue"/>
    <s v="Return / Replace / Scrap"/>
    <s v="Incorrect/Missing Product"/>
    <m/>
    <m/>
    <x v="9"/>
    <s v="Door"/>
    <x v="92"/>
    <x v="6"/>
    <s v="Pending Approval (Davidson or Guthrie) 02/27_x000a__x000a_(30)  No Charge Glass Replacement 961749, opening#108, inactive leaf_x000a__x000a_Enterprise State Community College_x000a_600 Plaza Drive_x000a_Enterprise, AL 36330_x000a__x000a_ Charles Mayhall (Project Manager) 251-510-2995_x000a__x000a_Robert Harrison (Superintendent) 251-233-8710_x000a__x000a_Please create a case for a No Charge tornado glass replacement of (1) PNF narrow light – Quality will replace onsite._x000a_• Problem: Glass arrived broken from Steelcraft last year. Customer let me know but had to install the door to close the opening and finish the building. They are now ready for us to replace the glass. See photo._x000a_• Kevin Guthrie in quality will replace on site, targeting next week_x000a_• Customer: Brabner and Hollon #1400_x000a_• Order: PO#625999//SO#961749, line 30, opening#108, inactive leaf only of 6070 LM9300 pair (1 piece of 6MS0039A glass to replace)_x000a_• Customer Contact is Kelsey Stuart (cc’d)_x000a_ Kelsey, please reply all here when you have a site address and contact."/>
    <s v="BRABNER &amp; HOLLON"/>
    <s v="961749"/>
    <s v="625999"/>
    <s v="11851819"/>
    <n v="30"/>
    <s v="Steelcraft"/>
    <s v="Door"/>
    <s v="Paladin PW"/>
    <s v="Blue Ash"/>
    <n v="1"/>
    <s v="0241036~Allegion a produit un produit incorrect|1033~Allegion Manuf Incorrect Product"/>
    <s v="9401033~Incorrect Trim|1036~Garniture incorrecte|1040~Trim errato|3082~Ajuste incorrecto|1055~Yanlış Trim"/>
    <m/>
    <x v="0"/>
    <m/>
    <s v="PW144 PNF INACT ONLY"/>
    <m/>
    <m/>
    <m/>
    <m/>
    <d v="2026-02-27T00:00:00"/>
    <m/>
    <s v="Replace Only"/>
    <s v="Active"/>
    <s v="Stephen Estep"/>
    <s v="Jeff Livingston"/>
    <s v="Commercial"/>
    <d v="2026-02-27T00:00:00"/>
    <n v="1"/>
    <s v="Steelcraft"/>
    <s v="Allegion Manuf Incorrect Product"/>
    <s v="Incorrect Trim"/>
    <s v=""/>
    <s v="2026 / 02"/>
    <s v="Return / Replace / Scrap"/>
    <s v="Product"/>
    <x v="0"/>
  </r>
  <r>
    <d v="2026-02-27T12:20:51"/>
    <s v="CAS6456263"/>
    <s v="Issue"/>
    <s v="Return / Replace / Scrap"/>
    <s v="Defective Product"/>
    <m/>
    <s v="Out of Box"/>
    <x v="2"/>
    <s v="Lock"/>
    <x v="2"/>
    <x v="1"/>
    <s v="N/C REPLACE LINE 6 QTY 1)_x000a_LOCK.L9485.P6.EV.03.626.00A.RH.09-666.10-072.134.1 3/16.KA-0BIT.DETAIL.C124.48-009-EV.2_x000a__x000a_Per customer: We have qty-1 L9485 on this order that broke along the seam weld when we went to install_x000a_ _x000a_Ship To:_x000a_FDC STORAGE FACILITY_x000a_2615 S 80TH ST_x000a_SUITE 130_x000a_TACOMA, WA 98409"/>
    <s v="FRONTIER DOOR &amp; CABINET INC"/>
    <s v="14183018"/>
    <s v="FDC0000306300"/>
    <s v="8038794"/>
    <n v="6"/>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SLLK*11006356"/>
    <s v="L9485"/>
    <m/>
    <m/>
    <d v="2025-10-13T02:00:00"/>
    <m/>
    <m/>
    <s v="Replace Only"/>
    <s v="Active"/>
    <s v="Collin Cornelius"/>
    <s v="Collin Cornelius"/>
    <s v="Commercial"/>
    <d v="2025-10-13T02:00:00"/>
    <n v="0"/>
    <s v="Schlage Commercial"/>
    <s v="Functional Mechanical"/>
    <s v="Broken / Bad Parts"/>
    <s v=""/>
    <s v="2026 / 02"/>
    <s v="Return / Replace / Scrap"/>
    <s v="Product"/>
    <x v="0"/>
  </r>
  <r>
    <d v="2026-02-23T13:47:14"/>
    <s v="CAS6446021"/>
    <s v="Issue"/>
    <s v="Return / Replace / Scrap"/>
    <s v="Incorrect/Missing Product"/>
    <m/>
    <m/>
    <x v="9"/>
    <s v="Door"/>
    <x v="25"/>
    <x v="6"/>
    <s v="ACCT# 8581  ISSUE CREDIT $1373.12   (KM)  _x000a_Selected credit reason: Other_x000a_Is there anything else we should know about this request: PO 16252 FOR 7 OF THE BS02520 161 FACE BORE IS OFF SET BY 1/8_x000a_One or more files were provided by the customer and saved in the timeline._x000a_Email: sgibbs@jeldwen.com_x000a_Phone Number: (530) 704-3422_x000a_Preferred Contact Method: Email_x000a_I was in the shop yesterday and they shared a few ongoing issues on going with me.  We will pursue credit in the formal manor, but I want to make sure that you are seeing this and knowing the scale of what we are going through in day.  These problems are affecting the shop’s ability to prep in allotted time per preparation._x000a_ _x000a_7 each BS03520._x000a_ _x000a_Thanks,_x000a_Kraig"/>
    <s v="AMERICAN BUILDING SUPPLY"/>
    <s v="107667"/>
    <s v="16252"/>
    <s v="11888224"/>
    <m/>
    <s v="Steelcraft"/>
    <s v="Door"/>
    <s v="SZ"/>
    <s v="Blue Ash"/>
    <n v="1"/>
    <s v="0241036~Allegion a produit un produit incorrect|1033~Allegion Manuf Incorrect Product"/>
    <s v="9601033~Door Size Height"/>
    <m/>
    <x v="0"/>
    <m/>
    <m/>
    <m/>
    <m/>
    <m/>
    <m/>
    <d v="2026-02-25T00:00:00"/>
    <m/>
    <s v="Credit Request"/>
    <s v="Resolved"/>
    <s v="Portal Cases"/>
    <s v="Stephen Estep"/>
    <s v="Commercial"/>
    <d v="2026-02-25T00:00:00"/>
    <n v="1"/>
    <s v="Steelcraft"/>
    <s v="Allegion Manuf Incorrect Product"/>
    <s v="Door Size Height"/>
    <s v=""/>
    <s v="2026 / 02"/>
    <s v="Return / Replace / Scrap"/>
    <s v="Product"/>
    <x v="0"/>
  </r>
  <r>
    <d v="2026-02-23T14:25:08"/>
    <s v="CAS6446199"/>
    <s v="Issue"/>
    <s v="Return / Replace / Scrap"/>
    <s v="Quantity"/>
    <m/>
    <m/>
    <x v="2"/>
    <s v="Lock"/>
    <x v="36"/>
    <x v="1"/>
    <s v="Line 1 -Did not receive cylinders_x000a_Received another customers cylinders_x000a_Old RPA 51009250506201_x000a_NEW RPA # 52402260506201 , NH _x000a_Replace no charge:_x000a_Line 1 Qty 10_x000a_CYL.23-030-6.EV.626.T123.MK.DETAIL_x000a_STR 627581U_x000a_GGM_x000a__x000a_Ship next day air to:_x000a_Emily Sheppard DBA Jack's Locksmith_x000a_78 Woods Rd_x000a_Spruce Pine, NC 28777_x000a__x000a_Call tag to send received cylinders to correct customer-CAS6445811"/>
    <s v="COOK &amp; BOARDMAN LLC"/>
    <s v="14266572"/>
    <s v="5941263-01"/>
    <s v="8165316"/>
    <n v="1"/>
    <s v="Schlage Commercial"/>
    <s v="Lock"/>
    <s v="Cylinder"/>
    <s v="Security"/>
    <n v="10"/>
    <s v="0641033~Allegion Shipped Incorrect Amount|1040~(Allegion) Spedito Valore/Q.tà Errato|3082~Allegion envió una cantidad incorrecta|1036~Allegion a expédié un montant incorrect"/>
    <s v="3251033~Shortage|1040~Mancanza|1055~Eksiklik|3082~Escaso|1036~Rupture"/>
    <m/>
    <x v="1"/>
    <m/>
    <s v="CYLSS-SLCY*5066470"/>
    <m/>
    <m/>
    <m/>
    <d v="2026-02-15T19:00:00"/>
    <m/>
    <m/>
    <s v="Replace Only"/>
    <s v="Resolved"/>
    <s v="Tuesday Bailey"/>
    <s v="Kevin Durand"/>
    <s v="Commercial"/>
    <d v="2026-02-15T19:00:00"/>
    <n v="10"/>
    <s v="Schlage Commercial"/>
    <s v="Allegion Shipped Incorrect Amount"/>
    <s v="Shortage"/>
    <s v=""/>
    <s v="2026 / 02"/>
    <s v="Return / Replace / Scrap"/>
    <s v="Product"/>
    <x v="0"/>
  </r>
  <r>
    <d v="2026-02-23T17:07:20"/>
    <s v="CAS6446895"/>
    <s v="Issue"/>
    <s v="Return / Replace / Scrap"/>
    <s v="Incorrect/Missing Product"/>
    <m/>
    <m/>
    <x v="1"/>
    <s v="Accy"/>
    <x v="1"/>
    <x v="0"/>
    <s v="SIF credit, material in box did not match what they ordered. Ordered on new PO, please scrap material or return to stock. _x000a__x000a_Line 3 - Qty 8 - 5BB1 4.5 x 4 652 TW8 CON_x000a__x000a_Ship to:_x000a_Architectural Doors_x000a_3900 HOLLY ST_x000a_Denver, CO 80207_x000a_USA_x000a__x000a_Is there anything else we should know about this return?: SKU # didn't match what was listed on the PO as 4-1/2&quot; x 4-1/2&quot;. _x000a_A replacement order has been placed.  PO #609134._x000a_Please return these for full credit._x000a_Selected primary Product Type: Accessories_x000a_Do you also need to update the Ship To Address on your order?: No_x000a_The original ship-to address is saved on the shipping tab._x000a_Did the label match the product inside?: Yes_x000a_Email: talf@archdoorsinc.com_x000a_Phone Number: 13033221410_x000a_Preferred Contact Method: Email"/>
    <s v="Cook &amp; Boardman dba Architectural Doors"/>
    <s v="SO03275455"/>
    <s v="609129"/>
    <s v="45704218"/>
    <n v="3"/>
    <s v="Ives / Gj Commercial"/>
    <s v="Accy"/>
    <s v="Hinges"/>
    <s v="Indianapolis"/>
    <n v="8"/>
    <s v="0281033~Allegion Sent Incorrect Product / Part"/>
    <s v="9731033~Incorrect Part / Component|1036~Composant/pièce incorrect|1040~Componente errato"/>
    <m/>
    <x v="0"/>
    <m/>
    <s v="5HG.11315"/>
    <m/>
    <m/>
    <m/>
    <d v="2026-02-16T19:00:00"/>
    <m/>
    <m/>
    <s v="Credit Request"/>
    <s v="Active"/>
    <s v="Portal Cases"/>
    <s v="Caleb Nanzer"/>
    <s v="Commercial"/>
    <d v="2026-02-16T19:00:00"/>
    <n v="8"/>
    <s v="Ives / Gj Commercial"/>
    <s v="Allegion Sent Incorrect Product / Part"/>
    <s v="Incorrect Part / Component"/>
    <s v=""/>
    <s v="2026 / 02"/>
    <s v="Return / Replace / Scrap"/>
    <s v="Product"/>
    <x v="0"/>
  </r>
  <r>
    <d v="2026-02-25T14:55:48"/>
    <s v="CAS6451591"/>
    <s v="Issue"/>
    <s v="Return / Replace / Scrap"/>
    <s v="Shipping"/>
    <m/>
    <m/>
    <x v="1"/>
    <s v="Accy"/>
    <x v="1"/>
    <x v="0"/>
    <s v="CUSTOMER RECEIVED WRONG SHIPMENT_x000a__x000a_SHIP TO_x000a_DH PACE COMPANY 95257280/SO03279384_x000a_2405 W UNIVERSITY DR STE 102_x000a_Tempe, AZ 85281_x000a_USA_x000a_PO  95257280/SO03279384_x000a__x000a_PICK UP_x000a_MIDLAND HARDWARE COMPANY_x000a_1521 W 117TH ST_x000a_CLEVELAND, OH 44107_x000a_USA_x000a_PO/301039-08/SO03279939_x000a__x000a_CUSTOMER ALSO STATES THAT THEY BELEIVE DH PACE HAS THEIR SHIPMENT"/>
    <s v="MIDLAND HARDWARE COMPANY"/>
    <s v="SO03279939"/>
    <s v="301039-08"/>
    <m/>
    <m/>
    <s v="Ives / Gj Commercial"/>
    <s v="Accy"/>
    <s v="Hinges"/>
    <s v="Indianapolis"/>
    <n v="1"/>
    <s v="Lost in Transit/Wrong Address"/>
    <s v="1743082~Dirección incorrecta - Transportista|1040~Indirizzo errato - Trasportatore|1036~Mauvaise adresse - Transporteur|1033~Wrong Address - Carrier"/>
    <m/>
    <x v="2"/>
    <m/>
    <m/>
    <m/>
    <m/>
    <m/>
    <d v="2026-02-24T19:00:00"/>
    <m/>
    <m/>
    <s v="Return Only"/>
    <s v="Active"/>
    <s v="Lorell McDonald"/>
    <s v="Lorell McDonald"/>
    <s v="Commercial"/>
    <d v="2026-02-24T19:00:00"/>
    <n v="1"/>
    <s v="Ives / Gj Commercial"/>
    <s v="Lost in Transit/Wrong Address"/>
    <s v="Wrong Address - Carrier"/>
    <s v=""/>
    <s v="2026 / 02"/>
    <s v="Return / Replace / Scrap"/>
    <s v="Product"/>
    <x v="0"/>
  </r>
  <r>
    <d v="2026-02-25T15:21:10"/>
    <s v="CAS6451709"/>
    <s v="Issue"/>
    <s v="Return / Replace / Scrap"/>
    <s v="Defective Product"/>
    <m/>
    <s v="Out of Box"/>
    <x v="1"/>
    <s v="Accy"/>
    <x v="7"/>
    <x v="0"/>
    <s v="WAITING ON PART NUMBER_x000a_RPL N/C_x000a_L2 1EA 103S630_x000a__x000a__x000a_INTEX COMMERCIAL DOOR SYSTEMS_x000a_1248 SUSSEX TPKE_x000a_BLDG A2_x000a_RANDOLPH, NJ 07869_x000a_USA"/>
    <s v="INTEX COMMERCIAL DOOR SYSTEMS"/>
    <s v="SO03181201"/>
    <s v="TQ24691-GJ"/>
    <s v="45592616"/>
    <n v="2"/>
    <s v="Ives / Gj Commercial"/>
    <s v="Accy"/>
    <s v="Overhead Door Holder / Stops"/>
    <s v="Indianapolis"/>
    <n v="1"/>
    <s v="0311033~Functional Mechanical|1040~Funzionamento Meccanico|3082~Función mecánica|1036~Functional Mechanical"/>
    <s v="9691033~Installation / Removal / Prep|1036~Installation / Préparation|1040~Installazione / Prep"/>
    <m/>
    <x v="0"/>
    <m/>
    <s v="OH.11183"/>
    <s v="100"/>
    <m/>
    <m/>
    <d v="2025-11-17T19:00:00"/>
    <m/>
    <m/>
    <s v="Replace Only"/>
    <s v="Active"/>
    <s v="Lorell McDonald"/>
    <s v="Lorell McDonald"/>
    <s v="Commercial"/>
    <d v="2025-11-17T19:00:00"/>
    <n v="0"/>
    <s v="Ives / Gj Commercial"/>
    <s v="Functional Mechanical"/>
    <s v="Installation / Removal / Prep"/>
    <s v=""/>
    <s v="2026 / 02"/>
    <s v="Return / Replace / Scrap"/>
    <s v="Product"/>
    <x v="0"/>
  </r>
  <r>
    <d v="2026-02-25T18:08:25"/>
    <s v="CAS6452239"/>
    <s v="Issue"/>
    <s v="Return / Replace / Scrap"/>
    <s v="Defective Product"/>
    <m/>
    <s v="Reliability"/>
    <x v="0"/>
    <s v="Exit"/>
    <x v="0"/>
    <x v="0"/>
    <s v="REPLACE N/C_x000a_LINE 1 (1 EACH) M996L -RV US26D FS- 06 RHR_x000a__x000a_PER CUSTOMER -  CAS6426423 DEFECTIVE_x000a__x000a_SHIP TO_x000a_THE LAZZARO COMPANIES_x000a_5880 BROADWAY_x000a_Merrillville, IN 46410_x000a_USA"/>
    <s v="LAZZARO CO"/>
    <s v="SO03073554"/>
    <s v="DD62381-306"/>
    <s v="45512000"/>
    <n v="1"/>
    <s v="Von Duprin"/>
    <s v="Exit"/>
    <s v="Trim/Controls"/>
    <s v="Indianapolis"/>
    <n v="1"/>
    <s v="0311033~Functional Mechanical|1040~Funzionamento Meccanico|3082~Función mecánica|1036~Functional Mechanical"/>
    <s v="1191033~Product Operation Issue|1040~Problema funzionamento prodotto|3082~Problema funcionamiento producto|1036~PB de fonctionnement du produit"/>
    <s v="0271033~Latch Does Not Fully Retract|1036~Le loquet ne se rétracte pas complètement|3082~Picaporte no abre completamente|1040~lo scrocco non rientra totalmente"/>
    <x v="0"/>
    <m/>
    <s v="M996L -RV US26D FS- 06 RHR"/>
    <s v="Latch"/>
    <m/>
    <d v="2025-09-18T00:00:00"/>
    <d v="2025-09-17T20:00:00"/>
    <m/>
    <m/>
    <s v="Replace Only"/>
    <s v="Active"/>
    <s v="Genesis Pearson"/>
    <s v="Deandra Ball"/>
    <s v="Commercial"/>
    <d v="2025-09-17T20:00:00"/>
    <n v="0"/>
    <s v="Von Duprin"/>
    <s v="Functional Mechanical"/>
    <s v="Product Operation Issue"/>
    <s v="Latch Does Not Fully Retract"/>
    <s v="2026 / 02"/>
    <s v="Return / Replace / Scrap"/>
    <s v="Product"/>
    <x v="0"/>
  </r>
  <r>
    <d v="2026-02-26T08:53:16"/>
    <s v="CAS6452577"/>
    <s v="Issue"/>
    <s v="Return / Replace / Scrap"/>
    <s v="Incorrect/Missing Product"/>
    <m/>
    <m/>
    <x v="8"/>
    <s v="Exit"/>
    <x v="93"/>
    <x v="0"/>
    <s v="REPLACE SO03290425_x000a_DONE 02/27/26 JB_x000a__x000a_REPLACE _x000a_Qty 4 each 4270100521 bottom latch_x000a_Qty 4 each SCREW.1029_x000a_FOR LINE 1 1990 / 1992NL-OP 44&quot; P35 SU HEX PB48_x000a__x000a_SHIP TO_x000a_25 DARTMOUTH ST_x000a_Westwood, MA 02090 _x000a__x000a_Is there anything else we should know about your request?: They are missing the following parts:_x000a__x000a_Qty 4 each 4270100521 bottom latch_x000a_Qty 4 each SCREW.1029_x000a__x000a_Please ship as soon as possible. Thank you!_x000a_Selected primary Product Type: Exits_x000a_Do you also need to update the Ship To Address on your order?: No_x000a_The original ship-to address is saved on the shipping tab._x000a_Email: t.foust@seclock.com_x000a_Phone Number: 7812343692_x000a_Preferred Contact Method: Email"/>
    <s v="SECLOCK"/>
    <s v="SO03244696"/>
    <s v="660787##PT2"/>
    <s v="45695296"/>
    <n v="1"/>
    <s v="Falcon"/>
    <s v="Exit"/>
    <s v="1990"/>
    <s v="Indianapolis"/>
    <n v="4"/>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270100521: RL BOTTOM LATCH"/>
    <m/>
    <m/>
    <m/>
    <d v="2026-02-09T19:00:00"/>
    <m/>
    <m/>
    <s v="Replace Only"/>
    <s v="Resolved"/>
    <s v="Portal Cases"/>
    <s v="Jacquelyn Bastone"/>
    <s v="Commercial"/>
    <d v="2026-02-09T19:00:00"/>
    <n v="4"/>
    <s v="Falcon - Exit"/>
    <s v="Allegion Sent Missing Product / Part"/>
    <s v="Missing Part / Component"/>
    <s v=""/>
    <s v="2026 / 02"/>
    <s v="Return / Replace / Scrap"/>
    <s v="Product"/>
    <x v="0"/>
  </r>
  <r>
    <d v="2026-02-26T16:56:43"/>
    <s v="CAS6454890"/>
    <s v="Issue"/>
    <s v="Return / Replace / Scrap"/>
    <s v="Incorrect/Missing Product"/>
    <m/>
    <m/>
    <x v="5"/>
    <s v="Electronic Locks"/>
    <x v="12"/>
    <x v="4"/>
    <s v="Replace_x000a_Qty 1_x000a_23599376-134 - Thickness kit, includes the spindle_x000a__x000a_s there anything else we should know about your request?: Missing spindl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tbutts@goschiller.com_x000a_Phone Number: 9316487444_x000a_Preferred Contact Method: Email"/>
    <s v="SCHILLER ARCHITECTURAL HARDWARE AND DOOR SYSTEMS"/>
    <s v="14101500"/>
    <s v="494602"/>
    <s v="7899933"/>
    <m/>
    <s v="Schlage Electronic Locks"/>
    <s v="Electronic Locks"/>
    <s v="CO200"/>
    <s v="Ensenada"/>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23599376-134"/>
    <m/>
    <m/>
    <m/>
    <d v="2026-02-27T00:00:00"/>
    <m/>
    <m/>
    <s v="Replace Only"/>
    <s v="Resolved"/>
    <s v="Portal Cases"/>
    <s v="Jeff Livingston"/>
    <s v="Commercial"/>
    <d v="2026-02-27T00:00:00"/>
    <n v="1"/>
    <s v="Schlage Electronic Locks"/>
    <s v="Allegion Sent Missing Product / Part"/>
    <s v="Missing Part / Component"/>
    <s v=""/>
    <s v="2026 / 02"/>
    <s v="Return / Replace / Scrap"/>
    <s v="Product"/>
    <x v="0"/>
  </r>
  <r>
    <d v="2026-02-27T08:52:32"/>
    <s v="CAS6455350"/>
    <s v="Issue"/>
    <s v="Return / Replace / Scrap"/>
    <s v="Incorrect/Missing Product"/>
    <m/>
    <m/>
    <x v="8"/>
    <s v="Exit"/>
    <x v="74"/>
    <x v="0"/>
    <s v="I have a customer Architectural Hardware that got the wrong finish on a replacement order. Hoping we can expedite a replacement out to him in the correct finish. This is the only thing holding the job up._x000a__x000a_RMA/replace_x000a__x000a_Please ship 1 each EXT.399_x000a__x000a_Please ship to the following address:_x000a__x000a_Architectural Hardware attention Mark Wolverton 2928 E Boone Ave, Spokane, WA 99202"/>
    <s v="ALLEGION - RSO NORTHWEST - OR"/>
    <m/>
    <s v="83366m"/>
    <m/>
    <m/>
    <s v="Falcon"/>
    <s v="Exit"/>
    <s v="1690"/>
    <s v="Indianapolis"/>
    <n v="1"/>
    <s v="0281033~Allegion Sent Incorrect Product / Part"/>
    <s v="9721033~Incorrect Product|1036~Produit incorrect|1040~Prodotto errato"/>
    <m/>
    <x v="0"/>
    <m/>
    <m/>
    <m/>
    <m/>
    <d v="2026-02-11T00:00:00"/>
    <m/>
    <m/>
    <m/>
    <s v="Return and Replace"/>
    <s v="Active"/>
    <s v="Derek Kemp"/>
    <s v="Derek Kemp"/>
    <s v="Commercial"/>
    <d v="2026-02-11T00:00:00"/>
    <n v="1"/>
    <s v="Falcon - Exit"/>
    <s v="Allegion Sent Incorrect Product / Part"/>
    <s v="Incorrect Product"/>
    <s v=""/>
    <s v="2026 / 02"/>
    <s v="Return / Replace / Scrap"/>
    <s v="Product"/>
    <x v="0"/>
  </r>
  <r>
    <d v="2026-02-27T09:55:12"/>
    <s v="CAS6455608"/>
    <s v="Issue"/>
    <s v="Return / Replace / Scrap"/>
    <s v="Incorrect/Missing Product"/>
    <m/>
    <m/>
    <x v="2"/>
    <s v="Lock"/>
    <x v="3"/>
    <x v="1"/>
    <s v="NC Replace from Line 7_x000a_Qty 1) 48029970 622_x000a__x000a_Missing spacer for 1 3/8&quot; thick door_x000a__x000a_Ship to:_x000a_FOUNDATION BLDG MATERIALS LLC_x000a_Attn: Doug Allen_x000a_150 ERIE STATION RD_x000a_WEST HENRIETTA, NY, 14586, US"/>
    <s v="Foundation Building Materials dba Henrietta Building Supplies"/>
    <s v="14113750"/>
    <s v="290272503"/>
    <s v="7937427"/>
    <n v="7"/>
    <s v="Schlage Commercial"/>
    <s v="Lock"/>
    <s v="ND"/>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8029970 622"/>
    <m/>
    <m/>
    <m/>
    <d v="2025-07-07T02:00:00"/>
    <m/>
    <m/>
    <s v="Replace Only"/>
    <s v="Active"/>
    <s v="Bethany Adams"/>
    <s v="Bethany Adams"/>
    <s v="Commercial"/>
    <d v="2025-07-07T02:00:00"/>
    <n v="0"/>
    <s v="Schlage Commercial"/>
    <s v="Allegion Sent Missing Product / Part"/>
    <s v="Missing Part / Component"/>
    <s v=""/>
    <s v="2026 / 02"/>
    <s v="Return / Replace / Scrap"/>
    <s v="Product"/>
    <x v="0"/>
  </r>
  <r>
    <d v="2026-02-23T09:47:36"/>
    <s v="CAS6444959"/>
    <s v="Issue"/>
    <s v="Return / Replace / Scrap"/>
    <s v="Defective Product"/>
    <m/>
    <s v="Out of Box"/>
    <x v="3"/>
    <s v="Dctl"/>
    <x v="4"/>
    <x v="2"/>
    <s v="RETURN &amp; REPLACE (61.9%) w/surcharge_x000a_QTY (1) 4040XP- 3071 ALUM SRT - Line 2_x000a_Issue call tag 10.5 Lbs._x000a__x000a_P/U-SHIP TO_x000a_CENTRAL INDIANA HARDWARE   _x000a_9190 CORPORATION DRIVE STE 101_x000a_INDIANAPOLIS      IN 46256 _x000a__x000a_Is there visible damage to exterior of shipping cartons?: no_x000a_Is there anything else we should know about your request?: one closer (C126B) had oil leaking out of the body in the box.  i will need a replacement body only_x000a_Selected primary Product Type: Closer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765493-01"/>
    <s v="3037530041"/>
    <s v="765493-01 9/3/2025"/>
    <n v="2"/>
    <s v="Lcn"/>
    <s v="Dctl"/>
    <s v="4040XP"/>
    <s v="Princeton"/>
    <n v="1"/>
    <s v="3151033~Leaking Out of the Box|1036~Fuite Hors de la Boîte|1031~Aus der Box auslaufen|1040~Perdita Prodotto Nuovo (Pre-Installazione)|3082~Fuga fuera de la caja|1055~Kutunun Dışına Sızan|2070~Vazando Fora da Caixa"/>
    <s v="9121033~Leaking at Packing Nut|1036~Fuite à l'écrou d'emballage|1040~Perdendo a Dado d'imballaggio|3082~Fugas en la tuerca de embalaje|1055~Ambalaj Somununda Sızıntı"/>
    <m/>
    <x v="0"/>
    <m/>
    <s v="4040XP- 3071 ALUM SRT"/>
    <s v="STD Cylinder"/>
    <m/>
    <m/>
    <d v="2025-09-02T20:00:00"/>
    <m/>
    <m/>
    <s v="Return and Replace"/>
    <s v="Active"/>
    <s v="Portal Cases"/>
    <s v="Karen Fischer"/>
    <s v="Commercial"/>
    <d v="2025-09-02T20:00:00"/>
    <n v="0"/>
    <s v="Lcn"/>
    <s v="Leaking Out of the Box"/>
    <s v="Leaking at Packing Nut"/>
    <s v=""/>
    <s v="2026 / 02"/>
    <s v="Return / Replace / Scrap"/>
    <s v="Product"/>
    <x v="0"/>
  </r>
  <r>
    <d v="2026-02-24T08:13:45"/>
    <s v="CAS6447264"/>
    <s v="Issue"/>
    <s v="Return / Replace / Scrap"/>
    <s v="Defective Product"/>
    <m/>
    <s v="Reliability"/>
    <x v="3"/>
    <s v="Dctl"/>
    <x v="94"/>
    <x v="2"/>
    <s v="Return/Replace_x000a_(1) RH 2034 CylAssy           STD                         MTBLK HWMS  _x000a_Leaking_x000a__x000a_Ship to:_x000a_Classic City Door &amp; Hardware LLC  _x000a_150 Fritzmar Lane  Ste 4  _x000a_Athens            GA 30607        _x000a__x000a_Do you need a replacement for a component or the entire device?: Device_x000a_Is there anything else we should know about this return?: Fluid started draining from the closer over the weekend._x000a_Selected primary Product Type: Closers_x000a_Do you also need to update the Ship To Address on your order?: No_x000a_The original ship-to address is saved on the shipping tab._x000a_One or more files were provided by the customer and saved in the timeline._x000a_Email: tim@classiccitydoor.com_x000a_Phone Number: 7065438857_x000a_Preferred Contact Method: Email"/>
    <s v="CLASSIC CITY DOOR &amp; HARDWARE"/>
    <s v="718079-00"/>
    <s v="300764-7"/>
    <s v="718079-00"/>
    <n v="5"/>
    <s v="Lcn"/>
    <s v="Dctl"/>
    <s v="2030"/>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RH 2034 CylAssy           STD                         MTBLK HWMS"/>
    <s v="Cylinder"/>
    <m/>
    <m/>
    <d v="2025-01-30T19:00:00"/>
    <m/>
    <m/>
    <s v="Return and Replace"/>
    <s v="Active"/>
    <s v="Portal Cases"/>
    <s v="Lisa Waterhouse"/>
    <s v="Commercial"/>
    <d v="2025-01-30T19:00:00"/>
    <n v="0"/>
    <s v="Lcn"/>
    <s v="Leaking After Install"/>
    <s v="Leaking at Shaft"/>
    <s v=""/>
    <s v="2026 / 02"/>
    <s v="Return / Replace / Scrap"/>
    <s v="Product"/>
    <x v="0"/>
  </r>
  <r>
    <d v="2026-02-24T12:44:24"/>
    <s v="CAS6448426"/>
    <s v="Issue"/>
    <s v="Return / Replace / Scrap"/>
    <s v="Defective Product"/>
    <m/>
    <s v="Out of Box"/>
    <x v="2"/>
    <s v="Lock"/>
    <x v="2"/>
    <x v="1"/>
    <s v="2/25/26 CM_x000a_SLD CREDIT RMA 14277822_x000a_QS REPLACEMENT_x000a__x000a_QS  10990537-0_x000a_DONE 02/24/26 CC_x000a_REPLACE _x000a_(QTY 4) L283-138-L9456 CORRIDOR_x000a_S00000771641-KIT_x000a_SHIP TO_x000a_S A MORMAN &amp; COMPANY_x000a_1100 GEZON PKWY SW_x000a_GRAND RAPIDS, MI, 49509"/>
    <s v="S A MORMAN &amp; CO"/>
    <s v="14077531"/>
    <s v="241126S"/>
    <s v="7870191"/>
    <n v="3"/>
    <s v="Schlage Commercial"/>
    <s v="Lock"/>
    <s v="L9000"/>
    <s v="Security"/>
    <n v="4"/>
    <s v="0311033~Functional Mechanical|1040~Funzionamento Meccanico|3082~Función mecánica|1036~Functional Mechanical"/>
    <s v="0161033~Broken / Bad Parts|1040~Parti rotte / difettose|3082~Partes rotas / malas|1036~Pièces cassées / mauvaises"/>
    <m/>
    <x v="0"/>
    <m/>
    <s v="S00000771641-KIT"/>
    <s v="L9456"/>
    <m/>
    <m/>
    <d v="2025-05-05T20:00:00"/>
    <m/>
    <m/>
    <s v="Replace Only"/>
    <s v="Active"/>
    <s v="Carla Castelli"/>
    <s v="Kevin Durand"/>
    <s v="Commercial"/>
    <d v="2025-05-05T20:00:00"/>
    <n v="0"/>
    <s v="Schlage Commercial"/>
    <s v="Functional Mechanical"/>
    <s v="Broken / Bad Parts"/>
    <s v=""/>
    <s v="2026 / 02"/>
    <s v="Return / Replace / Scrap"/>
    <s v="Product"/>
    <x v="0"/>
  </r>
  <r>
    <d v="2026-02-24T13:05:24"/>
    <s v="CAS6448522"/>
    <s v="Issue"/>
    <s v="Return / Replace / Scrap"/>
    <s v="Incorrect/Missing Product"/>
    <m/>
    <m/>
    <x v="2"/>
    <s v="Lock"/>
    <x v="2"/>
    <x v="1"/>
    <s v="RPL ORDER #  14277332_x000a_DONE 02/24/26 CC_x000a_REPLACE_x000a_(QTY 20) 09-403 06A 626 _x000a_S00000408028_x000a_SHORT SHIPPED"/>
    <s v="S A MORMAN &amp; CO"/>
    <s v="14207172"/>
    <s v="252023EG"/>
    <s v="8085822"/>
    <n v="4"/>
    <s v="Schlage Commercial"/>
    <s v="Lock"/>
    <s v="L9000"/>
    <s v="Security"/>
    <n v="20"/>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S00000408028"/>
    <s v="L9456"/>
    <m/>
    <m/>
    <d v="2025-11-24T19:00:00"/>
    <m/>
    <m/>
    <s v="Replace Only"/>
    <s v="Resolved"/>
    <s v="Carla Castelli"/>
    <s v="Carla Castelli"/>
    <s v="Commercial"/>
    <d v="2025-11-24T19:00:00"/>
    <n v="0"/>
    <s v="Schlage Commercial"/>
    <s v="Allegion Sent Missing Product / Part"/>
    <s v="Missing Part / Component"/>
    <s v=""/>
    <s v="2026 / 02"/>
    <s v="Return / Replace / Scrap"/>
    <s v="Product"/>
    <x v="0"/>
  </r>
  <r>
    <d v="2026-02-26T11:21:37"/>
    <s v="CAS6453313"/>
    <s v="Issue"/>
    <s v="Return / Replace / Scrap"/>
    <s v="Defective Product"/>
    <m/>
    <s v="Reliability"/>
    <x v="5"/>
    <s v="Electronic Locks"/>
    <x v="11"/>
    <x v="1"/>
    <s v="Please replace MTK_x000a_Customer will call back with order number. so we can replace readers from AD lock_x000a_S/N: 000000085852, 0000000_x000a_s00030876545_x000a_order number: PO173-2_x000a__x000a_PLEASE REPLACE_x000a_QTY 2_x000a_MTK2-GRY FOR AD SERIES LOCKSETS_x000a__x000a_ISSUE: KEYPAD HAS FAILED/NO LONGER READS_x000a__x000a_sknebel@elliottdata.com_x000a__x000a_SHIP TO: _x000a_17825 EDISON AVE_x000a_CHESTERFIELD MO 63005"/>
    <s v="Samantha Knebel"/>
    <s v="TECH ACCOMMODATION"/>
    <s v="CAS6453313 RPL TAC"/>
    <m/>
    <m/>
    <s v="Schlage Electronic Locks"/>
    <s v="Electronic Locks"/>
    <s v="Multi-Technology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MTK-GRY"/>
    <s v="MTK 15"/>
    <m/>
    <m/>
    <m/>
    <d v="2026-02-26T02:00:00"/>
    <m/>
    <s v="Replace Only"/>
    <s v="Active"/>
    <s v="Lindsay Weddel"/>
    <s v="Jeff Livingston"/>
    <s v="Commercial"/>
    <d v="2026-02-26T02:00:00"/>
    <n v="2"/>
    <s v="Schlage Electronic Locks"/>
    <s v="Functional Electronic"/>
    <s v="POST Fail (Power On Self Test)"/>
    <s v=""/>
    <s v="2026 / 02"/>
    <s v="Return / Replace / Scrap"/>
    <s v="Product"/>
    <x v="1"/>
  </r>
  <r>
    <d v="2026-02-26T12:19:35"/>
    <s v="CAS6453599"/>
    <s v="Issue"/>
    <s v="Return / Replace / Scrap"/>
    <s v="Incorrect/Missing Product"/>
    <m/>
    <m/>
    <x v="9"/>
    <s v="Door"/>
    <x v="41"/>
    <x v="6"/>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1"/>
    <s v="Steelcraft"/>
    <s v="Door"/>
    <s v="F/FN"/>
    <s v="Blue Ash"/>
    <n v="1"/>
    <s v="0241036~Allegion a produit un produit incorrect|1033~Allegion Manuf Incorrect Product"/>
    <s v="9561033~Prep Location - Lock/Strike"/>
    <m/>
    <x v="0"/>
    <m/>
    <s v="F 144D"/>
    <m/>
    <m/>
    <m/>
    <d v="2026-02-25T19:00:00"/>
    <m/>
    <m/>
    <s v="Replace Only"/>
    <s v="Active"/>
    <s v="Ronald Holley"/>
    <s v="Jeff Livingston"/>
    <s v="Commercial"/>
    <d v="2026-02-25T19:00:00"/>
    <n v="1"/>
    <s v="Steelcraft"/>
    <s v="Allegion Manuf Incorrect Product"/>
    <s v="Prep Location - Lock/Strike"/>
    <s v=""/>
    <s v="2026 / 02"/>
    <s v="Return / Replace / Scrap"/>
    <s v="Product"/>
    <x v="0"/>
  </r>
  <r>
    <d v="2026-02-26T12:19:35"/>
    <s v="CAS6453599"/>
    <s v="Issue"/>
    <s v="Return / Replace / Scrap"/>
    <s v="Incorrect/Missing Product"/>
    <m/>
    <m/>
    <x v="9"/>
    <s v="Door"/>
    <x v="41"/>
    <x v="6"/>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16"/>
    <s v="Steelcraft"/>
    <s v="Door"/>
    <s v="F/FN"/>
    <s v="Blue Ash"/>
    <n v="2"/>
    <s v="0241036~Allegion a produit un produit incorrect|1033~Allegion Manuf Incorrect Product"/>
    <s v="9561033~Prep Location - Lock/Strike"/>
    <m/>
    <x v="0"/>
    <m/>
    <s v="F 144D"/>
    <s v="F/FN"/>
    <m/>
    <m/>
    <d v="2026-02-25T19:00:00"/>
    <m/>
    <m/>
    <s v="Replace Only"/>
    <s v="Active"/>
    <s v="Ronald Holley"/>
    <s v="Jeff Livingston"/>
    <s v="Commercial"/>
    <d v="2026-02-25T19:00:00"/>
    <n v="2"/>
    <s v="Steelcraft"/>
    <s v="Allegion Manuf Incorrect Product"/>
    <s v="Prep Location - Lock/Strike"/>
    <s v=""/>
    <s v="2026 / 02"/>
    <s v="Return / Replace / Scrap"/>
    <s v="Product"/>
    <x v="0"/>
  </r>
  <r>
    <d v="2026-02-26T12:19:35"/>
    <s v="CAS6453599"/>
    <s v="Issue"/>
    <s v="Return / Replace / Scrap"/>
    <s v="Incorrect/Missing Product"/>
    <m/>
    <m/>
    <x v="9"/>
    <s v="Door"/>
    <x v="41"/>
    <x v="6"/>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19"/>
    <s v="Steelcraft"/>
    <s v="Door"/>
    <s v="F/FN"/>
    <s v="Blue Ash"/>
    <n v="1"/>
    <s v="0241036~Allegion a produit un produit incorrect|1033~Allegion Manuf Incorrect Product"/>
    <s v="9561033~Prep Location - Lock/Strike"/>
    <m/>
    <x v="0"/>
    <m/>
    <s v="F 164D"/>
    <m/>
    <m/>
    <m/>
    <d v="2026-02-25T19:00:00"/>
    <m/>
    <m/>
    <s v="Replace Only"/>
    <s v="Active"/>
    <s v="Ronald Holley"/>
    <s v="Jeff Livingston"/>
    <s v="Commercial"/>
    <d v="2026-02-25T19:00:00"/>
    <n v="1"/>
    <s v="Steelcraft"/>
    <s v="Allegion Manuf Incorrect Product"/>
    <s v="Prep Location - Lock/Strike"/>
    <s v=""/>
    <s v="2026 / 02"/>
    <s v="Return / Replace / Scrap"/>
    <s v="Product"/>
    <x v="0"/>
  </r>
  <r>
    <d v="2026-02-26T12:19:35"/>
    <s v="CAS6453599"/>
    <s v="Issue"/>
    <s v="Return / Replace / Scrap"/>
    <s v="Incorrect/Missing Product"/>
    <m/>
    <m/>
    <x v="9"/>
    <s v="Door"/>
    <x v="41"/>
    <x v="6"/>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37"/>
    <s v="Steelcraft"/>
    <s v="Door"/>
    <s v="F/FN"/>
    <s v="Blue Ash"/>
    <n v="1"/>
    <s v="0241036~Allegion a produit un produit incorrect|1033~Allegion Manuf Incorrect Product"/>
    <s v="9561033~Prep Location - Lock/Strike"/>
    <m/>
    <x v="0"/>
    <m/>
    <s v="F 144D"/>
    <m/>
    <m/>
    <m/>
    <d v="2026-02-18T19:00:00"/>
    <d v="2026-02-26T00:00:00"/>
    <m/>
    <s v="Replace Only"/>
    <s v="Active"/>
    <s v="Ronald Holley"/>
    <s v="Jeff Livingston"/>
    <s v="Commercial"/>
    <d v="2026-02-18T19:00:00"/>
    <n v="1"/>
    <s v="Steelcraft"/>
    <s v="Allegion Manuf Incorrect Product"/>
    <s v="Prep Location - Lock/Strike"/>
    <s v=""/>
    <s v="2026 / 02"/>
    <s v="Return / Replace / Scrap"/>
    <s v="Product"/>
    <x v="0"/>
  </r>
  <r>
    <d v="2026-02-27T10:34:31"/>
    <s v="CAS6455803"/>
    <s v="Issue"/>
    <s v="Return / Replace / Scrap"/>
    <s v="Defective Product"/>
    <m/>
    <s v="Out of Box"/>
    <x v="2"/>
    <s v="Lock"/>
    <x v="2"/>
    <x v="1"/>
    <s v="NO CHARGE REPLACEMENT ORDER: _x000a__x000a_RETRACTOR LEVER L583-021_x000a_S00000052979_x000a__x000a_FOR_x000a_LINE 20 QTY 1_x000a_LOCK.L9080.H.17.622.00A.LR.09-663.10-072.134.1 3/16.DETAIL.BRN_x000a__x000a_Is there visible damage to exterior of shipping cartons?: no_x000a_Is there anything else we should know about your request?: the Lock Case Assembly is missing the &quot;Retractor Lever&quot; (L583-021).  Please see attached Photos_x000a_Selected primary Product Type: Mechanical Locks_x000a_Do you also need to update the Ship To Address on your order?: No_x000a_The original ship-to address is saved on the shipping tab._x000a_One or more files were provided by the customer and saved in the timeline._x000a_Email: ssmith@waltersandwolf.com_x000a_Phone Number: 6023501920_x000a_Preferred Contact Method: Email"/>
    <s v="WALTERS &amp; WOLF CONSTRUCTION SPECIALTIES INC"/>
    <s v="14211613"/>
    <s v="SS4084108"/>
    <s v="8097912"/>
    <n v="20"/>
    <s v="Schlage Commercial"/>
    <s v="Lock"/>
    <s v="L9000"/>
    <s v="Security"/>
    <n v="1"/>
    <s v="0491040~Imballaggio|1033~Insufficient Packaging|1036~Emballage|3082~Embalaje"/>
    <s v="1111040~Imballaggio|3082~Embalaje|1033~Insufficient Packaging|1036~Emballage"/>
    <m/>
    <x v="1"/>
    <m/>
    <s v="L-SLLK*9051014"/>
    <s v="L9080"/>
    <m/>
    <m/>
    <d v="2025-12-07T19:00:00"/>
    <m/>
    <m/>
    <s v="Replace Only"/>
    <s v="Resolved"/>
    <s v="Portal Cases"/>
    <s v="Ramiro Hernandez"/>
    <s v="Commercial"/>
    <d v="2025-12-07T19:00:00"/>
    <n v="1"/>
    <s v="Schlage Commercial"/>
    <s v="Insufficient Packaging"/>
    <s v="Insufficient Packaging"/>
    <s v=""/>
    <s v="2026 / 02"/>
    <s v="Return / Replace / Scrap"/>
    <s v="Product"/>
    <x v="0"/>
  </r>
  <r>
    <d v="2026-02-27T14:18:50"/>
    <s v="CAS6456768"/>
    <s v="Issue"/>
    <s v="Return / Replace / Scrap"/>
    <s v="Defective Product"/>
    <m/>
    <s v="Out of Box"/>
    <x v="0"/>
    <s v="Exit"/>
    <x v="66"/>
    <x v="0"/>
    <s v="Is there visible damage to exterior of shipping cartons?: no_x000a_Is there anything else we should know about your request?: This mullion came in with concealed damage._x000a_Selected primary Product Type: Exits_x000a_Do you also need to update the Ship To Address on your order?: No_x000a_The original ship-to address is saved on the shipping tab._x000a_One or more files were provided by the customer and saved in the timeline._x000a_Email: mburstein@sentineldoor.com_x000a_Phone Number: 18003277848_x000a_Preferred Contact Method: Email_x000a_"/>
    <s v="SENTINEL DOOR CONTROLS"/>
    <s v="SO03259633"/>
    <s v="PO62253"/>
    <s v="45715113"/>
    <n v="1"/>
    <m/>
    <m/>
    <m/>
    <m/>
    <n v="1"/>
    <s v="0491040~Imballaggio|1033~Insufficient Packaging|1036~Emballage|3082~Embalaje"/>
    <s v="1111040~Imballaggio|3082~Embalaje|1033~Insufficient Packaging|1036~Emballage"/>
    <m/>
    <x v="1"/>
    <m/>
    <s v="MUL4954"/>
    <m/>
    <m/>
    <m/>
    <d v="2026-02-22T19:00:00"/>
    <m/>
    <m/>
    <m/>
    <s v="Active"/>
    <s v="Portal Cases"/>
    <s v="Portal Cases"/>
    <s v="Commercial"/>
    <d v="2026-02-22T19:00:00"/>
    <n v="1"/>
    <s v="Von Duprin"/>
    <s v="Insufficient Packaging"/>
    <s v="Insufficient Packaging"/>
    <s v=""/>
    <s v="2026 / 02"/>
    <s v="Return / Replace / Scrap"/>
    <s v="Product"/>
    <x v="0"/>
  </r>
  <r>
    <d v="2026-02-27T14:53:53"/>
    <s v="CAS6456904"/>
    <s v="Issue"/>
    <s v="Return / Replace / Scrap"/>
    <s v="Defective Product"/>
    <m/>
    <s v="Out of Box"/>
    <x v="1"/>
    <s v="Accy"/>
    <x v="64"/>
    <x v="0"/>
    <s v="Is there visible damage to exterior of shipping cartons?: no_x000a_Is there anything else we should know about your request?: Both plates are bent ... Req return/repl_x000a_Selected primary Product Type: Accessories_x000a_Do you also need to update the Ship To Address on your order?: No_x000a_The original ship-to address is saved on the shipping tab._x000a_One or more files were provided by the customer and saved in the timeline._x000a_Email: tmiller@archdiv8.com_x000a_Phone Number: 12108266616_x000a_Preferred Contact Method: Email_x000a_"/>
    <s v="ARCHITECTURAL DIVISION 8"/>
    <s v="SO03269543"/>
    <s v="307217-51S"/>
    <s v="45707047"/>
    <n v="1"/>
    <m/>
    <m/>
    <m/>
    <m/>
    <n v="2"/>
    <s v="0491040~Imballaggio|1033~Insufficient Packaging|1036~Emballage|3082~Embalaje"/>
    <s v="1111040~Imballaggio|3082~Embalaje|1033~Insufficient Packaging|1036~Emballage"/>
    <m/>
    <x v="1"/>
    <m/>
    <s v="KPLATE.13481"/>
    <m/>
    <m/>
    <m/>
    <d v="2026-02-17T19:00:00"/>
    <m/>
    <m/>
    <m/>
    <s v="Active"/>
    <s v="Portal Cases"/>
    <s v="Portal Cases"/>
    <s v="Commercial"/>
    <d v="2026-02-17T19:00:00"/>
    <n v="2"/>
    <s v="Ives / Gj Commercial"/>
    <s v="Insufficient Packaging"/>
    <s v="Insufficient Packaging"/>
    <s v=""/>
    <s v="2026 / 02"/>
    <s v="Return / Replace / Scrap"/>
    <s v="Product"/>
    <x v="0"/>
  </r>
  <r>
    <d v="2026-02-27T16:16:02"/>
    <s v="CAS6457211"/>
    <s v="Issue"/>
    <s v="Warranty Service"/>
    <s v="External Labor"/>
    <m/>
    <m/>
    <x v="2"/>
    <s v="Lock"/>
    <x v="2"/>
    <x v="1"/>
    <s v="SERVICE PROVIDER:  _x000a_DeWitt &amp; Associates_x000a_1256 South Barnes_x000a_Springfield, MO  65804_x000a__x000a_SALES REP:  Adam Simeka_x000a__x000a_JOBSITE:_x000a_SPS Reed Academy_x000a_2000 N. Lyon Ave   _x000a_Springfield, MO  65803_x000a__x000a_REPLACEMENT CASE:  CAS6456183_x000a__x000a_PRODUCT:  _x000a_Qty 49 - L9056 x XL13-439 Entrance/office lock with automatic unlocking with key override feature_x000a_Qty 6 - L9480 x XL13-439 Storeroom lock with deadbolt and key override feature_x000a_Qty 6 - Latch x Aux latch x Deadbolt (L9453, L9458, L9480, L9485, L9486, L9492, L9493, L9494, L9495) 09-666 626_x000a__x000a_ISSUE:  _x000a_55 ea L Series mortise cassettes have to be changed out. Locks already installed on the door. Complete remove &amp; reinstall required._x000a__x000a_LABOR CHARGE:  _x000a_32 Hours @ $ 70 Per Hour= $ 2,240. Includes Remove &amp; Reinstall, Mobilization &amp; Supervision"/>
    <s v="ALLEGION - DSC"/>
    <s v="13890571"/>
    <s v="74366S-2414"/>
    <s v="7626555"/>
    <m/>
    <s v="Schlage Commercial"/>
    <s v="Lock"/>
    <s v="L9000"/>
    <s v="Security"/>
    <n v="1"/>
    <s v="0291033~External Labor|1036~External Labor|1040~Lavorazioni esterne|3082~Mano de obra externa"/>
    <s v="0623082~Mano de obra externa|1040~Lavorazioni Esterne|1033~External Labor|1036~Travail externe"/>
    <m/>
    <x v="0"/>
    <m/>
    <m/>
    <m/>
    <m/>
    <m/>
    <d v="2024-09-23T00:00:00"/>
    <m/>
    <m/>
    <s v="Credit Request"/>
    <s v="Active"/>
    <s v="Brittney Waterhouse"/>
    <s v="Brittney Waterhouse"/>
    <s v="Commercial"/>
    <d v="2024-09-23T00:00:00"/>
    <n v="0"/>
    <s v="Schlage Commercial"/>
    <s v="External Labor"/>
    <s v="External Labor"/>
    <s v=""/>
    <s v="2026 / 02"/>
    <s v="Warranty Service"/>
    <s v="Product"/>
    <x v="0"/>
  </r>
  <r>
    <d v="2026-02-23T08:58:38"/>
    <s v="CAS6444772"/>
    <s v="Issue"/>
    <s v="Return / Replace / Scrap"/>
    <s v="Shipping"/>
    <m/>
    <m/>
    <x v="0"/>
    <s v="Exit"/>
    <x v="95"/>
    <x v="0"/>
    <s v="SLI states to be sent to FF but order shipped directly to Peru in error. Looped in shipping to trouble shoot and ensure balance is shipped correctly."/>
    <s v="Red Tower Group SAC"/>
    <s v="SO03229246"/>
    <s v="A-25035A"/>
    <m/>
    <m/>
    <s v="Von Duprin"/>
    <s v="Exit"/>
    <s v="55"/>
    <s v="Indianapolis"/>
    <n v="3"/>
    <s v="0461033~Wrong Shipping Method|3082~Método de envío incorrecto|1036~Méthode|1040~Metodo di spedizione errato"/>
    <s v="0953082~Método de envío incorrecto|1033~Wrong Shipping Method|1036~Méthode|1040~Método de envío incorrecto"/>
    <m/>
    <x v="1"/>
    <m/>
    <s v="ED55.13354"/>
    <m/>
    <m/>
    <m/>
    <d v="2026-02-17T19:00:00"/>
    <m/>
    <m/>
    <s v="Return and Replace"/>
    <s v="Resolved"/>
    <s v="Erinn Breitigan"/>
    <s v="Erinn Breitigan"/>
    <s v="International"/>
    <d v="2026-02-17T19:00:00"/>
    <n v="3"/>
    <s v="Von Duprin"/>
    <s v="Wrong Shipping Method"/>
    <s v="Wrong Shipping Method"/>
    <s v=""/>
    <s v="2026 / 02"/>
    <s v="Return / Replace / Scrap"/>
    <s v="Product"/>
    <x v="0"/>
  </r>
  <r>
    <d v="2026-02-23T13:21:35"/>
    <s v="CAS6445928"/>
    <s v="Issue"/>
    <s v="Return / Replace / Scrap"/>
    <s v="Shipping"/>
    <m/>
    <m/>
    <x v="1"/>
    <s v="Accy"/>
    <x v="16"/>
    <x v="0"/>
    <s v="N/C replacement, material never received by carrier. _x000a__x000a_Line 7 - Qty 1 - 8190HD-0  US10B 1.3/4&quot;_x000a__x000a_Ship to:_x000a_Himmels_x000a_1215 METROPLACE DR_x000a_STE 400_x000a_GRAPEVINE, TX 76051_x000a_USA_x000a_-------------------------------------------_x000a_Is there anything else we should know about your request?: we only received 19 of 20 of line 7. _x000a_tracking# 1ZA5V9400390733904 that's listed on this invoice shows that UPS doesn't have that package &amp; none of our boxes have that tracking#. The other two tracking#'s attached to this invoice are noted on two of the three boxes we received.  Attached photo shows a tracking # not listed on the invoice &amp; is the issue. It is marked to have 6 pieces, but only 5 pieces were in the box. Regardless we are missing one._x000a_Selected primary Product Type: Accessories_x000a_Do you also need to update the Ship To Address on your order?: No_x000a_The original ship-to address is saved on the shipping tab._x000a_One or more files were provided by the customer and saved in the timeline._x000a_Email: ajobe@himmels.com_x000a_Phone Number: 9409023477_x000a_Preferred Contact Method: Email"/>
    <s v="Himmel's Architectural Door &amp; Hardware LLC - DFW"/>
    <s v="SO03256929"/>
    <s v="6038586"/>
    <s v="45711488"/>
    <n v="7"/>
    <s v="Ives / Gj Commercial"/>
    <s v="Accy"/>
    <s v="Pulls &amp; Pushba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PULL.10703"/>
    <m/>
    <m/>
    <m/>
    <d v="2026-02-19T19:00:00"/>
    <m/>
    <m/>
    <s v="Replace Only"/>
    <s v="Resolved"/>
    <s v="Portal Cases"/>
    <s v="Caleb Nanzer"/>
    <s v="Commercial"/>
    <d v="2026-02-19T19:00:00"/>
    <n v="1"/>
    <s v="Ives / Gj Commercial"/>
    <s v="Allegion Sent Missing Product / Part"/>
    <s v="Missing Product"/>
    <s v=""/>
    <s v="2026 / 02"/>
    <s v="Return / Replace / Scrap"/>
    <s v="Product"/>
    <x v="0"/>
  </r>
  <r>
    <d v="2026-02-24T12:04:15"/>
    <s v="CAS6448278"/>
    <s v="Issue"/>
    <s v="Return / Replace / Scrap"/>
    <s v="Defective Product"/>
    <m/>
    <s v="Out of Box"/>
    <x v="0"/>
    <s v="Exit"/>
    <x v="18"/>
    <x v="0"/>
    <s v="---Defective Center Case---Missing the Cam_x000a__x000a_Please ship (1) each #050026-- 98/99-F Rim Center Case Kit Less Cover _x000a__x000a_Please ship to the following address:_x000a_IBC Carpentry_x000a_2400 Allen Terrace_x000a_Kansas City, MO 64108_x000a_ATTN: John Hobbs &amp; Gary Matthews"/>
    <s v="Gary Matthews"/>
    <s v="SO02980562"/>
    <s v="3040920004"/>
    <s v="400573"/>
    <m/>
    <s v="Von Duprin"/>
    <s v="Exit"/>
    <s v="98/99"/>
    <s v="Indianapolis"/>
    <n v="1"/>
    <s v="0311033~Functional Mechanical|1040~Funzionamento Meccanico|3082~Función mecánica|1036~Functional Mechanical"/>
    <s v="0931033~Manufacturing|1040~Produzione|3082~Producción|1036~Fabrication"/>
    <s v="0051033~Broken Components|1036~Composants cassés|3082~Componentes defectuosos|1040~Componenti rotti"/>
    <x v="0"/>
    <m/>
    <m/>
    <s v="Center Case Assy"/>
    <m/>
    <m/>
    <d v="2025-06-09T20:00:00"/>
    <m/>
    <m/>
    <s v="Replace Only"/>
    <s v="Resolved"/>
    <s v="Shonnita Turentine"/>
    <s v="Kylie Hurt"/>
    <s v="Commercial"/>
    <d v="2025-06-09T20:00:00"/>
    <n v="0"/>
    <s v="Von Duprin"/>
    <s v="Functional Mechanical"/>
    <s v="Manufacturing"/>
    <s v="Broken Components"/>
    <s v="2026 / 02"/>
    <s v="Return / Replace / Scrap"/>
    <s v="Product"/>
    <x v="0"/>
  </r>
  <r>
    <d v="2026-02-24T14:55:18"/>
    <s v="CAS6449050"/>
    <s v="Issue"/>
    <s v="Return / Replace / Scrap"/>
    <s v="Defective Product"/>
    <m/>
    <s v="Reliability"/>
    <x v="2"/>
    <s v="Lock"/>
    <x v="30"/>
    <x v="3"/>
    <s v="Replace 6 NDEU80 Chassis _x000a_Part# NDEU80 EU RX Chassis Part# S00033868189-KIT_x000a__x000a_Please Ship To:_x000a_Thad Briley_x000a_13350 Noack Rd _x000a_Magnolia Tx 77355 _x000a__x000a_Locks have the black covers over the board with the capacitor issue."/>
    <s v="AUSTIN COMMUNITY COLLEGE FACILITIES &amp; OPERATIONS"/>
    <s v="T/A"/>
    <s v="CAS6449050 RPL TAC"/>
    <m/>
    <m/>
    <s v="Schlage Commercial"/>
    <s v="Lock"/>
    <s v="ND Electrified"/>
    <s v="El Sauzal"/>
    <n v="6"/>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868189-KIT"/>
    <s v="ND80EL/EU"/>
    <m/>
    <m/>
    <m/>
    <d v="2024-03-11T01:00:00"/>
    <m/>
    <s v="Replace Only"/>
    <s v="Resolved"/>
    <s v="Richard Briley"/>
    <s v="Venus Diaz"/>
    <s v="Commercial"/>
    <d v="2024-03-11T01:00:00"/>
    <n v="0"/>
    <s v="Schlage Commercial"/>
    <s v="Functional Electronic"/>
    <s v="Cannot lock / Unlock"/>
    <s v="Not locking or Unlocking"/>
    <s v="2026 / 02"/>
    <s v="Return / Replace / Scrap"/>
    <s v="Product"/>
    <x v="0"/>
  </r>
  <r>
    <d v="2026-02-25T12:09:27"/>
    <s v="CAS6450907"/>
    <s v="Issue"/>
    <s v="Return / Replace / Scrap"/>
    <s v="Incorrect/Missing Product"/>
    <m/>
    <s v="Out of Box"/>
    <x v="1"/>
    <s v="Accy"/>
    <x v="6"/>
    <x v="0"/>
    <s v="REPLACE AT NO CHARGE_x000a_QTY (1) RL30-A US26D - Line 36_x000a__x000a_SHIP TO_x000a_S &amp; S BUILDERS HARDWARE CO._x000a_917 W PIONEER PKWY_x000a_PEORIA, IL 61615_x000a__x000a_Do you need a replacement for a component or the entire device?: Device_x000a_Is there anything else we should know about this return?: Missing entire device RL30A and strike.  Please send a replacement._x000a_Selected primary Product Type: Accessories_x000a_Do you also need to update the Ship To Address on your order?: No_x000a_The original ship-to address is saved on the shipping tab._x000a_Email: nsummers@sns-co.com_x000a_Phone Number: 13096920828_x000a_Preferred Contact Method: Email"/>
    <s v="S &amp; S BUILDERS HARDWARE CO"/>
    <s v="SO03050919"/>
    <s v="9122390"/>
    <s v="45457133 8/7/2025"/>
    <n v="36"/>
    <s v="Ives / Gj Commercial"/>
    <s v="Accy"/>
    <s v="Latches/Catche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RL.112"/>
    <m/>
    <m/>
    <m/>
    <d v="2025-08-07T00:00:00"/>
    <m/>
    <m/>
    <s v="Replace Only"/>
    <s v="Resolved"/>
    <s v="Portal Cases"/>
    <s v="Karen Fischer"/>
    <s v="Commercial"/>
    <d v="2025-08-07T00:00:00"/>
    <n v="0"/>
    <s v="Ives / Gj Commercial"/>
    <s v="Allegion Sent Missing Product / Part"/>
    <s v="Missing Product"/>
    <s v=""/>
    <s v="2026 / 02"/>
    <s v="Return / Replace / Scrap"/>
    <s v="Product"/>
    <x v="0"/>
  </r>
  <r>
    <d v="2026-02-25T15:17:42"/>
    <s v="CAS6451684"/>
    <s v="Issue"/>
    <s v="Return / Replace / Scrap"/>
    <s v="Defective Product"/>
    <m/>
    <s v="Out of Box"/>
    <x v="5"/>
    <s v="Electronic Locks"/>
    <x v="38"/>
    <x v="3"/>
    <s v="Replace_x000a__x000a_Qty: 1_x000a__x000a_47278749 626 RETROFIT KIT, NDEB_x000a__x000a_Warranty Date: 12/23/25_x000a__x000a_Ship to:_x000a_Thylaar Wolfe _x000a_2053 Lyons Road_x000a_Miamisburg, _x000a_OH 45342_x000a_US_x000a__x000a_Reason: Lock has broken connector-Needs to be replaced - Gave CAS#_x000a_GoKeyless"/>
    <s v="Thylaar Wolfe"/>
    <s v="14236153"/>
    <s v="PO6952882"/>
    <s v="8114888"/>
    <m/>
    <s v="Schlage Electronic Locks"/>
    <s v="Electronic Locks"/>
    <s v="NDEB"/>
    <s v="El Sauzal"/>
    <n v="1"/>
    <s v="0311033~Functional Mechanical|1040~Funzionamento Meccanico|3082~Función mecánica|1036~Functional Mechanical"/>
    <s v="0161033~Broken / Bad Parts|1040~Parti rotte / difettose|3082~Partes rotas / malas|1036~Pièces cassées / mauvaises"/>
    <m/>
    <x v="0"/>
    <m/>
    <s v="47278749 626 RETROFIT KIT"/>
    <s v="Inside Assembly"/>
    <m/>
    <m/>
    <d v="2025-12-22T19:00:00"/>
    <m/>
    <m/>
    <s v="Replace Only"/>
    <s v="Resolved"/>
    <s v="James Cuevas"/>
    <s v="Jeff Livingston"/>
    <s v="Commercial"/>
    <d v="2025-12-22T19:00:00"/>
    <n v="1"/>
    <s v="Schlage Electronic Locks"/>
    <s v="Functional Mechanical"/>
    <s v="Broken / Bad Parts"/>
    <s v=""/>
    <s v="2026 / 02"/>
    <s v="Return / Replace / Scrap"/>
    <s v="Product"/>
    <x v="0"/>
  </r>
  <r>
    <d v="2026-02-25T21:03:51"/>
    <s v="CAS6452329"/>
    <s v="Issue"/>
    <s v="Return / Replace / Scrap"/>
    <s v="Defective Product"/>
    <m/>
    <s v="Out of Box"/>
    <x v="2"/>
    <s v="Lock"/>
    <x v="30"/>
    <x v="1"/>
    <s v="NO CHARGE REPLACEMENT ORDER: PER PRODUCT SUPPORT CASE: CAS66445139_x000a__x000a_LINE 1 QTY 1_x000a_63-181 ND12/80EU CHASSIS ONLY_x000a_S00033868141-KIT_x000a__x000a_Do you need a replacement for a component or the entire device?: Device_x000a_Is there anything else we should know about this return?: Customer contacted tech support and received CAS6445139_x000a_please replace per case details_x000a_Selected primary Product Type: Mechanical Locks_x000a_Do you also need to update the Ship To Address on your order?: Yes_x000a_The customer changed the ship-to address and it is saved on the shipping tab._x000a_Email: jonathanl@huntingtonhardware.com_x000a_Phone Number: 9096295301_x000a_Preferred Contact Method: Email"/>
    <s v="HUNTINGTON HARDWARE CO INC - HQ"/>
    <s v="14210997"/>
    <s v="1351960RPLCAS6277754"/>
    <s v="8082425"/>
    <n v="1"/>
    <s v="Schlage Commercial"/>
    <s v="Lock"/>
    <s v="ND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868141-KIT"/>
    <s v="ND80EL/EU"/>
    <m/>
    <m/>
    <d v="2025-11-20T19:00:00"/>
    <m/>
    <m/>
    <s v="Replace Only"/>
    <s v="Resolved"/>
    <s v="Portal Cases"/>
    <s v="Ramiro Hernandez"/>
    <s v="Commercial"/>
    <d v="2025-11-20T19:00:00"/>
    <n v="0"/>
    <s v="Schlage Commercial"/>
    <s v="Functional Electronic"/>
    <s v="Cannot lock / Unlock"/>
    <s v="Not locking or Unlocking"/>
    <s v="2026 / 02"/>
    <s v="Return / Replace / Scrap"/>
    <s v="Product"/>
    <x v="0"/>
  </r>
  <r>
    <d v="2026-02-26T11:59:49"/>
    <s v="CAS6453509"/>
    <s v="Issue"/>
    <s v="Return / Replace / Scrap"/>
    <s v="Defective Product"/>
    <m/>
    <s v="Reliability"/>
    <x v="2"/>
    <s v="Lock"/>
    <x v="8"/>
    <x v="3"/>
    <s v="Return &amp; NC replace. Issue call tag to return defective lock to Jesse Cronin in Security, CO for evaluation._x000a__x000a_(1) L283-392 RH_x000a__x000a_Ship to:_x000a_Pavion_x000a_Attn: Zachary Wonderlich_x000a_2995 Hickman Rd_x000a_Waukee, IA  50263"/>
    <s v="ANIXTER INC"/>
    <s v="14139675"/>
    <m/>
    <m/>
    <m/>
    <s v="Schlage Commercial"/>
    <s v="Lock"/>
    <s v="L9000 Electrifie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m/>
    <s v="L9092EL/EU"/>
    <s v="Chassis"/>
    <m/>
    <d v="2025-07-31T20:00:00"/>
    <m/>
    <m/>
    <s v="Return and Replace"/>
    <s v="Active"/>
    <s v="Robert Harrison"/>
    <s v="Robert Harrison"/>
    <s v="Commercial"/>
    <d v="2025-07-31T20:00:00"/>
    <n v="0"/>
    <s v="Schlage Commercial"/>
    <s v="Functional Mechanical"/>
    <s v="Cannot lock / Unlock"/>
    <s v=""/>
    <s v="2026 / 02"/>
    <s v="Return / Replace / Scrap"/>
    <s v="Product"/>
    <x v="0"/>
  </r>
  <r>
    <d v="2026-02-27T08:47:23"/>
    <s v="CAS6455329"/>
    <s v="Issue"/>
    <s v="Return / Replace / Scrap"/>
    <s v="Incorrect/Missing Product"/>
    <m/>
    <m/>
    <x v="1"/>
    <s v="Accy"/>
    <x v="16"/>
    <x v="0"/>
    <s v="N/C replacement, customer received wrong lengths. _x000a__x000a_Line 1 - Qty 1 - 9266F 18-12 630-316 O 1.1/2&quot; to &lt;2&quot;_x000a__x000a_Ship to:_x000a_SAHR_x000a_2215 APOLLO DR_x000a_LANSING, MI 48906_x000a_USA_x000a__x000a_Is there anything else we should know about this return?: Incorrect pull.  Should have been 12&quot; CTC and 18&quot; overall with flat top/bottom. Sent 18&quot; CTC 24&quot; overall and had round top/bottom??? See attached photo. Please expedite replacement for a blood draw lab._x000a_Selected primary Product Type: Accessories_x000a_Do you also need to update the Ship To Address on your order?: No_x000a_The original ship-to address is saved on the shipping tab._x000a_Did the label match the product inside?: No_x000a_One or more files were provided by the customer and saved in the timeline._x000a_Email: jm@teamsahr.com_x000a_Phone Number: (517) 323-9488_x000a_Preferred Contact Method: Email"/>
    <s v="SBS ACQUISITION INC - DBA SAHR BUILDING SUPPLY LANSING"/>
    <s v="SO03264367"/>
    <s v="PO000445"/>
    <s v="45717501"/>
    <n v="1"/>
    <s v="Ives / Gj Commercial"/>
    <s v="Accy"/>
    <s v="Pulls &amp; Pushbars"/>
    <s v="Indianapolis"/>
    <n v="1"/>
    <s v="0281033~Allegion Sent Incorrect Product / Part"/>
    <s v="9731033~Incorrect Part / Component|1036~Composant/pièce incorrect|1040~Componente errato"/>
    <m/>
    <x v="0"/>
    <m/>
    <s v="PL9260-1C"/>
    <m/>
    <m/>
    <m/>
    <d v="2026-02-23T19:00:00"/>
    <m/>
    <m/>
    <s v="Replace Only"/>
    <s v="Resolved"/>
    <s v="Portal Cases"/>
    <s v="Caleb Nanzer"/>
    <s v="Commercial"/>
    <d v="2026-02-23T19:00:00"/>
    <n v="1"/>
    <s v="Ives / Gj Commercial"/>
    <s v="Allegion Sent Incorrect Product / Part"/>
    <s v="Incorrect Part / Component"/>
    <s v=""/>
    <s v="2026 / 02"/>
    <s v="Return / Replace / Scrap"/>
    <s v="Product"/>
    <x v="0"/>
  </r>
  <r>
    <d v="2026-02-23T08:46:01"/>
    <s v="CAS6444732"/>
    <s v="Issue"/>
    <s v="Return / Replace / Scrap"/>
    <s v="Incorrect/Missing Product"/>
    <m/>
    <m/>
    <x v="8"/>
    <s v="Lock"/>
    <x v="96"/>
    <x v="3"/>
    <s v="Return and replace:_x000a__x000a_Line 1 Qty 3 - LOCK.MA301.LTGM.626.LTG.RH.S77819.A8737-1.134.DETAIL_x000a_Line 2 Qty 9 - LOCK.MA301.LTGM.626.LTG.LH.S77819.A8737-1.134.DETAIL_x000a__x000a_Ship to:_x000a_NATIONAL DOOR &amp; TRIM INC_x000a_200 W SKINNER ST_x000a_OHIO CITY, OH, 45874, US_x000a__x000a_Issue:  Locks received missing various parts._x000a_------------------------------_x000a_Is there anything else we should know about your request?: Product came missing mechanical pieces. Now product will need to be black._x000a_Selected primary Product Type: Mechanical Locks_x000a_Do you also need to update the Ship To Address on your order?: No_x000a_The original ship-to address is saved on the shipping tab._x000a_Email: joshm@millworkbrands.com_x000a_Preferred Contact Method: Email"/>
    <s v="NATIONAL DOOR &amp; TRIM INC"/>
    <s v="14046999"/>
    <s v="619893"/>
    <s v="7821732"/>
    <n v="1"/>
    <s v="Falcon"/>
    <s v="Lock"/>
    <s v="MA"/>
    <s v="El Sauzal"/>
    <n v="3"/>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MA-FLLK*6863743"/>
    <m/>
    <m/>
    <m/>
    <d v="2025-03-21T20:00:00"/>
    <m/>
    <m/>
    <s v="Return and Replace"/>
    <s v="Active"/>
    <s v="Portal Cases"/>
    <s v="Brittney Waterhouse"/>
    <s v="Commercial"/>
    <d v="2025-03-21T20:00:00"/>
    <n v="0"/>
    <s v="Falcon - Lock"/>
    <s v="Allegion Sent Missing Product / Part"/>
    <s v="Missing Part / Component"/>
    <s v=""/>
    <s v="2026 / 02"/>
    <s v="Return / Replace / Scrap"/>
    <s v="Product"/>
    <x v="0"/>
  </r>
  <r>
    <d v="2026-02-23T08:46:01"/>
    <s v="CAS6444732"/>
    <s v="Issue"/>
    <s v="Return / Replace / Scrap"/>
    <s v="Incorrect/Missing Product"/>
    <m/>
    <m/>
    <x v="8"/>
    <s v="Lock"/>
    <x v="96"/>
    <x v="3"/>
    <s v="Return and replace:_x000a__x000a_Line 1 Qty 3 - LOCK.MA301.LTGM.626.LTG.RH.S77819.A8737-1.134.DETAIL_x000a_Line 2 Qty 9 - LOCK.MA301.LTGM.626.LTG.LH.S77819.A8737-1.134.DETAIL_x000a__x000a_Ship to:_x000a_NATIONAL DOOR &amp; TRIM INC_x000a_200 W SKINNER ST_x000a_OHIO CITY, OH, 45874, US_x000a__x000a_Issue:  Locks received missing various parts._x000a_------------------------------_x000a_Is there anything else we should know about your request?: Product came missing mechanical pieces. Now product will need to be black._x000a_Selected primary Product Type: Mechanical Locks_x000a_Do you also need to update the Ship To Address on your order?: No_x000a_The original ship-to address is saved on the shipping tab._x000a_Email: joshm@millworkbrands.com_x000a_Preferred Contact Method: Email"/>
    <s v="NATIONAL DOOR &amp; TRIM INC"/>
    <s v="14046999"/>
    <s v="619893"/>
    <s v="7821732"/>
    <n v="2"/>
    <s v="Falcon"/>
    <s v="Lock"/>
    <s v="MA"/>
    <s v="El Sauzal"/>
    <n v="9"/>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MA-FLLK*6863741"/>
    <m/>
    <m/>
    <m/>
    <d v="2025-03-21T20:00:00"/>
    <m/>
    <m/>
    <s v="Return and Replace"/>
    <s v="Active"/>
    <s v="Portal Cases"/>
    <s v="Brittney Waterhouse"/>
    <s v="Commercial"/>
    <d v="2025-03-21T20:00:00"/>
    <n v="0"/>
    <s v="Falcon - Lock"/>
    <s v="Allegion Sent Missing Product / Part"/>
    <s v="Missing Part / Component"/>
    <s v=""/>
    <s v="2026 / 02"/>
    <s v="Return / Replace / Scrap"/>
    <s v="Product"/>
    <x v="0"/>
  </r>
  <r>
    <d v="2026-02-23T09:35:01"/>
    <s v="CAS6444907"/>
    <s v="Issue"/>
    <s v="Return / Replace / Scrap"/>
    <s v="Defective Product"/>
    <m/>
    <s v="Out of Box"/>
    <x v="2"/>
    <s v="Lock"/>
    <x v="2"/>
    <x v="1"/>
    <s v="NO CHARGE REPLACEMENT ORDER: _x000a__x000a_LOCKBODY ONLY: L283-139 RH_x000a__x000a_LINE 2 QTY 2_x000a_LOCK.L9460.B.626.RH.09-665.10-073.134.DETAIL_x000a__x000a_Do you need a replacement for a component or the entire device?: Component_x000a_Please describe the component: lock body only we think_x000a_Is there anything else we should know about this return?: latch issue - I have a video but 360 will not let me upload it, when email with case sent I will reply with the video. our tech says this is not an installation issue but a lock issue._x000a_Selected primary Product Type: Mechanical Locks_x000a_Do you also need to update the Ship To Address on your order?: No_x000a_The original ship-to address is saved on the shipping tab._x000a_Email: chellec@andersonlock.com_x000a_Phone Number: 18478853667_x000a_Preferred Contact Method: Email"/>
    <s v="ANDERSON LOCK CO"/>
    <s v="14186067"/>
    <s v="235677"/>
    <s v="8037468"/>
    <n v="2"/>
    <s v="Schlage Commercial"/>
    <s v="Lock"/>
    <s v="L9000"/>
    <s v="Security"/>
    <n v="2"/>
    <s v="0311033~Functional Mechanical|1040~Funzionamento Meccanico|3082~Función mecánica|1036~Functional Mechanical"/>
    <s v="0201033~Cannot lock / Unlock|1040~Impossibile bloccare / sbloccare|3082~No se puede bloquear/desbloquear|1036~Impossible de verrouiller / Déverrouiller"/>
    <m/>
    <x v="0"/>
    <m/>
    <s v="L-SLLK*9742268"/>
    <s v="L9460"/>
    <m/>
    <m/>
    <d v="2025-10-09T20:00:00"/>
    <m/>
    <m/>
    <s v="Replace Only"/>
    <s v="Resolved"/>
    <s v="Portal Cases"/>
    <s v="Ramiro Hernandez"/>
    <s v="Commercial"/>
    <d v="2025-10-09T20:00:00"/>
    <n v="0"/>
    <s v="Schlage Commercial"/>
    <s v="Functional Mechanical"/>
    <s v="Cannot lock / Unlock"/>
    <s v=""/>
    <s v="2026 / 02"/>
    <s v="Return / Replace / Scrap"/>
    <s v="Product"/>
    <x v="0"/>
  </r>
  <r>
    <d v="2026-02-23T10:15:22"/>
    <s v="CAS6445092"/>
    <s v="Issue"/>
    <s v="Return / Replace / Scrap"/>
    <s v="Incorrect/Missing Product"/>
    <m/>
    <m/>
    <x v="2"/>
    <s v="Lock"/>
    <x v="19"/>
    <x v="1"/>
    <s v="2/23/26 NEW RPA-22302261323901 XP LVL 3 AO_x000a__x000a_NC Replace _x000a__x000a_Line 3 / Qty 3_x000a_KEY.49-171-RP.455.LP.MK.DETAIL_x000a_Structure: 26R11102_x000a_Old RPA: 21807251323901_x000a_Group: GGM_x000a__x000a_Ship NDA to: _x000a_Rialto Police Department_x000a_128 N WILLOW AVE_x000a_RIALTO, CA, 92376, US_x000a__x000a_Issue: Missing from shipment."/>
    <s v="HUNTINGTON HARDWARE CO INC - HQ"/>
    <s v="14244795"/>
    <s v="1381533"/>
    <s v="8135890"/>
    <n v="3"/>
    <s v="Schlage Commercial"/>
    <s v="Lock"/>
    <s v="Keys"/>
    <s v="Security"/>
    <n v="3"/>
    <s v="0213082~Allegion no envió un producto/pieza|1040~(Alle) Spedito Articolo/Componente mancante|1036~Allegion a envoyé un produit ou une pièce manquante|1033~Allegion Sent Missing Product / Part"/>
    <s v="9741040~Prodotto Mancante|1033~Missing Product|1036~Produit manquant"/>
    <m/>
    <x v="0"/>
    <m/>
    <s v="KYSS-SLKY*10368851"/>
    <m/>
    <m/>
    <m/>
    <d v="2026-01-19T19:00:00"/>
    <m/>
    <m/>
    <s v="Replace Only"/>
    <s v="Resolved"/>
    <s v="Veronica Ross"/>
    <s v="Kevin Durand"/>
    <s v="Commercial"/>
    <d v="2026-01-19T19:00:00"/>
    <n v="3"/>
    <s v="Schlage Commercial"/>
    <s v="Allegion Sent Missing Product / Part"/>
    <s v="Missing Product"/>
    <s v=""/>
    <s v="2026 / 02"/>
    <s v="Return / Replace / Scrap"/>
    <s v="Product"/>
    <x v="0"/>
  </r>
  <r>
    <d v="2026-02-23T11:30:46"/>
    <s v="CAS6445452"/>
    <s v="Issue"/>
    <s v="Return / Replace / Scrap"/>
    <s v="Incorrect/Missing Product"/>
    <m/>
    <m/>
    <x v="2"/>
    <s v="Lock"/>
    <x v="61"/>
    <x v="1"/>
    <s v="NC Replace:_x000a__x000a_Line 1 Qty 2 - 21-020 6 PIN EV 626 S123 KD_x000a__x000a_Ship to:_x000a_DOOR CONTROLS USA_x000a_321 VZ COUNTY RD 4500_x000a_Ben Wheeler, TX, 75754, US_x000a__x000a_Issue:  Locks received missing cylinders and keys _x000a__x000a_PLEASE NOTE THAT RETURN, REPLACEMENT, AND CREDIT REQUESTS FOR NEW, OUT OF THE BOX MATERIAL MUST BE SUBMITTED WITHIN 180 DAYS OF THE INVOICE DATE.  THIS REQUEST IS BEING ACCEPTED AS AN ACCOMMODATION._x000a_------------------------------------_x000a_Is there anything else we should know about your request?: Both were missing key cylinders and keys_x000a_Selected primary Product Type: Mechanical Locks_x000a_Do you also need to update the Ship To Address on your order?: No_x000a_The original ship-to address is saved on the shipping tab._x000a_Email: bvascocu@doorcontrolsusa.com_x000a_Preferred Contact Method: Email"/>
    <s v="DOOR CONTROLS USA"/>
    <s v="13857515"/>
    <s v="PO420924"/>
    <s v="7510259"/>
    <n v="1"/>
    <s v="Schlage Commercial"/>
    <s v="Lock"/>
    <s v="ALX"/>
    <s v="Security"/>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94555044982"/>
    <m/>
    <m/>
    <m/>
    <d v="2024-06-12T20:00:00"/>
    <m/>
    <m/>
    <s v="Replace Only"/>
    <s v="Resolved"/>
    <s v="Portal Cases"/>
    <s v="Brittney Waterhouse"/>
    <s v="Commercial"/>
    <d v="2024-06-12T20:00:00"/>
    <n v="0"/>
    <s v="Schlage Commercial"/>
    <s v="Allegion Sent Missing Product / Part"/>
    <s v="Missing Part / Component"/>
    <s v=""/>
    <s v="2026 / 02"/>
    <s v="Return / Replace / Scrap"/>
    <s v="Product"/>
    <x v="0"/>
  </r>
  <r>
    <d v="2026-02-23T17:41:54"/>
    <s v="CAS6446969"/>
    <s v="Issue"/>
    <s v="Return / Replace / Scrap"/>
    <s v="Incorrect/Missing Product"/>
    <m/>
    <m/>
    <x v="2"/>
    <s v="Lock"/>
    <x v="36"/>
    <x v="1"/>
    <s v="RMA- 14279210_x000a_DONE 02/26/26 CC_x000a_CREDIT _x000a_LINE 5_x000a_(QTY 1) 23-030-6.EV.626.S135.KA-1BIT.48-270-EV.2_x000a_We only got 5 of 6. I only need a credit for 1 $37.10."/>
    <s v="R &amp; H WHOLESALE SUPPLY INC"/>
    <s v="14263388"/>
    <s v="41925-00"/>
    <s v="8159884"/>
    <n v="5"/>
    <s v="Schlage Commercial"/>
    <s v="Lock"/>
    <s v="Cylinder"/>
    <s v="Security"/>
    <n v="1"/>
    <s v="0213082~Allegion no envió un producto/pieza|1040~(Alle) Spedito Articolo/Componente mancante|1036~Allegion a envoyé un produit ou une pièce manquante|1033~Allegion Sent Missing Product / Part"/>
    <s v="9741040~Prodotto Mancante|1033~Missing Product|1036~Produit manquant"/>
    <m/>
    <x v="0"/>
    <m/>
    <s v="CYLSS-SLCY*4764492"/>
    <m/>
    <m/>
    <m/>
    <d v="2026-02-10T19:00:00"/>
    <m/>
    <m/>
    <s v="Return Only"/>
    <s v="Resolved"/>
    <s v="Portal Cases"/>
    <s v="Carla Castelli"/>
    <s v="Commercial"/>
    <d v="2026-02-10T19:00:00"/>
    <n v="1"/>
    <s v="Schlage Commercial"/>
    <s v="Allegion Sent Missing Product / Part"/>
    <s v="Missing Product"/>
    <s v=""/>
    <s v="2026 / 02"/>
    <s v="Return / Replace / Scrap"/>
    <s v="Product"/>
    <x v="0"/>
  </r>
  <r>
    <d v="2026-02-23T17:43:37"/>
    <s v="CAS6446973"/>
    <s v="Issue"/>
    <s v="Return / Replace / Scrap"/>
    <s v="Defective Product"/>
    <m/>
    <s v="Out of Box"/>
    <x v="2"/>
    <s v="Lock"/>
    <x v="3"/>
    <x v="1"/>
    <s v="REPLACE / SCRAP_x000a_LINE 10_x000a_QTY 1_x000a_LOCK.ND85.P6.D.RHO.626.13-247.10-025.134.KA-0BIT.P.48-101.2_x000a__x000a_Do you need a replacement for a component or the entire device?: Device_x000a_Is there anything else we should know about this return?: The lock does not function like it should and gets jammed up._x000a_Selected primary Product Type: Mechanical Locks_x000a_Do you also need to update the Ship To Address on your order?: No_x000a_The original ship-to address is saved on the shipping tab._x000a_Email: hannah@childshdw.com_x000a_Phone Number: 5594850520_x000a_Preferred Contact Method: Email"/>
    <s v="CHILDS &amp; COMPANY"/>
    <s v="14204551"/>
    <s v="72932"/>
    <s v="8086005"/>
    <n v="10"/>
    <s v="Schlage Commercial"/>
    <s v="Lock"/>
    <s v="ND"/>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ND-SLLK*10181097"/>
    <s v="ND85"/>
    <m/>
    <m/>
    <d v="2025-11-24T19:00:00"/>
    <m/>
    <m/>
    <s v="Replace Only"/>
    <s v="Resolved"/>
    <s v="Portal Cases"/>
    <s v="Jeff Livingston"/>
    <s v="Commercial"/>
    <d v="2025-11-24T19:00:00"/>
    <n v="0"/>
    <s v="Schlage Commercial"/>
    <s v="Functional Mechanical"/>
    <s v="Cannot lock / Unlock"/>
    <s v=""/>
    <s v="2026 / 02"/>
    <s v="Return / Replace / Scrap"/>
    <s v="Product"/>
    <x v="0"/>
  </r>
  <r>
    <d v="2026-02-24T10:07:21"/>
    <s v="CAS6447695"/>
    <s v="Issue"/>
    <s v="Return / Replace / Scrap"/>
    <s v="Shipping"/>
    <m/>
    <m/>
    <x v="8"/>
    <s v="Dctl"/>
    <x v="73"/>
    <x v="5"/>
    <s v="REPLACE AT NO CHARGE_x000a_QTY (6) SC81A RW/PA 689 SLIMPC TBWMSSRT_x000a__x000a_SHIP TO_x000a_NORTHWESTERN GLASS FAB_x000a_5301 INDUSTRIAL BLVD_x000a_Fridley, MN 55421_x000a__x000a_Is there anything else we should know about your request?: UPS reported this shipped, but we never received it from them.  I'm guessing it was delivered to another address.  I did file a claim with UPS as well._x000a_Selected primary Product Type: Closers_x000a_Do you also need to update the Ship To Address on your order?: No_x000a_The original ship-to address is saved on the shipping tab._x000a_Email: cstreeter@nwglassfab.com_x000a_Preferred Contact Method: Email"/>
    <s v="BRIN GLASS CO - DBA NORTHWESTERN GLASS FAB"/>
    <s v="SO03255257"/>
    <s v="1945"/>
    <s v="45698850 2/12/2026"/>
    <m/>
    <s v="Falcon"/>
    <s v="Dctl"/>
    <s v="SC80A"/>
    <s v="Olathe"/>
    <n v="6"/>
    <s v="Lost in Transit/Wrong Address"/>
    <s v="1513082~Extraviado en tránsito - Transportista|1040~Smarrimento in transito - Vettore|1036~Perdu en transit - Transporteur|1033~Lost in Transit - Carrier"/>
    <m/>
    <x v="2"/>
    <m/>
    <s v="043156609987"/>
    <m/>
    <m/>
    <m/>
    <d v="2026-02-12T00:00:00"/>
    <m/>
    <m/>
    <s v="Replace Only"/>
    <s v="Resolved"/>
    <s v="Portal Cases"/>
    <s v="Karen Fischer"/>
    <s v="Commercial"/>
    <d v="2026-02-12T00:00:00"/>
    <n v="6"/>
    <s v="Falcon - Closer"/>
    <s v="Lost in Transit/Wrong Address"/>
    <s v="Lost in Transit - Carrier"/>
    <s v=""/>
    <s v="2026 / 02"/>
    <s v="Return / Replace / Scrap"/>
    <s v="Product"/>
    <x v="0"/>
  </r>
  <r>
    <d v="2026-02-24T13:38:29"/>
    <s v="CAS6448677"/>
    <s v="Issue"/>
    <s v="Return / Replace / Scrap"/>
    <s v="Incorrect/Missing Product"/>
    <m/>
    <m/>
    <x v="0"/>
    <s v="Exit"/>
    <x v="18"/>
    <x v="0"/>
    <s v="REPLACE AT NO CHARGE_x000a_QTY (1) QEL/MEL MOTOR CABLE WITH  6' HARNESS, 47269206_x000a__x000a_one of the QEL wiring harnesses was missing from this order_x000a_From Line 2 (QELA-99-L-US26D-3'-RHR-996-06-US26D-299-US19-PBT=US32D)_x000a__x000a_SHIP TO_x000a_VALLEY DOORS UNLIMITED LLC_x000a_5001 SPOTSWOOD TRAIL_x000a_Penn Laird, VA 22846"/>
    <s v="VALLEY DOORS UNLIMITED LLC"/>
    <s v="SO03066078"/>
    <s v="250683"/>
    <s v="45485754 8/27/2025"/>
    <m/>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QEL/MEL MOTOR CABLE WITH  6' HARNESS, 47269206"/>
    <m/>
    <m/>
    <m/>
    <d v="2025-08-26T20:00:00"/>
    <m/>
    <m/>
    <s v="Return Only"/>
    <s v="Resolved"/>
    <s v="Karen Fischer"/>
    <s v="Kylie Hurt"/>
    <s v="Commercial"/>
    <d v="2025-08-26T20:00:00"/>
    <n v="0"/>
    <s v="Von Duprin"/>
    <s v="Allegion Sent Missing Product / Part"/>
    <s v="Missing Part / Component"/>
    <s v=""/>
    <s v="2026 / 02"/>
    <s v="Return / Replace / Scrap"/>
    <s v="Product"/>
    <x v="0"/>
  </r>
  <r>
    <d v="2026-02-24T13:56:48"/>
    <s v="CAS6448767"/>
    <s v="Issue"/>
    <s v="Return / Replace / Scrap"/>
    <s v="Defective Product"/>
    <m/>
    <s v="Reliability"/>
    <x v="8"/>
    <s v="Exit"/>
    <x v="22"/>
    <x v="0"/>
    <s v="REPLACE AT NO CHARGE_x000a_QTY (1) CV TOP LATCH RHR KIT, 603R-000_x000a_Not working_x000a__x000a_SHIP TO_x000a_CHE MID ATLANTIC INC_x000a_4200 BAYSWATER RD_x000a_Winterville, NC 28590_x000a__x000a_Line 12 = 24-C-NL-US32D-4'-RHR-718-US15-ER12-4188-2130-PB=US32D-CYL-C953"/>
    <s v="CHE MID-ATLANTIC INC"/>
    <s v="SO02799449"/>
    <s v="B084M-17813#"/>
    <s v="45199023 1/31/2025"/>
    <n v="12"/>
    <s v="Falcon"/>
    <s v="Exit"/>
    <s v="24/F-24"/>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CV TOP LATCH RHR KIT, 603R-000"/>
    <s v="Latch Assy"/>
    <m/>
    <m/>
    <d v="2025-01-30T19:00:00"/>
    <m/>
    <m/>
    <s v="Replace Only"/>
    <s v="Resolved"/>
    <s v="Karen Fischer"/>
    <s v="Karen Fischer"/>
    <s v="Commercial"/>
    <d v="2025-01-30T19:00:00"/>
    <n v="0"/>
    <s v="Falcon - Exit"/>
    <s v="Functional Mechanical"/>
    <s v="Product Operation Issue"/>
    <s v="Latch Does Not Fully Release"/>
    <s v="2026 / 02"/>
    <s v="Return / Replace / Scrap"/>
    <s v="Product"/>
    <x v="0"/>
  </r>
  <r>
    <d v="2026-02-24T14:09:45"/>
    <s v="CAS6448826"/>
    <s v="Issue"/>
    <s v="Return / Replace / Scrap"/>
    <s v="Defective Product"/>
    <m/>
    <s v="Reliability"/>
    <x v="0"/>
    <s v="Exit"/>
    <x v="18"/>
    <x v="0"/>
    <s v="REPLACE AT NO CHARGE_x000a_QTY (1)  CX PCB KIT-15 SEC RELEASE, 040086-00_x000a__x000a_SHIP TO_x000a_LAFORCE, INC - GREEN BAY DOCK_x000a_501 S ONEIDA ST_x000a_GREEN BAY, WI 54303_x000a__x000a_We received a Chexit Module on a device that came in with a piece broken off upon arrival. I have attached a photo of a good one that we have where the piece has not been broken off of the motherboard. I have circled the piece that is broken off the unit we received."/>
    <s v="LAFORCE LLC"/>
    <s v="SO02954895"/>
    <s v="1432592PO-JPK"/>
    <s v="45345924 5/20/2025"/>
    <m/>
    <s v="Von Duprin"/>
    <s v="Exit"/>
    <s v="98/99"/>
    <s v="Indianapolis"/>
    <n v="1"/>
    <s v="0311033~Functional Mechanical|1040~Funzionamento Meccanico|3082~Función mecánica|1036~Functional Mechanical"/>
    <s v="1441033~Wear and Tear|1040~Usura e rottura|3082~Usar y tirar|1036~Usure et détérioration"/>
    <s v="0611033~Worn Part / Broken Part|1036~Worn Part / Broken part|3082~Componente desgastado/roto|1040~Parte logorata / parte rotta"/>
    <x v="0"/>
    <m/>
    <s v="CX PCB KIT-15 SEC RELEASE, 040086-00"/>
    <s v="CX PCB Board"/>
    <m/>
    <m/>
    <d v="2025-05-19T20:00:00"/>
    <m/>
    <m/>
    <s v="Replace Only"/>
    <s v="Resolved"/>
    <s v="Karen Fischer"/>
    <s v="Kylie Hurt"/>
    <s v="Commercial"/>
    <d v="2025-05-19T20:00:00"/>
    <n v="0"/>
    <s v="Von Duprin"/>
    <s v="Functional Mechanical"/>
    <s v="Wear and Tear"/>
    <s v="Worn Part / Broken Part"/>
    <s v="2026 / 02"/>
    <s v="Return / Replace / Scrap"/>
    <s v="Product"/>
    <x v="0"/>
  </r>
  <r>
    <d v="2026-02-24T14:25:49"/>
    <s v="CAS6448905"/>
    <s v="Issue"/>
    <s v="Return / Replace / Scrap"/>
    <s v="Incorrect/Missing Product"/>
    <m/>
    <m/>
    <x v="0"/>
    <s v="Exit"/>
    <x v="52"/>
    <x v="0"/>
    <s v="RMA DENIED:_x000a_Per our T&amp;C's customer's only have 30 days to report discrepancies and we've been more flexible with allowing 180._x000a_Material shipped 11/16/2024_x000a_____________________________________________________________________x000a__x000a_RETURN FOR CREDIT - NO RESTOCK FEE_x000a_QTY (1) 6223-US32D-24VDC-FSE-CON - Line 2 (Overage)_x000a__x000a_REPLACE W/CHARGES_x000a_QTY (1) 6211-US32D-24VDC-FSE-CON - Line 1 (shortage)_x000a__x000a_P/U-SHIP TO_x000a_DARPET INC_x000a_9441 Fullerton Ave_x000a_Franklin Park, IL 60131_x000a__x000a_We were sent 5 – 6211, and 2 – 6223 when it should have been 6 – 6211 and 1 – 6223."/>
    <s v="DARPET"/>
    <s v="SO02774297"/>
    <s v="9915"/>
    <s v="45113662 11/16/2024"/>
    <n v="2"/>
    <s v="Von Duprin"/>
    <s v="Exit"/>
    <s v="6000 Strikes"/>
    <s v="Indianapolis"/>
    <n v="1"/>
    <s v="0281033~Allegion Sent Incorrect Product / Part"/>
    <s v="9721033~Incorrect Product|1036~Produit incorrect|1040~Prodotto errato"/>
    <m/>
    <x v="0"/>
    <m/>
    <s v="6223-US32D-24VDC-FSE-CON"/>
    <m/>
    <m/>
    <m/>
    <d v="2024-11-15T19:00:00"/>
    <m/>
    <m/>
    <s v="Return Only"/>
    <s v="Resolved"/>
    <s v="Karen Fischer"/>
    <s v="Karen Fischer"/>
    <s v="Commercial"/>
    <d v="2024-11-15T19:00:00"/>
    <n v="0"/>
    <s v="Von Duprin"/>
    <s v="Allegion Sent Incorrect Product / Part"/>
    <s v="Incorrect Product"/>
    <s v=""/>
    <s v="2026 / 02"/>
    <s v="Return / Replace / Scrap"/>
    <s v="Product"/>
    <x v="0"/>
  </r>
  <r>
    <d v="2026-02-24T14:25:49"/>
    <s v="CAS6448905"/>
    <s v="Issue"/>
    <s v="Return / Replace / Scrap"/>
    <s v="Incorrect/Missing Product"/>
    <m/>
    <m/>
    <x v="0"/>
    <s v="Exit"/>
    <x v="52"/>
    <x v="0"/>
    <s v="RMA DENIED:_x000a_Per our T&amp;C's customer's only have 30 days to report discrepancies and we've been more flexible with allowing 180._x000a_Material shipped 11/16/2024_x000a_____________________________________________________________________x000a__x000a_RETURN FOR CREDIT - NO RESTOCK FEE_x000a_QTY (1) 6223-US32D-24VDC-FSE-CON - Line 2 (Overage)_x000a__x000a_REPLACE W/CHARGES_x000a_QTY (1) 6211-US32D-24VDC-FSE-CON - Line 1 (shortage)_x000a__x000a_P/U-SHIP TO_x000a_DARPET INC_x000a_9441 Fullerton Ave_x000a_Franklin Park, IL 60131_x000a__x000a_We were sent 5 – 6211, and 2 – 6223 when it should have been 6 – 6211 and 1 – 6223."/>
    <s v="DARPET"/>
    <s v="SO02774297"/>
    <s v="9915"/>
    <s v="45113662 11/16/2024"/>
    <n v="1"/>
    <s v="Von Duprin"/>
    <s v="Exit"/>
    <s v="6000 Strikes"/>
    <s v="Indianapolis"/>
    <n v="1"/>
    <s v="0281033~Allegion Sent Incorrect Product / Part"/>
    <s v="9721033~Incorrect Product|1036~Produit incorrect|1040~Prodotto errato"/>
    <m/>
    <x v="0"/>
    <m/>
    <s v="6211-US32D-24VDC-FSE-CON"/>
    <m/>
    <m/>
    <m/>
    <d v="2024-11-15T19:00:00"/>
    <m/>
    <m/>
    <s v="Replace Only"/>
    <s v="Resolved"/>
    <s v="Karen Fischer"/>
    <s v="Karen Fischer"/>
    <s v="Commercial"/>
    <d v="2024-11-15T19:00:00"/>
    <n v="0"/>
    <s v="Von Duprin"/>
    <s v="Allegion Sent Incorrect Product / Part"/>
    <s v="Incorrect Product"/>
    <s v=""/>
    <s v="2026 / 02"/>
    <s v="Return / Replace / Scrap"/>
    <s v="Product"/>
    <x v="0"/>
  </r>
  <r>
    <d v="2026-02-24T14:32:08"/>
    <s v="CAS6448938"/>
    <s v="Issue"/>
    <s v="Return / Replace / Scrap"/>
    <s v="Defective Product"/>
    <m/>
    <s v="Out of Box"/>
    <x v="5"/>
    <s v="Electronic Locks"/>
    <x v="85"/>
    <x v="1"/>
    <s v="Replace / Scrap_x000a_Line 1_x000a_Qty 1_x000a_LOCK.NDEB.L.RHO.626.13-247.47267101.134.CE-000-001_x000a__x000a_Ref CAS6442263_x000a__x000a_Do you need a replacement for a component or the entire device?: Component_x000a_Please describe the component: Tech support CAS6442263. Need replacement board_x000a_Selected primary Product Type: Electronic Locks/Readers and Credentials/Biometrics_x000a_Do you also need to update the Ship To Address on your order?: No_x000a_The original ship-to address is saved on the shipping tab._x000a_Email: blake.grossenheider@h-gsales.com_x000a_Phone Number: (314) 432-8188_x000a_Preferred Contact Method: Email"/>
    <s v="H &amp; G SALES INC"/>
    <s v="14261035"/>
    <s v="5277502001"/>
    <s v="8158497"/>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984282"/>
    <s v="Outside Assembly"/>
    <m/>
    <m/>
    <d v="2026-02-09T19:00:00"/>
    <m/>
    <m/>
    <s v="Replace Only"/>
    <s v="Resolved"/>
    <s v="Portal Cases"/>
    <s v="Jeff Livingston"/>
    <s v="Commercial"/>
    <d v="2026-02-09T19:00:00"/>
    <n v="1"/>
    <s v="Schlage Electronic Locks"/>
    <s v="Functional Electronic"/>
    <s v="Communication / Commissioning / Programming"/>
    <s v="Failed Programming"/>
    <s v="2026 / 02"/>
    <s v="Return / Replace / Scrap"/>
    <s v="Product"/>
    <x v="0"/>
  </r>
  <r>
    <d v="2026-02-24T16:30:35"/>
    <s v="CAS6449456"/>
    <s v="Issue"/>
    <s v="Return / Replace / Scrap"/>
    <s v="Shipping"/>
    <m/>
    <m/>
    <x v="0"/>
    <s v="Exit"/>
    <x v="66"/>
    <x v="0"/>
    <s v="Customer do not need these replacements anymore original mullion was delivered_x000a__x000a_Return._x000a_2 EACH)KR-4954-8'6&quot;-SP28_x000a__x000a_Pick up address_x000a_JACOBS GLASS COMPANY INC_x000a_4915 HILLSBOROUGH RD_x000a_Durham, NC 27705"/>
    <s v="Glenn Sykes"/>
    <s v="SO03263415"/>
    <s v="35-95214 RPL 2526"/>
    <m/>
    <n v="2"/>
    <s v="Von Duprin"/>
    <s v="Exit"/>
    <s v="Mullions"/>
    <s v="Indianapolis"/>
    <n v="2"/>
    <s v="Lost in Transit/Wrong Address"/>
    <s v="1513082~Extraviado en tránsito - Transportista|1040~Smarrimento in transito - Vettore|1036~Perdu en transit - Transporteur|1033~Lost in Transit - Carrier"/>
    <m/>
    <x v="2"/>
    <m/>
    <s v="4954 / KR 4954 8' 6&quot; SP28"/>
    <m/>
    <m/>
    <m/>
    <d v="2026-02-10T19:00:00"/>
    <m/>
    <m/>
    <s v="Return Only"/>
    <s v="Active"/>
    <s v="Ciera Hooten"/>
    <s v="Kylie Hurt"/>
    <s v="Commercial"/>
    <d v="2026-02-10T19:00:00"/>
    <n v="2"/>
    <s v="Von Duprin"/>
    <s v="Lost in Transit/Wrong Address"/>
    <s v="Lost in Transit - Carrier"/>
    <s v=""/>
    <s v="2026 / 02"/>
    <s v="Return / Replace / Scrap"/>
    <s v="Product"/>
    <x v="0"/>
  </r>
  <r>
    <d v="2026-02-25T10:16:45"/>
    <s v="CAS6450338"/>
    <s v="Issue"/>
    <s v="Return / Replace / Scrap"/>
    <s v="Defective Product"/>
    <m/>
    <s v="Reliability"/>
    <x v="5"/>
    <s v="Electronic Locks"/>
    <x v="10"/>
    <x v="4"/>
    <s v="02/26 talked to Ian in PS and he said the warranty has been voided due to the fact they opened the lock. Emailed customer the instructions to fix or contact PS_x000a__x000a_Is there visible damage to exterior of shipping cartons?: no_x000a_Is there anything else we should know about your request?: I have received several CO100 orders to include this one, where the pin in the lever mechanism is out and loose inside the lock body. See attached pictur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orders@jhcomaha.com_x000a_Phone Number: +14024441650_x000a_Preferred Contact Method: Email"/>
    <s v="JOHNSON HARDWARE COMPANY"/>
    <s v="13929337"/>
    <s v="194089"/>
    <s v="7669942"/>
    <m/>
    <m/>
    <m/>
    <m/>
    <m/>
    <n v="1"/>
    <s v="0491040~Imballaggio|1033~Insufficient Packaging|1036~Emballage|3082~Embalaje"/>
    <s v="1111040~Imballaggio|3082~Embalaje|1033~Insufficient Packaging|1036~Emballage"/>
    <m/>
    <x v="1"/>
    <m/>
    <s v="S00030774384"/>
    <m/>
    <m/>
    <m/>
    <d v="2024-10-27T20:00:00"/>
    <m/>
    <m/>
    <m/>
    <s v="Resolved"/>
    <s v="Portal Cases"/>
    <s v="Jeff Livingston"/>
    <s v="Commercial"/>
    <d v="2024-10-27T20:00:00"/>
    <n v="0"/>
    <s v="Schlage Electronic Locks"/>
    <s v="Insufficient Packaging"/>
    <s v="Insufficient Packaging"/>
    <s v=""/>
    <s v="2026 / 02"/>
    <s v="Return / Replace / Scrap"/>
    <s v="Product"/>
    <x v="0"/>
  </r>
  <r>
    <d v="2026-02-25T11:12:17"/>
    <s v="CAS6450631"/>
    <s v="Issue"/>
    <s v="Return / Replace / Scrap"/>
    <s v="Defective Product"/>
    <m/>
    <s v="Out of Box"/>
    <x v="8"/>
    <s v="Lock"/>
    <x v="36"/>
    <x v="5"/>
    <s v="NC replace_x000a__x000a_Deadbolts are not operated by the master key._x000a_Please replace cylinders:_x000a_STR 25R10394_x000a_QTY 12) 29-207 619 C MK_x000a_QTY 4) 29-206 619 C MK_x000a__x000a_Ship to same:_x000a_BUILDERS FIRST SOURCE_x000a_404 GREENTREE RD_x000a_CHESAPEAKE, VA, 23320"/>
    <s v="ALLEGION - RSO CAROLINAS"/>
    <s v="14198152"/>
    <s v="41754336"/>
    <s v="8070089"/>
    <m/>
    <s v="Falcon"/>
    <s v="Lock"/>
    <s v="Cylinder"/>
    <s v="Olathe"/>
    <n v="12"/>
    <s v="0311033~Functional Mechanical|1040~Funzionamento Meccanico|3082~Función mecánica|1036~Functional Mechanical"/>
    <s v="0201033~Cannot lock / Unlock|1040~Impossibile bloccare / sbloccare|3082~No se puede bloquear/desbloquear|1036~Impossible de verrouiller / Déverrouiller"/>
    <m/>
    <x v="0"/>
    <m/>
    <s v="29-207 619 C MK"/>
    <s v="Conventional"/>
    <m/>
    <m/>
    <d v="2025-11-09T19:00:00"/>
    <m/>
    <m/>
    <s v="Replace Only"/>
    <s v="Resolved"/>
    <s v="Kevin Durand"/>
    <s v="Kevin Durand"/>
    <s v="Commercial"/>
    <d v="2025-11-09T19:00:00"/>
    <n v="0"/>
    <s v="Falcon - Lock"/>
    <s v="Functional Mechanical"/>
    <s v="Cannot lock / Unlock"/>
    <s v=""/>
    <s v="2026 / 02"/>
    <s v="Return / Replace / Scrap"/>
    <s v="Product"/>
    <x v="0"/>
  </r>
  <r>
    <d v="2026-02-25T11:21:43"/>
    <s v="CAS6450676"/>
    <s v="Issue"/>
    <s v="Return / Replace / Scrap"/>
    <s v="Defective Product"/>
    <m/>
    <s v="Out of Box"/>
    <x v="6"/>
    <s v="Multiple"/>
    <x v="15"/>
    <x v="5"/>
    <s v="Do you need a replacement for a component or the entire device?: Device_x000a_Is there anything else we should know about this return?: Defective Latch and handle won't turn all the way. Please ship replacement and advise what to do with defectives? _x000a_Thank you_x000a_Selected primary Product Type: Mechanical Locks_x000a_Do you also need to update the Ship To Address on your order?: No_x000a_The original ship-to address is saved on the shipping tab._x000a_Email: pmaldonado@rdlsupply.com_x000a_Phone Number: 214-630-3965 _x000a_Preferred Contact Method: Email_x000a_"/>
    <s v="COOK &amp; BOARDMAN LLC - DBA R D L II LLC"/>
    <s v="SO03238542"/>
    <s v="DAL0000045917"/>
    <s v="45664233"/>
    <n v="3"/>
    <s v="Falcon"/>
    <s v="Exit"/>
    <s v="Trim Falcon 20"/>
    <s v="Olathe"/>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F-TRIM"/>
    <s v="escutcheon"/>
    <m/>
    <m/>
    <d v="2026-01-14T19:00:00"/>
    <m/>
    <m/>
    <s v="Replace Only"/>
    <s v="Resolved"/>
    <s v="Portal Cases"/>
    <s v="Kris Learned"/>
    <s v="Commercial"/>
    <d v="2026-01-14T19:00:00"/>
    <n v="1"/>
    <s v="Proexpress"/>
    <s v="Functional Mechanical"/>
    <s v="Manufacturing"/>
    <s v="Mfg Issue / Machining Issue"/>
    <s v="2026 / 02"/>
    <s v="Return / Replace / Scrap"/>
    <s v="Product"/>
    <x v="0"/>
  </r>
  <r>
    <d v="2026-02-25T12:06:45"/>
    <s v="CAS6450894"/>
    <s v="Issue"/>
    <s v="Return / Replace / Scrap"/>
    <s v="Incorrect/Missing Product"/>
    <m/>
    <m/>
    <x v="2"/>
    <s v="Lock"/>
    <x v="19"/>
    <x v="1"/>
    <s v="***NEW RPA - 32502261156401 XP LVL 9 2/25/26 P.A.***_x000a__x000a_NC replace_x000a__x000a_Old RPA 30810251156401_x000a_Customer requested no stamping of any kind on the keys._x000a_Please replace:_x000a_Line 6 QTY 141) KEY.49-215-XP-EV.468.T135.MK.DETAIL_x000a_Line 7 QTY 1) KEY.49-023-XP-EV.468.T135.MK.DETAIL_x000a_GGM_x000a_STR 26R11072_x000a__x000a_Ship to same address on original order."/>
    <s v="INTEGRATED OPENING SOLUTIONS DBA SUNCOAST COMMERCIAL DOOR &amp; HARDWARE"/>
    <s v="14244146"/>
    <s v="5048938-1##PT3.2"/>
    <s v="8133018"/>
    <n v="6"/>
    <s v="Schlage Commercial"/>
    <s v="Lock"/>
    <s v="Keys"/>
    <s v="Security"/>
    <n v="141"/>
    <s v="0281033~Allegion Sent Incorrect Product / Part"/>
    <s v="9721033~Incorrect Product|1036~Produit incorrect|1040~Prodotto errato"/>
    <m/>
    <x v="0"/>
    <m/>
    <s v="KYSS-SLKY*9013301"/>
    <m/>
    <m/>
    <m/>
    <d v="2026-01-14T19:00:00"/>
    <m/>
    <m/>
    <s v="Replace Only"/>
    <s v="Resolved"/>
    <s v="Kevin Durand"/>
    <s v="Kevin Durand"/>
    <s v="Commercial"/>
    <d v="2026-01-14T19:00:00"/>
    <n v="141"/>
    <s v="Schlage Commercial"/>
    <s v="Allegion Sent Incorrect Product / Part"/>
    <s v="Incorrect Product"/>
    <s v=""/>
    <s v="2026 / 02"/>
    <s v="Return / Replace / Scrap"/>
    <s v="Product"/>
    <x v="0"/>
  </r>
  <r>
    <d v="2026-02-25T12:06:45"/>
    <s v="CAS6450894"/>
    <s v="Issue"/>
    <s v="Return / Replace / Scrap"/>
    <s v="Incorrect/Missing Product"/>
    <m/>
    <m/>
    <x v="2"/>
    <s v="Lock"/>
    <x v="19"/>
    <x v="1"/>
    <s v="***NEW RPA - 32502261156401 XP LVL 9 2/25/26 P.A.***_x000a__x000a_NC replace_x000a__x000a_Old RPA 30810251156401_x000a_Customer requested no stamping of any kind on the keys._x000a_Please replace:_x000a_Line 6 QTY 141) KEY.49-215-XP-EV.468.T135.MK.DETAIL_x000a_Line 7 QTY 1) KEY.49-023-XP-EV.468.T135.MK.DETAIL_x000a_GGM_x000a_STR 26R11072_x000a__x000a_Ship to same address on original order."/>
    <s v="INTEGRATED OPENING SOLUTIONS DBA SUNCOAST COMMERCIAL DOOR &amp; HARDWARE"/>
    <s v="14244146"/>
    <s v="5048938-1##PT3.2"/>
    <s v="8133018"/>
    <n v="7"/>
    <s v="Schlage Commercial"/>
    <s v="Lock"/>
    <s v="Keys"/>
    <s v="Security"/>
    <n v="1"/>
    <s v="0281033~Allegion Sent Incorrect Product / Part"/>
    <s v="9721033~Incorrect Product|1036~Produit incorrect|1040~Prodotto errato"/>
    <m/>
    <x v="0"/>
    <m/>
    <s v="KYSS-SLKY*9046146"/>
    <m/>
    <m/>
    <m/>
    <d v="2026-01-14T19:00:00"/>
    <m/>
    <m/>
    <s v="Replace Only"/>
    <s v="Resolved"/>
    <s v="Kevin Durand"/>
    <s v="Kevin Durand"/>
    <s v="Commercial"/>
    <d v="2026-01-14T19:00:00"/>
    <n v="1"/>
    <s v="Schlage Commercial"/>
    <s v="Allegion Sent Incorrect Product / Part"/>
    <s v="Incorrect Product"/>
    <s v=""/>
    <s v="2026 / 02"/>
    <s v="Return / Replace / Scrap"/>
    <s v="Product"/>
    <x v="0"/>
  </r>
  <r>
    <d v="2026-02-26T01:13:44"/>
    <s v="CAS6452347"/>
    <s v="Issue"/>
    <s v="Return / Replace / Scrap"/>
    <s v="Defective Product"/>
    <m/>
    <s v="Out of Box"/>
    <x v="2"/>
    <s v="Lock"/>
    <x v="36"/>
    <x v="3"/>
    <s v="Please replace:_x000a_10 - CYL.80-036.EV.626.R125_x000a_10 - CYL.80-036.EV.606.R125_x000a__x000a_Ship to:_x000a_Cosmic Fischer_x000a_658 10th Ave _x000a_New York, NY 10036_x000a_Attn: Paul C/SFIC Repl_x000a__x000a_says 1 and 7 pins line up ok, 2-6 do not. possibly incorrect spacing _x000a_tried to re-pin with multiple kits and capping tools, not working _x000a__x000a_80-036 Schlage SFIC Cores _x000a_order 14214568 / 1, 2_x000a__x000a_has case # to get new replacements from his supplier"/>
    <s v="Mayflower Sales (Brooklyn)"/>
    <s v="14214568"/>
    <m/>
    <m/>
    <m/>
    <s v="Schlage Commercial"/>
    <s v="Lock"/>
    <s v="Cylinder"/>
    <s v="El Sauzal"/>
    <n v="10"/>
    <s v="0311033~Functional Mechanical|1040~Funzionamento Meccanico|3082~Función mecánica|1036~Functional Mechanical"/>
    <s v="0161033~Broken / Bad Parts|1040~Parti rotte / difettose|3082~Partes rotas / malas|1036~Pièces cassées / mauvaises"/>
    <m/>
    <x v="0"/>
    <m/>
    <s v="CYL.80-036.EV.626.R125"/>
    <s v="SFIC"/>
    <m/>
    <m/>
    <m/>
    <d v="2025-11-20T00:00:00"/>
    <m/>
    <s v="Return and Replace"/>
    <s v="Active"/>
    <s v="Bryan Ezring"/>
    <s v="Bryan Ezring"/>
    <s v="Commercial"/>
    <d v="2025-11-20T00:00:00"/>
    <n v="0"/>
    <s v="Schlage Commercial"/>
    <s v="Functional Mechanical"/>
    <s v="Broken / Bad Parts"/>
    <s v=""/>
    <s v="2026 / 02"/>
    <s v="Return / Replace / Scrap"/>
    <s v="Product"/>
    <x v="0"/>
  </r>
  <r>
    <d v="2026-02-26T11:39:51"/>
    <s v="CAS6453413"/>
    <s v="Issue"/>
    <s v="Return / Replace / Scrap"/>
    <s v="Defective Product"/>
    <m/>
    <s v="Out of Box"/>
    <x v="5"/>
    <s v="Electronic Locks"/>
    <x v="10"/>
    <x v="4"/>
    <s v="CREDIT INVOICE#: 7652812_x000a_QTY 1: LOCK.CO100.CY.70.KP.P6.EV.RHO.626.RH.4B.13-247.10-025.134.KD.S123.48-270-EV.2_x000a_TECH CASE#: CAS6446468_x000a_*INVOICE ATTACHED*"/>
    <s v="J L M WHOLESALE INC"/>
    <s v="13929476"/>
    <s v="103654"/>
    <s v="7652812"/>
    <n v="4"/>
    <s v="Schlage Electronic Locks"/>
    <s v="Electronic Locks"/>
    <s v="CO100"/>
    <s v="Ensenada"/>
    <n v="1"/>
    <s v="0321033~Functional Electronic|1040~Funzionamento Elettronico|3082~Función electrónica|1036~Electronique fonctionnelle"/>
    <s v="0263082~Comunicación|1033~Communication / Commissioning / Programming|1040~Comunicazione |1036~Communication"/>
    <s v="0593082~No carga|1033~Will not Commission|1036~Will not Commission|1040~Will Not Commission"/>
    <x v="0"/>
    <m/>
    <s v="043156607068"/>
    <m/>
    <m/>
    <m/>
    <d v="2024-10-13T20:00:00"/>
    <m/>
    <m/>
    <s v="Credit Request"/>
    <s v="Active"/>
    <s v="Veronica Ramirez"/>
    <s v="Jeff Livingston"/>
    <s v="Commercial"/>
    <d v="2024-10-13T20:00:00"/>
    <n v="0"/>
    <s v="Schlage Electronic Locks"/>
    <s v="Functional Electronic"/>
    <s v="Communication / Commissioning / Programming"/>
    <s v="Will not Commission"/>
    <s v="2026 / 02"/>
    <s v="Return / Replace / Scrap"/>
    <s v="Product"/>
    <x v="0"/>
  </r>
  <r>
    <d v="2026-02-26T13:18:31"/>
    <s v="CAS6453883"/>
    <s v="Issue"/>
    <s v="Return / Replace / Scrap"/>
    <s v="Defective Product"/>
    <m/>
    <s v="Out of Box"/>
    <x v="2"/>
    <s v="Lock"/>
    <x v="61"/>
    <x v="1"/>
    <s v="***PLEASE PUT IN PENDING RETURN ONCE QS INVOICE IS CREDITED***_x000a__x000a_2/27/26 CM_x000a_SLD CREDIT RMA 14280001_x000a_QS REPLACEMENT_x000a__x000a_Replace (1) ALX80L SAT 626 47267042 47267101 _x000a_Please expedite. Needs to secure the opening_x000a_Ship to:_x000a_Nicholas Rutter_x000a_9 Woodyfield lane_x000a_Delran, NJ. 08075_x000a__x000a_Please issue call tag and have one lock less cylinder shipped to: Steve Couch/Mike Colemon_x000a__x000a_Received replacement lock having same issue, CAS6410617_x000a_asked if plunger is seated, stated yes. _x000a_ALX80 outside lever is not rigid."/>
    <s v="Nick Rutter"/>
    <s v="14265292"/>
    <s v="CAS6410617 RPL TAC"/>
    <s v="8173960"/>
    <m/>
    <s v="Schlage Commercial"/>
    <s v="Lock"/>
    <s v="ALX"/>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ALX80L SAT 626 47267042 47267101"/>
    <s v="ALX80"/>
    <m/>
    <m/>
    <m/>
    <d v="2026-02-26T02:00:00"/>
    <m/>
    <s v="Return and Replace"/>
    <s v="Active"/>
    <s v="Mike Colemon"/>
    <s v="Kevin Durand"/>
    <s v="Commercial"/>
    <d v="2026-02-26T02:00:00"/>
    <n v="1"/>
    <s v="Schlage Commercial"/>
    <s v="Functional Mechanical"/>
    <s v="Cannot lock / Unlock"/>
    <s v=""/>
    <s v="2026 / 02"/>
    <s v="Return / Replace / Scrap"/>
    <s v="Product"/>
    <x v="0"/>
  </r>
  <r>
    <d v="2026-02-26T13:50:32"/>
    <s v="CAS6454039"/>
    <s v="Issue"/>
    <s v="Return / Replace / Scrap"/>
    <s v="Incorrect/Missing Product"/>
    <m/>
    <m/>
    <x v="2"/>
    <s v="Lock"/>
    <x v="61"/>
    <x v="3"/>
    <s v="Replace (7) 47266454_x000a__x000a__x000a_Attn: Austin_x000a_Ship to:_x000a_5322 Keystone Dr. _x000a_Fort Wayne, IN. 46825_x000a__x000a_stating outside lever is not rigid, missing storeroom plunger on 7 locks._x000a_47266454_x000a_order number 14036395 2.1"/>
    <s v="Austin Robinson"/>
    <s v="14036395"/>
    <s v="3036630025"/>
    <m/>
    <m/>
    <s v="Schlage Commercial"/>
    <s v="Lock"/>
    <s v="ALX"/>
    <s v="El Sauzal"/>
    <n v="7"/>
    <s v="0213082~Allegion no envió un producto/pieza|1040~(Alle) Spedito Articolo/Componente mancante|1036~Allegion a envoyé un produit ou une pièce manquante|1033~Allegion Sent Missing Product / Part"/>
    <s v="9741040~Prodotto Mancante|1033~Missing Product|1036~Produit manquant"/>
    <m/>
    <x v="0"/>
    <m/>
    <s v="47266454"/>
    <s v="ALX80"/>
    <m/>
    <m/>
    <d v="2025-03-05T19:00:00"/>
    <m/>
    <m/>
    <s v="Replace Only"/>
    <s v="Resolved"/>
    <s v="Mike Colemon"/>
    <s v="Venus Diaz"/>
    <s v="Commercial"/>
    <d v="2025-03-05T19:00:00"/>
    <n v="0"/>
    <s v="Schlage Commercial"/>
    <s v="Allegion Sent Missing Product / Part"/>
    <s v="Missing Product"/>
    <s v=""/>
    <s v="2026 / 02"/>
    <s v="Return / Replace / Scrap"/>
    <s v="Product"/>
    <x v="0"/>
  </r>
  <r>
    <d v="2026-02-26T18:48:31"/>
    <s v="CAS6455093"/>
    <s v="Issue"/>
    <s v="Return / Replace / Scrap"/>
    <s v="Shipping"/>
    <m/>
    <m/>
    <x v="3"/>
    <s v="Dctl"/>
    <x v="97"/>
    <x v="2"/>
    <s v="Replace_x000a_(1) 4040SE Closer          STD  STD  STD   STD  120    ALUM  WMS _x000a_Damaged during shipping_x000a__x000a_Ship to:_x000a_Top Notch PA Warehouse _x000a_80 4TH ST_x000a_HONESDALE         PA 18431"/>
    <s v="TOP NOTCH DISTRIBUTORS"/>
    <s v="792715-00"/>
    <s v="5296777"/>
    <s v="792715-00"/>
    <m/>
    <s v="Lcn"/>
    <s v="Dctl"/>
    <s v="4040SE"/>
    <s v="Princeton"/>
    <n v="1"/>
    <s v="0223082~Dañado en el Transporte|1040~Danneggiato Durante il Trasporto|1033~Damaged in Transit|1036~Endommagé pendant le transport"/>
    <s v="0471040~Danneggiato Durante il Trasporto|3082~Dañado en el transporte|1033~Damaged in Transit|1036~Endommagé pendant le transport"/>
    <m/>
    <x v="2"/>
    <m/>
    <s v="4040SE Closer          STD  STD  STD   STD  120    ALUM  WMS"/>
    <s v="Complete Closer"/>
    <m/>
    <m/>
    <d v="2026-02-17T19:00:00"/>
    <m/>
    <m/>
    <s v="Replace Only"/>
    <s v="Resolved"/>
    <s v="Lisa Waterhouse"/>
    <s v="Lisa Waterhouse"/>
    <s v="Commercial"/>
    <d v="2026-02-17T19:00:00"/>
    <n v="1"/>
    <s v="Lcn"/>
    <s v="Damaged in Transit"/>
    <s v="Damaged in Transit"/>
    <s v=""/>
    <s v="2026 / 02"/>
    <s v="Return / Replace / Scrap"/>
    <s v="Product"/>
    <x v="0"/>
  </r>
  <r>
    <d v="2026-02-26T22:49:40"/>
    <s v="CAS6455142"/>
    <s v="Issue"/>
    <s v="Return / Replace / Scrap"/>
    <s v="Incorrect/Missing Product"/>
    <m/>
    <m/>
    <x v="3"/>
    <s v="Dctl"/>
    <x v="45"/>
    <x v="2"/>
    <s v="2/27 - e-mailed Deb Duffy_x000a__x000a_Replace_x000a_(10) 4110 Arms                        HCUSH             ALUM  SRT_x000a_Missing from the shipment"/>
    <s v="LAFORCE LLC"/>
    <s v="100395-00"/>
    <s v="1472533PO-FJS"/>
    <s v="100395-00"/>
    <n v="1"/>
    <s v="Lcn"/>
    <s v="Dctl"/>
    <s v="4110"/>
    <s v="Princeton"/>
    <n v="10"/>
    <s v="0213082~Allegion no envió un producto/pieza|1040~(Alle) Spedito Articolo/Componente mancante|1036~Allegion a envoyé un produit ou une pièce manquante|1033~Allegion Sent Missing Product / Part"/>
    <s v="9741040~Prodotto Mancante|1033~Missing Product|1036~Produit manquant"/>
    <m/>
    <x v="0"/>
    <m/>
    <s v="4110 Arms                        HCUSH             ALUM  SRT"/>
    <s v="arm"/>
    <m/>
    <m/>
    <d v="2026-02-09T00:00:00"/>
    <m/>
    <m/>
    <s v="Replace Only"/>
    <s v="Active"/>
    <s v="Lisa Waterhouse"/>
    <s v="Lisa Waterhouse"/>
    <s v="Commercial"/>
    <d v="2026-02-09T00:00:00"/>
    <n v="10"/>
    <s v="Lcn"/>
    <s v="Allegion Sent Missing Product / Part"/>
    <s v="Missing Product"/>
    <s v=""/>
    <s v="2026 / 02"/>
    <s v="Return / Replace / Scrap"/>
    <s v="Product"/>
    <x v="0"/>
  </r>
  <r>
    <d v="2026-02-27T10:03:23"/>
    <s v="CAS6455649"/>
    <s v="Issue"/>
    <s v="Return / Replace / Scrap"/>
    <s v="Shipping"/>
    <m/>
    <m/>
    <x v="0"/>
    <s v="Exit"/>
    <x v="18"/>
    <x v="0"/>
    <s v="REPLACE SO03290154_x000a_DONE 02/27/26 JB_x000a__x000a_N/C REPLACE_x000a_LINE 3 QTY 3 9975-EO-US26D-3’-575-PBT=US32D_x000a__x000a_SHIP TO _x000a_25 DARTMOUTH ST_x000a_Westwood, MA 02090_x000a__x000a_RL Carriers = 128390256 is not coming up on RL website -_x000a_Checked with warehouse and they cannot find the correct pro #"/>
    <s v="SECLOCK"/>
    <s v="SO03242078"/>
    <s v="661520"/>
    <s v="45683206"/>
    <n v="3"/>
    <s v="Von Duprin"/>
    <s v="Exit"/>
    <s v="98/99"/>
    <s v="Indianapolis"/>
    <n v="3"/>
    <s v="Lost in Transit/Wrong Address"/>
    <s v="1513082~Extraviado en tránsito - Transportista|1040~Smarrimento in transito - Vettore|1036~Perdu en transit - Transporteur|1033~Lost in Transit - Carrier"/>
    <m/>
    <x v="2"/>
    <m/>
    <s v="ED99 10080"/>
    <m/>
    <m/>
    <m/>
    <d v="2026-01-29T00:00:00"/>
    <m/>
    <m/>
    <s v="Replace Only"/>
    <s v="Resolved"/>
    <s v="Jacquelyn Bastone"/>
    <s v="Jacquelyn Bastone"/>
    <s v="Commercial"/>
    <d v="2026-01-29T00:00:00"/>
    <n v="3"/>
    <s v="Von Duprin"/>
    <s v="Lost in Transit/Wrong Address"/>
    <s v="Lost in Transit - Carrier"/>
    <s v=""/>
    <s v="2026 / 02"/>
    <s v="Return / Replace / Scrap"/>
    <s v="Product"/>
    <x v="0"/>
  </r>
  <r>
    <d v="2026-02-23T08:46:09"/>
    <s v="CAS6444733"/>
    <s v="Issue"/>
    <s v="Return / Replace / Scrap"/>
    <s v="Defective Product"/>
    <m/>
    <s v="Reliability"/>
    <x v="2"/>
    <s v="Lock"/>
    <x v="2"/>
    <x v="3"/>
    <s v="Lock Models in Question:_x000a_• L9050T-06A-626 – IS-OCC / OS-OCC_x000a_• L9056T-06A-626 – IS-LOC / OS-OCC_x000a_• L9485T-06A-626 – IS-LOC / OS-OCC_x000a_The indicators on these locks continue to fail in the field. The District has expressed significant frustration with the current approach of replacing the units with the same indicator, as this has resulted in repeated failures without a long-term resolution._x000a_ASSA has proposed an alternative solution using their Accentra product and has provided “try-me” samples, which have reportedly resolved the issue at those openings. Based on this outcome, Pinner and Miller Construction believe Allegion should either cover the cost to replace the affected locks with the Accentra solution or provide a reliable resolution using an Allegion product. At this time, they do not feel that Montgomery Hardware or Allegion has adequately addressed the problem._x000a__x000a__x000a_Tue 2/17/2026_x000a_Meet with Brian Star with JLM, GC and Greg Peterson to evaluate why Indicator T turns are breaking and the solution. Appears to be a combination of the ADA T turn and over torquing and the compression ring cutting into the shaft. I recommend using the regular T turn  to prevent over torquing of the ADA T turn_x000a__x000a_Another issue discussed is the use of a 9056 restroom that stays occupied but someone can unlock when occupied and walk in on someone. _x000a__x000a_9050 normal function_x000a__x000a_Whittier ES_x000a_RESTOOM UNABLE TO UNLOCK. It feels like a chassis issue."/>
    <s v="MONTGOMERY HARDWARE"/>
    <s v="705152"/>
    <m/>
    <m/>
    <m/>
    <s v="Schlage Commercial"/>
    <s v="Lock"/>
    <s v="L9000"/>
    <s v="El Sauzal"/>
    <n v="27"/>
    <s v="0311033~Functional Mechanical|1040~Funzionamento Meccanico|3082~Función mecánica|1036~Functional Mechanical"/>
    <s v="0161033~Broken / Bad Parts|1040~Parti rotte / difettose|3082~Partes rotas / malas|1036~Pièces cassées / mauvaises"/>
    <m/>
    <x v="0"/>
    <m/>
    <m/>
    <s v="L9056"/>
    <m/>
    <m/>
    <m/>
    <d v="2025-09-10T03:00:00"/>
    <m/>
    <s v="Replace Only"/>
    <s v="Active"/>
    <s v="Scott Biltonen"/>
    <s v="Scott Biltonen"/>
    <s v="Commercial"/>
    <d v="2025-09-10T03:00:00"/>
    <n v="0"/>
    <s v="Schlage Commercial"/>
    <s v="Functional Mechanical"/>
    <s v="Broken / Bad Parts"/>
    <s v=""/>
    <s v="2026 / 02"/>
    <s v="Return / Replace / Scrap"/>
    <s v="Product"/>
    <x v="0"/>
  </r>
  <r>
    <d v="2026-02-23T10:31:32"/>
    <s v="CAS6445175"/>
    <s v="Issue"/>
    <s v="Return / Replace / Scrap"/>
    <s v="Defective Product"/>
    <m/>
    <s v="Out of Box"/>
    <x v="2"/>
    <s v="Lock"/>
    <x v="2"/>
    <x v="1"/>
    <s v="Replace (28) L283-126_x000a__x000a_Requesting quality check and have the RMA ship replacements from Security_x000a__x000a_Attn: Eric Vargas_x000a_Ship to:_x000a_IOS Fort Lauderdale Warehouse_x000a_2504 NW 19th st._x000a_Pompano Beach, FL. 33069_x000a__x000a_more than 20 out of 80 9056 - cannot lok or unlock with key_x000a_Ordered from integrated office solutions._x000a_requested additional information - provided e-mail address and case#"/>
    <s v="Scott Clark"/>
    <s v="14212632"/>
    <s v="302118-3"/>
    <s v="8116914"/>
    <m/>
    <s v="Schlage Commercial"/>
    <s v="Lock"/>
    <s v="L9000"/>
    <s v="Security"/>
    <n v="28"/>
    <s v="0311033~Functional Mechanical|1040~Funzionamento Meccanico|3082~Función mecánica|1036~Functional Mechanical"/>
    <s v="0201033~Cannot lock / Unlock|1040~Impossibile bloccare / sbloccare|3082~No se puede bloquear/desbloquear|1036~Impossible de verrouiller / Déverrouiller"/>
    <m/>
    <x v="0"/>
    <m/>
    <s v="194555279902"/>
    <s v="L9056"/>
    <s v="Chassis"/>
    <m/>
    <d v="2026-01-04T19:00:00"/>
    <m/>
    <m/>
    <s v="Replace Only"/>
    <s v="Resolved"/>
    <s v="Mike Colemon"/>
    <s v="Veronica Ross"/>
    <s v="Commercial"/>
    <d v="2026-01-04T19:00:00"/>
    <n v="28"/>
    <s v="Schlage Commercial"/>
    <s v="Functional Mechanical"/>
    <s v="Cannot lock / Unlock"/>
    <s v=""/>
    <s v="2026 / 02"/>
    <s v="Return / Replace / Scrap"/>
    <s v="Product"/>
    <x v="0"/>
  </r>
  <r>
    <d v="2026-02-23T11:02:06"/>
    <s v="CAS6445315"/>
    <s v="Issue"/>
    <s v="Return / Replace / Scrap"/>
    <s v="Defective Product"/>
    <m/>
    <s v="Reliability"/>
    <x v="2"/>
    <s v="Lock"/>
    <x v="30"/>
    <x v="3"/>
    <s v="Replace please send a call tag to return chassis for evaluation by Michael Phelps/Steve Couch_x000a_qty 1 - S00033868202-KIT_x000a_ _x000a_Shipping Address_x000a_COOK &amp; BOARDMAN LLC_x000a_511 E CHATHAM ST_x000a_Cary, NC, 27511, US_x000a__x000a_Email - Wflanagan@mapdoors.biz_x000a__x000a_Voltage is confirmed at the lock ?? 26 volts _x000a_KMP -see task for additional information_x000a_Order number - 14110529_x000a_ND96 EU not unlocking electrically - not sure position of switch_x000a_cannot retract latch with key?_x000a_can walk up and rotate lever and get in. _x000a_Need to confirm position of switch, and when credential is presented if there is power or not. _x000a__x000a_maintenance staff changed cylinder/core - unknown if tailpiece is present, need to confirm._x000a_Information is from installer/contractor given to Robbie._x000a_Order number - 14110529"/>
    <s v="Robbie Flanagan"/>
    <s v="14110529"/>
    <s v="369134-008"/>
    <m/>
    <m/>
    <s v="Schlage Commercial"/>
    <s v="Lock"/>
    <s v="ND Electrifie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S00033868202-KIT"/>
    <s v="ND96EL/EU"/>
    <s v="Chassis"/>
    <m/>
    <m/>
    <d v="2026-02-23T02:00:00"/>
    <m/>
    <s v="Return and Replace"/>
    <s v="Active"/>
    <s v="Mike Colemon"/>
    <s v="Venus Diaz"/>
    <s v="Commercial"/>
    <d v="2026-02-23T02:00:00"/>
    <n v="1"/>
    <s v="Schlage Commercial"/>
    <s v="Functional Mechanical"/>
    <s v="Cannot lock / Unlock"/>
    <s v=""/>
    <s v="2026 / 02"/>
    <s v="Return / Replace / Scrap"/>
    <s v="Product"/>
    <x v="0"/>
  </r>
  <r>
    <d v="2026-02-23T14:12:55"/>
    <s v="CAS6446147"/>
    <s v="Issue"/>
    <s v="Return / Replace / Scrap"/>
    <s v="Defective Product"/>
    <m/>
    <s v="Reliability"/>
    <x v="5"/>
    <s v="Electronic Locks"/>
    <x v="11"/>
    <x v="1"/>
    <s v="Please Scrap/Replace:_x000a_Please Send:_x000a__x000a_(Qty 2) MTK15-485_x000a_Issue: no longer reading cards/keypad failed_x000a__x000a_Ship to:_x000a__x000a_TESS INC_x000a_Attn; Robert Gough_x000a_7492 Reindeer Trail_x000a_San Antonio, TX 78238_x000a__x000a_service@tessinc.com_x000a__x000a_SN14290177_x000a_Reason:_x000a_Reader getting very hot and blinking. Will not read cards. Replacement is working. Replacing the reader."/>
    <s v="Robert Gough"/>
    <s v="TECH ACCOMMODATION"/>
    <s v="CAS6446147 RPL TAC"/>
    <m/>
    <m/>
    <s v="Schlage Electronic Locks"/>
    <s v="Electronic Locks"/>
    <s v="Multi-Technology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MTK15-485"/>
    <s v="MTK15 485"/>
    <m/>
    <m/>
    <m/>
    <d v="2026-02-23T02:00:00"/>
    <m/>
    <s v="Replace Only"/>
    <s v="Resolved"/>
    <s v="Kenneth Ochab"/>
    <s v="Jeff Livingston"/>
    <s v="Commercial"/>
    <d v="2026-02-23T02:00:00"/>
    <n v="2"/>
    <s v="Schlage Electronic Locks"/>
    <s v="Functional Electronic"/>
    <s v="POST Fail (Power On Self Test)"/>
    <s v=""/>
    <s v="2026 / 02"/>
    <s v="Return / Replace / Scrap"/>
    <s v="Product"/>
    <x v="1"/>
  </r>
  <r>
    <d v="2026-02-25T09:53:59"/>
    <s v="CAS6450245"/>
    <s v="Issue"/>
    <s v="Return / Replace / Scrap"/>
    <s v="Defective Product"/>
    <m/>
    <s v="Reliability"/>
    <x v="3"/>
    <s v="Dctl"/>
    <x v="45"/>
    <x v="2"/>
    <s v="RETURN AND REPLACE - LEAKING _x000a__x000a_QTY 1) RH 4111-3071 STD CYLINDER ASSY ONLY ALUM TBWMS_x000a_Surcharge: 04.50% AMT: $3.94_x000a__x000a_***_x000a_Do you need a replacement for a component or the entire device?: Component_x000a_Please describe the component: Closer body on door G0910 leaky.  Please send replacement closer body only. _x000a_Selected primary Product Type: Closers_x000a_Do you also need to update the Ship To Address on your order?: No_x000a_The original ship-to address is saved on the shipping tab._x000a_Email: jm@teamsahr.com_x000a_Phone Number: (517) 323-9488_x000a_Preferred Contact Method: Email"/>
    <s v="SBS ACQUISITION INC - DBA SAHR BUILDING SUPPLY LANSING"/>
    <s v="761390-01"/>
    <s v="524051PO16"/>
    <s v="761390-01"/>
    <n v="4"/>
    <s v="Lcn"/>
    <s v="Dctl"/>
    <s v="411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RH 4111-3071 STD CYLINDER ASSY ONLY ALUM TBWMS"/>
    <s v="STD Cylinder"/>
    <m/>
    <m/>
    <d v="2025-09-16T20:00:00"/>
    <m/>
    <m/>
    <s v="Return and Replace"/>
    <s v="Active"/>
    <s v="Portal Cases"/>
    <s v="Maria Romero"/>
    <s v="Commercial"/>
    <d v="2025-09-16T20:00:00"/>
    <n v="0"/>
    <s v="Lcn"/>
    <s v="Leaking After Install"/>
    <s v="Leaking Grease"/>
    <s v=""/>
    <s v="2026 / 02"/>
    <s v="Return / Replace / Scrap"/>
    <s v="Product"/>
    <x v="0"/>
  </r>
  <r>
    <d v="2026-02-26T10:30:05"/>
    <s v="CAS6453029"/>
    <s v="Issue"/>
    <s v="Return / Replace / Scrap"/>
    <s v="Defective Product"/>
    <m/>
    <s v="Reliability"/>
    <x v="5"/>
    <s v="Electronic Locks"/>
    <x v="23"/>
    <x v="1"/>
    <s v="Scrap/Replace:_x000a_Please Send:_x000a_(QTY 1) SM10_x000a__x000a_SN: 20190664_x000a__x000a_Tech said: - Stopped working_x000a__x000a_Ship To:_x000a_BadgePass, Inc._x000a_ATTN: Amy Dryden / RMA_x000a_280 Trace Colony Park_x000a_Ridgeland, MS 39157_x000a__x000a_amy.dryden@badgepass.com"/>
    <s v="BADGEPASS INC"/>
    <s v="TECH ACCOMMODATION"/>
    <s v="CAS6453029 RPL TAC"/>
    <m/>
    <m/>
    <s v="Schlage Electronic Locks"/>
    <s v="Electronic Locks"/>
    <s v="Smart Card Readers"/>
    <s v="Security"/>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d v="2026-02-26T02:00:00"/>
    <m/>
    <s v="Replace Only"/>
    <s v="Resolved"/>
    <s v="Kenneth Ochab"/>
    <s v="Jeff Livingston"/>
    <s v="Commercial"/>
    <d v="2026-02-26T02:00:00"/>
    <n v="1"/>
    <s v="Schlage Electronic Locks"/>
    <s v="Functional Electronic"/>
    <s v="POST Fail (Power On Self Test)"/>
    <s v=""/>
    <s v="2026 / 02"/>
    <s v="Return / Replace / Scrap"/>
    <s v="Product"/>
    <x v="1"/>
  </r>
  <r>
    <d v="2026-02-26T10:33:56"/>
    <s v="CAS6453049"/>
    <s v="Issue"/>
    <s v="Return / Replace / Scrap"/>
    <s v="Defective Product"/>
    <m/>
    <s v="Reliability"/>
    <x v="5"/>
    <s v="Electronic Locks"/>
    <x v="23"/>
    <x v="1"/>
    <s v="Scrap/Replace:_x000a_Please Send:_x000a_(QTY 1) RC11_x000a__x000a_SN: 5000000000025B09_x000a__x000a_Tech said: - Stopped reading cards_x000a__x000a_Ship To:_x000a_BadgePass, Inc._x000a_ATTN: Amy Dryden / RMA  _x000a_280 Trace Colony Park_x000a_Ridgeland, MS 39157_x000a__x000a_amy.dryden@badgepass.com"/>
    <s v="BADGEPASS INC"/>
    <s v="TECH ACCOMMODATION"/>
    <s v="CAS6453049 RPL TAC"/>
    <m/>
    <m/>
    <s v="Schlage Electronic Locks"/>
    <s v="Electronic Locks"/>
    <s v="Smart Card Readers"/>
    <s v="Security"/>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RC11"/>
    <s v="SM10"/>
    <m/>
    <m/>
    <m/>
    <d v="2026-02-26T02:00:00"/>
    <m/>
    <s v="Replace Only"/>
    <s v="Resolved"/>
    <s v="Kenneth Ochab"/>
    <s v="Jeff Livingston"/>
    <s v="Commercial"/>
    <d v="2026-02-26T02:00:00"/>
    <n v="1"/>
    <s v="Schlage Electronic Locks"/>
    <s v="Functional Electronic"/>
    <s v="POST Fail (Power On Self Test)"/>
    <s v=""/>
    <s v="2026 / 02"/>
    <s v="Return / Replace / Scrap"/>
    <s v="Product"/>
    <x v="1"/>
  </r>
  <r>
    <d v="2026-02-27T11:06:48"/>
    <s v="CAS6455940"/>
    <s v="Issue"/>
    <s v="Return / Replace / Scrap"/>
    <s v="Defective Product"/>
    <m/>
    <s v="Reliability"/>
    <x v="2"/>
    <s v="Lock"/>
    <x v="3"/>
    <x v="1"/>
    <s v="NO CHARGE REPLACEMENT ORDER: _x000a__x000a_LINE 3 QTY 1_x000a_LOCK.ND10.D.ATH.626.14-048.10-013.134.112.DETAIL_x000a_NO DOOR ID GIVEN: _x000a__x000a_Is there visible damage to exterior of shipping cartons?: no_x000a_Selected primary Product Type: Mechanical Locks_x000a_Do you also need to update the Ship To Address on your order?: No_x000a_The original ship-to address is saved on the shipping tab._x000a_One or more files were provided by the customer and saved in the timeline._x000a_Email: purchasing@mddoor.com_x000a_Phone Number: (718) 513-2500_x000a_Preferred Contact Method: Email"/>
    <s v="M &amp; D FIRE DOOR"/>
    <s v="13990160"/>
    <s v="EHZ287520"/>
    <s v="7727373"/>
    <n v="3"/>
    <s v="Schlage Commercial"/>
    <s v="Lock"/>
    <s v="ND"/>
    <s v="El Sauzal"/>
    <n v="1"/>
    <s v="0491040~Imballaggio|1033~Insufficient Packaging|1036~Emballage|3082~Embalaje"/>
    <s v="1111040~Imballaggio|3082~Embalaje|1033~Insufficient Packaging|1036~Emballage"/>
    <m/>
    <x v="1"/>
    <m/>
    <s v="ND-SLLK*10598514"/>
    <s v="ND10"/>
    <m/>
    <m/>
    <d v="2024-12-18T19:00:00"/>
    <m/>
    <m/>
    <s v="Replace Only"/>
    <s v="Resolved"/>
    <s v="Portal Cases"/>
    <s v="Ramiro Hernandez"/>
    <s v="Commercial"/>
    <d v="2024-12-18T19:00:00"/>
    <n v="0"/>
    <s v="Schlage Commercial"/>
    <s v="Insufficient Packaging"/>
    <s v="Insufficient Packaging"/>
    <s v=""/>
    <s v="2026 / 02"/>
    <s v="Return / Replace / Scrap"/>
    <s v="Product"/>
    <x v="0"/>
  </r>
  <r>
    <d v="2026-02-23T09:51:59"/>
    <s v="CAS6444987"/>
    <s v="Issue"/>
    <s v="Return / Replace / Scrap"/>
    <s v="Defective Product"/>
    <m/>
    <s v="Reliability"/>
    <x v="2"/>
    <s v="Lock"/>
    <x v="2"/>
    <x v="1"/>
    <s v="NC replace_x000a_QTY 1) 47859782 626_x000a__x000a_Per customer: We had received the below lockset and it is not functioning any longer. We had our technician take a look at this and was unable to get it working correctly. It seems the internals of the lockset aren’t working. The arm that flips the indicator is broken and not flipping it when the door is locked to indicate its status._x000a__x000a_Ship To:_x000a_LaForce – Minneapolis_x000a_710 Hastings Ave_x000a_Suite 200_x000a_Newport, MN 55055"/>
    <s v="LAFORCE LLC"/>
    <s v="14243434"/>
    <s v="1467424PO-SJD"/>
    <s v="8141901"/>
    <n v="2"/>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SLLK*11248464"/>
    <s v="L9056"/>
    <m/>
    <m/>
    <d v="2026-01-22T19:00:00"/>
    <m/>
    <m/>
    <s v="Replace Only"/>
    <s v="Resolved"/>
    <s v="Collin Cornelius"/>
    <s v="Kevin Durand"/>
    <s v="Commercial"/>
    <d v="2026-01-22T19:00:00"/>
    <n v="1"/>
    <s v="Schlage Commercial"/>
    <s v="Functional Mechanical"/>
    <s v="Broken / Bad Parts"/>
    <s v=""/>
    <s v="2026 / 02"/>
    <s v="Return / Replace / Scrap"/>
    <s v="Product"/>
    <x v="0"/>
  </r>
  <r>
    <d v="2026-02-23T11:54:31"/>
    <s v="CAS6445577"/>
    <s v="Issue"/>
    <s v="Return / Replace / Scrap"/>
    <s v="Incorrect/Missing Product"/>
    <m/>
    <m/>
    <x v="2"/>
    <s v="Lock"/>
    <x v="19"/>
    <x v="1"/>
    <s v="2-16-26 NEW RPA - 62602260496001 LVL 3G/ NON XP    SM_x000a__x000a_Old RPA:  63012250496001_x000a__x000a_NC Replace:_x000a__x000a_Line 4 Qty 2 - KEY.35-158.468.CP.DETAIL_x000a__x000a_Ship to:_x000a_STANDING ROCK ADMINISTRATIVE SERVICE CNTR_x000a_BLDG # 1 STANDING ROCK AVE_x000a_FORT YATES, ND 58538_x000a__x000a_Issue:  Missing keys_x000a_-------------------------------_x000a_Is there anything else we should know about your request?: Customer received the box of 50) 35-157 keyblanks but never received the 2) 35-158 keys. Please send ASAP._x000a_Selected primary Product Type: Mechanical Locks_x000a_Do you also need to update the Ship To Address on your order?: No_x000a_The original ship-to address is saved on the shipping tab._x000a_Email: shelbyn@centraldoorinc.com_x000a_Phone Number: 7012819082_x000a_Preferred Contact Method: Email"/>
    <s v="CENTRAL DOOR &amp; HARDWARE"/>
    <s v="14242124"/>
    <s v="115185"/>
    <s v="8149514"/>
    <n v="4"/>
    <s v="Schlage Commercial"/>
    <s v="Lock"/>
    <s v="Keys"/>
    <s v="Security"/>
    <n v="2"/>
    <s v="0213082~Allegion no envió un producto/pieza|1040~(Alle) Spedito Articolo/Componente mancante|1036~Allegion a envoyé un produit ou une pièce manquante|1033~Allegion Sent Missing Product / Part"/>
    <s v="9741040~Prodotto Mancante|1033~Missing Product|1036~Produit manquant"/>
    <m/>
    <x v="0"/>
    <m/>
    <s v="KYSS-SLKY*9005066"/>
    <s v="Key"/>
    <m/>
    <m/>
    <d v="2026-01-29T19:00:00"/>
    <m/>
    <m/>
    <s v="Replace Only"/>
    <s v="Resolved"/>
    <s v="Portal Cases"/>
    <s v="Brittney Waterhouse"/>
    <s v="Commercial"/>
    <d v="2026-01-29T19:00:00"/>
    <n v="2"/>
    <s v="Schlage Commercial"/>
    <s v="Allegion Sent Missing Product / Part"/>
    <s v="Missing Product"/>
    <s v=""/>
    <s v="2026 / 02"/>
    <s v="Return / Replace / Scrap"/>
    <s v="Product"/>
    <x v="0"/>
  </r>
  <r>
    <d v="2026-02-23T19:51:05"/>
    <s v="CAS6447067"/>
    <s v="Issue"/>
    <s v="Return / Replace / Scrap"/>
    <s v="Defective Product"/>
    <m/>
    <s v="Out of Box"/>
    <x v="8"/>
    <s v="Lock"/>
    <x v="96"/>
    <x v="3"/>
    <s v="NC Replace from lines 1 and 8_x000a_Qty 1) AS76140 LH 622_x000a_Qty 1) AS76140 RH 622_x000a__x000a_See attached from PS_x000a__x000a_Ship to:_x000a_VORWALLER &amp; BROOKS INC_x000a_14035 KIRKHAM WAY_x000a_POWAY, CA, 92064, US_x000a__x000a_***********************************_x000a_Hello Moses, due to the quantity of issued reported on the same order, please work with or product support team (copied) to confirm these are not installation issues before we can offer replacements. Thank you._x000a__x000a_Line 1 Qty 1) LOCK.MA581.P6.QG.622.LH.S77805.A8737-1.134.KD.G.KB578.2_x000a_Line 8 Qty 1) LOCK.MA311.QG.622.RH.S77819.A8737-1.134_x000a_Line 11 Qty 1) AE55012-OT 630 N N FL (OS Indicator- Sectional 301/311/321)_x000a__x000a_&quot;Falling apart&quot; one image attached"/>
    <s v="VORWALLER &amp; BROOKS INC"/>
    <s v="14027020"/>
    <s v="ME7083-013"/>
    <s v="7784864"/>
    <n v="1"/>
    <s v="Falcon"/>
    <s v="Lock"/>
    <s v="MA"/>
    <s v="El Sauzal"/>
    <n v="1"/>
    <s v="0311033~Functional Mechanical|1040~Funzionamento Meccanico|3082~Función mecánica|1036~Functional Mechanical"/>
    <s v="9691033~Installation / Removal / Prep|1036~Installation / Préparation|1040~Installazione / Prep"/>
    <m/>
    <x v="0"/>
    <m/>
    <s v="S00034396377"/>
    <s v="MA581"/>
    <m/>
    <m/>
    <d v="2025-02-18T00:00:00"/>
    <m/>
    <m/>
    <s v="Replace Only"/>
    <s v="Resolved"/>
    <s v="Bethany Adams"/>
    <s v="Veronica Ross"/>
    <s v="Commercial"/>
    <d v="2025-02-18T00:00:00"/>
    <n v="0"/>
    <s v="Falcon - Lock"/>
    <s v="Functional Mechanical"/>
    <s v="Installation / Removal / Prep"/>
    <s v=""/>
    <s v="2026 / 02"/>
    <s v="Return / Replace / Scrap"/>
    <s v="Product"/>
    <x v="0"/>
  </r>
  <r>
    <d v="2026-02-23T19:51:05"/>
    <s v="CAS6447067"/>
    <s v="Issue"/>
    <s v="Return / Replace / Scrap"/>
    <s v="Defective Product"/>
    <m/>
    <s v="Out of Box"/>
    <x v="8"/>
    <s v="Lock"/>
    <x v="96"/>
    <x v="3"/>
    <s v="NC Replace from lines 1 and 8_x000a_Qty 1) AS76140 LH 622_x000a_Qty 1) AS76140 RH 622_x000a__x000a_See attached from PS_x000a__x000a_Ship to:_x000a_VORWALLER &amp; BROOKS INC_x000a_14035 KIRKHAM WAY_x000a_POWAY, CA, 92064, US_x000a__x000a_***********************************_x000a_Hello Moses, due to the quantity of issued reported on the same order, please work with or product support team (copied) to confirm these are not installation issues before we can offer replacements. Thank you._x000a__x000a_Line 1 Qty 1) LOCK.MA581.P6.QG.622.LH.S77805.A8737-1.134.KD.G.KB578.2_x000a_Line 8 Qty 1) LOCK.MA311.QG.622.RH.S77819.A8737-1.134_x000a_Line 11 Qty 1) AE55012-OT 630 N N FL (OS Indicator- Sectional 301/311/321)_x000a__x000a_&quot;Falling apart&quot; one image attached"/>
    <s v="VORWALLER &amp; BROOKS INC"/>
    <s v="14027020"/>
    <s v="ME7083-013"/>
    <s v="7784864"/>
    <n v="8"/>
    <s v="Falcon"/>
    <s v="Lock"/>
    <s v="MA"/>
    <s v="El Sauzal"/>
    <n v="1"/>
    <s v="0311033~Functional Mechanical|1040~Funzionamento Meccanico|3082~Función mecánica|1036~Functional Mechanical"/>
    <s v="9691033~Installation / Removal / Prep|1036~Installation / Préparation|1040~Installazione / Prep"/>
    <m/>
    <x v="0"/>
    <m/>
    <s v="S00034396391"/>
    <s v="MA311"/>
    <m/>
    <m/>
    <d v="2025-02-18T00:00:00"/>
    <m/>
    <m/>
    <s v="Replace Only"/>
    <s v="Resolved"/>
    <s v="Bethany Adams"/>
    <s v="Veronica Ross"/>
    <s v="Commercial"/>
    <d v="2025-02-18T00:00:00"/>
    <n v="0"/>
    <s v="Falcon - Lock"/>
    <s v="Functional Mechanical"/>
    <s v="Installation / Removal / Prep"/>
    <s v=""/>
    <s v="2026 / 02"/>
    <s v="Return / Replace / Scrap"/>
    <s v="Product"/>
    <x v="0"/>
  </r>
  <r>
    <d v="2026-02-24T08:48:26"/>
    <s v="CAS6447363"/>
    <s v="Issue"/>
    <s v="Return / Replace / Scrap"/>
    <s v="Defective Product"/>
    <m/>
    <s v="Reliability"/>
    <x v="2"/>
    <s v="Lock"/>
    <x v="36"/>
    <x v="1"/>
    <s v="NC Replace from line 1_x000a_Qty 1_x000a_CYL.23-030-6.626.C.MK.DETAIL.48-101_x000a_Str# 24R05332_x000a_120A keyed to AB1_x000a__x000a_Control key will not remove core_x000a__x000a_COOK &amp; BOARDMAN LLC DBA Martin Architectural Products _x000a_511 E CHATHAM ST_x000a_CARY, NC, 27511, US"/>
    <s v="COOK &amp; BOARDMAN LLC - DBA MARTIN ARCHITECTURAL PRODUCTS"/>
    <s v="13880990"/>
    <s v="359826-026"/>
    <s v="7573464"/>
    <n v="1"/>
    <s v="Schlage Commercial"/>
    <s v="Lock"/>
    <s v="Cylinder"/>
    <s v="Security"/>
    <n v="1"/>
    <s v="0311033~Functional Mechanical|1040~Funzionamento Meccanico|3082~Función mecánica|1036~Functional Mechanical"/>
    <s v="9691033~Installation / Removal / Prep|1036~Installation / Préparation|1040~Installazione / Prep"/>
    <m/>
    <x v="0"/>
    <m/>
    <s v="CYLSS-SLCY*4534314"/>
    <s v="FSIC"/>
    <m/>
    <m/>
    <d v="2024-08-07T20:00:00"/>
    <m/>
    <m/>
    <s v="Replace Only"/>
    <s v="Resolved"/>
    <s v="Bethany Adams"/>
    <s v="Kevin Durand"/>
    <s v="Commercial"/>
    <d v="2024-08-07T20:00:00"/>
    <n v="0"/>
    <s v="Schlage Commercial"/>
    <s v="Functional Mechanical"/>
    <s v="Installation / Removal / Prep"/>
    <s v=""/>
    <s v="2026 / 02"/>
    <s v="Return / Replace / Scrap"/>
    <s v="Product"/>
    <x v="0"/>
  </r>
  <r>
    <d v="2026-02-24T11:48:01"/>
    <s v="CAS6448202"/>
    <s v="Issue"/>
    <s v="Return / Replace / Scrap"/>
    <s v="Incorrect/Missing Product"/>
    <m/>
    <m/>
    <x v="2"/>
    <s v="Lock"/>
    <x v="30"/>
    <x v="1"/>
    <s v="SIF N/C REPLACE_x000a__x000a_LINE 3 QTY 1 EA:_x000a_S00034457108_x000a_03-232 RHO 626 N N SL (LEVER, IC, GDi)_x000a__x000a_SHIP TO:_x000a_Columbus_924308_x000a__x000a_Is there anything else we should know about this return?: The only lockset that is incorrect is the electrified lockset (Line Item 3). Please see attached image, the one they sent does not accept the interchangeable core, can we go back to the manufacturer on this and get the correct parts out to fix it?_x000a_Selected primary Product Type: Mechanical Locks_x000a_Do you also need to update the Ship To Address on your order?: No_x000a_The original ship-to address is saved on the shipping tab._x000a_Did the label match the product inside?: Yes_x000a_One or more files were provided by the customer and saved in the timeline._x000a_Email: dormes@interiorsupplyinc.com_x000a_Phone Number: 5137613410_x000a_Preferred Contact Method: Email"/>
    <s v="INTERIOR SUPPLY COLUMBUS"/>
    <s v="14218619"/>
    <s v="672338"/>
    <s v="8141126"/>
    <n v="3"/>
    <s v="Schlage Commercial"/>
    <s v="Lock"/>
    <s v="ND Electrified"/>
    <s v="Security"/>
    <n v="1"/>
    <s v="0281033~Allegion Sent Incorrect Product / Part"/>
    <s v="9731033~Incorrect Part / Component|1036~Composant/pièce incorrect|1040~Componente errato"/>
    <m/>
    <x v="0"/>
    <m/>
    <s v="S00034457108"/>
    <m/>
    <m/>
    <m/>
    <d v="2026-01-22T19:00:00"/>
    <m/>
    <m/>
    <s v="Replace Only"/>
    <s v="Resolved"/>
    <s v="Portal Cases"/>
    <s v="Venus Diaz"/>
    <s v="Commercial"/>
    <d v="2026-01-22T19:00:00"/>
    <n v="1"/>
    <s v="Schlage Commercial"/>
    <s v="Allegion Sent Incorrect Product / Part"/>
    <s v="Incorrect Part / Component"/>
    <s v=""/>
    <s v="2026 / 02"/>
    <s v="Return / Replace / Scrap"/>
    <s v="Product"/>
    <x v="0"/>
  </r>
  <r>
    <d v="2026-02-25T08:23:55"/>
    <s v="CAS6449918"/>
    <s v="Issue"/>
    <s v="Return / Replace / Scrap"/>
    <s v="Defective Product"/>
    <m/>
    <s v="Out of Box"/>
    <x v="2"/>
    <s v="Lock"/>
    <x v="30"/>
    <x v="1"/>
    <s v="N/C REPLACE LINE 1 QTY 1)_x000a_Part number: N523-194_x000a__x000a_Part number provided by PS. The RX harness is broken. See email attached to case._x000a__x000a_Ship To:_x000a_ALL COMMERCIAL OPENINGS_x000a_4605 N STILES AVE_x000a_OKLAHOMA CITY, OK 73105"/>
    <s v="ALL COMMERCIAL OPENINGS"/>
    <s v="14161712"/>
    <s v="6375-SR-10"/>
    <s v="8041464"/>
    <n v="1"/>
    <s v="Schlage Commercial"/>
    <s v="Lock"/>
    <s v="ND Electrified"/>
    <s v="Security"/>
    <n v="1"/>
    <s v="0311033~Functional Mechanical|1040~Funzionamento Meccanico|3082~Función mecánica|1036~Functional Mechanical"/>
    <s v="0161033~Broken / Bad Parts|1040~Parti rotte / difettose|3082~Partes rotas / malas|1036~Pièces cassées / mauvaises"/>
    <m/>
    <x v="0"/>
    <m/>
    <s v="S00033868523"/>
    <s v="ND80EL/EU"/>
    <m/>
    <m/>
    <d v="2025-10-14T20:00:00"/>
    <m/>
    <m/>
    <s v="Replace Only"/>
    <s v="Resolved"/>
    <s v="Collin Cornelius"/>
    <s v="Venus Diaz"/>
    <s v="Commercial"/>
    <d v="2025-10-14T20:00:00"/>
    <n v="0"/>
    <s v="Schlage Commercial"/>
    <s v="Functional Mechanical"/>
    <s v="Broken / Bad Parts"/>
    <s v=""/>
    <s v="2026 / 02"/>
    <s v="Return / Replace / Scrap"/>
    <s v="Product"/>
    <x v="0"/>
  </r>
  <r>
    <d v="2026-02-25T10:21:13"/>
    <s v="CAS6450363"/>
    <s v="Issue"/>
    <s v="Return / Replace / Scrap"/>
    <s v="Defective Product"/>
    <m/>
    <s v="Reliability"/>
    <x v="5"/>
    <s v="Electronic Locks"/>
    <x v="23"/>
    <x v="1"/>
    <s v="Scrap/Replace:_x000a_Please Send:_x000a_(QTY 2) SM10_x000a__x000a_SN: 22220104_x000a_SN: 24050322_x000a__x000a_ Tech said: - Both Stopped working_x000a__x000a_Ship To:_x000a_BadgePass, Inc._x000a_ATTN: Amy Dryden / RMA _x000a_280 Trace Colony Park_x000a_Ridgeland, MS 39157_x000a__x000a_amy.dryden@badgepass.com"/>
    <s v="BADGEPASS INC"/>
    <s v="TECH ACCOMMODATION"/>
    <s v="CAS6450363 RPL TAC"/>
    <m/>
    <m/>
    <s v="Schlage Electronic Locks"/>
    <s v="Electronic Locks"/>
    <s v="Smart Card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d v="2026-02-25T02:00:00"/>
    <m/>
    <s v="Replace Only"/>
    <s v="Resolved"/>
    <s v="Kenneth Ochab"/>
    <s v="Jeff Livingston"/>
    <s v="Commercial"/>
    <d v="2026-02-25T02:00:00"/>
    <n v="2"/>
    <s v="Schlage Electronic Locks"/>
    <s v="Functional Electronic"/>
    <s v="POST Fail (Power On Self Test)"/>
    <s v=""/>
    <s v="2026 / 02"/>
    <s v="Return / Replace / Scrap"/>
    <s v="Product"/>
    <x v="1"/>
  </r>
  <r>
    <d v="2026-02-26T07:18:28"/>
    <s v="CAS6452423"/>
    <s v="Issue"/>
    <s v="Return / Replace / Scrap"/>
    <s v="Defective Product"/>
    <m/>
    <s v="Out of Box"/>
    <x v="0"/>
    <s v="Exit"/>
    <x v="18"/>
    <x v="0"/>
    <s v="REPLACE SO03290648_x000a_DONE 02/27/26 JB_x000a__x000a_REPLACE _x000a_LINE 1 QTY 1 LD-9875-L-2SI-US26D-3'-RHR-996-2-06-US26D-SS7500-575-PBT=US32D-SNB_x000a__x000a_SHIP TO _x000a_1100 GEZON PKWY SW_x000a_Wyoming, MI 49509_x000a__x000a_Do you need a replacement for a component or the entire device?: Component_x000a_Please describe the component: Mortise lock body latch gets stuck and door is not secure._x000a_Is there anything else we should know about this return?: I reached out to tech support and spoke to Derek Kemp. He said to try and loosen the screws on the case to see if that would work but the problem has not been fixed._x000a_Selected primary Product Type: Exits_x000a_Do you also need to update the Ship To Address on your order?: No_x000a_The original ship-to address is saved on the shipping tab._x000a_Email: iraab@samorman.com_x000a_Phone Number: 6162540583_x000a_Preferred Contact Method: Email"/>
    <s v="S A MORMAN &amp; CO"/>
    <s v="SO02930438"/>
    <s v="241144N"/>
    <s v="45313799"/>
    <n v="1"/>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8876"/>
    <s v="Mortise Lock"/>
    <m/>
    <m/>
    <d v="2025-04-27T20:00:00"/>
    <m/>
    <m/>
    <s v="Replace Only"/>
    <s v="Resolved"/>
    <s v="Portal Cases"/>
    <s v="Jacquelyn Bastone"/>
    <s v="Commercial"/>
    <d v="2025-04-27T20:00:00"/>
    <n v="0"/>
    <s v="Von Duprin"/>
    <s v="Functional Mechanical"/>
    <s v="Manufacturing"/>
    <s v="Mfg Issue / Machining Issue"/>
    <s v="2026 / 02"/>
    <s v="Return / Replace / Scrap"/>
    <s v="Product"/>
    <x v="0"/>
  </r>
  <r>
    <d v="2026-02-26T10:46:55"/>
    <s v="CAS6453116"/>
    <s v="Issue"/>
    <s v="Return / Replace / Scrap"/>
    <s v="Incorrect/Missing Product"/>
    <m/>
    <m/>
    <x v="1"/>
    <s v="Accy"/>
    <x v="62"/>
    <x v="0"/>
    <s v="N/C RPL_x000a_LINE 5 FS18S QTY 1_x000a__x000a_MISSING_x000a__x000a_SHIP TO_x000a_TAL KNO BLDG PRODUCTS INC_x000a_1077 FRED DR_x000a_STE D_x000a_MORROW, GA 30260"/>
    <s v="TAL-KNO BUILDING PRODUCTS INC"/>
    <s v="SO03261509"/>
    <s v="24-309-6PO25"/>
    <s v="45710521"/>
    <n v="5"/>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FS.10077"/>
    <m/>
    <m/>
    <m/>
    <d v="2026-02-25T19:00:00"/>
    <m/>
    <m/>
    <s v="Replace Only"/>
    <s v="Resolved"/>
    <s v="Keayra Dinwiddie"/>
    <s v="Caleb Nanzer"/>
    <s v="Commercial"/>
    <d v="2026-02-25T19:00:00"/>
    <n v="1"/>
    <s v="Ives / Gj Commercial"/>
    <s v="Allegion Sent Missing Product / Part"/>
    <s v="Missing Product"/>
    <s v=""/>
    <s v="2026 / 02"/>
    <s v="Return / Replace / Scrap"/>
    <s v="Product"/>
    <x v="0"/>
  </r>
  <r>
    <d v="2026-02-26T11:33:19"/>
    <s v="CAS6453380"/>
    <s v="Issue"/>
    <s v="Return / Replace / Scrap"/>
    <s v="Incorrect/Missing Product"/>
    <m/>
    <m/>
    <x v="14"/>
    <s v="Accy"/>
    <x v="98"/>
    <x v="0"/>
    <s v="N/C RPL_x000a_LINE 1 218US19 QTY 1_x000a__x000a_MISSING _x000a__x000a__x000a_SHIP TO_x000a_SUPERIOR MOLDING OF NEVADA_x000a_5190 W PATRICK LN_x000a_Las Vegas, NV 89118"/>
    <s v="Nicole"/>
    <s v="SO03269926"/>
    <s v="2602-P08096"/>
    <s v="45700873"/>
    <n v="1"/>
    <s v="Soss"/>
    <s v="Accy"/>
    <s v="Invisible Hinge"/>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218US19"/>
    <m/>
    <m/>
    <m/>
    <d v="2026-02-19T19:00:00"/>
    <m/>
    <m/>
    <s v="Replace Only"/>
    <s v="Resolved"/>
    <s v="Keayra Dinwiddie"/>
    <s v="Deandra Ball"/>
    <s v="Commercial"/>
    <d v="2026-02-19T19:00:00"/>
    <n v="1"/>
    <s v="Soss"/>
    <s v="Allegion Sent Missing Product / Part"/>
    <s v="Missing Product"/>
    <s v=""/>
    <s v="2026 / 02"/>
    <s v="Return / Replace / Scrap"/>
    <s v="Product"/>
    <x v="0"/>
  </r>
  <r>
    <d v="2026-02-27T09:41:15"/>
    <s v="CAS6455531"/>
    <s v="Issue"/>
    <s v="Return / Replace / Scrap"/>
    <s v="Shipping"/>
    <m/>
    <m/>
    <x v="2"/>
    <s v="Lock"/>
    <x v="19"/>
    <x v="1"/>
    <s v="NC replace_x000a__x000a_Damaged in transit and items lost._x000a_Please replace:_x000a_Line 14 QTY 100) KEY.35-009-EV.468.C123_x000a__x000a_Ship to same:_x000a_ELECTRONIC ACCESS SPECIALISTS INC_x000a_10910 ENDEAVOUR WAY_x000a_LARGO, FL, 33777"/>
    <s v="SOUTHERN LOCK &amp; SUPPLY CO"/>
    <s v="14270992"/>
    <s v="4155599"/>
    <s v="8171373"/>
    <n v="14"/>
    <s v="Schlage Commercial"/>
    <s v="Lock"/>
    <s v="Keys"/>
    <s v="Security"/>
    <n v="100"/>
    <s v="Lost in Transit/Wrong Address"/>
    <s v="1513082~Extraviado en tránsito - Transportista|1040~Smarrimento in transito - Vettore|1036~Perdu en transit - Transporteur|1033~Lost in Transit - Carrier"/>
    <m/>
    <x v="2"/>
    <m/>
    <s v="194555203556"/>
    <m/>
    <m/>
    <m/>
    <d v="2026-02-20T00:00:00"/>
    <m/>
    <m/>
    <s v="Replace Only"/>
    <s v="Resolved"/>
    <s v="Kevin Durand"/>
    <s v="Kevin Durand"/>
    <s v="Commercial"/>
    <d v="2026-02-20T00:00:00"/>
    <n v="100"/>
    <s v="Schlage Commercial"/>
    <s v="Lost in Transit/Wrong Address"/>
    <s v="Lost in Transit - Carrier"/>
    <s v=""/>
    <s v="2026 / 02"/>
    <s v="Return / Replace / Scrap"/>
    <s v="Product"/>
    <x v="0"/>
  </r>
  <r>
    <d v="2026-02-23T15:04:38"/>
    <s v="CAS6446380"/>
    <s v="Issue"/>
    <s v="Return / Replace / Scrap"/>
    <s v="Defective Product"/>
    <m/>
    <s v="Out of Box"/>
    <x v="0"/>
    <s v="Exit"/>
    <x v="18"/>
    <x v="0"/>
    <s v="RETURN &amp; REPLACE AT NO CHARGE_x000a_QTY (1) M996L -RV US26D FS-   17  LHR_x000a_Issue call tag 5 Lbs._x000a__x000a_P/U-SHIP TO_x000a_KENDELL DOORS &amp; HARDWARE LLC_x000a_1312 NORTHLAND DR_x000a_STE 100_x000a_MENDOTA HEIGHTS, MN 55120_x000a__x000a_Do you need a replacement for a component or the entire device?: Component_x000a_Please describe the component: Item: Von Duprin  996L 17 M motorized (electric) exit device trim only._x000a_Reason: Conductors not working_x000a__x000a_Is there anything else we should know about this return?: N/A_x000a_Selected primary Product Type: Exits_x000a_Do you also need to update the Ship To Address on your order?: No_x000a_The original ship-to address is saved on the shipping tab._x000a_Email: ahildebrand@kendelldrs.com_x000a_Preferred Contact Method: Email"/>
    <s v="KENDELL INTERMEDIATE CORP - dba KENDELL DOORS &amp; HARDWARE LLC - HQ"/>
    <s v="SO02669015"/>
    <s v="PO336072"/>
    <s v="44986116 8/8/2024"/>
    <n v="7"/>
    <s v="Von Duprin"/>
    <s v="Exit"/>
    <s v="98/99"/>
    <s v="Indianapolis"/>
    <n v="1"/>
    <s v="0321033~Functional Electronic|1040~Funzionamento Elettronico|3082~Función electrónica|1036~Electronique fonctionnelle"/>
    <s v="0241033~Circuit Board Issue|1040~Problema della scheda|3082~Problema placa circuito|1036~PB de circuit imprimé"/>
    <s v="0241033~Input / Output Not Working|1036~L'entrée/la sortie ne fonctionne pas/en panne|3082~Entrada/salida no funciona|1040~Input/Output non funziona"/>
    <x v="0"/>
    <m/>
    <s v="TRIM.28588"/>
    <s v="CON"/>
    <m/>
    <m/>
    <d v="2024-08-07T20:00:00"/>
    <m/>
    <m/>
    <s v="Return and Replace"/>
    <s v="Active"/>
    <s v="Portal Cases"/>
    <s v="Karen Fischer"/>
    <s v="Commercial"/>
    <d v="2024-08-07T20:00:00"/>
    <n v="0"/>
    <s v="Von Duprin"/>
    <s v="Functional Electronic"/>
    <s v="Circuit Board Issue"/>
    <s v="Input / Output Not Working"/>
    <s v="2026 / 02"/>
    <s v="Return / Replace / Scrap"/>
    <s v="Product"/>
    <x v="0"/>
  </r>
  <r>
    <d v="2026-02-23T15:50:57"/>
    <s v="CAS6446583"/>
    <s v="Issue"/>
    <s v="Return / Replace / Scrap"/>
    <s v="Defective Product"/>
    <m/>
    <s v="Out of Box"/>
    <x v="4"/>
    <s v="Sys Comp"/>
    <x v="47"/>
    <x v="1"/>
    <s v="replace_x000a_line 4 QTY 1 ELECTROMAGNETIC.LOCK.M490DEP_x000a__x000a_tech CAS6417555_x000a__x000a_ship to_x000a_ANDERSON LOCK COMPANY_x000a_1590 TOUHY AVE_x000a_ELK GROVE VILLAGE, IL, 60007, US"/>
    <s v="ANDERSON LOCK CO"/>
    <s v="14214976"/>
    <s v="237126"/>
    <s v="8077759"/>
    <n v="4"/>
    <s v="Schlage System Components"/>
    <s v="Sys Comp"/>
    <s v="Mag M400"/>
    <s v="Security"/>
    <n v="1"/>
    <s v="0321033~Functional Electronic|1040~Funzionamento Elettronico|3082~Función electrónica|1036~Electronique fonctionnelle"/>
    <s v="0551040~Malfunzionamento elettrico|1033~Electrical Malfunction|3082~Mal funcionamiento eléctrico|1036~Dysfonctionnement électrique"/>
    <s v="0661040~Non udibile|1033~No Audible"/>
    <x v="0"/>
    <m/>
    <s v="043156570959"/>
    <s v="M490DE"/>
    <m/>
    <m/>
    <d v="2025-11-16T19:00:00"/>
    <m/>
    <m/>
    <s v="Replace Only"/>
    <s v="Resolved"/>
    <s v="Chloe Manansala"/>
    <s v="Jeff Livingston"/>
    <s v="Commercial"/>
    <d v="2025-11-16T19:00:00"/>
    <n v="0"/>
    <s v="Schlage System Components"/>
    <s v="Functional Electronic"/>
    <s v="Electrical Malfunction"/>
    <s v="No Audible"/>
    <s v="2026 / 02"/>
    <s v="Return / Replace / Scrap"/>
    <s v="Product"/>
    <x v="0"/>
  </r>
  <r>
    <d v="2026-02-23T18:30:03"/>
    <s v="CAS6447030"/>
    <s v="Issue"/>
    <s v="Return / Replace / Scrap"/>
    <s v="Defective Product"/>
    <m/>
    <s v="Reliability"/>
    <x v="0"/>
    <s v="Exit"/>
    <x v="52"/>
    <x v="0"/>
    <s v="Line 2 - Defective strike_x000a_Scrap in field_x000a__x000a_Replace no charge:_x000a_Line 2 Qty 1_x000a_6211 US32D 24VAC FSE_x000a__x000a_Ship to orig address:_x000a_1970 N 2200 W Suite 1-6_x000a_SALT LAKE CITY, UT 84116_x000a__________________________________x000a_Do you need a replacement for a component or the entire device?: Component_x000a_Please describe the component: The Bridge Rectifier and Solenoid of the electric strike ordered on line item 2 of this PO have failed and replacements are needed. please see the pictures attached of the replacement parts I need warrantied. Please send these warrantied items as soon as possible. 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zwamsley@absdoors.com_x000a_Phone Number: (801) 478-1526_x000a_Preferred Contact Method: Email"/>
    <s v="COOK &amp; BOARDMAN LLC - DBA ARCHITECTURAL BUILDING SUPPLY LLC"/>
    <s v="SO02980729"/>
    <s v="6605771"/>
    <s v="45375722"/>
    <n v="2"/>
    <s v="Von Duprin"/>
    <s v="Exit"/>
    <s v="6000 Strikes"/>
    <s v="Indianapolis"/>
    <n v="1"/>
    <s v="0321033~Functional Electronic|1040~Funzionamento Elettronico|3082~Función electrónica|1036~Electronique fonctionnelle"/>
    <s v="0981033~Motor / Solenoid Issue|1040~Problema Motore/Solenoide|3082~Problema motor/solenoide"/>
    <s v="0501033~Solenoid Not Pulling / Releasing|1036~Mauvaise configuration|3082~Solenoide no funciona|1040~Il solenoide no tira/rilascia"/>
    <x v="0"/>
    <m/>
    <s v="ES.10448"/>
    <s v="Solenoid"/>
    <m/>
    <m/>
    <d v="2025-06-10T20:00:00"/>
    <m/>
    <m/>
    <s v="Replace Only"/>
    <s v="Resolved"/>
    <s v="Portal Cases"/>
    <s v="Tuesday Bailey"/>
    <s v="Commercial"/>
    <d v="2025-06-10T20:00:00"/>
    <n v="0"/>
    <s v="Von Duprin"/>
    <s v="Functional Electronic"/>
    <s v="Motor / Solenoid Issue"/>
    <s v="Solenoid Not Pulling / Releasing"/>
    <s v="2026 / 02"/>
    <s v="Return / Replace / Scrap"/>
    <s v="Product"/>
    <x v="0"/>
  </r>
  <r>
    <d v="2026-02-24T10:12:21"/>
    <s v="CAS6447726"/>
    <s v="Issue"/>
    <s v="Return / Replace / Scrap"/>
    <s v="Defective Product"/>
    <m/>
    <s v="Out of Box"/>
    <x v="10"/>
    <s v="Lock"/>
    <x v="77"/>
    <x v="5"/>
    <s v="SCRAP IN FIELD"/>
    <s v="HOUSE HASSON HARDWARE"/>
    <m/>
    <m/>
    <s v="491335"/>
    <m/>
    <s v="Schlage Residential"/>
    <s v="Lock"/>
    <s v="J"/>
    <s v="Olathe"/>
    <n v="1"/>
    <s v="0311033~Functional Mechanical|1040~Funzionamento Meccanico|3082~Función mecánica|1036~Functional Mechanical"/>
    <s v="0211033~Cannot Open / Close|1040~Impossibile Aprire / Chiudere|3082~No se puede abrir/cerrar|1036~Impossible à ouvrir/à fermer"/>
    <m/>
    <x v="0"/>
    <m/>
    <m/>
    <m/>
    <m/>
    <m/>
    <d v="2026-02-23T19:00:00"/>
    <m/>
    <m/>
    <s v="Credit Request"/>
    <s v="Resolved"/>
    <s v="Karen Strong"/>
    <s v="Karen Strong"/>
    <s v="Commercial"/>
    <d v="2026-02-23T19:00:00"/>
    <n v="1"/>
    <s v="Schlage Residential"/>
    <s v="Functional Mechanical"/>
    <s v="Cannot Open / Close"/>
    <s v=""/>
    <s v="2026 / 02"/>
    <s v="Return / Replace / Scrap"/>
    <s v="Product"/>
    <x v="0"/>
  </r>
  <r>
    <d v="2026-02-24T11:22:07"/>
    <s v="CAS6448071"/>
    <s v="Issue"/>
    <s v="Return / Replace / Scrap"/>
    <s v="Defective Product"/>
    <m/>
    <s v="Out of Box"/>
    <x v="5"/>
    <s v="Electronic Locks"/>
    <x v="38"/>
    <x v="3"/>
    <s v="REPLACE / SCRAP_x000a_Qty: 1_x000a__x000a_LOCK.NDEB.J.RHO.626.13-247.47267101.134.CE-000-001_x000a_A20000000F18DB5A_x000a__x000a_Warranty Date: 6/6/2025_x000a__x000a_Ship to:_x000a_Sam Hopfer _x000a_11635 Lackland Road_x000a_Saint Louis, MO 63146_x000a_US_x000a__x000a_Reason_x000a_Lock will not commission - Able to FDR - Not showing when trying to commission _ Lock needs to be replaced _x000a_H &amp; G Sales Inc"/>
    <s v="Sam Hopfer"/>
    <s v="14077958"/>
    <s v="6304128"/>
    <s v="7904128"/>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984145"/>
    <s v="Inside Assembly"/>
    <m/>
    <d v="2025-06-06T00:00:00"/>
    <m/>
    <m/>
    <m/>
    <s v="Replace Only"/>
    <s v="Resolved"/>
    <s v="James Cuevas"/>
    <s v="Jeff Livingston"/>
    <s v="Commercial"/>
    <d v="2025-06-06T00:00:00"/>
    <n v="0"/>
    <s v="Schlage Electronic Locks"/>
    <s v="Functional Electronic"/>
    <s v="Communication / Commissioning / Programming"/>
    <s v="Failed Programming"/>
    <s v="2026 / 02"/>
    <s v="Return / Replace / Scrap"/>
    <s v="Product"/>
    <x v="0"/>
  </r>
  <r>
    <d v="2026-02-24T13:17:19"/>
    <s v="CAS6448583"/>
    <s v="Issue"/>
    <s v="Return / Replace / Scrap"/>
    <s v="Defective Product"/>
    <m/>
    <s v="Out of Box"/>
    <x v="5"/>
    <s v="Electronic Locks"/>
    <x v="82"/>
    <x v="4"/>
    <s v="RPL\RTN\Control_x000a__x000a_Qty: 2_x000a__x000a_LOCK.FE410F.SAT.619.GRW.12-356.10-152.134.55_x000a__x000a_Warranty Date: 10/17/2025_x000a__x000a_Ship to: _x000a_Robbie Baker_x000a_3200 NE Wilshire Dr_x000a_Lee Summit MO 64064_x000a__x000a_Reason: Locks not responding to FDR - Unable to commission - Went over all troubleshooting - Locks need to be replaced - Gave CAS#_x000a_Top Notch Distributors_x000a__x000a_Robbie Baker Robbiebaker05@gmail.com 8163494527"/>
    <s v="James Marren"/>
    <s v="14195402"/>
    <m/>
    <m/>
    <m/>
    <s v="Schlage Electronic Locks"/>
    <s v="Electronic Locks"/>
    <s v="Control"/>
    <s v="Ensenada"/>
    <n v="2"/>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Main board"/>
    <m/>
    <d v="2025-10-17T00:00:00"/>
    <m/>
    <m/>
    <m/>
    <s v="Return and Replace"/>
    <s v="Resolved"/>
    <s v="James Cuevas"/>
    <s v="James Cuevas"/>
    <s v="Commercial"/>
    <d v="2025-10-17T00:00:00"/>
    <n v="0"/>
    <s v="Schlage Electronic Locks"/>
    <s v="Functional Electronic"/>
    <s v="Communication / Commissioning / Programming"/>
    <s v="Failed Programming"/>
    <s v="2026 / 02"/>
    <s v="Return / Replace / Scrap"/>
    <s v="Product"/>
    <x v="0"/>
  </r>
  <r>
    <d v="2026-02-24T17:02:02"/>
    <s v="CAS6449558"/>
    <s v="Issue"/>
    <s v="Return / Replace / Scrap"/>
    <s v="Defective Product"/>
    <m/>
    <s v="Out of Box"/>
    <x v="0"/>
    <s v="Exit"/>
    <x v="49"/>
    <x v="0"/>
    <s v="---No Charge Customer Accommodation_x000a__x000a_Please ship (1) each #116717--CX RX Switch Assembly Kit TAC_x000a__x000a_Please ship to the following address:_x000a__x000a_Allegion_x000a_501 SE Columbia Shores Blvd.,Suite#300_x000a_Vancouver, WA 98661_x000a_Attn: Scott C. Jones"/>
    <s v="ALLEGION - RSO NORTHWEST - OR"/>
    <s v="TAC"/>
    <s v="TAC"/>
    <m/>
    <m/>
    <s v="Von Duprin"/>
    <s v="Exit"/>
    <s v="Electrical Parts/Kits"/>
    <s v="Indianapolis"/>
    <n v="1"/>
    <s v="0321033~Functional Electronic|1040~Funzionamento Elettronico|3082~Función electrónica|1036~Electronique fonctionnelle"/>
    <s v="1451033~Wire / Cable Wrong or Broken|1040~Cavo errato o rotto|3082~Cable incorrecto/defectuoso"/>
    <m/>
    <x v="0"/>
    <m/>
    <m/>
    <s v="Switch"/>
    <m/>
    <m/>
    <d v="2026-02-24T19:00:00"/>
    <m/>
    <m/>
    <s v="Replace Only"/>
    <s v="Resolved"/>
    <s v="Shonnita Turentine"/>
    <s v="Kylie Hurt"/>
    <s v="Commercial"/>
    <d v="2026-02-24T19:00:00"/>
    <n v="1"/>
    <s v="Von Duprin"/>
    <s v="Functional Electronic"/>
    <s v="Wire / Cable Wrong or Broken"/>
    <s v=""/>
    <s v="2026 / 02"/>
    <s v="Return / Replace / Scrap"/>
    <s v="Product"/>
    <x v="0"/>
  </r>
  <r>
    <d v="2026-02-24T18:36:36"/>
    <s v="CAS6449732"/>
    <s v="Issue"/>
    <s v="Return / Replace / Scrap"/>
    <s v="Defective Product"/>
    <m/>
    <s v="Out of Box"/>
    <x v="0"/>
    <s v="Exit"/>
    <x v="18"/>
    <x v="0"/>
    <s v="Line 1- Defective device_x000a_Scrap in field- device only_x000a__x000a_Replace device no charge:_x000a_Line 1 Qty 1_x000a_99EO US26D 3'_x000a__x000a_Ship to orig address:_x000a_1016 WITZEL AVE_x000a_OSHKOSH, WI 54902_x000a___________________________________x000a_Do you need a replacement for a component or the entire device?: Device_x000a_Is there anything else we should know about this return?: Issue: When the panic bar gets pushed in all the way in it gets stuck. _x000a_Line 1 - Exit Device 99L x 996L-R&amp;V 06 RHR US26D, Opening 107_x000a_What is needed: New panic device?_x000a_Selected primary Product Type: Exits_x000a_Do you also need to update the Ship To Address on your order?: No_x000a_The original ship-to address is saved on the shipping tab._x000a_Email: morgank@blockiron.com_x000a_Phone Number: (920) 231-8645_x000a_Preferred Contact Method: Email"/>
    <s v="BLOCK IRON &amp; SUPPLY"/>
    <s v="SO03221155"/>
    <s v="782142"/>
    <s v="45654032"/>
    <n v="1"/>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ED99.10000"/>
    <s v="Latch"/>
    <m/>
    <m/>
    <d v="2026-01-06T19:00:00"/>
    <m/>
    <m/>
    <s v="Replace Only"/>
    <s v="Resolved"/>
    <s v="Portal Cases"/>
    <s v="Tuesday Bailey"/>
    <s v="Commercial"/>
    <d v="2026-01-06T19:00:00"/>
    <n v="1"/>
    <s v="Von Duprin"/>
    <s v="Functional Mechanical"/>
    <s v="Product Operation Issue"/>
    <s v="Latch Does Not Fully Release"/>
    <s v="2026 / 02"/>
    <s v="Return / Replace / Scrap"/>
    <s v="Product"/>
    <x v="0"/>
  </r>
  <r>
    <d v="2026-02-26T06:34:29"/>
    <s v="CAS6452410"/>
    <s v="Issue"/>
    <s v="Return / Replace / Scrap"/>
    <s v="Quantity"/>
    <m/>
    <m/>
    <x v="1"/>
    <s v="Accy"/>
    <x v="1"/>
    <x v="0"/>
    <s v="REPLACE SO03287865_x000a_DONE 02/26/26 JB_x000a__x000a_REPLACE_x000a_LINE 1 QTY SHORT 6 5BB1WT 5X6 ST / 5BB1WT 5 x 6 652 NRP_x000a__x000a_SHIP TO_x000a_18 INDUSTRIAL PARK DR_x000a_PORT WASHINGTON, NY 11050"/>
    <s v="Foundation Building Materials"/>
    <s v="SO03120626"/>
    <s v="6614-21"/>
    <s v="45558074"/>
    <n v="1"/>
    <s v="Ives / Gj Commercial"/>
    <s v="Accy"/>
    <s v="Hinges"/>
    <s v="Indianapolis"/>
    <n v="6"/>
    <s v="0641033~Allegion Shipped Incorrect Amount|1040~(Allegion) Spedito Valore/Q.tà Errato|3082~Allegion envió una cantidad incorrecta|1036~Allegion a expédié un montant incorrect"/>
    <s v="3251033~Shortage|1040~Mancanza|1055~Eksiklik|3082~Escaso|1036~Rupture"/>
    <m/>
    <x v="1"/>
    <m/>
    <s v="AH5BB1-134 10000"/>
    <m/>
    <m/>
    <m/>
    <d v="2025-10-07T20:00:00"/>
    <m/>
    <m/>
    <s v="Replace Only"/>
    <s v="Resolved"/>
    <s v="Jacquelyn Bastone"/>
    <s v="Jacquelyn Bastone"/>
    <s v="Commercial"/>
    <d v="2025-10-07T20:00:00"/>
    <n v="0"/>
    <s v="Ives / Gj Commercial"/>
    <s v="Allegion Shipped Incorrect Amount"/>
    <s v="Shortage"/>
    <s v=""/>
    <s v="2026 / 02"/>
    <s v="Return / Replace / Scrap"/>
    <s v="Product"/>
    <x v="0"/>
  </r>
  <r>
    <d v="2026-02-26T06:45:26"/>
    <s v="CAS6452414"/>
    <s v="Issue"/>
    <s v="Return / Replace / Scrap"/>
    <s v="Quantity"/>
    <m/>
    <m/>
    <x v="3"/>
    <s v="Dctl"/>
    <x v="99"/>
    <x v="2"/>
    <s v="REPLACE QTY 4 2010 Part - 420 Fire Shield ALUM_x000a__x000a_We are in receipt of order # 774505-03, our PO 6641F-10.  _x000a_However, we are short shipped qty (4) 420 FIRE SHIELD of the concealed closer._x000a__x000a_SHIP TO:_x000a_18 INDUSTRIAL PARK DR_x000a_PORT WASHINGTON, NY 11050"/>
    <s v="Foundation Building Materials"/>
    <s v="774505-03"/>
    <s v="6641F-10"/>
    <s v="774505-03"/>
    <n v="31"/>
    <s v="Lcn"/>
    <s v="Dctl"/>
    <s v="2010"/>
    <s v="Princeton"/>
    <n v="4"/>
    <s v="0641033~Allegion Shipped Incorrect Amount|1040~(Allegion) Spedito Valore/Q.tà Errato|3082~Allegion envió una cantidad incorrecta|1036~Allegion a expédié un montant incorrect"/>
    <s v="3251033~Shortage|1040~Mancanza|1055~Eksiklik|3082~Escaso|1036~Rupture"/>
    <m/>
    <x v="1"/>
    <m/>
    <s v="16562"/>
    <s v="Finish Plates"/>
    <m/>
    <m/>
    <d v="2025-10-15T20:00:00"/>
    <m/>
    <m/>
    <s v="Replace Only"/>
    <s v="Resolved"/>
    <s v="Jacquelyn Bastone"/>
    <s v="Lisa Waterhouse"/>
    <s v="Commercial"/>
    <d v="2025-10-15T20:00:00"/>
    <n v="0"/>
    <s v="Lcn"/>
    <s v="Allegion Shipped Incorrect Amount"/>
    <s v="Shortage"/>
    <s v=""/>
    <s v="2026 / 02"/>
    <s v="Return / Replace / Scrap"/>
    <s v="Product"/>
    <x v="0"/>
  </r>
  <r>
    <d v="2026-02-26T11:24:41"/>
    <s v="CAS6453326"/>
    <s v="Issue"/>
    <s v="Return / Replace / Scrap"/>
    <s v="Defective Product"/>
    <m/>
    <s v="Reliability"/>
    <x v="0"/>
    <s v="Exit"/>
    <x v="18"/>
    <x v="0"/>
    <s v="REPLACE SO03288298_x000a_DONE 02/26/26 JB_x000a__x000a_N/C REPLACE_x000a__x000a_DEFECTIVE ON:  CXA-9875-L-BE-US32D-4'-LHR-RX996-06-US26D-575-PBT=US32D_x000a_LINE 6 QTY 1_x000a__x000a_SHIP TO:_x000a_HUNTINGTON HARDWARE CO., INC._x000a_340 W HOLT AVE_x000a_Pomona, CA 91768_x000a_*********************_x000a_Do you need a replacement for a component or the entire device?: Device_x000a_Is there anything else we should know about this return?: From customer:_x000a_We called tech support and they gave us this case # CAS6408744_x000a_The panic does not delay for the required 15 seconds._x000a_Can you have Von Duprin send out a new one, they said the one we have is defective._x000a_Selected primary Product Type: Exits_x000a_Do you also need to update the Ship To Address on your order?: No_x000a_The original ship-to address is saved on the shipping tab._x000a_Email: andrews@huntingtonhardware.com_x000a_Phone Number: (909) 766-7106_x000a_Preferred Contact Method: Email"/>
    <s v="HUNTINGTON HARDWARE CO INC - HQ"/>
    <s v="SO02952656"/>
    <s v="1373523P"/>
    <s v="45337492"/>
    <n v="6"/>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9843"/>
    <s v="Chexit Module"/>
    <m/>
    <m/>
    <d v="2025-05-13T20:00:00"/>
    <m/>
    <m/>
    <s v="Replace Only"/>
    <s v="Resolved"/>
    <s v="Jacquelyn Bastone"/>
    <s v="Jacquelyn Bastone"/>
    <s v="Commercial"/>
    <d v="2025-05-13T20:00:00"/>
    <n v="0"/>
    <s v="Von Duprin"/>
    <s v="Functional Mechanical"/>
    <s v="Manufacturing"/>
    <s v="Mfg Issue / Machining Issue"/>
    <s v="2026 / 02"/>
    <s v="Return / Replace / Scrap"/>
    <s v="Product"/>
    <x v="0"/>
  </r>
  <r>
    <d v="2026-02-27T10:41:48"/>
    <s v="CAS6455839"/>
    <s v="Issue"/>
    <s v="Return / Replace / Scrap"/>
    <s v="Defective Product"/>
    <m/>
    <s v="Reliability"/>
    <x v="5"/>
    <s v="Electronic Locks"/>
    <x v="11"/>
    <x v="1"/>
    <s v="Return/Replace: _x000a_(4) MT15-485_x000a__x000a_Ship To:_x000a_EKC Enterprises _x000a_5153 E Dakota Ave _x000a_Fresno, CA 93727_x000a_Attn: Luis Valdez _x000a__x000a_lvaldez@ekccorp.com_x000a__x000a__x000a__x000a__x000a_POST failure_x000a_3 of Model MT15-485_x000a__x000a_Desc: MT15 BLACK SCHLAGE RS485_x000a__x000a_CE-000-001 DEFAULT  DEFAULT_x000a__x000a_Firmware   X14_33;X09_33_x000a__x000a_Config: CE-000-001_x000a__x000a_SO 14219097_x000a__x000a_Brand:  Schlage Rev H_x000a__x000a_ _x000a__x000a_1 of Model MT15_x000a__x000a_Desc: MT15 BLACK SCHLAGE_x000a__x000a_WIEGAND CE-000-001_x000a__x000a_DEFAULT DEFAULT_x000a__x000a_Firmware X14_31:X09_31_x000a__x000a_Config: CE-000-001_x000a__x000a_SO 14137095_x000a__x000a_Brand:  Schlage Rev H"/>
    <s v="Luis Valdez"/>
    <s v="14219097/14137095"/>
    <m/>
    <m/>
    <m/>
    <s v="Schlage Electronic Locks"/>
    <s v="Electronic Locks"/>
    <s v="Multi-Technology Readers"/>
    <s v="Security"/>
    <n v="4"/>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MT 15 485"/>
    <m/>
    <m/>
    <d v="2025-11-21T02:00:00"/>
    <m/>
    <m/>
    <s v="Replace Only"/>
    <s v="Active"/>
    <s v="Richard Kacir"/>
    <s v="Richard Kacir"/>
    <s v="Commercial"/>
    <d v="2025-11-21T02:00:00"/>
    <n v="0"/>
    <s v="Schlage Electronic Locks"/>
    <s v="Functional Electronic"/>
    <s v="POST Fail (Power On Self Test)"/>
    <s v=""/>
    <s v="2026 / 02"/>
    <s v="Return / Replace / Scrap"/>
    <s v="Product"/>
    <x v="1"/>
  </r>
  <r>
    <d v="2026-02-26T10:38:55"/>
    <s v="CAS6453071"/>
    <s v="Issue"/>
    <s v="Return / Replace / Scrap"/>
    <s v="Defective Product"/>
    <m/>
    <s v="Reliability"/>
    <x v="5"/>
    <s v="Electronic Locks"/>
    <x v="23"/>
    <x v="1"/>
    <s v="Scrap/Replace:_x000a_Please Send:_x000a_(QTY 5) SM10_x000a_(QTY 1) PR10_x000a__x000a_SN: 23070094_x000a_SN: 23420283_x000a_SN: 24460608_x000a_SN: 22220026_x000a_SN: 23030127_x000a_SN: 17210313_x000a__x000a_Tech said: - Stopped working_x000a__x000a_Ship To:_x000a_BadgePass, Inc._x000a_ATTN: Amy Dryden / RMA _x000a_280 Trace Colony Park_x000a_Ridgeland, MS 39157_x000a__x000a_amy.dryden@badgepass.com"/>
    <s v="BADGEPASS INC"/>
    <s v="TECH ACCOMMODATION"/>
    <s v="CAS6453071 RPL TAC"/>
    <m/>
    <m/>
    <s v="Schlage Electronic Locks"/>
    <s v="Electronic Locks"/>
    <s v="Smart Card Readers"/>
    <s v="Security"/>
    <n v="5"/>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d v="2026-02-26T02:00:00"/>
    <m/>
    <s v="Replace Only"/>
    <s v="Resolved"/>
    <s v="Kenneth Ochab"/>
    <s v="Jeff Livingston"/>
    <s v="Commercial"/>
    <d v="2026-02-26T02:00:00"/>
    <n v="5"/>
    <s v="Schlage Electronic Locks"/>
    <s v="Functional Electronic"/>
    <s v="POST Fail (Power On Self Test)"/>
    <s v=""/>
    <s v="2026 / 02"/>
    <s v="Return / Replace / Scrap"/>
    <s v="Product"/>
    <x v="1"/>
  </r>
  <r>
    <d v="2026-02-26T10:44:37"/>
    <s v="CAS6453098"/>
    <s v="Issue"/>
    <s v="Return / Replace / Scrap"/>
    <s v="Defective Product"/>
    <m/>
    <s v="Reliability"/>
    <x v="5"/>
    <s v="Electronic Locks"/>
    <x v="23"/>
    <x v="1"/>
    <s v="Scrap/Replace:_x000a_Please Send:_x000a_(QTY 2) SM10_x000a_(QTY 2) MT15-485_x000a__x000a_SN: 21422842_x000a_SN: 20491024_x000a_SN: 20330280_x000a_SN: 23050769_x000a__x000a_Tech said: - Stopped working_x000a__x000a_Ship To:_x000a_BadgePass, Inc._x000a_ATTN: Amy Dryden / RMA _x000a_280 Trace Colony Park_x000a_Ridgeland, MS 39157_x000a__x000a_amy.dryden@badgepass.com"/>
    <s v="BADGEPASS INC"/>
    <s v="TECH ACCOMMODATION"/>
    <s v="CAS6453098 RPL TAC"/>
    <m/>
    <m/>
    <s v="Schlage Electronic Locks"/>
    <s v="Electronic Locks"/>
    <s v="Smart Card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d v="2026-02-26T02:00:00"/>
    <m/>
    <s v="Replace Only"/>
    <s v="Resolved"/>
    <s v="Kenneth Ochab"/>
    <s v="Jeff Livingston"/>
    <s v="Commercial"/>
    <d v="2026-02-26T02:00:00"/>
    <n v="2"/>
    <s v="Schlage Electronic Locks"/>
    <s v="Functional Electronic"/>
    <s v="POST Fail (Power On Self Test)"/>
    <s v=""/>
    <s v="2026 / 02"/>
    <s v="Return / Replace / Scrap"/>
    <s v="Product"/>
    <x v="1"/>
  </r>
  <r>
    <d v="2026-02-22T20:24:08"/>
    <s v="CAS6444500"/>
    <s v="Issue"/>
    <s v="Return / Replace / Scrap"/>
    <s v="Shipping"/>
    <m/>
    <m/>
    <x v="1"/>
    <s v="Accy"/>
    <x v="9"/>
    <x v="0"/>
    <s v="Please provide BOL as carrier delivered to wrong address. _x000a__x000a_Pick up:_x000a_Precision Door_x000a_4420 Buckeystown Pike, _x000a_Suite H, _x000a_Frederick, Md, 21704._x000a__x000a_Ship to:_x000a_Knowles Door_x000a_811 MILL ST_x000a_Wichita Falls, TX 76301_x000a_USA"/>
    <s v="COOK &amp; BOARDMAN LLC - DBA PRECISION FREDERICK"/>
    <s v="SO03256496"/>
    <s v="21385"/>
    <s v="45705505"/>
    <m/>
    <s v="Ives / Gj Commercial"/>
    <s v="Accy"/>
    <s v="Continuous Hinges - Geared"/>
    <s v="Indianapolis"/>
    <n v="1"/>
    <s v="Lost in Transit/Wrong Address"/>
    <s v="1513082~Extraviado en tránsito - Transportista|1040~Smarrimento in transito - Vettore|1036~Perdu en transit - Transporteur|1033~Lost in Transit - Carrier"/>
    <m/>
    <x v="2"/>
    <m/>
    <m/>
    <m/>
    <m/>
    <m/>
    <m/>
    <d v="2026-02-24T00:00:00"/>
    <m/>
    <s v="Replace Only"/>
    <s v="Resolved"/>
    <s v="Caleb Nanzer"/>
    <s v="Caleb Nanzer"/>
    <s v="Commercial"/>
    <d v="2026-02-24T00:00:00"/>
    <n v="1"/>
    <s v="Ives / Gj Commercial"/>
    <s v="Lost in Transit/Wrong Address"/>
    <s v="Lost in Transit - Carrier"/>
    <s v=""/>
    <s v="2026 / 02"/>
    <s v="Return / Replace / Scrap"/>
    <s v="Product"/>
    <x v="0"/>
  </r>
  <r>
    <d v="2026-02-23T07:01:21"/>
    <s v="CAS6444585"/>
    <s v="Issue"/>
    <s v="Return / Replace / Scrap"/>
    <s v="Incorrect/Missing Product"/>
    <m/>
    <m/>
    <x v="0"/>
    <s v="Exit"/>
    <x v="57"/>
    <x v="0"/>
    <s v="RPL LINE 1 QTY. 2 DUE TO INCORRECT PART RECEIVED. _x000a_PART# 050566-32_x000a__x000a_RPL# SO03282941_x000a__x000a_A CREDIT OF $ 23.32 HAS BEEN SUBMITTED TO OFFSET THE COST OF THIS REPLACEMENT."/>
    <s v="Allegion Korea Inc"/>
    <s v="SO03239533"/>
    <s v="PO-KR260007"/>
    <s v="45677900"/>
    <n v="1"/>
    <s v="Von Duprin"/>
    <s v="Exit"/>
    <s v="Mechanical Parts / Kits"/>
    <s v="Indianapolis"/>
    <n v="2"/>
    <s v="0281033~Allegion Sent Incorrect Product / Part"/>
    <s v="9721033~Incorrect Product|1036~Produit incorrect|1040~Prodotto errato"/>
    <m/>
    <x v="0"/>
    <m/>
    <s v="050566-32"/>
    <m/>
    <m/>
    <m/>
    <d v="2026-02-02T19:00:00"/>
    <m/>
    <m/>
    <s v="Return and Replace"/>
    <s v="Resolved"/>
    <s v="James Andres"/>
    <s v="James Andres"/>
    <s v="International"/>
    <d v="2026-02-02T19:00:00"/>
    <n v="2"/>
    <s v="Von Duprin"/>
    <s v="Allegion Sent Incorrect Product / Part"/>
    <s v="Incorrect Product"/>
    <s v=""/>
    <s v="2026 / 02"/>
    <s v="Return / Replace / Scrap"/>
    <s v="Product"/>
    <x v="0"/>
  </r>
  <r>
    <d v="2026-02-23T09:50:43"/>
    <s v="CAS6444979"/>
    <s v="Issue"/>
    <s v="Return / Replace / Scrap"/>
    <s v="Incorrect/Missing Product"/>
    <m/>
    <m/>
    <x v="0"/>
    <s v="Exit"/>
    <x v="18"/>
    <x v="0"/>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3349A/9949 TOP LATCH SERV KIT, 24090110"/>
    <m/>
    <m/>
    <m/>
    <d v="2025-09-09T20:00:00"/>
    <m/>
    <m/>
    <s v="Replace Only"/>
    <s v="Resolved"/>
    <s v="Portal Cases"/>
    <s v="Karen Fischer"/>
    <s v="Commercial"/>
    <d v="2025-09-09T20:00:00"/>
    <n v="0"/>
    <s v="Von Duprin"/>
    <s v="Allegion Sent Missing Product / Part"/>
    <s v="Missing Part / Component"/>
    <s v=""/>
    <s v="2026 / 02"/>
    <s v="Return / Replace / Scrap"/>
    <s v="Product"/>
    <x v="0"/>
  </r>
  <r>
    <d v="2026-02-23T14:41:37"/>
    <s v="CAS6446288"/>
    <s v="Issue"/>
    <s v="Return / Replace / Scrap"/>
    <s v="Defective Product"/>
    <m/>
    <s v="Reliability"/>
    <x v="3"/>
    <s v="Dctl"/>
    <x v="4"/>
    <x v="2"/>
    <s v="RTN/RPL; (62%)_x000a_QTY (4) 4040XP-3071 .AL _x000a_Leaking_x000a_Issue call tag 42 Lbs._x000a__x000a_P/U- Ship To;_x000a_Omega Door and Hardware_x000a_Attention: PO#36841-RPL_x000a_924 Division St_x000a_Kansas City, KS 66103_x000a__x000a_Info;_x000a_4x closers leaking, photos show a closer quite damaged, unfortunately closers are no longer installed, requested that templating is confirmed when installing the replacements_x000a_2nd email attached 2/27 has photos of date stamps on 4 closers since they seemed to have aged so differently._x000a_PO 36841, 7/3/25, 753799-00"/>
    <s v="OMEGA DESIGN ARCHITECTURE PC"/>
    <s v="753799-00"/>
    <s v="36841"/>
    <s v="753799-00 8/13/2025"/>
    <m/>
    <s v="Lcn"/>
    <s v="Dctl"/>
    <s v="4040XP"/>
    <s v="Princeton"/>
    <n v="4"/>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040XP- 3071 ALUM TBSRT"/>
    <s v="STD Cylinder"/>
    <m/>
    <m/>
    <d v="2025-08-12T20:00:00"/>
    <m/>
    <m/>
    <s v="Return and Replace"/>
    <s v="Active"/>
    <s v="Keith Clayton"/>
    <s v="Karen Fischer"/>
    <s v="Commercial"/>
    <d v="2025-08-12T20:00:00"/>
    <n v="0"/>
    <s v="Lcn"/>
    <s v="Leaking After Install"/>
    <s v="Leaking Grease"/>
    <s v=""/>
    <s v="2026 / 02"/>
    <s v="Return / Replace / Scrap"/>
    <s v="Product"/>
    <x v="0"/>
  </r>
  <r>
    <d v="2026-02-24T09:25:40"/>
    <s v="CAS6447509"/>
    <s v="Issue"/>
    <s v="Return / Replace / Scrap"/>
    <s v="Defective Product"/>
    <m/>
    <s v="Reliability"/>
    <x v="2"/>
    <s v="Lock"/>
    <x v="2"/>
    <x v="1"/>
    <s v="RPL ORDER # 14280314_x000a_DONE 02/27/26 CC_x000a_SCRAP &amp; REPLACE_x000a_LINE 9_x000a_(QTY 1) L9456.B.18.622.00A.RH.09-664.10-072.134.1 3/16.DM.OS-OCC_x000a__x000a_When you throw the deadbolt and use the handle to open door it does not retract the deadbolt, you have to use the thumbturn to retract deadbolt.  We can return the defective lock when new is provided."/>
    <s v="CONTRACT HARDWARE INC"/>
    <s v="14119247"/>
    <s v="25130157"/>
    <s v="7953997"/>
    <n v="9"/>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SLLK*10847550"/>
    <s v="L9456"/>
    <m/>
    <m/>
    <d v="2025-07-23T20:00:00"/>
    <m/>
    <m/>
    <s v="Replace Only"/>
    <s v="Resolved"/>
    <s v="Portal Cases"/>
    <s v="Carla Castelli"/>
    <s v="Commercial"/>
    <d v="2025-07-23T20:00:00"/>
    <n v="0"/>
    <s v="Schlage Commercial"/>
    <s v="Functional Mechanical"/>
    <s v="Broken / Bad Parts"/>
    <s v=""/>
    <s v="2026 / 02"/>
    <s v="Return / Replace / Scrap"/>
    <s v="Product"/>
    <x v="0"/>
  </r>
  <r>
    <d v="2026-02-24T09:35:55"/>
    <s v="CAS6447552"/>
    <s v="Issue"/>
    <s v="Return / Replace / Scrap"/>
    <s v="Defective Product"/>
    <m/>
    <s v="Out of Box"/>
    <x v="2"/>
    <s v="Lock"/>
    <x v="2"/>
    <x v="1"/>
    <s v="RPL NC / The cylinder prep has bad threading. See attached pictures. _x000a_Line 2 qty 2) L283-134_x000a__x000a_Ship to:_x000a_Security Builders Supply_x000a_Attn: Rob Koteski 815-873-1040 / Oregon Fire Dept. _x000a_5077 America Rd._x000a_Rockford, Il 61109"/>
    <s v="ALLEGION - RSO CHICAGO"/>
    <s v="14188151"/>
    <s v="3045110001"/>
    <s v="8049229"/>
    <n v="2"/>
    <s v="Schlage Commercial"/>
    <s v="Lock"/>
    <s v="L9000"/>
    <s v="Security"/>
    <n v="2"/>
    <s v="0311033~Functional Mechanical|1040~Funzionamento Meccanico|3082~Función mecánica|1036~Functional Mechanical"/>
    <s v="0161033~Broken / Bad Parts|1040~Parti rotte / difettose|3082~Partes rotas / malas|1036~Pièces cassées / mauvaises"/>
    <m/>
    <x v="0"/>
    <m/>
    <s v="194555257771"/>
    <s v="L9080"/>
    <m/>
    <m/>
    <d v="2025-10-21T20:00:00"/>
    <m/>
    <m/>
    <s v="Replace Only"/>
    <s v="Resolved"/>
    <s v="Damien Shiles"/>
    <s v="Venus Diaz"/>
    <s v="Commercial"/>
    <d v="2025-10-21T20:00:00"/>
    <n v="0"/>
    <s v="Schlage Commercial"/>
    <s v="Functional Mechanical"/>
    <s v="Broken / Bad Parts"/>
    <s v=""/>
    <s v="2026 / 02"/>
    <s v="Return / Replace / Scrap"/>
    <s v="Product"/>
    <x v="0"/>
  </r>
  <r>
    <d v="2026-02-24T10:34:12"/>
    <s v="CAS6447822"/>
    <s v="Issue"/>
    <s v="Return / Replace / Scrap"/>
    <s v="Incorrect/Missing Product"/>
    <m/>
    <m/>
    <x v="8"/>
    <s v="Lock"/>
    <x v="96"/>
    <x v="3"/>
    <s v="RPL NC / Customer received the wrong product_x000a__x000a_Line 1 Qty 1) LOCK.MA571.L.DN.626.LR.S77819.A8737-1.134_x000a__x000a_Ship to:_x000a_LOVE'S TIRE SHOP #621_x000a_1402 STATE HWY O_x000a_BEVIER, MO, 63532, US"/>
    <s v="UNIVERSITY BUILDING SPEC INC"/>
    <s v="14241374"/>
    <s v="0045396"/>
    <s v="8121739"/>
    <n v="1"/>
    <s v="Falcon"/>
    <s v="Lock"/>
    <s v="MA"/>
    <s v="El Sauzal"/>
    <n v="1"/>
    <s v="0281033~Allegion Sent Incorrect Product / Part"/>
    <s v="9721033~Incorrect Product|1036~Produit incorrect|1040~Prodotto errato"/>
    <m/>
    <x v="0"/>
    <m/>
    <s v="MA-FLLK*4551348"/>
    <m/>
    <m/>
    <m/>
    <d v="2026-01-04T19:00:00"/>
    <m/>
    <m/>
    <s v="Replace Only"/>
    <s v="Resolved"/>
    <s v="Damien Shiles"/>
    <s v="Veronica Ross"/>
    <s v="Commercial"/>
    <d v="2026-01-04T19:00:00"/>
    <n v="1"/>
    <s v="Falcon - Lock"/>
    <s v="Allegion Sent Incorrect Product / Part"/>
    <s v="Incorrect Product"/>
    <s v=""/>
    <s v="2026 / 02"/>
    <s v="Return / Replace / Scrap"/>
    <s v="Product"/>
    <x v="0"/>
  </r>
  <r>
    <d v="2026-02-24T15:13:53"/>
    <s v="CAS6449136"/>
    <s v="Issue"/>
    <s v="Return / Replace / Scrap"/>
    <s v="Incorrect/Missing Product"/>
    <m/>
    <m/>
    <x v="1"/>
    <s v="Accy"/>
    <x v="9"/>
    <x v="0"/>
    <s v="N/C replacement,  factory sent wrong finish. Please send photos before we process. _x000a__x000a_Line 5 - Qty 5 - 112HD 95&quot; (2413mm)&quot; 315AN  EPT LOC=42&quot; (1066.8mm)_x000a__x000a_Ship to:_x000a_DH Pace_x000a_945 Schrock Rd_x000a_Columbus, OH 43229_x000a_USA_x000a_------------_x000a_Is there anything else we should know about this return?: Order entry error on Allegions part. We ordered 313AN finish and these were sent as 315AN finish. Also, one of the 5 hinges on this, seems to be the wrong hinge altogether.  Please send replacements asap and advise if these need to be sent back._x000a_Selected primary Product Type: Accessories_x000a_Do you also need to update the Ship To Address on your order?: No_x000a_The original ship-to address is saved on the shipping tab._x000a_Did the label match the product inside?: Yes_x000a_Email: david.byrne@dhpace.com_x000a_Phone Number: 3147815200_x000a_Preferred Contact Method: Email"/>
    <s v="D H PACE COMPANY - DBA CAPITAL DOOR SOLUTIONS"/>
    <s v="SO03275445"/>
    <s v="271.507163"/>
    <s v="45714678"/>
    <n v="5"/>
    <s v="Ives / Gj Commercial"/>
    <s v="Accy"/>
    <s v="Continuous Hinges - Geared"/>
    <s v="Indianapolis"/>
    <n v="5"/>
    <s v="0281033~Allegion Sent Incorrect Product / Part"/>
    <s v="9731033~Incorrect Part / Component|1036~Composant/pièce incorrect|1040~Componente errato"/>
    <m/>
    <x v="0"/>
    <m/>
    <s v="CH112HD-3"/>
    <m/>
    <m/>
    <m/>
    <d v="2026-02-22T19:00:00"/>
    <m/>
    <m/>
    <s v="Replace Only"/>
    <s v="Resolved"/>
    <s v="Portal Cases"/>
    <s v="Caleb Nanzer"/>
    <s v="Commercial"/>
    <d v="2026-02-22T19:00:00"/>
    <n v="5"/>
    <s v="Ives / Gj Commercial"/>
    <s v="Allegion Sent Incorrect Product / Part"/>
    <s v="Incorrect Part / Component"/>
    <s v=""/>
    <s v="2026 / 02"/>
    <s v="Return / Replace / Scrap"/>
    <s v="Product"/>
    <x v="0"/>
  </r>
  <r>
    <d v="2026-02-25T11:31:56"/>
    <s v="CAS6450728"/>
    <s v="Issue"/>
    <s v="Return / Replace / Scrap"/>
    <s v="Incorrect/Missing Product"/>
    <m/>
    <m/>
    <x v="1"/>
    <s v="Accy"/>
    <x v="100"/>
    <x v="0"/>
    <s v="RPL:_x000a__x000a_4ea- FBPART.1018_x000a__x000a_Per customer- 2 out of 3 are missing the rods on line 5 after opening the package, so we need a total of 4 rods ASAP._x000a__x000a_Ship to:_x000a_Pitts Glass_x000a_1159 S. Highway 17_x000a_ATTN: Quentin 386-447-4740_x000a_Satsuma, FL 32189"/>
    <s v="PHOENIX ARCHITECTURAL HARDWARE GROUP"/>
    <s v="SO03250292"/>
    <s v="22454"/>
    <s v="45691403"/>
    <n v="5"/>
    <s v="Ives / Gj Commercial"/>
    <s v="Accy"/>
    <s v="Flush Bolts"/>
    <s v="Indianapolis"/>
    <n v="4"/>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FB.10120"/>
    <m/>
    <m/>
    <m/>
    <d v="2026-02-05T19:00:00"/>
    <m/>
    <m/>
    <s v="Replace Only"/>
    <s v="Resolved"/>
    <s v="Destiny Rhodes"/>
    <s v="Caleb Nanzer"/>
    <s v="Commercial"/>
    <d v="2026-02-05T19:00:00"/>
    <n v="4"/>
    <s v="Ives / Gj Commercial"/>
    <s v="Allegion Sent Missing Product / Part"/>
    <s v="Missing Part / Component"/>
    <s v=""/>
    <s v="2026 / 02"/>
    <s v="Return / Replace / Scrap"/>
    <s v="Product"/>
    <x v="0"/>
  </r>
  <r>
    <d v="2026-02-26T09:28:14"/>
    <s v="CAS6452725"/>
    <s v="Issue"/>
    <s v="Return / Replace / Scrap"/>
    <s v="Defective Product"/>
    <m/>
    <s v="Reliability"/>
    <x v="2"/>
    <s v="Lock"/>
    <x v="3"/>
    <x v="3"/>
    <s v="RETURN and REPLACE_x000a_1 LOCK.ND40I.D.BRW.626.RH.14-048.10-025.138.OS-OCC_x000a__x000a_SHIP TO_x000a_MIDWEST MOULDING &amp; DOOR INC_x000a_991 CENTENNIAL ST_x000a_GREEN BAY, WI 54304_x000a__x000a_RETURN_x000a_Please issue return label to Dave Kozicki to have bad lockset returned to Allegion Product Support ATTN Steve Couch/Bonnie Hagan.  _x000a__x000a_NOTES _x000a_Indicator lock, ND40 with outside indicator_x000a_The latch will not stay seated in the chassis - will not always unlock when the door is closed.  Latch can slide straight out of the chassis.  _x000a__x000a_ORIGNAL ORDER:  PO 1054393-DPK, _x000a_13832548"/>
    <s v="MIDWEST MOULDING &amp; DOOR INC"/>
    <s v="13832548"/>
    <s v="1054393-DPK"/>
    <m/>
    <m/>
    <s v="Schlage Commercial"/>
    <s v="Lock"/>
    <s v="N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m/>
    <s v="ND40"/>
    <s v="Chassis"/>
    <m/>
    <d v="2024-06-19T20:00:00"/>
    <m/>
    <m/>
    <s v="Return and Replace"/>
    <s v="Active"/>
    <s v="Bonnie Hagan"/>
    <s v="Bonnie Hagan"/>
    <s v="Commercial"/>
    <d v="2024-06-19T20:00:00"/>
    <n v="0"/>
    <s v="Schlage Commercial"/>
    <s v="Functional Mechanical"/>
    <s v="Cannot lock / Unlock"/>
    <s v=""/>
    <s v="2026 / 02"/>
    <s v="Return / Replace / Scrap"/>
    <s v="Product"/>
    <x v="0"/>
  </r>
  <r>
    <d v="2026-02-26T14:00:07"/>
    <s v="CAS6454079"/>
    <s v="Issue"/>
    <s v="Return / Replace / Scrap"/>
    <s v="Incorrect/Missing Product"/>
    <m/>
    <m/>
    <x v="1"/>
    <s v="Accy"/>
    <x v="1"/>
    <x v="0"/>
    <s v="REPLACE @ NC - back to CS to update case with accurate replacements and case product section_x000a_SENT WRONG SIZES AND HAD EPTS_x000a_RETURN?_x000a__x000a_L1 (4) 112XY 79&quot; (2006.6mm) US28_x000a_L2 (4) 112XY 79&quot; (2006.6mm) US28_x000a__x000a_SHIP TO _x000a_DOOR MANHATTAN LLC_x000a_111 NE 37TH ST_x000a_OKLAHOMA CITY, OK 73105_x000a_USA"/>
    <s v="Christie Kennedy"/>
    <s v="SO03247648"/>
    <s v="800275-4CK"/>
    <s v="45687884"/>
    <n v="1"/>
    <s v="Ives / Gj Commercial"/>
    <s v="Accy"/>
    <s v="Hinges"/>
    <s v="Indianapolis"/>
    <n v="4"/>
    <s v="0213082~Allegion no envió un producto/pieza|1040~(Alle) Spedito Articolo/Componente mancante|1036~Allegion a envoyé un produit ou une pièce manquante|1033~Allegion Sent Missing Product / Part"/>
    <s v="9741040~Prodotto Mancante|1033~Missing Product|1036~Produit manquant"/>
    <m/>
    <x v="0"/>
    <m/>
    <s v="CH112XY-1"/>
    <m/>
    <m/>
    <m/>
    <d v="2026-02-25T19:00:00"/>
    <m/>
    <m/>
    <s v="Replace Only"/>
    <s v="Active"/>
    <s v="Derrisha Labeaud"/>
    <s v="Caleb Nanzer"/>
    <s v="Commercial"/>
    <d v="2026-02-25T19:00:00"/>
    <n v="4"/>
    <s v="Ives / Gj Commercial"/>
    <s v="Allegion Sent Missing Product / Part"/>
    <s v="Missing Product"/>
    <s v=""/>
    <s v="2026 / 02"/>
    <s v="Return / Replace / Scrap"/>
    <s v="Product"/>
    <x v="0"/>
  </r>
  <r>
    <d v="2026-02-26T14:00:07"/>
    <s v="CAS6454079"/>
    <s v="Issue"/>
    <s v="Return / Replace / Scrap"/>
    <s v="Incorrect/Missing Product"/>
    <m/>
    <m/>
    <x v="1"/>
    <s v="Accy"/>
    <x v="1"/>
    <x v="0"/>
    <s v="REPLACE @ NC - back to CS to update case with accurate replacements and case product section_x000a_SENT WRONG SIZES AND HAD EPTS_x000a_RETURN?_x000a__x000a_L1 (4) 112XY 79&quot; (2006.6mm) US28_x000a_L2 (4) 112XY 79&quot; (2006.6mm) US28_x000a__x000a_SHIP TO _x000a_DOOR MANHATTAN LLC_x000a_111 NE 37TH ST_x000a_OKLAHOMA CITY, OK 73105_x000a_USA"/>
    <s v="Christie Kennedy"/>
    <s v="SO03247648"/>
    <s v="800275-4CK"/>
    <s v="45687884"/>
    <n v="2"/>
    <s v="Ives / Gj Commercial"/>
    <s v="Accy"/>
    <s v="Hinges"/>
    <s v="Indianapolis"/>
    <n v="4"/>
    <s v="0281033~Allegion Sent Incorrect Product / Part"/>
    <s v="9721033~Incorrect Product|1036~Produit incorrect|1040~Prodotto errato"/>
    <m/>
    <x v="0"/>
    <m/>
    <s v="CH112XY-1"/>
    <m/>
    <m/>
    <m/>
    <d v="2026-02-25T19:00:00"/>
    <m/>
    <m/>
    <s v="Replace Only"/>
    <s v="Active"/>
    <s v="Derrisha Labeaud"/>
    <s v="Caleb Nanzer"/>
    <s v="Commercial"/>
    <d v="2026-02-25T19:00:00"/>
    <n v="4"/>
    <s v="Ives / Gj Commercial"/>
    <s v="Allegion Sent Incorrect Product / Part"/>
    <s v="Incorrect Product"/>
    <s v=""/>
    <s v="2026 / 02"/>
    <s v="Return / Replace / Scrap"/>
    <s v="Product"/>
    <x v="0"/>
  </r>
  <r>
    <d v="2026-02-26T16:12:17"/>
    <s v="CAS6454721"/>
    <s v="Issue"/>
    <s v="Return / Replace / Scrap"/>
    <s v="Defective Product"/>
    <m/>
    <s v="Out of Box"/>
    <x v="3"/>
    <s v="Dctl"/>
    <x v="44"/>
    <x v="2"/>
    <s v="Line 2 (Order Line 4) came in with a quantity of 48 when the PO and packing list called for 24. _x000a_RETURN _x000a_QTY (24) 1450 Closer STD STD Rw/PA UNIV GLBLK_x000a_No credit due. Shipping overage_x000a_Issue 6 call tags at 36 Lbs. each_x000a__x000a_Line 4 (Order Line 1) had 1 exit device broken and beaten._x000a_REPLACE AT NO CHARGE_x000a_QTY (1) 1690-EO-US28-36&quot;-7'-RHR-HEX-PB48-US32D-SU-1 3/4&quot;_x000a__x000a_P/U-SHIP TO_x000a_TRUDOOR LLC_x000a_5858 W LOWER BUCKEYE RD_x000a_STE 100_x000a_PHOENIX, AZ 85043"/>
    <s v="TRUDOOR LLC"/>
    <s v="SO03275823"/>
    <s v="167912"/>
    <s v="45704625 2/17/2026"/>
    <n v="4"/>
    <s v="Lcn"/>
    <s v="Dctl"/>
    <s v="1450"/>
    <s v="Princeton"/>
    <n v="24"/>
    <s v="0641033~Allegion Shipped Incorrect Amount|1040~(Allegion) Spedito Valore/Q.tà Errato|3082~Allegion envió una cantidad incorrecta|1036~Allegion a expédié un montant incorrect"/>
    <s v="2251033~Overage|1036~Excédent|1040~Troppo Vecchio|3082~Exceso|1055~Geçkin"/>
    <m/>
    <x v="1"/>
    <m/>
    <s v="78626404012"/>
    <s v="Complete Closer"/>
    <m/>
    <m/>
    <d v="2026-02-17T00:00:00"/>
    <m/>
    <m/>
    <s v="Return Only"/>
    <s v="Active"/>
    <s v="Karen Fischer"/>
    <s v="# CRM Interface"/>
    <s v="Commercial"/>
    <d v="2026-02-17T00:00:00"/>
    <n v="24"/>
    <s v="Lcn"/>
    <s v="Allegion Shipped Incorrect Amount"/>
    <s v="Overage"/>
    <s v=""/>
    <s v="2026 / 02"/>
    <s v="Return / Replace / Scrap"/>
    <s v="Product"/>
    <x v="0"/>
  </r>
  <r>
    <d v="2026-02-26T16:12:17"/>
    <s v="CAS6454721"/>
    <s v="Issue"/>
    <s v="Return / Replace / Scrap"/>
    <s v="Defective Product"/>
    <m/>
    <s v="Out of Box"/>
    <x v="3"/>
    <s v="Dctl"/>
    <x v="44"/>
    <x v="2"/>
    <s v="Line 2 (Order Line 4) came in with a quantity of 48 when the PO and packing list called for 24. _x000a_RETURN _x000a_QTY (24) 1450 Closer STD STD Rw/PA UNIV GLBLK_x000a_No credit due. Shipping overage_x000a_Issue 6 call tags at 36 Lbs. each_x000a__x000a_Line 4 (Order Line 1) had 1 exit device broken and beaten._x000a_REPLACE AT NO CHARGE_x000a_QTY (1) 1690-EO-US28-36&quot;-7'-RHR-HEX-PB48-US32D-SU-1 3/4&quot;_x000a__x000a_P/U-SHIP TO_x000a_TRUDOOR LLC_x000a_5858 W LOWER BUCKEYE RD_x000a_STE 100_x000a_PHOENIX, AZ 85043"/>
    <s v="TRUDOOR LLC"/>
    <s v="SO03275823"/>
    <s v="167912"/>
    <s v="45704625 2/17/2026"/>
    <n v="1"/>
    <s v="Falcon"/>
    <s v="Exit"/>
    <s v="1690"/>
    <s v="Indianapolis"/>
    <n v="1"/>
    <s v="0071033~Appearance / Finish|1040~Estetica / Finitura|3082~Estética / Acabado|1036~Apparence/Finition"/>
    <s v="0491033~Dented / Scratches|1040~Ammaccato/graffiato|3082~Abollado/rayado|1036~Bosselé / rayé"/>
    <m/>
    <x v="0"/>
    <m/>
    <s v="ED1690.10034"/>
    <s v="Pushbar Assembly"/>
    <m/>
    <m/>
    <d v="2026-02-17T00:00:00"/>
    <m/>
    <m/>
    <s v="Replace Only"/>
    <s v="Active"/>
    <s v="Karen Fischer"/>
    <s v="# CRM Interface"/>
    <s v="Commercial"/>
    <d v="2026-02-17T00:00:00"/>
    <n v="1"/>
    <s v="Lcn"/>
    <s v="Appearance / Finish"/>
    <s v="Dented / Scratches"/>
    <s v=""/>
    <s v="2026 / 02"/>
    <s v="Return / Replace / Scrap"/>
    <s v="Product"/>
    <x v="0"/>
  </r>
  <r>
    <d v="2026-02-26T16:37:58"/>
    <s v="CAS6454827"/>
    <s v="Issue"/>
    <s v="Return / Replace / Scrap"/>
    <s v="Quantity"/>
    <m/>
    <m/>
    <x v="0"/>
    <s v="Exit"/>
    <x v="18"/>
    <x v="0"/>
    <s v="REPLACE AT NO CHARGE_x000a_QTY (1) 050156-00: TAILPIECE GUIDE LEAD KIT_x000a_Shortage_x000a__x000a_SHIP TO_x000a_SOUTHERN LOCK &amp; SUPPLY - LARGO_x000a_10910 ENDEAVOUR WAY_x000a_Largo, FL 33777"/>
    <s v="SOUTHERN LOCK &amp; SUPPLY CO"/>
    <s v="SO03253639"/>
    <s v="4155185"/>
    <s v="45710008 2/19/2026"/>
    <n v="6"/>
    <s v="Von Duprin"/>
    <s v="Exit"/>
    <s v="98/99"/>
    <s v="Indianapolis"/>
    <n v="1"/>
    <s v="0641033~Allegion Shipped Incorrect Amount|1040~(Allegion) Spedito Valore/Q.tà Errato|3082~Allegion envió una cantidad incorrecta|1036~Allegion a expédié un montant incorrect"/>
    <s v="3251033~Shortage|1040~Mancanza|1055~Eksiklik|3082~Escaso|1036~Rupture"/>
    <m/>
    <x v="1"/>
    <m/>
    <s v="050156-00: TAILPIECE GUIDE LEAD KIT"/>
    <m/>
    <m/>
    <m/>
    <d v="2026-02-18T19:00:00"/>
    <m/>
    <m/>
    <s v="Replace Only"/>
    <s v="Active"/>
    <s v="Karen Fischer"/>
    <s v="# CRM Interface"/>
    <s v="Commercial"/>
    <d v="2026-02-18T19:00:00"/>
    <n v="1"/>
    <s v="Von Duprin"/>
    <s v="Allegion Shipped Incorrect Amount"/>
    <s v="Shortage"/>
    <s v=""/>
    <s v="2026 / 02"/>
    <s v="Return / Replace / Scrap"/>
    <s v="Product"/>
    <x v="0"/>
  </r>
  <r>
    <d v="2026-02-26T17:10:45"/>
    <s v="CAS6454940"/>
    <s v="Issue"/>
    <s v="Return / Replace / Scrap"/>
    <s v="Defective Product"/>
    <m/>
    <s v="Reliability"/>
    <x v="0"/>
    <s v="Exit"/>
    <x v="18"/>
    <x v="0"/>
    <s v="REPLACE AT  NO CHARGE_x000a_QTY (1) E-7500-US32D-24VDC-FS_x000a__x000a_SHIP TO_x000a_LAFORCE, INC - GREEN BAY DOCK_x000a_501 S ONEIDA ST_x000a_GREEN BAY, WI 54303_x000a__x000a_. When we apply power to the unit it wont activate the failsafe, as if there isn’t any power to the unit. Seeking a replacement for the below Mortise Body Only"/>
    <s v="LAFORCE LLC"/>
    <s v="SO03186470"/>
    <s v="1463277PO-SJD"/>
    <s v="45617527 12/4/2025"/>
    <m/>
    <s v="Von Duprin"/>
    <s v="Exit"/>
    <s v="98/99"/>
    <s v="Indianapolis"/>
    <n v="1"/>
    <s v="0321033~Functional Electronic|1040~Funzionamento Elettronico|3082~Función electrónica|1036~Electronique fonctionnelle"/>
    <s v="1471033~Connector Issue|1040~Problema del connettore|3082~Problema conector|1036~Connector issue"/>
    <m/>
    <x v="0"/>
    <m/>
    <s v="E-7500-US32D-24VDC-FS"/>
    <s v="Power Supply"/>
    <m/>
    <m/>
    <d v="2025-12-03T19:00:00"/>
    <m/>
    <m/>
    <s v="Replace Only"/>
    <s v="Active"/>
    <s v="Karen Fischer"/>
    <s v="# CRM Interface"/>
    <s v="Commercial"/>
    <d v="2025-12-03T19:00:00"/>
    <n v="1"/>
    <s v="Von Duprin"/>
    <s v="Functional Electronic"/>
    <s v="Connector Issue"/>
    <s v=""/>
    <s v="2026 / 02"/>
    <s v="Return / Replace / Scrap"/>
    <s v="Product"/>
    <x v="0"/>
  </r>
  <r>
    <d v="2026-02-27T09:33:36"/>
    <s v="CAS6455497"/>
    <s v="Issue"/>
    <s v="Return / Replace / Scrap"/>
    <s v="Defective Product"/>
    <m/>
    <s v="Reliability"/>
    <x v="5"/>
    <s v="Electronic Locks"/>
    <x v="82"/>
    <x v="4"/>
    <s v="RPL\RTN\Control_x000a__x000a_Qty: 1_x000a__x000a_LOCK.BE467.F.ADD.622.12-398.10-116.134_x000a__x000a_Warranty Date:11/22/2024_x000a__x000a_Ship to:_x000a_Dealer will update _x000a__x000a__x000a_Reason: Lock has no power -Lock Unresponsive - Went over all troubleshooting - Lock needs to be replaced  - Gave CAS#_x000a__x000a_Mid-am Holdings Llc"/>
    <s v="Brayden Asher"/>
    <s v="13973218"/>
    <m/>
    <m/>
    <m/>
    <s v="Schlage Electronic Locks"/>
    <s v="Electronic Locks"/>
    <s v="Control"/>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m/>
    <s v="Main board"/>
    <m/>
    <m/>
    <d v="2024-11-22T00:00:00"/>
    <m/>
    <m/>
    <s v="Return and Replace"/>
    <s v="Resolved"/>
    <s v="James Cuevas"/>
    <s v="James Cuevas"/>
    <s v="Commercial"/>
    <d v="2024-11-22T00:00:00"/>
    <n v="0"/>
    <s v="Schlage Electronic Locks"/>
    <s v="Functional Electronic"/>
    <s v="Will Not Power Up"/>
    <s v="Lock Unresponsive"/>
    <s v="2026 / 02"/>
    <s v="Return / Replace / Scrap"/>
    <s v="Product"/>
    <x v="0"/>
  </r>
  <r>
    <d v="2026-02-27T09:46:27"/>
    <s v="CAS6455560"/>
    <s v="Issue"/>
    <s v="Return / Replace / Scrap"/>
    <s v="Defective Product"/>
    <m/>
    <s v="Reliability"/>
    <x v="5"/>
    <s v="Electronic Locks"/>
    <x v="38"/>
    <x v="3"/>
    <s v="RPL\RTN\NDEB_x000a__x000a_Qty: 1_x000a__x000a_LOCK.NDEB.J.RHO.626.13-247.47267101.134.CE-000-001_x000a_A20000000F185E91_x000a__x000a_Commissioned Date: 8/1/2025_x000a__x000a_Ship to:_x000a_Dealer will update_x000a__x000a_Reason: Lock not responding - Unable to FDR - Went over all troubleshooting - Lock needs to be replaced - Gave CAS#_x000a_Motorola Solutions Video Manufacturing Inc"/>
    <s v="tommy dodd"/>
    <s v="13918938"/>
    <m/>
    <m/>
    <m/>
    <s v="Schlage Electronic Locks"/>
    <s v="Electronic Locks"/>
    <s v="NDEB"/>
    <s v="El Sauzal"/>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Inside Assembly"/>
    <m/>
    <m/>
    <m/>
    <d v="2025-08-01T00:00:00"/>
    <m/>
    <s v="Return and Replace"/>
    <s v="Resolved"/>
    <s v="James Cuevas"/>
    <s v="James Cuevas"/>
    <s v="Commercial"/>
    <d v="2025-08-01T00:00:00"/>
    <n v="0"/>
    <s v="Schlage Electronic Locks"/>
    <s v="Functional Electronic"/>
    <s v="POST Fail (Power On Self Test)"/>
    <s v=""/>
    <s v="2026 / 02"/>
    <s v="Return / Replace / Scrap"/>
    <s v="Product"/>
    <x v="0"/>
  </r>
  <r>
    <d v="2026-02-27T10:19:26"/>
    <s v="CAS6455730"/>
    <s v="Issue"/>
    <s v="Return / Replace / Scrap"/>
    <s v="Defective Product"/>
    <m/>
    <s v="Reliability"/>
    <x v="5"/>
    <s v="Electronic Locks"/>
    <x v="69"/>
    <x v="1"/>
    <s v="RPL\RTN\CTE_x000a__x000a_Qty: 1_x000a__x000a_CTE MTB11 BLACK MULLION_x000a_2100000000006FD7_x000a__x000a_Installation date: 10/21/2025_x000a__x000a_Ship to: _x000a_Graham Mitchell_x000a_624 South Mason Road_x000a_Katy, TX 77450_x000a_US_x000a__x000a_Reason: Device Will not connect to Wi-Fi - Went over all troubleshooting - Device needs to bee replaced - Gave CAS#_x000a_Intermountain Lock"/>
    <s v="Graham Mitchell"/>
    <s v="13617496"/>
    <m/>
    <m/>
    <m/>
    <s v="Schlage Electronic Locks"/>
    <s v="Electronic Locks"/>
    <s v="CTE"/>
    <s v="Security"/>
    <n v="1"/>
    <s v="0321033~Functional Electronic|1040~Funzionamento Elettronico|3082~Función electrónica|1036~Electronique fonctionnelle"/>
    <s v="0263082~Comunicación|1033~Communication / Commissioning / Programming|1040~Comunicazione |1036~Communication"/>
    <s v="0571033~Wi-Fi Module Failure|1036~Wi-Fi Module Failure|3082~Fallo módulo Wi-Fi|1040~Errore modulo Wi-Fi"/>
    <x v="0"/>
    <m/>
    <m/>
    <s v="Main Board"/>
    <m/>
    <m/>
    <m/>
    <d v="2025-10-21T00:00:00"/>
    <m/>
    <s v="Return and Replace"/>
    <s v="Resolved"/>
    <s v="James Cuevas"/>
    <s v="James Cuevas"/>
    <s v="Commercial"/>
    <d v="2025-10-21T00:00:00"/>
    <n v="0"/>
    <s v="Schlage Electronic Locks"/>
    <s v="Functional Electronic"/>
    <s v="Communication / Commissioning / Programming"/>
    <s v="Wi-Fi Module Failure"/>
    <s v="2026 / 02"/>
    <s v="Return / Replace / Scrap"/>
    <s v="Product"/>
    <x v="0"/>
  </r>
  <r>
    <d v="2026-02-27T11:15:04"/>
    <s v="CAS6455989"/>
    <s v="Issue"/>
    <s v="Return / Replace / Scrap"/>
    <s v="Incorrect/Missing Product"/>
    <m/>
    <m/>
    <x v="1"/>
    <s v="Accy"/>
    <x v="64"/>
    <x v="0"/>
    <s v="REPLACE SO03290406_x000a_DONE 02/27/26 JB_x000a__x000a_NO CHARGE REPLACEMENT ORDER: _x000a__x000a_NDA/ SIF_x000a__x000a_LINE 3 QTY 10_x000a_8302-6-3.5x15-US32D-STD-1.1/2&quot; to &lt;2&quot;_x000a__x000a_SHIP TO SAME: _x000a_IDWEST MOULDING &amp; DOOR INC_x000a_991 CENTENNIAL ST_x000a_Green Bay, WI 54304_x000a_USA"/>
    <s v="MIDWEST MOULDING &amp; DOOR INC"/>
    <s v="SO02886448"/>
    <s v="1056712-AJW"/>
    <s v="45250639"/>
    <n v="3"/>
    <s v="Ives / Gj Commercial"/>
    <s v="Accy"/>
    <s v="Plates - Kick/Push/Pull"/>
    <s v="Indianapolis"/>
    <n v="10"/>
    <s v="0281033~Allegion Sent Incorrect Product / Part"/>
    <s v="9721033~Incorrect Product|1036~Produit incorrect|1040~Prodotto errato"/>
    <m/>
    <x v="0"/>
    <m/>
    <s v="PP8302-3.PPLATE.10094"/>
    <m/>
    <m/>
    <m/>
    <d v="2025-03-21T00:00:00"/>
    <m/>
    <m/>
    <s v="Replace Only"/>
    <s v="Resolved"/>
    <s v="Ramiro Hernandez"/>
    <s v="Jacquelyn Bastone"/>
    <s v="Commercial"/>
    <d v="2025-03-21T00:00:00"/>
    <n v="0"/>
    <s v="Ives / Gj Commercial"/>
    <s v="Allegion Sent Incorrect Product / Part"/>
    <s v="Incorrect Product"/>
    <s v=""/>
    <s v="2026 / 02"/>
    <s v="Return / Replace / Scrap"/>
    <s v="Product"/>
    <x v="0"/>
  </r>
  <r>
    <d v="2026-02-27T12:28:01"/>
    <s v="CAS6456298"/>
    <s v="Issue"/>
    <s v="Return / Replace / Scrap"/>
    <s v="Defective Product"/>
    <m/>
    <s v="Reliability"/>
    <x v="2"/>
    <s v="Lock"/>
    <x v="3"/>
    <x v="1"/>
    <s v="Replace _x000a_1. ND53.L.D.RHO.626.13-247.10-025.134_x000a__x000a_Ship to same as order_x000a_Attn Tyler_x000a__x000a_SIF_x000a______________________________x000a__x000a_ND53 pushbutton is getting stuck _x000a_spindle looks good, sleeve looks good_x000a_button pushes in but won't release. no indicator_x000a_tried to adjust button_x000a_looked at spindle, looks fine_x000a_installed appx a year ago was working then, no sign of damage_x000a__x000a_p.o. 6636825 / 13986658 line 1_x000a_SAU Dec 17, 2024"/>
    <s v="Builders First Source"/>
    <s v="13986658"/>
    <s v="6636825-00"/>
    <s v="7719387"/>
    <m/>
    <s v="Schlage Commercial"/>
    <s v="Lock"/>
    <s v="N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LOCK.ND53.L.D.RHO.626.13-247.10-025.134"/>
    <s v="ND53"/>
    <m/>
    <m/>
    <d v="2024-12-17T02:00:00"/>
    <m/>
    <m/>
    <s v="Replace Only"/>
    <s v="Resolved"/>
    <s v="Erik Hawkins"/>
    <s v="Venus Diaz"/>
    <s v="Commercial"/>
    <d v="2024-12-17T02:00:00"/>
    <n v="0"/>
    <s v="Schlage Commercial"/>
    <s v="Functional Mechanical"/>
    <s v="Cannot lock / Unlock"/>
    <s v=""/>
    <s v="2026 / 02"/>
    <s v="Return / Replace / Scrap"/>
    <s v="Product"/>
    <x v="0"/>
  </r>
  <r>
    <d v="2026-02-27T14:23:54"/>
    <s v="CAS6456789"/>
    <s v="Issue"/>
    <s v="Return / Replace / Scrap"/>
    <s v="Defective Product"/>
    <m/>
    <s v="Reliability"/>
    <x v="5"/>
    <s v="Electronic Locks"/>
    <x v="101"/>
    <x v="4"/>
    <s v="RPL\RTN\LEB_x000a__x000a_Qty: 3_x000a__x000a_47270613 619 (ASSY- INSIDE TRIM- BLE- BUTTON- GRW)_x000a__x000a_Warranty Date: 3/27/2024_x000a__x000a_Ship to: _x000a_Dealer will update _x000a__x000a_Reason: Unable to FDR - REX not working - Checked all connections and wiring - Locks will need to be replaced - Gave CAS#"/>
    <s v="Devin Jost"/>
    <s v="90138162"/>
    <m/>
    <m/>
    <m/>
    <s v="Schlage Electronic Locks"/>
    <s v="Electronic Locks"/>
    <s v="LEB"/>
    <s v="Ensenada"/>
    <n v="3"/>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Inside Assembly"/>
    <m/>
    <d v="2024-03-27T00:00:00"/>
    <m/>
    <m/>
    <m/>
    <s v="Troubleshooting"/>
    <s v="Resolved"/>
    <s v="James Cuevas"/>
    <s v="James Cuevas"/>
    <s v="Commercial"/>
    <d v="2024-03-27T00:00:00"/>
    <n v="0"/>
    <s v="Schlage Electronic Locks"/>
    <s v="Functional Electronic"/>
    <s v="Communication / Commissioning / Programming"/>
    <s v="Failed Programming"/>
    <s v="2026 / 02"/>
    <s v="Return / Replace / Scrap"/>
    <s v="Product"/>
    <x v="0"/>
  </r>
  <r>
    <d v="2026-02-27T14:49:07"/>
    <s v="CAS6456890"/>
    <s v="Issue"/>
    <s v="Return / Replace / Scrap"/>
    <s v="Defective Product"/>
    <m/>
    <s v="Out of Box"/>
    <x v="5"/>
    <s v="Electronic Locks"/>
    <x v="38"/>
    <x v="3"/>
    <s v="RPL\RTN\NDEB_x000a__x000a_Qty: 1_x000a__x000a_LOCK.NDEB.J.RHO.626.13-247.47267101.134.CE-000-001_x000a__x000a_Warranty Date: 5/30/2025_x000a__x000a_Ship to:_x000a_Dan Kinamore_x000a_11635 Lackland Road_x000a_Saint Louis, MO 63146_x000a_US_x000a__x000a_Reason: Unable to FDR lock - No response when FDR button pressed Checked all connections and wiring - LOck will need to be replaced - Gave CAS#_x000a_H &amp; G Sales Inc"/>
    <s v="Dan Kinamore"/>
    <s v="14077837"/>
    <m/>
    <m/>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Inside Assembly"/>
    <m/>
    <m/>
    <d v="2025-05-30T00:00:00"/>
    <m/>
    <m/>
    <s v="Return and Replace"/>
    <s v="Active"/>
    <s v="James Cuevas"/>
    <s v="James Cuevas"/>
    <s v="Commercial"/>
    <d v="2025-05-30T00:00:00"/>
    <n v="0"/>
    <s v="Schlage Electronic Locks"/>
    <s v="Functional Electronic"/>
    <s v="Communication / Commissioning / Programming"/>
    <s v="Failed Programming"/>
    <s v="2026 / 02"/>
    <s v="Return / Replace / Scrap"/>
    <s v="Product"/>
    <x v="0"/>
  </r>
  <r>
    <d v="2026-02-26T13:28:57"/>
    <s v="CAS6453936"/>
    <s v="Issue"/>
    <s v="Return / Replace / Scrap"/>
    <s v="Incorrect/Missing Product"/>
    <m/>
    <m/>
    <x v="1"/>
    <s v="Accy"/>
    <x v="7"/>
    <x v="0"/>
    <s v="N/C replacement, shortage of below material. _x000a__x000a_Line 4 - Qty 2 - 905S US32D 1.3/4&quot;DR_x000a__x000a_Ship to:_x000a_Arch. Division 8_x000a_8219 BURLESON RD_x000a_SUITE 100_x000a_AUSTIN, TX 78744_x000a_USA_x000a_--------------------_x000a_Is there anything else we should know about your request?: We are just now pulling hardware for this job and discovered we are short (2) 904S US32D... I understand the time frame but we are just now catching this issue... Please advise_x000a_Selected primary Product Type: Accessories_x000a_Do you also need to update the Ship To Address on your order?: No_x000a_The original ship-to address is saved on the shipping tab._x000a_Email: tmiller@archdiv8.com_x000a_Phone Number: 12108266616_x000a_Preferred Contact Method: Email"/>
    <s v="ARCHITECTURAL DIVISION 8"/>
    <s v="SO03159902"/>
    <s v="307109-23S"/>
    <s v="45575517"/>
    <n v="4"/>
    <s v="Ives / Gj Commercial"/>
    <s v="Accy"/>
    <s v="Overhead Door Holder / Stop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OH.10913"/>
    <s v="90"/>
    <m/>
    <m/>
    <d v="2025-11-03T19:00:00"/>
    <m/>
    <m/>
    <s v="Replace Only"/>
    <s v="Resolved"/>
    <s v="Portal Cases"/>
    <s v="Caleb Nanzer"/>
    <s v="Commercial"/>
    <d v="2025-11-03T19:00:00"/>
    <n v="0"/>
    <s v="Ives / Gj Commercial"/>
    <s v="Allegion Sent Missing Product / Part"/>
    <s v="Missing Product"/>
    <s v=""/>
    <s v="2026 / 02"/>
    <s v="Return / Replace / Scrap"/>
    <s v="Product"/>
    <x v="0"/>
  </r>
  <r>
    <d v="2026-02-26T15:28:51"/>
    <s v="CAS6454530"/>
    <s v="Issue"/>
    <s v="Return / Replace / Scrap"/>
    <s v="Defective Product"/>
    <m/>
    <s v="Reliability"/>
    <x v="3"/>
    <s v="Dctl"/>
    <x v="102"/>
    <x v="2"/>
    <s v="RETURN AND REPLACE - BAD VALVES_x000a__x000a_QTY 1) 4631-3971 STD CYLINDER ONLY ALUM_x000a__x000a_***_x000a_Do you need a replacement for a component or the entire device?: Component_x000a_Please describe the component: We have a faulty body. This device has bad valves. _x000a_Selected primary Product Type: Closers_x000a_Do you also need to update the Ship To Address on your order?: No_x000a_The original ship-to address is saved on the shipping tab._x000a_Email: eric.evans@cishowhardware.com_x000a_Phone Number: 480-967-8568_x000a_Preferred Contact Method: Email"/>
    <s v="C &amp; I SHOW HARDWARE"/>
    <s v="684415-00"/>
    <s v="C33275"/>
    <s v="684415-00"/>
    <n v="8"/>
    <s v="Lcn"/>
    <s v="Dctl"/>
    <s v="4630"/>
    <s v="Princeton"/>
    <n v="1"/>
    <s v="1801033~Door Not in Control|1036~Porte Pas Dans le Contrôle|1031~Tür nicht unter Kontrolle|1040~Porta senza Controllo|3082~Puerta sin control|1055~Kapı Kontrolde Değil|2070~Porta não está no controle"/>
    <s v="8421033~Door Not Closing Properly|1036~La porte ne se ferme pas correctement|1040~La porta non si chiude correttamente|3082~La puerta no se cierra correctamente|1055~Kapı Düzgün Kapanmıyor"/>
    <m/>
    <x v="0"/>
    <m/>
    <s v="4631-3971 STD CYLINDER ONLY ALUM"/>
    <s v="Cylinder"/>
    <m/>
    <m/>
    <d v="2024-08-14T20:00:00"/>
    <m/>
    <m/>
    <s v="Return and Replace"/>
    <s v="Active"/>
    <s v="Portal Cases"/>
    <s v="Maria Romero"/>
    <s v="Commercial"/>
    <d v="2024-08-14T20:00:00"/>
    <n v="0"/>
    <s v="Lcn"/>
    <s v="Door Not in Control"/>
    <s v="Door Not Closing Properly"/>
    <s v=""/>
    <s v="2026 / 02"/>
    <s v="Return / Replace / Scrap"/>
    <s v="Product"/>
    <x v="0"/>
  </r>
  <r>
    <d v="2026-02-27T08:17:19"/>
    <s v="CAS6455256"/>
    <s v="Issue"/>
    <s v="Return / Replace / Scrap"/>
    <s v="Defective Product"/>
    <m/>
    <s v="Reliability"/>
    <x v="3"/>
    <s v="Dctl"/>
    <x v="4"/>
    <x v="2"/>
    <s v="Please return/replace_x000a_Qty (1) 4040XP-3071 689_x000a__x000a_Ship to_x000a_The Atlas Companies - THE DEPOT_x000a__x000a_7715 National Turnpike, Suite 100_x000a__x000a_Louisville, KY 40214_x000a__x000a_Jonathon Bernard_x000a__x000a_502-767-9416_x000a__x000a_RMA &amp; Call tag for_x000a_Qty (1) 4040XP-3071 689"/>
    <s v="ATLAS METAL PRODUCTS"/>
    <s v="735132 02"/>
    <s v="IN24-007-123"/>
    <s v="735132 02"/>
    <m/>
    <s v="Lcn"/>
    <s v="Dctl"/>
    <s v="4040XP"/>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040XP-3071 689"/>
    <s v="STD Cylinder"/>
    <m/>
    <m/>
    <d v="2025-05-14T00:00:00"/>
    <m/>
    <m/>
    <s v="Return and Replace"/>
    <s v="Active"/>
    <s v="Lori Catton"/>
    <s v="Lisa Waterhouse"/>
    <s v="Commercial"/>
    <d v="2025-05-14T00:00:00"/>
    <n v="0"/>
    <s v="Lcn"/>
    <s v="Leaking After Install"/>
    <s v="Leaking Grease"/>
    <s v=""/>
    <s v="2026 / 02"/>
    <s v="Return / Replace / Scrap"/>
    <s v="Product"/>
    <x v="0"/>
  </r>
  <r>
    <d v="2026-02-27T08:36:14"/>
    <s v="CAS6455298"/>
    <s v="Issue"/>
    <s v="Return / Replace / Scrap"/>
    <s v="Defective Product"/>
    <m/>
    <s v="Reliability"/>
    <x v="3"/>
    <s v="Dctl"/>
    <x v="45"/>
    <x v="2"/>
    <s v="Leaker from line 8._x000a__x000a_Please replace_x000a_Qty (1) 4111-3071 RH 689 WMS_x000a__x000a_Rochester Hills Contracting Glazing_x000a_1155 Centre Rd_x000a_Attn Alexis Hicks_x000a_Auburn Hills MI 48326_x000a__x000a_Please send RMA &amp; Call tag if we want the defective cylinder back."/>
    <s v="Midwest Hardware Sales LLC - dba Progressive Hardware Suppliers LLC"/>
    <s v="716271 00"/>
    <s v="55445JS"/>
    <s v="716271 00"/>
    <n v="8"/>
    <s v="Lcn"/>
    <s v="Dctl"/>
    <s v="411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111-3071 RH 689 WMS"/>
    <s v="STD Cylinder"/>
    <m/>
    <m/>
    <d v="2025-02-14T00:00:00"/>
    <m/>
    <m/>
    <s v="Return and Replace"/>
    <s v="Active"/>
    <s v="Lori Catton"/>
    <s v="Lisa Waterhouse"/>
    <s v="Commercial"/>
    <d v="2025-02-14T00:00:00"/>
    <n v="0"/>
    <s v="Lcn"/>
    <s v="Leaking After Install"/>
    <s v="Leaking Grease"/>
    <s v=""/>
    <s v="2026 / 02"/>
    <s v="Return / Replace / Scrap"/>
    <s v="Product"/>
    <x v="0"/>
  </r>
  <r>
    <d v="2026-02-27T14:59:11"/>
    <s v="CAS6456924"/>
    <s v="Issue"/>
    <s v="Return / Replace / Scrap"/>
    <s v="Quantity"/>
    <m/>
    <m/>
    <x v="0"/>
    <s v="Exit"/>
    <x v="103"/>
    <x v="0"/>
    <s v="REPLACE AT NO CHARGE_x000a_QTY (32) 900981-00: 22 SERIES END CAP PKG_x000a_Shortage_x000a_Only received 3 out of 35_x000a__x000a_SHIP TO_x000a_Top Notch Pa Warehouse_x000a_80 Fourth Street_x000a_HONESDALE, PA 18431_x000a_REF: Case #PA5758   (for our records)"/>
    <s v="TOP NOTCH DISTRIBUTORS"/>
    <s v="SO03246533"/>
    <s v="5298078"/>
    <s v="45688980 2/5/2026"/>
    <n v="7"/>
    <s v="Von Duprin"/>
    <s v="Exit"/>
    <s v="22"/>
    <s v="Indianapolis"/>
    <n v="32"/>
    <s v="0641033~Allegion Shipped Incorrect Amount|1040~(Allegion) Spedito Valore/Q.tà Errato|3082~Allegion envió una cantidad incorrecta|1036~Allegion a expédié un montant incorrect"/>
    <s v="3251033~Shortage|1040~Mancanza|1055~Eksiklik|3082~Escaso|1036~Rupture"/>
    <m/>
    <x v="1"/>
    <m/>
    <s v="900981-00: 22 SERIES END CAP PKG"/>
    <m/>
    <m/>
    <m/>
    <d v="2026-02-05T00:00:00"/>
    <m/>
    <m/>
    <s v="Replace Only"/>
    <s v="Active"/>
    <s v="Karen Fischer"/>
    <s v="# CRM Interface"/>
    <s v="Commercial"/>
    <d v="2026-02-05T00:00:00"/>
    <n v="32"/>
    <s v="Von Duprin"/>
    <s v="Allegion Shipped Incorrect Amount"/>
    <s v="Shortage"/>
    <s v=""/>
    <s v="2026 / 02"/>
    <s v="Return / Replace / Scrap"/>
    <s v="Product"/>
    <x v="0"/>
  </r>
  <r>
    <d v="2026-02-24T10:46:32"/>
    <s v="CAS6447881"/>
    <s v="Issue"/>
    <s v="Return / Replace / Scrap"/>
    <s v="Incorrect/Missing Product"/>
    <m/>
    <m/>
    <x v="0"/>
    <s v="Exit"/>
    <x v="14"/>
    <x v="0"/>
    <s v="REPLACE AT NO CHARGE_x000a_QTY (9) EPT10-SP28 - Line 7_x000a_QTY (1) RX-LC-QELA-3347A-EO-315-3'-338-385A-PBT=US19-SNB - Line 8_x000a__x000a_SHIP TO_x000a_BANNER SOLUTIONS_x000a_1250 AMERICAN WAY_x000a_UNIT 204_x000a_LONGWOOD, FL 32750_x000a__x000a_Is there anything else we should know about your request?: Hi, we are missing all of EPT-10-28 and QEL-RX-LC-3347A-EO-36X96-SNB-315. Can we please get no cost replacements for these items?_x000a_Selected primary Product Type: Closers_x000a_Do you also need to update the Ship To Address on your order?: No_x000a_The original ship-to address is saved on the shipping tab._x000a_Email: mitchell.spiller@bannersolutions.com_x000a_Phone Number: (224) 249-0204_x000a_Preferred Contact Method: Email"/>
    <s v="BANNER SOLUTIONS"/>
    <s v="SO03252807"/>
    <s v="6377174"/>
    <s v="45697522 2/11/2026"/>
    <n v="7"/>
    <s v="Von Duprin"/>
    <s v="Exit"/>
    <s v="33A/35A"/>
    <s v="Indianapolis"/>
    <n v="9"/>
    <s v="0213082~Allegion no envió un producto/pieza|1040~(Alle) Spedito Articolo/Componente mancante|1036~Allegion a envoyé un produit ou une pièce manquante|1033~Allegion Sent Missing Product / Part"/>
    <s v="9741040~Prodotto Mancante|1033~Missing Product|1036~Produit manquant"/>
    <m/>
    <x v="0"/>
    <m/>
    <s v="012012-36"/>
    <m/>
    <m/>
    <m/>
    <d v="2026-02-11T00:00:00"/>
    <m/>
    <m/>
    <s v="Replace Only"/>
    <s v="Resolved"/>
    <s v="Portal Cases"/>
    <s v="Karen Fischer"/>
    <s v="Commercial"/>
    <d v="2026-02-11T00:00:00"/>
    <n v="9"/>
    <s v="Von Duprin"/>
    <s v="Allegion Sent Missing Product / Part"/>
    <s v="Missing Product"/>
    <s v=""/>
    <s v="2026 / 02"/>
    <s v="Return / Replace / Scrap"/>
    <s v="Product"/>
    <x v="0"/>
  </r>
  <r>
    <d v="2026-02-24T10:46:32"/>
    <s v="CAS6447881"/>
    <s v="Issue"/>
    <s v="Return / Replace / Scrap"/>
    <s v="Incorrect/Missing Product"/>
    <m/>
    <m/>
    <x v="0"/>
    <s v="Exit"/>
    <x v="14"/>
    <x v="0"/>
    <s v="REPLACE AT NO CHARGE_x000a_QTY (9) EPT10-SP28 - Line 7_x000a_QTY (1) RX-LC-QELA-3347A-EO-315-3'-338-385A-PBT=US19-SNB - Line 8_x000a__x000a_SHIP TO_x000a_BANNER SOLUTIONS_x000a_1250 AMERICAN WAY_x000a_UNIT 204_x000a_LONGWOOD, FL 32750_x000a__x000a_Is there anything else we should know about your request?: Hi, we are missing all of EPT-10-28 and QEL-RX-LC-3347A-EO-36X96-SNB-315. Can we please get no cost replacements for these items?_x000a_Selected primary Product Type: Closers_x000a_Do you also need to update the Ship To Address on your order?: No_x000a_The original ship-to address is saved on the shipping tab._x000a_Email: mitchell.spiller@bannersolutions.com_x000a_Phone Number: (224) 249-0204_x000a_Preferred Contact Method: Email"/>
    <s v="BANNER SOLUTIONS"/>
    <s v="SO03252807"/>
    <s v="6377174"/>
    <s v="45697522 2/11/2026"/>
    <n v="8"/>
    <s v="Von Duprin"/>
    <s v="Exit"/>
    <s v="33A/35A"/>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ED33A.28297"/>
    <m/>
    <m/>
    <m/>
    <d v="2026-02-11T00:00:00"/>
    <m/>
    <m/>
    <s v="Replace Only"/>
    <s v="Resolved"/>
    <s v="Portal Cases"/>
    <s v="Karen Fischer"/>
    <s v="Commercial"/>
    <d v="2026-02-11T00:00:00"/>
    <n v="1"/>
    <s v="Von Duprin"/>
    <s v="Allegion Sent Missing Product / Part"/>
    <s v="Missing Product"/>
    <s v=""/>
    <s v="2026 / 02"/>
    <s v="Return / Replace / Scrap"/>
    <s v="Product"/>
    <x v="0"/>
  </r>
  <r>
    <d v="2026-02-24T15:34:44"/>
    <s v="CAS6449219"/>
    <s v="Issue"/>
    <s v="Return / Replace / Scrap"/>
    <s v="Incorrect/Missing Product"/>
    <m/>
    <m/>
    <x v="2"/>
    <s v="Lock"/>
    <x v="2"/>
    <x v="1"/>
    <s v="N/C REPLACE_x000a__x000a_LINE 2 QTY 1 EA:_x000a_S00000466035_x000a_L283-040 604 N N (REF,SPRING CAGE,HOUSING)_x000a_DOOR I.D. A132A_x000a__x000a_SHIP TO:_x000a_Wixom_292202_x000a__x000a_Is there anything else we should know about your request?: Opening A132A spring cage bag is missing. Photo attached._x000a_Selected primary Product Type: Mechanical Locks_x000a_Do you also need to update the Ship To Address on your order?: No_x000a_The original ship-to address is saved on the shipping tab._x000a_One or more files were provided by the customer and saved in the timeline._x000a_Email: tim@centuryhardwareinc.com_x000a_Phone Number: +12485342612_x000a_Preferred Contact Method: Email"/>
    <s v="CENTURY GROUP HOLDINGS - DBA CENTURY ARCHITECTURAL HARDWARE"/>
    <s v="14094984"/>
    <s v="3159"/>
    <s v="7901664"/>
    <n v="2"/>
    <s v="Schlage Commercial"/>
    <s v="Lock"/>
    <s v="L9000"/>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S00000466035"/>
    <m/>
    <m/>
    <m/>
    <d v="2025-06-03T20:00:00"/>
    <m/>
    <m/>
    <s v="Replace Only"/>
    <s v="Resolved"/>
    <s v="Portal Cases"/>
    <s v="Venus Diaz"/>
    <s v="Commercial"/>
    <d v="2025-06-03T20:00:00"/>
    <n v="0"/>
    <s v="Schlage Commercial"/>
    <s v="Allegion Sent Missing Product / Part"/>
    <s v="Missing Part / Component"/>
    <s v=""/>
    <s v="2026 / 02"/>
    <s v="Return / Replace / Scrap"/>
    <s v="Product"/>
    <x v="0"/>
  </r>
  <r>
    <d v="2026-02-25T09:47:37"/>
    <s v="CAS6450211"/>
    <s v="Issue"/>
    <s v="Return / Replace / Scrap"/>
    <s v="Incorrect/Missing Product"/>
    <m/>
    <m/>
    <x v="7"/>
    <s v="Accy"/>
    <x v="17"/>
    <x v="0"/>
    <s v="N/C replacement, shortage of below material. _x000a__x000a_Line 29 - Qty 1 - 65A-W/HOLES-36&quot; (914MM)_x000a__x000a_Ship to:_x000a_Arch Div. _x000a_8219 BURLESON RD_x000a_SUITE 100_x000a_AUSTIN, TX 78744_x000a_USA_x000a__x000a_Is there anything else we should know about your request?: Short (1) from my line 29 ... Looks like packing error_x000a_Selected primary Product Type: Accessories_x000a_Do you also need to update the Ship To Address on your order?: No_x000a_The original ship-to address is saved on the shipping tab._x000a_Email: tmiller@archdiv8.com_x000a_Phone Number: 12108266616_x000a_Preferred Contact Method: Email"/>
    <s v="ARCHITECTURAL DIVISION 8"/>
    <s v="SO03264046"/>
    <s v="307217-44S"/>
    <s v="45705900"/>
    <n v="29"/>
    <s v="Zero"/>
    <s v="Accy"/>
    <s v="Threshold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THR65A-36"/>
    <m/>
    <m/>
    <m/>
    <d v="2026-02-16T19:00:00"/>
    <m/>
    <m/>
    <s v="Replace Only"/>
    <s v="Resolved"/>
    <s v="Portal Cases"/>
    <s v="Caleb Nanzer"/>
    <s v="Commercial"/>
    <d v="2026-02-16T19:00:00"/>
    <n v="1"/>
    <s v="Zero"/>
    <s v="Allegion Sent Missing Product / Part"/>
    <s v="Missing Product"/>
    <s v=""/>
    <s v="2026 / 02"/>
    <s v="Return / Replace / Scrap"/>
    <s v="Product"/>
    <x v="0"/>
  </r>
  <r>
    <d v="2026-02-25T09:59:13"/>
    <s v="CAS6450263"/>
    <s v="Issue"/>
    <s v="Return / Replace / Scrap"/>
    <s v="Defective Product"/>
    <m/>
    <s v="Out of Box"/>
    <x v="5"/>
    <s v="Electronic Locks"/>
    <x v="32"/>
    <x v="4"/>
    <s v="REPLACE / SCRAP_x000a_QTY(1)_x000a_LOCK.BE467.F.GRW.619.12-398.10-116.134_x000a__x000a_FDR was done, Checked wiring.. changed batteries.  New lock is needed. Rep is requesting the lock sent to him so he can replace the problem one._x000a__x000a_Ship To:_x000a_2625 Kivett Dr._x000a_Greensboro, NC 27407_x000a_ATTN: Keith Oliphant _x000a__x000a_13734185-001_x000a_BE467: E200000000130E23_x000a_Commission Date: 2/24/2026_x000a_Manufactured Date: 12/7/2023_x000a__x000a_Name: Maeve_x000a_Customer ID: 182414_x000a_Site Software: Stratis"/>
    <s v="RSO Carolinas"/>
    <s v="Field Support Accommodation"/>
    <s v="CAS6450263 RPL FSAC"/>
    <m/>
    <n v="1"/>
    <s v="Schlage Electronic Locks"/>
    <s v="Electronic Locks"/>
    <s v="Control 2.2/2.3"/>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043156517671"/>
    <s v="Reader"/>
    <m/>
    <m/>
    <m/>
    <d v="2026-02-24T00:00:00"/>
    <m/>
    <s v="Replace Only"/>
    <s v="Resolved"/>
    <s v="Anthony Albert"/>
    <s v="Jeff Livingston"/>
    <s v="Commercial"/>
    <d v="2026-02-24T00:00:00"/>
    <n v="1"/>
    <s v="Schlage Electronic Locks"/>
    <s v="Functional Electronic"/>
    <s v="Cannot lock / Unlock"/>
    <s v="No Response from Reader"/>
    <s v="2026 / 02"/>
    <s v="Return / Replace / Scrap"/>
    <s v="Product"/>
    <x v="0"/>
  </r>
  <r>
    <d v="2026-02-25T10:20:14"/>
    <s v="CAS6450357"/>
    <s v="Issue"/>
    <s v="Return / Replace / Scrap"/>
    <s v="Incorrect/Missing Product"/>
    <m/>
    <s v="Out of Box"/>
    <x v="9"/>
    <s v="Door"/>
    <x v="40"/>
    <x v="6"/>
    <s v="Line 1 / QTY 1 /  MK: #D148 Inactive_x000a_Line 2 / QTY 1 / MK: D134 Active _x000a__x000a_Label applied to bottom of door should be applied to top of door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purchasing@hhdoor.com_x000a_Phone Number: 3615783364_x000a_Preferred Contact Method: Email"/>
    <s v="COOK &amp; BOARDMAN GROUP LLC - dba H &amp; H OVERHEAD DOOR"/>
    <s v="104623"/>
    <s v="73270D"/>
    <s v="11889825"/>
    <n v="1"/>
    <s v="Steelcraft"/>
    <s v="Door"/>
    <s v="H"/>
    <s v="Blue Ash"/>
    <n v="1"/>
    <s v="0241036~Allegion a produit un produit incorrect|1033~Allegion Manuf Incorrect Product"/>
    <s v="1731033~Fire Label"/>
    <m/>
    <x v="0"/>
    <m/>
    <s v="HF164 F.DOOR.STL.CFG.H.LF"/>
    <s v="H"/>
    <m/>
    <m/>
    <d v="2026-02-13T19:00:00"/>
    <m/>
    <m/>
    <s v="Replace Only"/>
    <s v="Active"/>
    <s v="Portal Cases"/>
    <s v="Ronald Holley"/>
    <s v="Commercial"/>
    <d v="2026-02-13T19:00:00"/>
    <n v="1"/>
    <s v="Steelcraft"/>
    <s v="Allegion Manuf Incorrect Product"/>
    <s v="Fire Label"/>
    <s v=""/>
    <s v="2026 / 02"/>
    <s v="Return / Replace / Scrap"/>
    <s v="Product"/>
    <x v="0"/>
  </r>
  <r>
    <d v="2026-02-25T10:20:14"/>
    <s v="CAS6450357"/>
    <s v="Issue"/>
    <s v="Return / Replace / Scrap"/>
    <s v="Incorrect/Missing Product"/>
    <m/>
    <s v="Out of Box"/>
    <x v="9"/>
    <s v="Door"/>
    <x v="40"/>
    <x v="6"/>
    <s v="Line 1 / QTY 1 /  MK: #D148 Inactive_x000a_Line 2 / QTY 1 / MK: D134 Active _x000a__x000a_Label applied to bottom of door should be applied to top of door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purchasing@hhdoor.com_x000a_Phone Number: 3615783364_x000a_Preferred Contact Method: Email"/>
    <s v="COOK &amp; BOARDMAN GROUP LLC - dba H &amp; H OVERHEAD DOOR"/>
    <s v="104623"/>
    <s v="73270D"/>
    <s v="11889825"/>
    <n v="2"/>
    <s v="Steelcraft"/>
    <s v="Door"/>
    <s v="H"/>
    <s v="Blue Ash"/>
    <n v="1"/>
    <s v="0241036~Allegion a produit un produit incorrect|1033~Allegion Manuf Incorrect Product"/>
    <s v="1731033~Fire Label"/>
    <m/>
    <x v="0"/>
    <m/>
    <s v="HF164 F.DOOR.STL.CFG.H.LF"/>
    <m/>
    <m/>
    <m/>
    <d v="2026-02-13T19:00:00"/>
    <m/>
    <m/>
    <s v="Replace Only"/>
    <s v="Active"/>
    <s v="Portal Cases"/>
    <s v="Ronald Holley"/>
    <s v="Commercial"/>
    <d v="2026-02-13T19:00:00"/>
    <n v="1"/>
    <s v="Steelcraft"/>
    <s v="Allegion Manuf Incorrect Product"/>
    <s v="Fire Label"/>
    <s v=""/>
    <s v="2026 / 02"/>
    <s v="Return / Replace / Scrap"/>
    <s v="Product"/>
    <x v="0"/>
  </r>
  <r>
    <d v="2026-02-25T14:09:23"/>
    <s v="CAS6451412"/>
    <s v="Issue"/>
    <s v="Return / Replace / Scrap"/>
    <s v="Incorrect/Missing Product"/>
    <m/>
    <m/>
    <x v="2"/>
    <s v="Lock"/>
    <x v="3"/>
    <x v="1"/>
    <s v="NO CHARGE REPLACEMENT ORDER: _x000a__x000a_INSIDE SPINDLES ONLY: QTY 3_x000a_N523-177_x000a_S00033512754_x000a__x000a_LINE 1 QTY 3_x000a_LOCK.ND40I.S.RHO.626.RH.13-248.10-025.134.OS-OCC_x000a_194555233263_x000a__x000a_Is there anything else we should know about your request?: MISSING INSIDE SPINDLE ON 3 OF THE NEW LOCKS_x000a_Selected primary Product Type: Mechanical Locks_x000a_Do you also need to update the Ship To Address on your order?: No_x000a_The original ship-to address is saved on the shipping tab._x000a_Email: email@cishowhardware.com_x000a_Phone Number: 14809678568_x000a_Preferred Contact Method: Email"/>
    <s v="C &amp; I SHOW HARDWARE"/>
    <s v="14256973"/>
    <s v="C35718"/>
    <s v="8167917"/>
    <n v="1"/>
    <s v="Schlage Commercial"/>
    <s v="Lock"/>
    <s v="ND"/>
    <s v="Security"/>
    <n v="3"/>
    <s v="0213082~Allegion no envió un producto/pieza|1040~(Alle) Spedito Articolo/Componente mancante|1036~Allegion a envoyé un produit ou une pièce manquante|1033~Allegion Sent Missing Product / Part"/>
    <s v="9741040~Prodotto Mancante|1033~Missing Product|1036~Produit manquant"/>
    <m/>
    <x v="0"/>
    <m/>
    <s v="194555233263"/>
    <m/>
    <m/>
    <m/>
    <d v="2026-02-16T19:00:00"/>
    <m/>
    <m/>
    <s v="Replace Only"/>
    <s v="Resolved"/>
    <s v="Portal Cases"/>
    <s v="Ramiro Hernandez"/>
    <s v="Commercial"/>
    <d v="2026-02-16T19:00:00"/>
    <n v="3"/>
    <s v="Schlage Commercial"/>
    <s v="Allegion Sent Missing Product / Part"/>
    <s v="Missing Product"/>
    <s v=""/>
    <s v="2026 / 02"/>
    <s v="Return / Replace / Scrap"/>
    <s v="Product"/>
    <x v="0"/>
  </r>
  <r>
    <d v="2026-02-25T16:54:33"/>
    <s v="CAS6452061"/>
    <s v="Issue"/>
    <s v="Return / Replace / Scrap"/>
    <s v="Defective Product"/>
    <m/>
    <s v="Out of Box"/>
    <x v="9"/>
    <s v="Door"/>
    <x v="31"/>
    <x v="6"/>
    <s v="Credit $205.08 KM_x000a__x000a_Selected credit reason: Other_x000a_Is there anything else we should know about this request: BS02670 FOR 1 DOOR FROM PO 95150 IS WARPED_x000a_One or more files were provided by the customer and saved in the timeline._x000a_Email: sgibbs@jeldwen.com_x000a_Phone Number: (530) 704-3422_x000a_Preferred Contact Method: Email"/>
    <s v="AMERICAN BUILDING SUPPLY"/>
    <s v="976155"/>
    <s v="95150"/>
    <s v="11858282"/>
    <n v="34"/>
    <s v="Steelcraft"/>
    <s v="Door"/>
    <s v="L"/>
    <s v="Blue Ash"/>
    <n v="1"/>
    <s v="0071033~Appearance / Finish|1040~Estetica / Finitura|3082~Estética / Acabado|1036~Apparence/Finition"/>
    <s v="3783082~Deformado|1040~Deformato|1033~Warped|1036~Voilé|1055~Eğrilmiş"/>
    <m/>
    <x v="0"/>
    <m/>
    <s v="BS02670.DOOR.STL.CFG.L"/>
    <m/>
    <m/>
    <m/>
    <d v="2025-09-18T20:00:00"/>
    <m/>
    <m/>
    <s v="Credit Request"/>
    <s v="Resolved"/>
    <s v="Portal Cases"/>
    <s v="Susan Higdon"/>
    <s v="Commercial"/>
    <d v="2025-09-18T20:00:00"/>
    <n v="0"/>
    <s v="Steelcraft"/>
    <s v="Appearance / Finish"/>
    <s v="Warped"/>
    <s v=""/>
    <s v="2026 / 02"/>
    <s v="Return / Replace / Scrap"/>
    <s v="Product"/>
    <x v="0"/>
  </r>
  <r>
    <d v="2026-02-26T16:25:05"/>
    <s v="CAS6454782"/>
    <s v="Issue"/>
    <s v="Return / Replace / Scrap"/>
    <s v="Defective Product"/>
    <m/>
    <s v="Reliability"/>
    <x v="0"/>
    <s v="Exit"/>
    <x v="18"/>
    <x v="0"/>
    <s v="Anti-pick spring latch keeps &quot;popping-off&quot;.  Replace with new center case, part#  050689_x000a__x000a_Please send to address on PO."/>
    <s v="Chris Mcpherson"/>
    <s v="?"/>
    <s v="0966050"/>
    <m/>
    <m/>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050689"/>
    <s v="Center Case"/>
    <m/>
    <m/>
    <m/>
    <d v="2026-02-25T02:00:00"/>
    <m/>
    <s v="Return and Replace"/>
    <s v="Active"/>
    <s v="Fermin Orlando Guerra"/>
    <s v="Fermin Orlando Guerra"/>
    <s v="Commercial"/>
    <d v="2026-02-25T02:00:00"/>
    <n v="1"/>
    <s v="Von Duprin"/>
    <s v="Functional Mechanical"/>
    <s v="Product Operation Issue"/>
    <s v="Latch Does Not Fully Release"/>
    <s v="2026 / 02"/>
    <s v="Return / Replace / Scrap"/>
    <s v="Product"/>
    <x v="0"/>
  </r>
  <r>
    <d v="2026-02-27T14:44:31"/>
    <s v="CAS6456872"/>
    <s v="Issue"/>
    <s v="Return / Replace / Scrap"/>
    <s v="Defective Product"/>
    <m/>
    <s v="Out of Box"/>
    <x v="5"/>
    <s v="Electronic Locks"/>
    <x v="38"/>
    <x v="3"/>
    <s v="Qnty: 1_x000a_LOCK.NDEB.P6.EV.SPA.626.13-247.47267101.134.KD.S123.48-270-EV.2.CE-000-001_x000a__x000a_Order No: 14251234_x000a_Customer PO: 6376520_x000a_Supplier: MIDWEST WHOLESALE HDWE CO DBA BANNER SOL_x000a__x000a_Caller reports lock remains in passage mode.  No boot up._x000a_w172 - A20000000F19624E - Commissioned Date: 2/27/2026_x000a_Power On Self Test FAIL : Motor Power"/>
    <s v="Ryan Balentine"/>
    <s v="14251234"/>
    <m/>
    <m/>
    <m/>
    <s v="Schlage Electronic Locks"/>
    <s v="Electronic Locks"/>
    <s v="NDEB"/>
    <s v="El Sauzal"/>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Chassis"/>
    <m/>
    <m/>
    <m/>
    <d v="2026-02-26T02:00:00"/>
    <m/>
    <s v="Return and Replace"/>
    <s v="Resolved"/>
    <s v="Ernie Saldana"/>
    <s v="Ernie Saldana"/>
    <s v="Commercial"/>
    <d v="2026-02-26T02:00:00"/>
    <n v="1"/>
    <s v="Schlage Electronic Locks"/>
    <s v="Functional Electronic"/>
    <s v="POST Fail (Power On Self Test)"/>
    <s v=""/>
    <s v="2026 / 02"/>
    <s v="Return / Replace / Scrap"/>
    <s v="Product"/>
    <x v="0"/>
  </r>
  <r>
    <d v="2026-02-23T15:31:35"/>
    <s v="CAS6446498"/>
    <s v="Issue"/>
    <s v="Return / Replace / Scrap"/>
    <s v="Quantity"/>
    <m/>
    <m/>
    <x v="13"/>
    <s v="Sys Comp"/>
    <x v="91"/>
    <x v="5"/>
    <s v="return for credit _x000a_customer request no RS fee_x000a_QTY 6 PUSHBUTTON.709GR.EX.ILL.24V.BUTTON.SS_x000a__x000a_return to stock_x000a_uneeded_x000a_unused"/>
    <s v="SPECIAL PROJECTS GROUP INC"/>
    <s v="14270287"/>
    <s v="205190"/>
    <s v="8171458"/>
    <n v="1"/>
    <s v="Locknetics"/>
    <s v="Sys Comp"/>
    <s v="Pushplt"/>
    <s v="Olathe"/>
    <n v="6"/>
    <s v="1731033~Change / Cancel Request Not Processed|3082~Solicitud cambio/cancelación no procesada|1040~Modifica/Annullamento Richiesta non processata|1036~Demande de modification / d'annulation non traitée"/>
    <s v="4841040~Modifica/Annullamento Richiesta non verificata|3082~Solicitud cambio/cancelación no procesada|1033~Change / Cancel Request Not Reviewed|1036~Demande de modification / d'annulation Non examinée"/>
    <m/>
    <x v="3"/>
    <m/>
    <s v="043156581054"/>
    <m/>
    <m/>
    <m/>
    <d v="2026-02-19T19:00:00"/>
    <m/>
    <m/>
    <s v="Return Only"/>
    <s v="Active"/>
    <s v="Chloe Manansala"/>
    <s v="Jeff Livingston"/>
    <s v="Commercial"/>
    <d v="2026-02-19T19:00:00"/>
    <n v="6"/>
    <s v="Locknetics"/>
    <s v="Change / Cancel Request Not Processed"/>
    <s v="Change / Cancel Request Not Reviewed"/>
    <s v=""/>
    <s v="2026 / 02"/>
    <s v="Return / Replace / Scrap"/>
    <s v="Product"/>
    <x v="0"/>
  </r>
  <r>
    <d v="2026-02-25T11:56:48"/>
    <s v="CAS6450846"/>
    <s v="Issue"/>
    <s v="Return / Replace / Scrap"/>
    <s v="Defective Product"/>
    <m/>
    <s v="Reliability"/>
    <x v="8"/>
    <s v="Lock"/>
    <x v="87"/>
    <x v="3"/>
    <s v="NC Replace from Line 11_x000a_Qty 1_x000a_LOCK.W301.SRLA.622.30-207.640.Q330-148.134_x000a__x000a_Handle fell off in use, switched lever around, same handle falls off_x000a__x000a_Ship to:_x000a_Johnson Brothers_x000a_Attn: Kent Sterling 208-709-2225_x000a_223 Basalt St._x000a_Idaho Falls, Idaho, 83402"/>
    <s v="IML Security Supply"/>
    <s v="14162541"/>
    <s v="674894"/>
    <s v="8006720"/>
    <n v="11"/>
    <s v="Falcon"/>
    <s v="Lock"/>
    <s v="W"/>
    <s v="El Sauzal"/>
    <n v="1"/>
    <s v="0311033~Functional Mechanical|1040~Funzionamento Meccanico|3082~Función mecánica|1036~Functional Mechanical"/>
    <s v="0161033~Broken / Bad Parts|1040~Parti rotte / difettose|3082~Partes rotas / malas|1036~Pièces cassées / mauvaises"/>
    <m/>
    <x v="0"/>
    <m/>
    <s v="W-FLLK*9166459"/>
    <s v="W301"/>
    <m/>
    <m/>
    <d v="2025-09-12T00:00:00"/>
    <m/>
    <m/>
    <s v="Replace Only"/>
    <s v="Resolved"/>
    <s v="Bethany Adams"/>
    <s v="Veronica Ross"/>
    <s v="Commercial"/>
    <d v="2025-09-12T00:00:00"/>
    <n v="0"/>
    <s v="Falcon - Lock"/>
    <s v="Functional Mechanical"/>
    <s v="Broken / Bad Parts"/>
    <s v=""/>
    <s v="2026 / 02"/>
    <s v="Return / Replace / Scrap"/>
    <s v="Product"/>
    <x v="0"/>
  </r>
  <r>
    <d v="2026-02-23T10:19:23"/>
    <s v="CAS6445121"/>
    <s v="Issue"/>
    <s v="Return / Replace / Scrap"/>
    <s v="Incorrect/Missing Product"/>
    <m/>
    <m/>
    <x v="1"/>
    <s v="Accy"/>
    <x v="64"/>
    <x v="0"/>
    <s v="N/C replacement, missing from shipment. _x000a__x000a_Line 9 - Qty 2 - 8400 US32D 12&quot; x 46 B-CS_x000a__x000a_Ship to:_x000a_LaForce_x000a_10755 ROCKWALL RD_x000a_Dallas, TX 75238_x000a_USA"/>
    <s v="LaForce LLC dba Piper Weatherford"/>
    <s v="SO03146016"/>
    <s v="232184C"/>
    <s v="45588254"/>
    <n v="9"/>
    <s v="Ives / Gj Commercial"/>
    <s v="Accy"/>
    <s v="Plates - Kick/Push/Pull"/>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m/>
    <s v="8400"/>
    <m/>
    <m/>
    <m/>
    <d v="2025-11-12T00:00:00"/>
    <m/>
    <s v="Replace Only"/>
    <s v="Resolved"/>
    <s v="Caleb Nanzer"/>
    <s v="Caleb Nanzer"/>
    <s v="Commercial"/>
    <d v="2025-11-12T00:00:00"/>
    <n v="0"/>
    <s v="Ives / Gj Commercial"/>
    <s v="Allegion Sent Missing Product / Part"/>
    <s v="Missing Product"/>
    <s v=""/>
    <s v="2026 / 02"/>
    <s v="Return / Replace / Scrap"/>
    <s v="Product"/>
    <x v="0"/>
  </r>
  <r>
    <d v="2026-02-23T10:34:06"/>
    <s v="CAS6445188"/>
    <s v="Issue"/>
    <s v="Return / Replace / Scrap"/>
    <s v="Defective Product"/>
    <m/>
    <s v="Out of Box"/>
    <x v="5"/>
    <s v="Electronic Locks"/>
    <x v="32"/>
    <x v="4"/>
    <s v="Replace / Scrap_x000a_2) LOCK.FE410F.NEP.626.GRW.12-356.10-152.134.40_x000a_new install_x000a__x000a_ship to:_x000a_SOUTH BAY HARDWARE INC_x000a_17100 LAMBERT RD_x000a_IONE, CA, 95640_x000a_Attn: Lauren_x000a__x000a_Serial populating to mapp does not match stickers on lock"/>
    <s v="Lauren Bettencourt"/>
    <s v="14244148"/>
    <s v="2577"/>
    <s v="8135539"/>
    <m/>
    <s v="Schlage Electronic Locks"/>
    <s v="Electronic Locks"/>
    <s v="Control 2.2/2.3"/>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537112"/>
    <s v="Main board"/>
    <m/>
    <m/>
    <m/>
    <d v="2026-02-23T02:00:00"/>
    <m/>
    <s v="Replace Only"/>
    <s v="Resolved"/>
    <s v="Douglas McCleary"/>
    <s v="Jeff Livingston"/>
    <s v="Commercial"/>
    <d v="2026-02-23T02:00:00"/>
    <n v="1"/>
    <s v="Schlage Electronic Locks"/>
    <s v="Functional Electronic"/>
    <s v="Communication / Commissioning / Programming"/>
    <s v="Failed Programming"/>
    <s v="2026 / 02"/>
    <s v="Return / Replace / Scrap"/>
    <s v="Product"/>
    <x v="0"/>
  </r>
  <r>
    <d v="2026-02-23T11:41:52"/>
    <s v="CAS6445516"/>
    <s v="Issue"/>
    <s v="Return / Replace / Scrap"/>
    <s v="Incorrect/Missing Product"/>
    <m/>
    <m/>
    <x v="1"/>
    <s v="Accy"/>
    <x v="9"/>
    <x v="0"/>
    <s v="N/C replacement, received one hinge with the wrong finish. Please scrap incorrect hinge. _x000a__x000a_Line 2 - Qty 1 - 112HD 83&quot; (2108.2mm) 313AN EPT-LOC=30&quot; (762mm)_x000a__x000a_Ship to:_x000a_ACTION GLASS                      _x000a_2300 Q ST                                                             _x000a_BAKERSFIELD, CA 93301"/>
    <s v="OLDCASTLE BUILDINGENVELOPE"/>
    <s v="SO03224438"/>
    <s v="713371MET"/>
    <s v="45653689"/>
    <n v="2"/>
    <s v="Ives / Gj Commercial"/>
    <s v="Accy"/>
    <s v="Continuous Hinges - Geared"/>
    <s v="Indianapolis"/>
    <n v="1"/>
    <s v="0281033~Allegion Sent Incorrect Product / Part"/>
    <s v="9731033~Incorrect Part / Component|1036~Composant/pièce incorrect|1040~Componente errato"/>
    <m/>
    <x v="0"/>
    <m/>
    <m/>
    <m/>
    <m/>
    <m/>
    <m/>
    <d v="2026-01-07T00:00:00"/>
    <m/>
    <s v="Replace Only"/>
    <s v="Resolved"/>
    <s v="Caleb Nanzer"/>
    <s v="Caleb Nanzer"/>
    <s v="Commercial"/>
    <d v="2026-01-07T00:00:00"/>
    <n v="1"/>
    <s v="Ives / Gj Commercial"/>
    <s v="Allegion Sent Incorrect Product / Part"/>
    <s v="Incorrect Part / Component"/>
    <s v=""/>
    <s v="2026 / 02"/>
    <s v="Return / Replace / Scrap"/>
    <s v="Product"/>
    <x v="0"/>
  </r>
  <r>
    <d v="2026-02-23T13:50:53"/>
    <s v="CAS6446032"/>
    <s v="Issue"/>
    <s v="Return / Replace / Scrap"/>
    <s v="Incorrect/Missing Product"/>
    <m/>
    <m/>
    <x v="9"/>
    <s v="Door"/>
    <x v="56"/>
    <x v="6"/>
    <s v="Credit $456.46_x000a__x000a_Portal Case: Selected credit reason: Other_x000a_Is there anything else we should know about this request: BS00420 FOR 2 DOORS FROM PO 11320, 161 FACE BORE IS OFF SET BY 1/8._x000a_One or more files were provided by the customer and saved in the timeline._x000a_Email: sgibbs@jeldwen.com_x000a_Phone Number: (530) 704-3422_x000a_Preferred Contact Method: Email"/>
    <s v="AMERICAN BUILDING SUPPLY"/>
    <s v="977915"/>
    <s v="11320"/>
    <s v="11860525"/>
    <n v="10"/>
    <s v="Steelcraft"/>
    <s v="Door"/>
    <s v="SZ"/>
    <s v="Blue Ash"/>
    <n v="1"/>
    <s v="0241036~Allegion a produit un produit incorrect|1033~Allegion Manuf Incorrect Product"/>
    <s v="9561033~Prep Location - Lock/Strike"/>
    <m/>
    <x v="0"/>
    <m/>
    <s v="BS00420.DOOR.STL.CFG.L"/>
    <m/>
    <m/>
    <m/>
    <d v="2025-05-01T20:00:00"/>
    <m/>
    <m/>
    <s v="Credit Request"/>
    <s v="Resolved"/>
    <s v="Portal Cases"/>
    <s v="Daniel Doerr"/>
    <s v="Commercial"/>
    <d v="2025-05-01T20:00:00"/>
    <n v="0"/>
    <s v="Steelcraft"/>
    <s v="Allegion Manuf Incorrect Product"/>
    <s v="Prep Location - Lock/Strike"/>
    <s v=""/>
    <s v="2026 / 02"/>
    <s v="Return / Replace / Scrap"/>
    <s v="Product"/>
    <x v="0"/>
  </r>
  <r>
    <d v="2026-02-23T14:15:56"/>
    <s v="CAS6446163"/>
    <s v="Issue"/>
    <s v="Return / Replace / Scrap"/>
    <s v="Defective Product"/>
    <m/>
    <s v="Out of Box"/>
    <x v="2"/>
    <s v="Lock"/>
    <x v="36"/>
    <x v="1"/>
    <s v="NC REPLACE LINE 1 _x000a_QTY 2) CYL.80-037.EV.626.R125.MK.DETAIL.48-400-EV.1_x000a_Door IDs : 106 (Group : 7A; Set List : A, CONL) and 126 (Group : 1A; Set List : A, CONL)_x000a_Structure #: 26R11050; RPA : 50112252061601_x000a_NEW RPA # 52402262061601 NH_x000a_When customer received cores, they were unable to work with control keys.  PS confirmed needed cylinder replacement._x000a__x000a_SHIP TO: _x000a_PENDRAGON THEATRE_x000a_56 WOODRUFF ST _x000a_SARNAC LAKE, NY 12983"/>
    <s v="KELLEY BROTHERS"/>
    <s v="14236374"/>
    <s v="8-48492-250048"/>
    <s v="8139182"/>
    <n v="1"/>
    <s v="Schlage Commercial"/>
    <s v="Lock"/>
    <s v="Cylinder"/>
    <s v="Security"/>
    <n v="2"/>
    <s v="0311033~Functional Mechanical|1040~Funzionamento Meccanico|3082~Función mecánica|1036~Functional Mechanical"/>
    <s v="0201033~Cannot lock / Unlock|1040~Impossibile bloccare / sbloccare|3082~No se puede bloquear/desbloquear|1036~Impossible de verrouiller / Déverrouiller"/>
    <m/>
    <x v="0"/>
    <m/>
    <s v="CYLSS-SLCY*10087724"/>
    <s v="FSIC"/>
    <m/>
    <m/>
    <d v="2026-01-21T19:00:00"/>
    <m/>
    <m/>
    <s v="Replace Only"/>
    <s v="Resolved"/>
    <s v="Amilia Poling"/>
    <s v="Kevin Durand"/>
    <s v="Commercial"/>
    <d v="2026-01-21T19:00:00"/>
    <n v="2"/>
    <s v="Schlage Commercial"/>
    <s v="Functional Mechanical"/>
    <s v="Cannot lock / Unlock"/>
    <s v=""/>
    <s v="2026 / 02"/>
    <s v="Return / Replace / Scrap"/>
    <s v="Product"/>
    <x v="0"/>
  </r>
  <r>
    <d v="2026-02-24T09:27:50"/>
    <s v="CAS6447515"/>
    <s v="Issue"/>
    <s v="Return / Replace / Scrap"/>
    <s v="Defective Product"/>
    <m/>
    <s v="Reliability"/>
    <x v="3"/>
    <s v="Dctl"/>
    <x v="35"/>
    <x v="2"/>
    <s v="Return/Replace_x000a__x000a_QTY 1   Std Cylinder Assembly 4642-3971 x 689_x000a__x000a_Leaking oil_x000a__x000a_Ship To Address:_x000a_Opening Specialists Inc           _x000a_430 S Main                        _x000a_Holy Cross, IA  52063"/>
    <s v="OPENING SPECIALISTS"/>
    <s v="720791-02"/>
    <s v="24-18LCN"/>
    <s v="720791-02"/>
    <n v="3"/>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2-3971 Only Cylinder                            ALUM"/>
    <s v="Cylinder"/>
    <m/>
    <m/>
    <d v="2025-02-26T19:00:00"/>
    <m/>
    <m/>
    <s v="Return and Replace"/>
    <s v="Active"/>
    <s v="Jerry Kopp"/>
    <s v="Lisa Waterhouse"/>
    <s v="Commercial"/>
    <d v="2025-02-26T19:00:00"/>
    <n v="0"/>
    <s v="Lcn"/>
    <s v="Leaking After Install"/>
    <s v="Leaking Grease"/>
    <s v=""/>
    <s v="2026 / 02"/>
    <s v="Return / Replace / Scrap"/>
    <s v="Product"/>
    <x v="0"/>
  </r>
  <r>
    <d v="2026-02-24T09:40:11"/>
    <s v="CAS6447570"/>
    <s v="Issue"/>
    <s v="Return / Replace / Scrap"/>
    <s v="Defective Product"/>
    <m/>
    <s v="Reliability"/>
    <x v="3"/>
    <s v="Dctl"/>
    <x v="44"/>
    <x v="2"/>
    <s v="Replace_x000a__x000a_QTY: 1  Std Cylinder Assembly 1450-3071 x 689_x000a__x000a_Leaking oil_x000a__x000a_Ship To Address:_x000a_HOLMES LUMBER OH 170 (101-170)   _x000a_13431 NATIONAL ROAD, SOUTH WEST  _x000a_REYNOLDSBURG, OH  43068"/>
    <s v="CARTER JONES LUMBER"/>
    <s v="768226-00"/>
    <s v="170015055"/>
    <s v="768226-00"/>
    <n v="1"/>
    <s v="Lcn"/>
    <s v="Dctl"/>
    <s v="145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1450 CylAssy           STD                         ALUM  UNIV"/>
    <s v="Cylinder"/>
    <m/>
    <m/>
    <d v="2025-09-22T20:00:00"/>
    <m/>
    <m/>
    <s v="Return and Replace"/>
    <s v="Active"/>
    <s v="Jerry Kopp"/>
    <s v="Lisa Waterhouse"/>
    <s v="Commercial"/>
    <d v="2025-09-22T20:00:00"/>
    <n v="0"/>
    <s v="Lcn"/>
    <s v="Leaking After Install"/>
    <s v="Leaking Grease"/>
    <s v=""/>
    <s v="2026 / 02"/>
    <s v="Return / Replace / Scrap"/>
    <s v="Product"/>
    <x v="0"/>
  </r>
  <r>
    <d v="2026-02-24T10:37:03"/>
    <s v="CAS6447837"/>
    <s v="Issue"/>
    <s v="Return / Replace / Scrap"/>
    <s v="Defective Product"/>
    <m/>
    <s v="Reliability"/>
    <x v="5"/>
    <s v="Electronic Locks"/>
    <x v="38"/>
    <x v="3"/>
    <s v="Qnty: 1_x000a_NDEB.P6-ATH.626_x000a__x000a_Order no: 90142599_x000a_Supplier: Brivo_x000a__x000a_Caller reports that this lock will not retain the configuration.  This is a Brivo site_x000a_NDEB - SN: A20000000F188D89 - Commissioned Date: 9/15/2025_x000a_Tried to FDR without success.  Always loses the configuration. _x000a_Other locks work fine.  Fob works on other locks too."/>
    <s v="AVS Solutions LLC"/>
    <s v="90142599"/>
    <m/>
    <m/>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Chassis"/>
    <m/>
    <m/>
    <m/>
    <d v="2025-09-15T02:00:00"/>
    <m/>
    <s v="Return and Replace"/>
    <s v="Resolved"/>
    <s v="Ernie Saldana"/>
    <s v="Ernie Saldana"/>
    <s v="Commercial"/>
    <d v="2025-09-15T02:00:00"/>
    <n v="0"/>
    <s v="Schlage Electronic Locks"/>
    <s v="Functional Electronic"/>
    <s v="Communication / Commissioning / Programming"/>
    <s v="Failed Programming"/>
    <s v="2026 / 02"/>
    <s v="Return / Replace / Scrap"/>
    <s v="Product"/>
    <x v="0"/>
  </r>
  <r>
    <d v="2026-02-24T11:09:47"/>
    <s v="CAS6448003"/>
    <s v="Issue"/>
    <s v="Return / Replace / Scrap"/>
    <s v="Incorrect/Missing Product"/>
    <m/>
    <m/>
    <x v="1"/>
    <s v="Accy"/>
    <x v="62"/>
    <x v="0"/>
    <s v="REPLACE AT NO CHARGE_x000a_QTY (1) WS406/407-CCV US32D, WALL BUMPER - Line 12_x000a__x000a_SHIP TO_x000a_Block Iron &amp; Supply, Inc._x000a_1016 WITZEL AVE_x000a_OSHKOSH, WI 54902_x000a__x000a_Is there anything else we should know about your request?: We received a quantity of 15, please provide the remaining 1 to complete our requested total of 16._x000a_Selected primary Product Type: ProExpress/FastTrack_x000a_Do you also need to update the Ship To Address on your order?: No_x000a_The original ship-to address is saved on the shipping tab._x000a_Email: tiannae@blockiron.com_x000a_Preferred Contact Method: Email"/>
    <s v="BLOCK IRON &amp; SUPPLY"/>
    <s v="SO03198558"/>
    <s v="783923"/>
    <s v="45613529 12/3/2025"/>
    <n v="12"/>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S.10833"/>
    <m/>
    <m/>
    <m/>
    <d v="2025-12-02T19:00:00"/>
    <m/>
    <m/>
    <s v="Replace Only"/>
    <s v="Resolved"/>
    <s v="Portal Cases"/>
    <s v="Karen Fischer"/>
    <s v="Commercial"/>
    <d v="2025-12-02T19:00:00"/>
    <n v="1"/>
    <s v="Ives / Gj Commercial"/>
    <s v="Allegion Sent Missing Product / Part"/>
    <s v="Missing Product"/>
    <s v=""/>
    <s v="2026 / 02"/>
    <s v="Return / Replace / Scrap"/>
    <s v="Product"/>
    <x v="0"/>
  </r>
  <r>
    <d v="2026-02-24T11:46:04"/>
    <s v="CAS6448190"/>
    <s v="Issue"/>
    <s v="Return / Replace / Scrap"/>
    <s v="Defective Product"/>
    <m/>
    <s v="Reliability"/>
    <x v="5"/>
    <s v="Electronic Locks"/>
    <x v="38"/>
    <x v="3"/>
    <s v="Qnty: 1_x000a_LOCK.NDEB.P6.RHO.626.13-247.47267101.134.KD.C.48-101.2.CE-000-001_x000a__x000a_Order No: 13992908_x000a_Supplier: SECURITY LOCK DISTRIBUTORS dba SECLOCK_x000a__x000a_NDEB/ GLNM_x000a_NDEB - A20000000F18883F - Commissioned Date: 8/11/2025_x000a_Tried to FDR.  No improvement"/>
    <s v="Bylan Laforge"/>
    <s v="13992908"/>
    <m/>
    <m/>
    <m/>
    <s v="Schlage Electronic Locks"/>
    <s v="Electronic Locks"/>
    <s v="NDEB"/>
    <s v="El Sauzal"/>
    <n v="1"/>
    <s v="0321033~Functional Electronic|1040~Funzionamento Elettronico|3082~Función electrónica|1036~Electronique fonctionnelle"/>
    <s v="0201033~Cannot lock / Unlock|1040~Impossibile bloccare / sbloccare|3082~No se puede bloquear/desbloquear|1036~Impossible de verrouiller / Déverrouiller"/>
    <s v="0201033~Green Light No Motor|1036~Feu vert Pas de moteur|3082~Luz verde sin motor|1040~Luce verde senza motore"/>
    <x v="0"/>
    <m/>
    <m/>
    <s v="Chassis"/>
    <m/>
    <m/>
    <m/>
    <d v="2025-08-15T02:00:00"/>
    <m/>
    <s v="Return and Replace"/>
    <s v="Resolved"/>
    <s v="Ernie Saldana"/>
    <s v="Ernie Saldana"/>
    <s v="Commercial"/>
    <d v="2025-08-15T02:00:00"/>
    <n v="0"/>
    <s v="Schlage Electronic Locks"/>
    <s v="Functional Electronic"/>
    <s v="Cannot lock / Unlock"/>
    <s v="Green Light No Motor"/>
    <s v="2026 / 02"/>
    <s v="Return / Replace / Scrap"/>
    <s v="Product"/>
    <x v="0"/>
  </r>
  <r>
    <d v="2026-02-24T12:24:24"/>
    <s v="CAS6448352"/>
    <s v="Issue"/>
    <s v="Return / Replace / Scrap"/>
    <s v="Incorrect/Missing Product"/>
    <m/>
    <m/>
    <x v="3"/>
    <s v="Dctl"/>
    <x v="43"/>
    <x v="2"/>
    <s v="Return/Replace_x000a__x000a_QTY: 4    4011-3071 x LH x 689_x000a__x000a_I ordered 12ea 4011 REG LH. 4 of them came in a box marked LH, but are RH –_x000a_Opening numbers 1014, 1070, 1076, 1003_x000a__x000a_Ship To Address;_x000a_457 PRECISION DOORS &amp; HARDWARE, LLC _x000a_4420 BUCKEYSTOWN PIKE SUITE H       _x000a_FREDERICK, MD  21704"/>
    <s v="COOK &amp; BOARDMAN LLC - DBA PRECISION DOORS &amp; HARDWARE LLC"/>
    <s v="762839-00"/>
    <s v="371182-009"/>
    <s v="762839-00"/>
    <n v="11"/>
    <s v="Lcn"/>
    <s v="Dctl"/>
    <s v="4010"/>
    <s v="Princeton"/>
    <n v="4"/>
    <s v="0281033~Allegion Sent Incorrect Product / Part"/>
    <s v="9721033~Incorrect Product|1036~Produit incorrect|1040~Prodotto errato"/>
    <m/>
    <x v="0"/>
    <m/>
    <s v="4011 CylAssy           STD                         ALUM  WMS"/>
    <s v="STD Cylinder"/>
    <m/>
    <m/>
    <d v="2025-09-22T20:00:00"/>
    <m/>
    <m/>
    <s v="Return and Replace"/>
    <s v="Active"/>
    <s v="Jerry Kopp"/>
    <s v="Lisa Waterhouse"/>
    <s v="Commercial"/>
    <d v="2025-09-22T20:00:00"/>
    <n v="0"/>
    <s v="Lcn"/>
    <s v="Allegion Sent Incorrect Product / Part"/>
    <s v="Incorrect Product"/>
    <s v=""/>
    <s v="2026 / 02"/>
    <s v="Return / Replace / Scrap"/>
    <s v="Product"/>
    <x v="0"/>
  </r>
  <r>
    <d v="2026-02-24T12:46:56"/>
    <s v="CAS6448437"/>
    <s v="Issue"/>
    <s v="Return / Replace / Scrap"/>
    <s v="Defective Product"/>
    <m/>
    <s v="Reliability"/>
    <x v="3"/>
    <s v="Dctl"/>
    <x v="24"/>
    <x v="2"/>
    <s v="Replace_x000a__x000a_QTY:  1  8310-806R_x000a__x000a_Pete from Canaan distributors was notified that his customer received a broken rocker switch. _x000a__x000a_Ship To Address:_x000a_CANAAN DISTRIBUTORS CORP          _x000a_20 LARGO DR                                                        _x000a_STAMFORD, CT  06907"/>
    <s v="CANAAN DISTRIBUTORS CORP"/>
    <s v="776808-00"/>
    <s v="954044-LC-1"/>
    <s v="776808-00"/>
    <n v="3"/>
    <s v="Lcn"/>
    <s v="Dctl"/>
    <s v="8310"/>
    <s v="Princeton"/>
    <n v="1"/>
    <s v="1801033~Door Not in Control|1036~Porte Pas Dans le Contrôle|1031~Tür nicht unter Kontrolle|1040~Porta senza Controllo|3082~Puerta sin control|1055~Kapı Kontrolde Değil|2070~Porta não está no controle"/>
    <s v="3971033~Wiring|1036~Câblage|1040~Cablaggio|3082~Alambrado|1055~Kablolama"/>
    <m/>
    <x v="0"/>
    <m/>
    <s v="8310- 806R Switch,Rocker"/>
    <s v="Square Actuator"/>
    <m/>
    <m/>
    <d v="2025-11-04T19:00:00"/>
    <m/>
    <m/>
    <s v="Replace Only"/>
    <s v="Resolved"/>
    <s v="Jerry Kopp"/>
    <s v="Lisa Waterhouse"/>
    <s v="Commercial"/>
    <d v="2025-11-04T19:00:00"/>
    <n v="0"/>
    <s v="Lcn"/>
    <s v="Door Not in Control"/>
    <s v="Wiring"/>
    <s v=""/>
    <s v="2026 / 02"/>
    <s v="Return / Replace / Scrap"/>
    <s v="Product"/>
    <x v="0"/>
  </r>
  <r>
    <d v="2026-02-25T06:31:27"/>
    <s v="CAS6449821"/>
    <s v="Issue"/>
    <s v="Return / Replace / Scrap"/>
    <s v="Defective Product"/>
    <m/>
    <s v="Out of Box"/>
    <x v="7"/>
    <s v="Accy"/>
    <x v="37"/>
    <x v="0"/>
    <s v="Return for no credit/provide call tags. Return below with case CAS6442915 as invoices are different. Replacements done on that case as well, this case just a return for line 5. _x000a__x000a_Line 5 - Qty 2 - 364AA-42&quot; (1067MM)_x000a__x000a_Ship to:_x000a_AO_x000a_1841 MONETARY LN STE 130_x000a_CARROLLTON, TX 75006_x000a_USA_x000a__x000a_Steve Joyce has sent a photo of the #364 mortised automatic door bottoms. He has a total 47 units-45 @ 36&quot; and 2 @ 42&quot; that they are trying to install. The bulb seal is not sitting flush with the door, it is hanging down causing the rubber to rub on the floor. We will try to ship 20 #364's @ 36&quot; plus 2 @ 42&quot; the week of the 2/23/2026. The balance of 25 #364 @ 36&quot; will also have to be replaced. We will have to issue a call tag to have 47 units returned to the factory for inspection ATTN: Ceci Spence_x000a_Call tag will be required to bring back all the #364AA's 45 @ 36&quot; + 2 @ 42&quot;_x000a__x000a_Ship: Partial replacement-20 #364AA @ 36&quot; + 2 #364AA @ 42&quot; the week of 2/23/26_x000a_Ship to: Same as original order_x000a_QC TO CHECK THAT THESE HAVE THE INSERT TIGHT TO THE HOUSING AND THE RUBBER IS NOT EXTENDING DOWN FROM THE HOUSING."/>
    <s v="AO Door LLC"/>
    <s v="SO03188880"/>
    <s v="712890"/>
    <s v="45660466"/>
    <m/>
    <s v="Zero"/>
    <s v="Accy"/>
    <s v="Automatic Door Bottoms"/>
    <s v="Indianapolis"/>
    <n v="2"/>
    <s v="0311033~Functional Mechanical|1040~Funzionamento Meccanico|3082~Función mecánica|1036~Functional Mechanical"/>
    <s v="0941033~Manufacturing Issue|1040~Problema Produzione|3082~Problema de producción|1036~PB de fabrication"/>
    <s v="0021033~Assembly Issue|1036~Problème d'assemblage|3082~Problema de ensamblaje|1040~Problema Montaggio"/>
    <x v="0"/>
    <m/>
    <m/>
    <m/>
    <m/>
    <m/>
    <m/>
    <d v="2026-01-12T00:00:00"/>
    <m/>
    <s v="Return Only"/>
    <s v="Active"/>
    <s v="Caleb Nanzer"/>
    <s v="Caleb Nanzer"/>
    <s v="Commercial"/>
    <d v="2026-01-12T00:00:00"/>
    <n v="2"/>
    <s v="Zero"/>
    <s v="Functional Mechanical"/>
    <s v="Manufacturing Issue"/>
    <s v="Assembly Issue"/>
    <s v="2026 / 02"/>
    <s v="Return / Replace / Scrap"/>
    <s v="Product"/>
    <x v="0"/>
  </r>
  <r>
    <d v="2026-02-25T09:00:46"/>
    <s v="CAS6450032"/>
    <s v="Issue"/>
    <s v="Return / Replace / Scrap"/>
    <s v="Defective Product"/>
    <m/>
    <s v="Out of Box"/>
    <x v="0"/>
    <s v="Exit"/>
    <x v="0"/>
    <x v="0"/>
    <s v="M996L Trim Failure_x000a__x000a_Please ship (2) each M996L -RV US26D FS- 17 RHR and (2) each M996L -RV US26D FS- 17 LHR_x000a__x000a_Please ship to the following address:_x000a__x000a_Allegion_x000a_501 SE Columbia Shores Blvd. Suite #300_x000a_Vancouver, WA 98661_x000a_Attn: Scott C. Jones_x000a__x000a_Note: Return trim to Matt Greathouse’s attention for inspection."/>
    <s v="ALLEGION - RSO NORTHWEST - OR"/>
    <s v="SO02628824"/>
    <s v="P1286842"/>
    <s v="400596"/>
    <m/>
    <s v="Von Duprin"/>
    <s v="Exit"/>
    <s v="Trim/Controls"/>
    <s v="Indianapolis"/>
    <n v="4"/>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m/>
    <s v="Trim"/>
    <m/>
    <m/>
    <d v="2024-07-02T20:00:00"/>
    <m/>
    <m/>
    <s v="Return and Replace"/>
    <s v="Active"/>
    <s v="Shonnita Turentine"/>
    <s v="Kylie Hurt"/>
    <s v="Commercial"/>
    <d v="2024-07-02T20:00:00"/>
    <n v="0"/>
    <s v="Von Duprin"/>
    <s v="Functional Electronic"/>
    <s v="Motor / Solenoid Issue"/>
    <s v="Motor Not Pulling / Releasing"/>
    <s v="2026 / 02"/>
    <s v="Return / Replace / Scrap"/>
    <s v="Product"/>
    <x v="0"/>
  </r>
  <r>
    <d v="2026-02-25T09:19:48"/>
    <s v="CAS6450093"/>
    <s v="Issue"/>
    <s v="Return / Replace / Scrap"/>
    <s v="Defective Product"/>
    <m/>
    <s v="Out of Box"/>
    <x v="0"/>
    <s v="Exit"/>
    <x v="0"/>
    <x v="0"/>
    <s v="---M996 Trim Failure_x000a_Please ship (3) each M996L -M US26D FS- 06 RHR and (3) each M996L -M US26D FS- 06 LHR_x000a__x000a__x000a_Please ship to the following address:_x000a_Allegion_x000a_501 SE Columbia Shores Blvd._x000a_Suite 300_x000a_Vancouver, WA 98661_x000a_ATTN: Scott C. Jones_x000a__x000a_Note: Return trim to Matt Greathouse’s attention for inspection."/>
    <s v="ALLEGION - RSO NORTHWEST - OR"/>
    <s v="SO02375906"/>
    <s v="0090899-MM"/>
    <s v="400092"/>
    <m/>
    <s v="Von Duprin"/>
    <s v="Exit"/>
    <s v="Trim/Controls"/>
    <s v="Indianapolis"/>
    <n v="3"/>
    <s v="0321033~Functional Electronic|1040~Funzionamento Elettronico|3082~Función electrónica|1036~Electronique fonctionnelle"/>
    <s v="0981033~Motor / Solenoid Issue|1040~Problema Motore/Solenoide|3082~Problema motor/solenoide"/>
    <m/>
    <x v="0"/>
    <m/>
    <s v="TRIM.28563"/>
    <s v="Trim"/>
    <m/>
    <m/>
    <d v="2026-02-10T00:00:00"/>
    <m/>
    <m/>
    <s v="Return and Replace"/>
    <s v="Active"/>
    <s v="Shonnita Turentine"/>
    <s v="Kylie Hurt"/>
    <s v="Commercial"/>
    <d v="2026-02-10T00:00:00"/>
    <n v="3"/>
    <s v="Von Duprin"/>
    <s v="Functional Electronic"/>
    <s v="Motor / Solenoid Issue"/>
    <s v=""/>
    <s v="2026 / 02"/>
    <s v="Return / Replace / Scrap"/>
    <s v="Product"/>
    <x v="0"/>
  </r>
  <r>
    <d v="2026-02-26T11:13:29"/>
    <s v="CAS6453257"/>
    <s v="Issue"/>
    <s v="Return / Replace / Scrap"/>
    <s v="Incorrect/Missing Product"/>
    <m/>
    <m/>
    <x v="0"/>
    <s v="Exit"/>
    <x v="49"/>
    <x v="0"/>
    <s v="1 x 123510          EPT10 689 CON is received without the  main wire transfer part. See attached._x000a__x000a_01D VENDOR ERROR_x000a__x000a_REPLACE 1 x 123510          EPT10 689 CON"/>
    <s v="ALLEGION CANADA"/>
    <s v="SO03043627"/>
    <s v="P026077"/>
    <s v="45463748"/>
    <m/>
    <s v="Von Duprin"/>
    <s v="Exit"/>
    <s v="Electrical Parts/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06184-36"/>
    <m/>
    <m/>
    <m/>
    <d v="2025-08-10T20:00:00"/>
    <m/>
    <m/>
    <s v="Return and Replace"/>
    <s v="Active"/>
    <s v="Erinn Breitigan"/>
    <s v="Erinn Breitigan"/>
    <s v="International"/>
    <d v="2025-08-10T20:00:00"/>
    <n v="0"/>
    <s v="Von Duprin"/>
    <s v="Allegion Sent Missing Product / Part"/>
    <s v="Missing Part / Component"/>
    <s v=""/>
    <s v="2026 / 02"/>
    <s v="Return / Replace / Scrap"/>
    <s v="Product"/>
    <x v="0"/>
  </r>
  <r>
    <d v="2026-02-26T14:55:09"/>
    <s v="CAS6454347"/>
    <s v="Issue"/>
    <s v="Return / Replace / Scrap"/>
    <s v="Incorrect/Missing Product"/>
    <m/>
    <m/>
    <x v="0"/>
    <s v="Exit"/>
    <x v="18"/>
    <x v="0"/>
    <s v="* per Deanna B the wrong CVP was requested. Correct plate is 050588628. Advised CAN Rep and asked him to change the case on his side. _x000a__x000a__x000a_Issue: 1 x 233051          CXRCM98EO 3' LHR 626 BOCA-15- is missing the cover plate_x000a_Error: 01D_x000a_Replace: 1 x (cover plate) 040093-628      CX99 COVER PLATE KIT 3'TO 4'_x000a_ _x000a_01D CAS6447723_x000a_CO#1834525 INV#434477 _x000a_1 x 233051 (MISSING COVER PLATE)_x000a_ATTN: GENEVIEVE GUAY"/>
    <s v="ALLEGION CANADA"/>
    <s v="SO03037679"/>
    <s v="P025440"/>
    <m/>
    <m/>
    <s v="Von Duprin"/>
    <s v="Exit"/>
    <s v="98/99"/>
    <s v="Indianapolis"/>
    <n v="1"/>
    <s v="0281033~Allegion Sent Incorrect Product / Part"/>
    <s v="9731033~Incorrect Part / Component|1036~Composant/pièce incorrect|1040~Componente errato"/>
    <m/>
    <x v="0"/>
    <m/>
    <s v="050588628"/>
    <m/>
    <m/>
    <m/>
    <d v="2025-07-28T20:00:00"/>
    <m/>
    <m/>
    <s v="Return and Replace"/>
    <s v="Resolved"/>
    <s v="Erinn Breitigan"/>
    <s v="Erinn Breitigan"/>
    <s v="International"/>
    <d v="2025-07-28T20:00:00"/>
    <n v="0"/>
    <s v="Von Duprin"/>
    <s v="Allegion Sent Incorrect Product / Part"/>
    <s v="Incorrect Part / Component"/>
    <s v=""/>
    <s v="2026 / 02"/>
    <s v="Return / Replace / Scrap"/>
    <s v="Product"/>
    <x v="0"/>
  </r>
  <r>
    <d v="2026-02-27T11:41:38"/>
    <s v="CAS6456107"/>
    <s v="Issue"/>
    <s v="Return / Replace / Scrap"/>
    <s v="Defective Product"/>
    <m/>
    <s v="Reliability"/>
    <x v="3"/>
    <s v="Dctl"/>
    <x v="4"/>
    <x v="2"/>
    <s v="Return_x000a__x000a_Closer body leaking. Closer body replaced from stock. Leaking body discarded. Please credit closer body._x000a__x000a_Line 6_x000a_Qty 1 4040XP-3071 STD Cylinder Assy"/>
    <s v="Dan Green"/>
    <s v="714906 02"/>
    <s v="195358"/>
    <m/>
    <m/>
    <s v="Lcn"/>
    <s v="Dctl"/>
    <s v="4040XP"/>
    <s v="Princeton"/>
    <n v="1"/>
    <s v="3101033~Leaking After Install|1036~Fuite Après l'installation|1031~Nach der Installation undicht|1040~Perdita Dopo l'installazione|3082~Fugas después de la instalación|1055~Yüklemeden Sonra Sızıntı|2070~Vazamento após a instalação"/>
    <s v="0311033~Cracked Cylinder|1040~Cilindro crepato|3082~Cilindro agrietado|1036~Cylindre fissuré"/>
    <m/>
    <x v="0"/>
    <m/>
    <s v="4040XP CylAssy         STD                         ALUM  SRT"/>
    <s v="STD Cylinder"/>
    <m/>
    <m/>
    <d v="2025-01-20T02:00:00"/>
    <m/>
    <m/>
    <s v="Return Only"/>
    <s v="Active"/>
    <s v="Carisa Hunter"/>
    <s v="Lisa Waterhouse"/>
    <s v="Commercial"/>
    <d v="2025-01-20T02:00:00"/>
    <n v="0"/>
    <s v="Lcn"/>
    <s v="Leaking After Install"/>
    <s v="Cracked Cylinder"/>
    <s v=""/>
    <s v="2026 / 02"/>
    <s v="Return / Replace / Scrap"/>
    <s v="Product"/>
    <x v="0"/>
  </r>
  <r>
    <d v="2026-02-27T14:14:04"/>
    <s v="CAS6456749"/>
    <s v="Issue"/>
    <s v="Return / Replace / Scrap"/>
    <s v="Defective Product"/>
    <m/>
    <s v="Reliability"/>
    <x v="5"/>
    <s v="Electronic Locks"/>
    <x v="10"/>
    <x v="4"/>
    <s v="Replace:_x000a__x000a_Qty: 1  Part: CO100.CY.40.KP.B.SPA.626.RH.4B.13-247.10-025.134_x000a__x000a_Please ship to:_x000a__x000a_Reason:_x000a__x000a_Questions about a CO100 that the 0 button is no longer working. Advised to try a new membrane. They want to replace the entire lock and already have a new lock and want an RMA."/>
    <s v="Tim Salemno"/>
    <s v="13992253-001"/>
    <m/>
    <m/>
    <m/>
    <s v="Schlage Electronic Locks"/>
    <s v="Electronic Locks"/>
    <s v="CO100"/>
    <s v="Ensenada"/>
    <n v="1"/>
    <s v="0321033~Functional Electronic|1040~Funzionamento Elettronico|3082~Función electrónica|1036~Electronique fonctionnelle"/>
    <s v="0821033~Keypad Failing|1040~Tastiera difettosa|3082~Error de teclado|1036~Défaut du clavier"/>
    <s v="0103082~Dañado|1033~Damaged|1036~Endommagé|1040~Danneggiato"/>
    <x v="0"/>
    <m/>
    <m/>
    <s v="Exterior Baseplate Sub-Assembly"/>
    <m/>
    <m/>
    <d v="2024-12-26T02:00:00"/>
    <m/>
    <m/>
    <s v="Replace Only"/>
    <s v="Active"/>
    <s v="Mikey Louis"/>
    <s v="Mikey Louis"/>
    <s v="Commercial"/>
    <d v="2024-12-26T02:00:00"/>
    <n v="0"/>
    <s v="Schlage Electronic Locks"/>
    <s v="Functional Electronic"/>
    <s v="Keypad Failing"/>
    <s v="Damaged"/>
    <s v="2026 / 02"/>
    <s v="Return / Replace / Scrap"/>
    <s v="Product"/>
    <x v="0"/>
  </r>
  <r>
    <d v="2026-02-23T06:38:27"/>
    <s v="CAS6444573"/>
    <s v="Issue"/>
    <s v="Return / Replace / Scrap"/>
    <s v="Shipping"/>
    <m/>
    <s v="Out of Box"/>
    <x v="3"/>
    <s v="Dctl"/>
    <x v="99"/>
    <x v="2"/>
    <s v="NC REPLACE_x000a_LINE 7 - 1 EACH  2014 Closer LH STD STD STD WMS ALUM (31584) _x000a__x000a_SHIP TO_x000a_SLD 01 Westwood_x000a_25 DARTMOUTH ST _x000a_Westwood MA, 02090-0000_x000a__x000a_On this PO 660149, it appears we received in 1 of line 7, 2014-STD LH 691 damaged._x000a__x000a_I attached a picture above of how it was received. The outer carton also had some damage._x000a__x000a_Are you able to issue a return/replace on this for us? It is only needed for the 1."/>
    <s v="SECLOCK"/>
    <s v="792043-00"/>
    <s v="660149-1"/>
    <s v="792043-00"/>
    <n v="7"/>
    <s v="Lcn"/>
    <s v="Dctl"/>
    <s v="2010"/>
    <s v="Princeton"/>
    <n v="1"/>
    <s v="0223082~Dañado en el Transporte|1040~Danneggiato Durante il Trasporto|1033~Damaged in Transit|1036~Endommagé pendant le transport"/>
    <s v="0471040~Danneggiato Durante il Trasporto|3082~Dañado en el transporte|1033~Damaged in Transit|1036~Endommagé pendant le transport"/>
    <m/>
    <x v="2"/>
    <m/>
    <s v="2014 Closer LH STD STD STD WMS ALUM (31584)"/>
    <s v="Complete Closer"/>
    <m/>
    <m/>
    <d v="2026-01-27T19:00:00"/>
    <m/>
    <m/>
    <s v="Replace Only"/>
    <s v="Resolved"/>
    <s v="Mary Rowinski"/>
    <s v="Lisa Waterhouse"/>
    <s v="Commercial"/>
    <d v="2026-01-27T19:00:00"/>
    <n v="1"/>
    <s v="Lcn"/>
    <s v="Damaged in Transit"/>
    <s v="Damaged in Transit"/>
    <s v=""/>
    <s v="2026 / 02"/>
    <s v="Return / Replace / Scrap"/>
    <s v="Product"/>
    <x v="0"/>
  </r>
  <r>
    <d v="2026-02-23T15:30:51"/>
    <s v="CAS6446492"/>
    <s v="Issue"/>
    <s v="Return / Replace / Scrap"/>
    <s v="Shipping"/>
    <m/>
    <s v="Out of Box"/>
    <x v="1"/>
    <s v="Accy"/>
    <x v="16"/>
    <x v="0"/>
    <s v="Line 2- (1) arrived damaged-Scrap in field_x000a_(1) UPS reported damaged-Not delivered_x000a__x000a_Replace no charge:_x000a_Line 2 Qty 2_x000a_9264F 24-18 BLK O 1.1/2&quot; to &lt;2&quot;_x000a__x000a_Ship to orig address:_x000a_1200 NORTHBROOK PKWY STE 120_x000a_SUWANEE, GA 30024_x000a________________________________________x000a__x000a_Is there visible damage to exterior of shipping cartons?: yes_x000a_Was the shipment signed for as damaged?: yes_x000a_Is there anything else we should know about your request?: 1 UNIT ARRIVED DAMAGED._x000a_1 UNIT SHORTAGE - NEVER ARRIVED - DAMAGED REPORTED ONLINE BY UPS ENROUTE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
    <s v="SPECIAL PROJECTS GROUP INC"/>
    <s v="SO03253336"/>
    <s v="204811"/>
    <s v="45707901"/>
    <n v="2"/>
    <s v="Ives / Gj Commercial"/>
    <s v="Accy"/>
    <s v="Pulls &amp; Pushbars"/>
    <s v="Indianapolis"/>
    <n v="1"/>
    <s v="0491040~Imballaggio|1033~Insufficient Packaging|1036~Emballage|3082~Embalaje"/>
    <s v="1111040~Imballaggio|3082~Embalaje|1033~Insufficient Packaging|1036~Emballage"/>
    <m/>
    <x v="1"/>
    <m/>
    <s v="PL9260-1C.10352"/>
    <m/>
    <m/>
    <m/>
    <d v="2026-02-17T19:00:00"/>
    <m/>
    <m/>
    <s v="Replace Only"/>
    <s v="Resolved"/>
    <s v="Portal Cases"/>
    <s v="Tuesday Bailey"/>
    <s v="Commercial"/>
    <d v="2026-02-17T19:00:00"/>
    <n v="1"/>
    <s v="Ives / Gj Commercial"/>
    <s v="Insufficient Packaging"/>
    <s v="Insufficient Packaging"/>
    <s v=""/>
    <s v="2026 / 02"/>
    <s v="Return / Replace / Scrap"/>
    <s v="Product"/>
    <x v="0"/>
  </r>
  <r>
    <d v="2026-02-24T11:15:19"/>
    <s v="CAS6448033"/>
    <s v="Issue"/>
    <s v="Return / Replace / Scrap"/>
    <s v="Defective Product"/>
    <m/>
    <s v="Out of Box"/>
    <x v="2"/>
    <s v="Lock"/>
    <x v="8"/>
    <x v="1"/>
    <s v="NC REPLACE LINE 9_x000a_QTY 2) 09-553 17N 622 _x000a__x000a_NE REPLACE LINE 9_x000a_QTY 1) L283-154.622_x000a__x000a_Customer received locks with defective bolt posts and missing screw packs.  _x000a__x000a_SHIP TO:_x000a_ALL SECURED SECURITY SERVICES _x000a_343 E BARTHMAN AVE _x000a_COLUMBUS, OH 43207"/>
    <s v="BANNER SOLUTIONS"/>
    <s v="14239790"/>
    <s v="6375078"/>
    <s v="8166434"/>
    <n v="9"/>
    <s v="Schlage Commercial"/>
    <s v="Lock"/>
    <s v="L9000 Electrified"/>
    <s v="Security"/>
    <n v="2"/>
    <s v="0311033~Functional Mechanical|1040~Funzionamento Meccanico|3082~Función mecánica|1036~Functional Mechanical"/>
    <s v="0161033~Broken / Bad Parts|1040~Parti rotte / difettose|3082~Partes rotas / malas|1036~Pièces cassées / mauvaises"/>
    <m/>
    <x v="0"/>
    <m/>
    <s v="48165766"/>
    <s v="L9492EL/EU"/>
    <m/>
    <m/>
    <d v="2026-02-16T19:00:00"/>
    <m/>
    <m/>
    <s v="Replace Only"/>
    <s v="Resolved"/>
    <s v="Amilia Poling"/>
    <s v="Venus Diaz"/>
    <s v="Commercial"/>
    <d v="2026-02-16T19:00:00"/>
    <n v="2"/>
    <s v="Schlage Commercial"/>
    <s v="Functional Mechanical"/>
    <s v="Broken / Bad Parts"/>
    <s v=""/>
    <s v="2026 / 02"/>
    <s v="Return / Replace / Scrap"/>
    <s v="Product"/>
    <x v="0"/>
  </r>
  <r>
    <d v="2026-02-24T13:22:47"/>
    <s v="CAS6448602"/>
    <s v="Issue"/>
    <s v="Return / Replace / Scrap"/>
    <s v="Defective Product"/>
    <m/>
    <s v="Reliability"/>
    <x v="2"/>
    <s v="Lock"/>
    <x v="30"/>
    <x v="1"/>
    <s v="NC REPLACE LINE 9_x000a_QTY 1) LOCK.ND96EU.P6.D.EV.RHO.626.13-247.10-025.134.KA-0BIT.DETAIL.S123.48-270-EV.2.RX_x000a_Door ID : 195A_x000a__x000a_When access control went in to input their side of locks, it was found that lock was not functioning correctly.  Proper electricity was coming into lock.  Is requesting full lock replacement, as original lock has been taken out already.  Can send defective lock back.  Lock is for local police department and needing lock asap for security concerns; please expedite as much as possible. _x000a__x000a_SHIP TO: _x000a_KELLEY BROS OF ARIZONA INC_x000a_1331 E 16TH ST _x000a_TUCSON, AZ 85719"/>
    <s v="KELLEY BROTHERS"/>
    <s v="13876031"/>
    <s v="3-39743-24054"/>
    <s v="7579065"/>
    <n v="9"/>
    <s v="Schlage Commercial"/>
    <s v="Lock"/>
    <s v="ND Electrified"/>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ND-SLLK*10061402"/>
    <s v="ND96EL/EU"/>
    <m/>
    <m/>
    <d v="2024-08-12T20:00:00"/>
    <m/>
    <m/>
    <s v="Replace Only"/>
    <s v="Active"/>
    <s v="Amilia Poling"/>
    <s v="Amilia Poling"/>
    <s v="Commercial"/>
    <d v="2024-08-12T20:00:00"/>
    <n v="0"/>
    <s v="Schlage Commercial"/>
    <s v="Functional Mechanical"/>
    <s v="Cannot lock / Unlock"/>
    <s v=""/>
    <s v="2026 / 02"/>
    <s v="Return / Replace / Scrap"/>
    <s v="Product"/>
    <x v="0"/>
  </r>
  <r>
    <d v="2026-02-24T13:51:42"/>
    <s v="CAS6448747"/>
    <s v="Issue"/>
    <s v="Return / Replace / Scrap"/>
    <s v="Past Due (Order Received Late)"/>
    <m/>
    <m/>
    <x v="2"/>
    <s v="Lock"/>
    <x v="3"/>
    <x v="1"/>
    <s v="2/26/26 CM_x000a_SLD CREDIT RMA 14278787_x000a_QS REPLACEMENT_x000a__x000a_REPLACE_x000a_Line 1 -  EACH LOCK.ND40I.S.SPA.622.LH.13-248.10-025.134.DETAIL.OS-OCC  (ND-SLLK*11334073)_x000a_Line 2 - 1 EACH SCH LOCK.ND80.J-CO6.D.SPA.622.13-247.10-025.134.DETAIL  (ND-SLLK*10741290) _x000a__x000a_SHIP TO _x000a_ARCHITECTURAL HARDWARE_x000a_3910 PARK AVE STE 2_x000a_EDISON NJ  08820_x000a__x000a_SHIP NEXT DAY AIR _x000a__x000a_SEE ATTACHED FORM REGARDING EXPEDITE"/>
    <s v="SNYF Supply Corp - DBA Architectural Hardware"/>
    <s v="14264698"/>
    <s v="300068-8"/>
    <m/>
    <n v="1"/>
    <s v="Schlage Commercial"/>
    <s v="Lock"/>
    <s v="ND"/>
    <s v="Security"/>
    <n v="1"/>
    <s v="0631033~Allegion Purchased Elsewhere|1040~Allegion ha acquistato altrove|3082~Allegion comprado en otro lugar|1036~Allegion acheté ailleurs"/>
    <s v="3211033~Shipping|1040~Spedizione|3082~Envío|1036~Expédition|1055~Sevkiyat"/>
    <m/>
    <x v="1"/>
    <m/>
    <s v="ND40I.S.SPA.622.LH.13-248.10-025.134.DETAIL.OS-OCC  (ND-SLLK*11334073)"/>
    <s v="ND40"/>
    <m/>
    <m/>
    <d v="2026-03-30T20:00:00"/>
    <m/>
    <m/>
    <s v="Replace Only"/>
    <s v="Active"/>
    <s v="Mary Rowinski"/>
    <s v="Kevin Durand"/>
    <s v="Commercial"/>
    <d v="2026-03-30T20:00:00"/>
    <n v="1"/>
    <s v="Schlage Commercial"/>
    <s v="Allegion Purchased Elsewhere"/>
    <s v="Shipping"/>
    <s v=""/>
    <s v="2026 / 02"/>
    <s v="Return / Replace / Scrap"/>
    <s v="Product"/>
    <x v="0"/>
  </r>
  <r>
    <d v="2026-02-24T13:51:42"/>
    <s v="CAS6448747"/>
    <s v="Issue"/>
    <s v="Return / Replace / Scrap"/>
    <s v="Past Due (Order Received Late)"/>
    <m/>
    <m/>
    <x v="2"/>
    <s v="Lock"/>
    <x v="3"/>
    <x v="1"/>
    <s v="2/26/26 CM_x000a_SLD CREDIT RMA 14278787_x000a_QS REPLACEMENT_x000a__x000a_REPLACE_x000a_Line 1 -  EACH LOCK.ND40I.S.SPA.622.LH.13-248.10-025.134.DETAIL.OS-OCC  (ND-SLLK*11334073)_x000a_Line 2 - 1 EACH SCH LOCK.ND80.J-CO6.D.SPA.622.13-247.10-025.134.DETAIL  (ND-SLLK*10741290) _x000a__x000a_SHIP TO _x000a_ARCHITECTURAL HARDWARE_x000a_3910 PARK AVE STE 2_x000a_EDISON NJ  08820_x000a__x000a_SHIP NEXT DAY AIR _x000a__x000a_SEE ATTACHED FORM REGARDING EXPEDITE"/>
    <s v="SNYF Supply Corp - DBA Architectural Hardware"/>
    <s v="14264698"/>
    <s v="300068-8"/>
    <m/>
    <n v="2"/>
    <s v="Schlage Commercial"/>
    <s v="Lock"/>
    <s v="ND"/>
    <s v="Security"/>
    <n v="1"/>
    <s v="0631033~Allegion Purchased Elsewhere|1040~Allegion ha acquistato altrove|3082~Allegion comprado en otro lugar|1036~Allegion acheté ailleurs"/>
    <s v="3211033~Shipping|1040~Spedizione|3082~Envío|1036~Expédition|1055~Sevkiyat"/>
    <m/>
    <x v="1"/>
    <m/>
    <s v="LOCK.ND80.J-CO6.D.SPA.622.13-247.10-025.134.DETAIL  (ND-SLLK*10741290)"/>
    <s v="ND80"/>
    <m/>
    <m/>
    <d v="2026-03-03T19:00:00"/>
    <m/>
    <m/>
    <s v="Replace Only"/>
    <s v="Active"/>
    <s v="Mary Rowinski"/>
    <s v="Kevin Durand"/>
    <s v="Commercial"/>
    <d v="2026-03-03T19:00:00"/>
    <n v="1"/>
    <s v="Schlage Commercial"/>
    <s v="Allegion Purchased Elsewhere"/>
    <s v="Shipping"/>
    <s v=""/>
    <s v="2026 / 02"/>
    <s v="Return / Replace / Scrap"/>
    <s v="Product"/>
    <x v="0"/>
  </r>
  <r>
    <d v="2026-02-24T14:11:48"/>
    <s v="CAS6448839"/>
    <s v="Issue"/>
    <s v="Return / Replace / Scrap"/>
    <s v="Past Due (Order Received Late)"/>
    <m/>
    <m/>
    <x v="2"/>
    <s v="Lock"/>
    <x v="3"/>
    <x v="1"/>
    <s v="2/26/26 CM_x000a_SLD CREDIT RMA 14278790_x000a_QS REPLACEMENT_x000a__x000a_REPLACE _x000a__x000a_4 EACH Schlage ND locksSCH LOCK.ND80.J-CO6.D.SPA.622.13-247.10-025.134.DETAIL _x000a_1 EACH SCH LOCK.ND40I.S.SPA.622.LH.13-248.10-025.134.DETAIL.OS-OCC _x000a_1 EACH SCH LOCK.ND170.SPA.622.134.DETAIL _x000a__x000a_SHIP TO_x000a_ARCHITECTURAL HARDWARE_x000a_3910 PARK AVE STE 2_x000a_EDISON NJ  08820_x000a__x000a_NEXT DAY AIR _x000a_SEE ATTACHED EXPEDITE FORM"/>
    <s v="SNYF Supply Corp - DBA Architectural Hardware"/>
    <s v="14264672"/>
    <s v="300067-8"/>
    <m/>
    <n v="1"/>
    <s v="Schlage Commercial"/>
    <s v="Lock"/>
    <s v="ND"/>
    <s v="Security"/>
    <n v="4"/>
    <s v="0631033~Allegion Purchased Elsewhere|1040~Allegion ha acquistato altrove|3082~Allegion comprado en otro lugar|1036~Allegion acheté ailleurs"/>
    <s v="3211033~Shipping|1040~Spedizione|3082~Envío|1036~Expédition|1055~Sevkiyat"/>
    <m/>
    <x v="1"/>
    <m/>
    <s v="ND-SLLK*11334073"/>
    <s v="ND80"/>
    <m/>
    <m/>
    <d v="2026-03-30T20:00:00"/>
    <m/>
    <m/>
    <s v="Replace Only"/>
    <s v="Active"/>
    <s v="Mary Rowinski"/>
    <s v="Kevin Durand"/>
    <s v="Commercial"/>
    <d v="2026-03-30T20:00:00"/>
    <n v="4"/>
    <s v="Schlage Commercial"/>
    <s v="Allegion Purchased Elsewhere"/>
    <s v="Shipping"/>
    <s v=""/>
    <s v="2026 / 02"/>
    <s v="Return / Replace / Scrap"/>
    <s v="Product"/>
    <x v="0"/>
  </r>
  <r>
    <d v="2026-02-24T14:11:48"/>
    <s v="CAS6448839"/>
    <s v="Issue"/>
    <s v="Return / Replace / Scrap"/>
    <s v="Past Due (Order Received Late)"/>
    <m/>
    <m/>
    <x v="2"/>
    <s v="Lock"/>
    <x v="3"/>
    <x v="1"/>
    <s v="2/26/26 CM_x000a_SLD CREDIT RMA 14278790_x000a_QS REPLACEMENT_x000a__x000a_REPLACE _x000a__x000a_4 EACH Schlage ND locksSCH LOCK.ND80.J-CO6.D.SPA.622.13-247.10-025.134.DETAIL _x000a_1 EACH SCH LOCK.ND40I.S.SPA.622.LH.13-248.10-025.134.DETAIL.OS-OCC _x000a_1 EACH SCH LOCK.ND170.SPA.622.134.DETAIL _x000a__x000a_SHIP TO_x000a_ARCHITECTURAL HARDWARE_x000a_3910 PARK AVE STE 2_x000a_EDISON NJ  08820_x000a__x000a_NEXT DAY AIR _x000a_SEE ATTACHED EXPEDITE FORM"/>
    <s v="SNYF Supply Corp - DBA Architectural Hardware"/>
    <s v="14264672"/>
    <s v="300067-8"/>
    <m/>
    <n v="2"/>
    <s v="Schlage Commercial"/>
    <s v="Lock"/>
    <s v="ND"/>
    <s v="Security"/>
    <n v="1"/>
    <s v="0631033~Allegion Purchased Elsewhere|1040~Allegion ha acquistato altrove|3082~Allegion comprado en otro lugar|1036~Allegion acheté ailleurs"/>
    <s v="3211033~Shipping|1040~Spedizione|3082~Envío|1036~Expédition|1055~Sevkiyat"/>
    <m/>
    <x v="1"/>
    <m/>
    <s v="ND-SLLK*10741290"/>
    <s v="ND40"/>
    <m/>
    <m/>
    <d v="2026-03-03T19:00:00"/>
    <m/>
    <m/>
    <s v="Replace Only"/>
    <s v="Active"/>
    <s v="Mary Rowinski"/>
    <s v="Kevin Durand"/>
    <s v="Commercial"/>
    <d v="2026-03-03T19:00:00"/>
    <n v="1"/>
    <s v="Schlage Commercial"/>
    <s v="Allegion Purchased Elsewhere"/>
    <s v="Shipping"/>
    <s v=""/>
    <s v="2026 / 02"/>
    <s v="Return / Replace / Scrap"/>
    <s v="Product"/>
    <x v="0"/>
  </r>
  <r>
    <d v="2026-02-24T14:11:48"/>
    <s v="CAS6448839"/>
    <s v="Issue"/>
    <s v="Return / Replace / Scrap"/>
    <s v="Past Due (Order Received Late)"/>
    <m/>
    <m/>
    <x v="2"/>
    <s v="Lock"/>
    <x v="3"/>
    <x v="1"/>
    <s v="2/26/26 CM_x000a_SLD CREDIT RMA 14278790_x000a_QS REPLACEMENT_x000a__x000a_REPLACE _x000a__x000a_4 EACH Schlage ND locksSCH LOCK.ND80.J-CO6.D.SPA.622.13-247.10-025.134.DETAIL _x000a_1 EACH SCH LOCK.ND40I.S.SPA.622.LH.13-248.10-025.134.DETAIL.OS-OCC _x000a_1 EACH SCH LOCK.ND170.SPA.622.134.DETAIL _x000a__x000a_SHIP TO_x000a_ARCHITECTURAL HARDWARE_x000a_3910 PARK AVE STE 2_x000a_EDISON NJ  08820_x000a__x000a_NEXT DAY AIR _x000a_SEE ATTACHED EXPEDITE FORM"/>
    <s v="SNYF Supply Corp - DBA Architectural Hardware"/>
    <s v="14264672"/>
    <s v="300067-8"/>
    <m/>
    <n v="3"/>
    <s v="Schlage Commercial"/>
    <s v="Lock"/>
    <s v="ND"/>
    <s v="Security"/>
    <n v="1"/>
    <s v="0631033~Allegion Purchased Elsewhere|1040~Allegion ha acquistato altrove|3082~Allegion comprado en otro lugar|1036~Allegion acheté ailleurs"/>
    <s v="3211033~Shipping|1040~Spedizione|3082~Envío|1036~Expédition|1055~Sevkiyat"/>
    <m/>
    <x v="1"/>
    <m/>
    <s v="ND-SLLK*9114501"/>
    <s v="ND40"/>
    <m/>
    <m/>
    <d v="2026-03-03T19:00:00"/>
    <m/>
    <m/>
    <s v="Replace Only"/>
    <s v="Active"/>
    <s v="Mary Rowinski"/>
    <s v="Kevin Durand"/>
    <s v="Commercial"/>
    <d v="2026-03-03T19:00:00"/>
    <n v="1"/>
    <s v="Schlage Commercial"/>
    <s v="Allegion Purchased Elsewhere"/>
    <s v="Shipping"/>
    <s v=""/>
    <s v="2026 / 02"/>
    <s v="Return / Replace / Scrap"/>
    <s v="Product"/>
    <x v="0"/>
  </r>
  <r>
    <d v="2026-02-24T14:41:25"/>
    <s v="CAS6448987"/>
    <s v="Issue"/>
    <s v="Return / Replace / Scrap"/>
    <s v="Incorrect/Missing Product"/>
    <m/>
    <m/>
    <x v="0"/>
    <s v="Exit"/>
    <x v="18"/>
    <x v="0"/>
    <s v="PARENT CASE CAS6445097_x000a__x000a_CHARGED REPLACEMENT _x000a_1 EACH 99L-BE-F X 996L-BE(#06) X499f X 3-0 US26D LHR (ED99 10596) _x000a__x000a_SHIP TO _x000a_BUNTING DOOR &amp; HARDWARE_x000a_6650 BUSINESS PKWY_x000a_STE C_x000a_ELKRIDGE, MD 21075_x000a_USA_x000a__x000a_CUSTOMER DIDNT WANT CANCELED - MISCOMMUNICATION_x000a__x000a__x000a_ _x000a_Is there anything else we should know about your request?: Per CAS6401875, we were trying to change the strikes from 299F to 499f on 2 of the EDs from our original PO, but one ED was deleted from our order. Requesting the missing ED with the 499F be sent._x000a_Selected primary Product Type: Exits_x000a_Do you also need to update the Ship To Address on your order?: No_x000a_The original ship-to address is saved on the shipping tab._x000a_Email: jwisor@buntingdoor.com_x000a_Phone Number: (443) 286-1590_x000a_Preferred Contact Method: Email"/>
    <s v="Cook &amp; Boardman Group dba Bunting Door &amp; Hardware"/>
    <s v="SO03256707"/>
    <s v="PO115829##PT2"/>
    <m/>
    <n v="3"/>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99L-BE-F X 996L-BE(#06) X499f X 3-0 US26D LHR (ED99 10596)"/>
    <m/>
    <m/>
    <m/>
    <d v="2026-02-04T19:00:00"/>
    <m/>
    <m/>
    <s v="Replace Only"/>
    <s v="Resolved"/>
    <s v="Mary Rowinski"/>
    <s v="Kylie Hurt"/>
    <s v="Commercial"/>
    <d v="2026-02-04T19:00:00"/>
    <n v="1"/>
    <s v="Von Duprin"/>
    <s v="Allegion Sent Missing Product / Part"/>
    <s v="Missing Product"/>
    <s v=""/>
    <s v="2026 / 02"/>
    <s v="Return / Replace / Scrap"/>
    <s v="Product"/>
    <x v="0"/>
  </r>
  <r>
    <d v="2026-02-24T15:10:04"/>
    <s v="CAS6449121"/>
    <s v="Issue"/>
    <s v="Return / Replace / Scrap"/>
    <s v="Defective Product"/>
    <m/>
    <s v="Reliability"/>
    <x v="3"/>
    <s v="Dctl"/>
    <x v="104"/>
    <x v="2"/>
    <s v="NC REPLACE _x000a_LINE 2 - 1 EACH 3030-3049 LH BRASS LH ARM - 78626402970_x000a__x000a_SHIP TO_x000a_Cook &amp; Boardman LLC_x000a_7355 Cross County Rd Bldg 1 _x000a_North Charleston SC, 29418-0000_x000a__x000a_BROKEN ARM - SEE ATTACHED PICTURES."/>
    <s v="COOK &amp; BOARDMAN LLC"/>
    <s v="713710-00"/>
    <s v="364458-078"/>
    <s v="713710-00"/>
    <n v="2"/>
    <s v="Lcn"/>
    <s v="Dctl"/>
    <s v="3030"/>
    <s v="Princeton"/>
    <n v="1"/>
    <s v="1801033~Door Not in Control|1036~Porte Pas Dans le Contrôle|1031~Tür nicht unter Kontrolle|1040~Porta senza Controllo|3082~Puerta sin control|1055~Kapı Kontrolde Değil|2070~Porta não está no controle"/>
    <s v="8221033~Damaged / Broken Arm|1036~Bras endommagé / cassé|1040~Braccio danneggiato / rotto|3082~Brazo dañado / roto|1055~Hasarlı / Kırık Kol"/>
    <m/>
    <x v="0"/>
    <m/>
    <s v="3030-3049 LH BRASS LH ARM - 78626402970"/>
    <s v="arm"/>
    <m/>
    <m/>
    <d v="2025-01-09T19:00:00"/>
    <m/>
    <m/>
    <s v="Replace Only"/>
    <s v="Resolved"/>
    <s v="Mary Rowinski"/>
    <s v="Maria Romero"/>
    <s v="Commercial"/>
    <d v="2025-01-09T19:00:00"/>
    <n v="0"/>
    <s v="Lcn"/>
    <s v="Door Not in Control"/>
    <s v="Damaged / Broken Arm"/>
    <s v=""/>
    <s v="2026 / 02"/>
    <s v="Return / Replace / Scrap"/>
    <s v="Product"/>
    <x v="0"/>
  </r>
  <r>
    <d v="2026-02-25T07:27:50"/>
    <s v="CAS6449849"/>
    <s v="Issue"/>
    <s v="Return / Replace / Scrap"/>
    <s v="Defective Product"/>
    <m/>
    <s v="Reliability"/>
    <x v="2"/>
    <s v="Lock"/>
    <x v="8"/>
    <x v="1"/>
    <s v="NO CHARGE REPLACEMENT ORDER: _x000a__x000a_Before an exchange can be placed, you will need to work with our Product Support team to sign off on troubleshooting steps being completed. Please include Troubleshooting case # to proceed._x000a_ _x000a_They have been CC'ed in this email, and their email is below for reference. _x000a__x000a_LINE 10 QTY 1_x000a_LOCK.L9092EU.J.M51.622.00N.LH.09-663.10-072.134.1 3/16.DETAIL.RX_x000a__x000a_Is there visible damage to exterior of shipping cartons?: no_x000a_Is there anything else we should know about your request?: The electric mortise will not release the lock and requires replacement. There is a video as well of the lock not releasing if that needs to be forwarded._x000a_Selected primary Product Type: Electronic Locks/Readers and Credentials/Biometrics_x000a_Do you also need to update the Ship To Address on your order?: Yes_x000a_The customer changed the ship-to address and it is saved on the shipping tab._x000a_One or more files were provided by the customer and saved in the timeline._x000a_Email: carrie.francis@udhgroup.com_x000a_Phone Number: (540) 649-5805_x000a_Preferred Contact Method: Email"/>
    <s v="UNIFIED DOOR AND HARDWARE GROUP - DBA COMMERCIAL HARDWARE OF MARYLAND"/>
    <s v="13943164"/>
    <s v="MD6590-136C"/>
    <s v="7712297"/>
    <n v="10"/>
    <s v="Schlage Commercial"/>
    <s v="Lock"/>
    <s v="L9000 Electrified"/>
    <s v="Security"/>
    <n v="1"/>
    <s v="0491040~Imballaggio|1033~Insufficient Packaging|1036~Emballage|3082~Embalaje"/>
    <s v="1111040~Imballaggio|3082~Embalaje|1033~Insufficient Packaging|1036~Emballage"/>
    <m/>
    <x v="1"/>
    <m/>
    <s v="L-SLLK*10497589"/>
    <s v="L9092EL/EU"/>
    <m/>
    <m/>
    <d v="2024-12-05T19:00:00"/>
    <m/>
    <m/>
    <s v="Replace Only"/>
    <s v="Resolved"/>
    <s v="Portal Cases"/>
    <s v="Ramiro Hernandez"/>
    <s v="Commercial"/>
    <d v="2024-12-05T19:00:00"/>
    <n v="0"/>
    <s v="Schlage Commercial"/>
    <s v="Insufficient Packaging"/>
    <s v="Insufficient Packaging"/>
    <s v=""/>
    <s v="2026 / 02"/>
    <s v="Return / Replace / Scrap"/>
    <s v="Product"/>
    <x v="0"/>
  </r>
  <r>
    <d v="2026-02-25T11:58:02"/>
    <s v="CAS6450856"/>
    <s v="Issue"/>
    <s v="Return / Replace / Scrap"/>
    <s v="Defective Product"/>
    <m/>
    <s v="Reliability"/>
    <x v="3"/>
    <s v="Dctl"/>
    <x v="4"/>
    <x v="2"/>
    <s v="Return/Replace_x000a_(1) 4040xp-3071 Alum_x000a_Defective_x000a__x000a_Ship to:_x000a_Wm S Trimble Co Inc    Knoxville _x000a_2200 Atchley St  _x000a_Knoxville         TN 37920                _x000a__x000a_Is there visible damage to exterior of shipping cartons?: no_x000a_Is there anything else we should know about your request?: Closer keeps malfunctioning replaced body with one we had in stock. Just need a replacement body only_x000a_Selected primary Product Type: Closers_x000a_Do you also need to update the Ship To Address on your order?: No_x000a_The original ship-to address is saved on the shipping tab._x000a_One or more files were provided by the customer and saved in the timeline._x000a_Email: hplont@wmstrimble.com_x000a_Preferred Contact Method: Email"/>
    <s v="WM S TRIMBLE CO INC"/>
    <s v="726785-00"/>
    <s v="1-368062"/>
    <s v="726785-00"/>
    <n v="1"/>
    <s v="Lcn"/>
    <s v="Dctl"/>
    <s v="4040XP"/>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4040XP CylAssy         STD                         ALUM  SRT"/>
    <s v="STD Cylinder"/>
    <m/>
    <m/>
    <d v="2025-03-18T20:00:00"/>
    <m/>
    <m/>
    <s v="Return and Replace"/>
    <s v="Active"/>
    <s v="Portal Cases"/>
    <s v="Lisa Waterhouse"/>
    <s v="Commercial"/>
    <d v="2025-03-18T20:00:00"/>
    <n v="0"/>
    <s v="Lcn"/>
    <s v="Door Not in Control"/>
    <s v="Won't Stay in Adjustment"/>
    <s v=""/>
    <s v="2026 / 02"/>
    <s v="Return / Replace / Scrap"/>
    <s v="Product"/>
    <x v="0"/>
  </r>
  <r>
    <d v="2026-02-25T12:56:51"/>
    <s v="CAS6451114"/>
    <s v="Issue"/>
    <s v="Return / Replace / Scrap"/>
    <s v="Quantity"/>
    <m/>
    <m/>
    <x v="6"/>
    <s v="Multiple"/>
    <x v="15"/>
    <x v="5"/>
    <s v="CUSTOMER STATES PACKING SLIP IS MARKED SHORT_x000a_CHECKING TO SEE IF FULL ORDER WAS RECEIVED_x000a__x000a_Missing_x000a_LOCK.W511.P6.DAN.626.30-197.630.Q330-148.134.KD.C.COMPKY.2  QTY 6_x000a__x000a_2405 OWNBY LN_x000a_RICHMOND, VA 23220"/>
    <s v="ARCHITECTURAL HARDWARE INC OF VIRGINIA"/>
    <s v="SO03246541"/>
    <s v="PO-048952"/>
    <s v="45673366"/>
    <m/>
    <s v="Proexpress"/>
    <s v="Multiple"/>
    <s v="Multiple"/>
    <s v="Olathe"/>
    <n v="6"/>
    <s v="0641033~Allegion Shipped Incorrect Amount|1040~(Allegion) Spedito Valore/Q.tà Errato|3082~Allegion envió una cantidad incorrecta|1036~Allegion a expédié un montant incorrect"/>
    <s v="3251033~Shortage|1040~Mancanza|1055~Eksiklik|3082~Escaso|1036~Rupture"/>
    <m/>
    <x v="1"/>
    <m/>
    <s v="043156598168"/>
    <m/>
    <m/>
    <m/>
    <d v="2026-01-22T19:00:00"/>
    <m/>
    <m/>
    <s v="Replace Only"/>
    <s v="Resolved"/>
    <s v="Katie Ramsey"/>
    <s v="Lucresia James"/>
    <s v="Commercial"/>
    <d v="2026-01-22T19:00:00"/>
    <n v="6"/>
    <s v="Proexpress"/>
    <s v="Allegion Shipped Incorrect Amount"/>
    <s v="Shortage"/>
    <s v=""/>
    <s v="2026 / 02"/>
    <s v="Return / Replace / Scrap"/>
    <s v="Product"/>
    <x v="0"/>
  </r>
  <r>
    <d v="2026-02-25T14:01:47"/>
    <s v="CAS6451378"/>
    <s v="Issue"/>
    <s v="Return / Replace / Scrap"/>
    <s v="Incorrect/Missing Product"/>
    <m/>
    <m/>
    <x v="1"/>
    <s v="Accy"/>
    <x v="1"/>
    <x v="0"/>
    <s v="Line 2- Received incorrect hinges-finish _x000a_Scrap in field_x000a__x000a_Replace no charge:_x000a_Line 2 Qty 3_x000a_5BB1HW 5 x 4.5 630 NRP_x000a__x000a_Ship to orig address:_x000a_3726 S 149th St_x000a_Omaha, NE 68144_x000a_________________________________x000a_Is there anything else we should know about this return?: I received  a box of 2 hinges in 652 Finish instead of the 3 - 5x4.5 hinges in 630 finish that I ordered.   _x000a_This is for an exterior door I need 630 finish and need 3_x000a_Selected primary Product Type: Accessories_x000a_Do you also need to update the Ship To Address on your order?: No_x000a_The original ship-to address is saved on the shipping tab._x000a_Did the label match the product inside?: No_x000a_One or more files were provided by the customer and saved in the timeline._x000a_Email: etimblin@tchco.com_x000a_Phone Number: 4026097806_x000a_Preferred Contact Method: Email"/>
    <s v="TWIN CITY HARDWARE INC – Omaha"/>
    <s v="SO03222544"/>
    <s v="PO0981418"/>
    <s v="45646021"/>
    <n v="2"/>
    <s v="Ives / Gj Commercial"/>
    <s v="Accy"/>
    <s v="Hinges"/>
    <s v="Indianapolis"/>
    <n v="3"/>
    <s v="0281033~Allegion Sent Incorrect Product / Part"/>
    <s v="9721033~Incorrect Product|1036~Produit incorrect|1040~Prodotto errato"/>
    <m/>
    <x v="0"/>
    <m/>
    <s v="HINGE.421"/>
    <m/>
    <m/>
    <m/>
    <d v="2025-12-29T19:00:00"/>
    <m/>
    <m/>
    <s v="Replace Only"/>
    <s v="Resolved"/>
    <s v="Portal Cases"/>
    <s v="Tuesday Bailey"/>
    <s v="Commercial"/>
    <d v="2025-12-29T19:00:00"/>
    <n v="3"/>
    <s v="Ives / Gj Commercial"/>
    <s v="Allegion Sent Incorrect Product / Part"/>
    <s v="Incorrect Product"/>
    <s v=""/>
    <s v="2026 / 02"/>
    <s v="Return / Replace / Scrap"/>
    <s v="Product"/>
    <x v="0"/>
  </r>
  <r>
    <d v="2026-02-26T10:10:24"/>
    <s v="CAS6452918"/>
    <s v="Issue"/>
    <s v="Return / Replace / Scrap"/>
    <s v="Shipping"/>
    <m/>
    <m/>
    <x v="3"/>
    <s v="Dctl"/>
    <x v="4"/>
    <x v="2"/>
    <s v="REPLACE AT NO CHARGE - SHORT, NO DAMAGE TO SHIPPING CONTAINER_x000a__x000a_LINE 3 QTY 2) 4040XP Closer STD STD EDA ALUM TBWMS_x000a__x000a_***_x000a_Selected primary Product Type: Closers_x000a_Do you also need to update the Ship To Address on your order?: No_x000a_The original ship-to address is saved on the shipping tab._x000a_Email: kristin@bredemus.com_x000a_Phone Number: 6514896250_x000a_Preferred Contact Method: Email"/>
    <s v="BREDEMUS HARDWARE CO"/>
    <s v="792726-00"/>
    <s v="26-551"/>
    <s v="792726-00"/>
    <n v="3"/>
    <s v="Lcn"/>
    <s v="Dctl"/>
    <s v="4040XP"/>
    <s v="Princeton"/>
    <n v="2"/>
    <s v="3001033~Label / BOL / Packing Slip|1036~Étiquetage|1040~Etichetta / Packing List / Lista Carico|3082~Etiqueta / BOL / albarán"/>
    <s v="0851033~Label / BOL / Packing Slip|1040~Etichetta / Packing List / Lista Carico|3082~Etiqueta / BOL / albarán|1036~Étiquette / BOL / Bordereau d'expédition"/>
    <m/>
    <x v="1"/>
    <m/>
    <s v="4040XP Closer STD STD EDA ALUM TBWMS"/>
    <m/>
    <m/>
    <m/>
    <d v="2026-02-15T19:00:00"/>
    <m/>
    <m/>
    <s v="Replace Only"/>
    <s v="Resolved"/>
    <s v="Portal Cases"/>
    <s v="Maria Romero"/>
    <s v="Commercial"/>
    <d v="2026-02-15T19:00:00"/>
    <n v="2"/>
    <s v="Lcn"/>
    <s v="Label / BOL / Packing Slip"/>
    <s v="Label / BOL / Packing Slip"/>
    <s v=""/>
    <s v="2026 / 02"/>
    <s v="Return / Replace / Scrap"/>
    <s v="Product"/>
    <x v="0"/>
  </r>
  <r>
    <d v="2026-02-26T12:15:08"/>
    <s v="CAS6453579"/>
    <s v="Issue"/>
    <s v="Return / Replace / Scrap"/>
    <s v="Incorrect/Missing Product"/>
    <m/>
    <m/>
    <x v="8"/>
    <s v="Exit"/>
    <x v="79"/>
    <x v="0"/>
    <s v="REPLACE SO03290697_x000a_DONE 02/27/26 JB_x000a__x000a_REPLACE LINE 19 QTY SHORT 2 4567-089: C BTM BOLT GUIDE YZNC_x000a__x000a_SHIP TO _x000a_640 HEATHROW DRIVE_x000a_Lincolnshire, IL 60069_x000a__x000a_Is there anything else we should know about your request?: Hi there, hope all is well! Line 19 has arrived and are missing hardware. Please let us know if any additional information is needed to issue replacements. Thank you!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57650"/>
    <s v="660861"/>
    <s v="45711758"/>
    <n v="19"/>
    <s v="Falcon"/>
    <s v="Exit"/>
    <s v="25/F-25"/>
    <s v="Indianapolis"/>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567-089"/>
    <m/>
    <m/>
    <m/>
    <d v="2026-02-19T19:00:00"/>
    <m/>
    <m/>
    <s v="Replace Only"/>
    <s v="Resolved"/>
    <s v="Portal Cases"/>
    <s v="Jacquelyn Bastone"/>
    <s v="Commercial"/>
    <d v="2026-02-19T19:00:00"/>
    <n v="2"/>
    <s v="Falcon - Exit"/>
    <s v="Allegion Sent Missing Product / Part"/>
    <s v="Missing Part / Component"/>
    <s v=""/>
    <s v="2026 / 02"/>
    <s v="Return / Replace / Scrap"/>
    <s v="Product"/>
    <x v="0"/>
  </r>
  <r>
    <d v="2026-02-26T14:27:19"/>
    <s v="CAS6454222"/>
    <s v="Issue"/>
    <s v="Return / Replace / Scrap"/>
    <s v="Defective Product"/>
    <m/>
    <s v="Reliability"/>
    <x v="3"/>
    <s v="Dctl"/>
    <x v="71"/>
    <x v="2"/>
    <s v="See CAS6367566 for trouble shooting._x000a__x000a_Please replace_x000a__x000a_Qty (1) 9540-3462_x000a__x000a_C &amp; I Show Hdwe &amp; Security Systems  _x000a_1209 N Stadem Dr                    _x000a_                                    _x000a_                                    _x000a_Tempe             AZ 85288 0000_x000a__x000a_RMA &amp; Call Tag for_x000a_Qty (1) 9540-3462"/>
    <s v="C &amp; I SHOW HARDWARE"/>
    <s v="758663 01"/>
    <s v="C34886"/>
    <s v="758663 01"/>
    <m/>
    <s v="Lcn"/>
    <s v="Dctl"/>
    <s v="95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9540-3462"/>
    <s v="Control Box"/>
    <m/>
    <m/>
    <d v="2025-07-30T20:00:00"/>
    <m/>
    <m/>
    <s v="Return and Replace"/>
    <s v="Active"/>
    <s v="Lori Catton"/>
    <s v="Lisa Waterhouse"/>
    <s v="Commercial"/>
    <d v="2025-07-30T20:00:00"/>
    <n v="0"/>
    <s v="Lcn"/>
    <s v="Door Not in Control"/>
    <s v="Won't Stay in Adjustment"/>
    <s v=""/>
    <s v="2026 / 02"/>
    <s v="Return / Replace / Scrap"/>
    <s v="Product"/>
    <x v="0"/>
  </r>
  <r>
    <d v="2026-02-26T14:46:29"/>
    <s v="CAS6454311"/>
    <s v="Issue"/>
    <s v="Return / Replace / Scrap"/>
    <s v="Defective Product"/>
    <m/>
    <s v="Reliability"/>
    <x v="3"/>
    <s v="Dctl"/>
    <x v="71"/>
    <x v="2"/>
    <s v="See CAS6454141_x000a__x000a_Please send RMA for_x000a__x000a_Qty (1) 9540-3454 LH_x000a__x000a_Choctaw Landing _x000a_Casino &amp; Resort_x000a_272 N State High 259 A_x000a_Broken Bow OK  74728"/>
    <s v="Brett Hall"/>
    <m/>
    <s v="N/A"/>
    <m/>
    <m/>
    <s v="Lcn"/>
    <s v="Dctl"/>
    <s v="9540"/>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9540-3454 LH"/>
    <s v="Motor Gear Box"/>
    <m/>
    <m/>
    <d v="2024-03-01T00:00:00"/>
    <m/>
    <m/>
    <s v="Return and Replace"/>
    <s v="Active"/>
    <s v="Lori Catton"/>
    <s v="Lisa Waterhouse"/>
    <s v="Commercial"/>
    <d v="2024-03-01T00:00:00"/>
    <n v="0"/>
    <s v="Lcn"/>
    <s v="Door Not in Control"/>
    <s v="Programming"/>
    <s v=""/>
    <s v="2026 / 02"/>
    <s v="Return / Replace / Scrap"/>
    <s v="Product"/>
    <x v="0"/>
  </r>
  <r>
    <d v="2026-02-27T07:06:55"/>
    <s v="CAS6455195"/>
    <s v="Issue"/>
    <s v="Return / Replace / Scrap"/>
    <s v="Defective Product"/>
    <m/>
    <s v="Reliability"/>
    <x v="2"/>
    <s v="Lock"/>
    <x v="8"/>
    <x v="1"/>
    <s v="RPL ORDER # 14279958_x000a_DONE 02/27/26 CC_x000a_REPLACE_x000a_(QTY 1)  L283-392 -L9092EURX_x000a_TECH CAS6437320_x000a_SHIP TO_x000a_Wheeler Hardware Company_x000a_2645 Fairview Avenue North_x000a_Roseville, MN 55113_x000a_Attn: Alex Roslansky / (651) 255-0188 / Alex.Roslansky@wheelerhardware.com"/>
    <s v="WHEELER HARDWARE CO"/>
    <s v="SALES ACC CAS6455195"/>
    <s v="SALES ACC CAS6455195"/>
    <m/>
    <m/>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472218"/>
    <s v="L9092EL/EU"/>
    <m/>
    <d v="2026-02-27T00:00:00"/>
    <m/>
    <m/>
    <m/>
    <s v="Replace Only"/>
    <s v="Resolved"/>
    <s v="Carla Castelli"/>
    <s v="Carla Castelli"/>
    <s v="Commercial"/>
    <d v="2026-02-27T00:00:00"/>
    <n v="1"/>
    <s v="Schlage Commercial"/>
    <s v="Functional Electronic"/>
    <s v="Cannot lock / Unlock"/>
    <s v="Not locking or Unlocking"/>
    <s v="2026 / 02"/>
    <s v="Return / Replace / Scrap"/>
    <s v="Product"/>
    <x v="0"/>
  </r>
  <r>
    <d v="2026-02-22T16:21:39"/>
    <s v="CAS6444494"/>
    <s v="Issue"/>
    <s v="Return / Replace / Scrap"/>
    <s v="Incorrect/Missing Product"/>
    <m/>
    <m/>
    <x v="0"/>
    <s v="Exit"/>
    <x v="18"/>
    <x v="0"/>
    <s v="NC REPLACE _x000a_LINE 1 - 1 EACH  900389622 7500 MORTISE LOCK MTG PKG US19_x000a__x000a_SHIP TO _x000a_Multi Systems Installation Inc_x000a_20101 W 55TH ST_x000a_SHAWNEE, KS 66218_x000a_USA_x000a__x000a_Is there anything else we should know about your request?: Missing parts bag. See attached photo._x000a_Selected primary Product Type: Exits_x000a_Do you also need to update the Ship To Address on your order?: No_x000a_The original ship-to address is saved on the shipping tab._x000a_One or more files were provided by the customer and saved in the timeline._x000a_Email: janders@negwer.com_x000a_Phone Number: 13145954484_x000a_Preferred Contact Method: Email"/>
    <s v="NEGWER MATERIALS"/>
    <s v="SO03214046"/>
    <s v="PO260181"/>
    <s v="45646311"/>
    <n v="1"/>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900389622"/>
    <s v="Screw Pkg"/>
    <m/>
    <m/>
    <d v="2025-12-29T19:00:00"/>
    <m/>
    <m/>
    <s v="Replace Only"/>
    <s v="Resolved"/>
    <s v="Portal Cases"/>
    <s v="Mary Rowinski"/>
    <s v="Commercial"/>
    <d v="2025-12-29T19:00:00"/>
    <n v="1"/>
    <s v="Von Duprin"/>
    <s v="Allegion Sent Missing Product / Part"/>
    <s v="Missing Product"/>
    <s v=""/>
    <s v="2026 / 02"/>
    <s v="Return / Replace / Scrap"/>
    <s v="Product"/>
    <x v="0"/>
  </r>
  <r>
    <d v="2026-02-23T09:51:42"/>
    <s v="CAS6444985"/>
    <s v="Issue"/>
    <s v="Return / Replace / Scrap"/>
    <s v="Defective Product"/>
    <m/>
    <s v="Out of Box"/>
    <x v="3"/>
    <s v="Dctl"/>
    <x v="34"/>
    <x v="2"/>
    <s v="RETURN &amp; REPLACE (66%)_x000a_QTY (1) 1461- 3071 ALUM TBSRT - Line 1_x000a_Issue call tag 7.5 Lbs._x000a__x000a_P/U-SHIP TO_x000a_ARCHITECTURAL DIVISION 8               _x000a_2810 N Expressway 77       _x000a_SUITE F                    _x000a_Harlingen         TX 78552 _x000a__x000a_Do you need a replacement for a component or the entire device?: Component_x000a_Please describe the component: 1461 is leaking ... req return/repl defective cylinder_x000a_Selected primary Product Type: Closers_x000a_Do you also need to update the Ship To Address on your order?: No_x000a_The original ship-to address is saved on the shipping tab._x000a_Email: tmiller@archdiv8.com_x000a_Phone Number: 12108266616_x000a_Preferred Contact Method: Email"/>
    <s v="ARCHITECTURAL DIVISION 8"/>
    <s v="772578-00"/>
    <s v="307193-04S"/>
    <s v="772578-00 10/23/2025"/>
    <n v="1"/>
    <s v="Lcn"/>
    <s v="Dctl"/>
    <s v="146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1461- 3071 ALUM TBSRT"/>
    <s v="Cylinder"/>
    <m/>
    <m/>
    <d v="2025-10-22T20:00:00"/>
    <m/>
    <m/>
    <s v="Return and Replace"/>
    <s v="Active"/>
    <s v="Portal Cases"/>
    <s v="Karen Fischer"/>
    <s v="Commercial"/>
    <d v="2025-10-22T20:00:00"/>
    <n v="0"/>
    <s v="Lcn"/>
    <s v="Leaking After Install"/>
    <s v="Leaking Grease"/>
    <s v=""/>
    <s v="2026 / 02"/>
    <s v="Return / Replace / Scrap"/>
    <s v="Product"/>
    <x v="0"/>
  </r>
  <r>
    <d v="2026-02-24T09:16:41"/>
    <s v="CAS6447474"/>
    <s v="Issue"/>
    <s v="Return / Replace / Scrap"/>
    <s v="Incorrect/Missing Product"/>
    <m/>
    <m/>
    <x v="2"/>
    <s v="Lock"/>
    <x v="36"/>
    <x v="1"/>
    <s v="N/C REPLACE_x000a__x000a_LINE 21 QTY 2 EA:_x000a_S00020065515_x000a_10-025 626 S D XQ07-351 078 N N (STRIKE)_x000a__x000a_SHIP TO:_x000a_Elkridge_847275_x000a__x000a_Is there anything else we should know about your request?: We only received 7 of the 9 strikes, can you please send 2 more._x000a_Selected primary Product Type: Accessories_x000a_Do you also need to update the Ship To Address on your order?: No_x000a_The original ship-to address is saved on the shipping tab._x000a_Email: jwisor@buntingdoor.com_x000a_Phone Number: (443) 286-1590_x000a_Preferred Contact Method: Email"/>
    <s v="Cook &amp; Boardman Group dba Bunting Door &amp; Hardware"/>
    <s v="14257598"/>
    <s v="PO115836"/>
    <s v="8151851"/>
    <m/>
    <s v="Schlage Commercial"/>
    <s v="Lock"/>
    <s v="L9000"/>
    <s v="Security"/>
    <n v="2"/>
    <s v="0213082~Allegion no envió un producto/pieza|1040~(Alle) Spedito Articolo/Componente mancante|1036~Allegion a envoyé un produit ou une pièce manquante|1033~Allegion Sent Missing Product / Part"/>
    <s v="9741040~Prodotto Mancante|1033~Missing Product|1036~Produit manquant"/>
    <m/>
    <x v="0"/>
    <m/>
    <s v="S00020065515"/>
    <m/>
    <m/>
    <m/>
    <d v="2026-02-02T19:00:00"/>
    <m/>
    <m/>
    <s v="Replace Only"/>
    <s v="Resolved"/>
    <s v="Portal Cases"/>
    <s v="Venus Diaz"/>
    <s v="Commercial"/>
    <d v="2026-02-02T19:00:00"/>
    <n v="2"/>
    <s v="Schlage Commercial"/>
    <s v="Allegion Sent Missing Product / Part"/>
    <s v="Missing Product"/>
    <s v=""/>
    <s v="2026 / 02"/>
    <s v="Return / Replace / Scrap"/>
    <s v="Product"/>
    <x v="0"/>
  </r>
  <r>
    <d v="2026-02-24T18:06:26"/>
    <s v="CAS6449691"/>
    <s v="Issue"/>
    <s v="Return / Replace / Scrap"/>
    <s v="Defective Product"/>
    <m/>
    <s v="Out of Box"/>
    <x v="9"/>
    <s v="Door"/>
    <x v="56"/>
    <x v="6"/>
    <s v="NC REPL:_x000a__x000a_Line 2 / QTY 3 / MK: 06-161, 06-164, and 06-169 _x000a__x000a_The inactive leafs on 06-161, 06-164, and 06-169 (all LHR and all from PO95245500) are warped and b/c of that, cannot latch consistently (if at all)."/>
    <s v="D H PACE COMPANY"/>
    <s v="987830"/>
    <s v="95245500"/>
    <s v="11875548"/>
    <n v="2"/>
    <s v="Steelcraft"/>
    <s v="Door"/>
    <s v="B"/>
    <s v="Blue Ash"/>
    <n v="3"/>
    <s v="0071033~Appearance / Finish|1040~Estetica / Finitura|3082~Estética / Acabado|1036~Apparence/Finition"/>
    <s v="3783082~Deformado|1040~Deformato|1033~Warped|1036~Voilé|1055~Eğrilmiş"/>
    <m/>
    <x v="0"/>
    <m/>
    <s v="BF164 F"/>
    <s v="L"/>
    <m/>
    <m/>
    <d v="2026-09-14T20:00:00"/>
    <m/>
    <m/>
    <s v="Replace Only"/>
    <s v="Resolved"/>
    <s v="Ronald Holley"/>
    <s v="Jeff Livingston"/>
    <s v="Commercial"/>
    <d v="2026-09-14T20:00:00"/>
    <n v="3"/>
    <s v="Steelcraft"/>
    <s v="Appearance / Finish"/>
    <s v="Warped"/>
    <s v=""/>
    <s v="2026 / 02"/>
    <s v="Return / Replace / Scrap"/>
    <s v="Product"/>
    <x v="0"/>
  </r>
  <r>
    <d v="2026-02-25T12:11:26"/>
    <s v="CAS6450916"/>
    <s v="Issue"/>
    <s v="Return / Replace / Scrap"/>
    <s v="Incorrect/Missing Product"/>
    <m/>
    <m/>
    <x v="11"/>
    <s v="Door"/>
    <x v="67"/>
    <x v="8"/>
    <s v="Clm vs 675645 Rec'd 8'0 frame in lieu of 9'0 frame_x000a__x000a_Reason Code CF"/>
    <s v="D H PACE COMPANY"/>
    <s v="678402"/>
    <s v="95250005"/>
    <s v="000510799"/>
    <m/>
    <s v="Republic"/>
    <s v="Door"/>
    <s v="ME"/>
    <s v="McKenzie"/>
    <n v="1"/>
    <s v="0063082~Allegion envió producto incorrecto|1040~(Allegion) Spedito Prodotto Errato|1033~Allegion Shipped Incorrect Product|1036~Allegion a expédié des produits incorrects"/>
    <s v="9611033~Frame Size Height"/>
    <m/>
    <x v="1"/>
    <m/>
    <m/>
    <m/>
    <m/>
    <m/>
    <d v="2026-01-01T19:00:00"/>
    <m/>
    <m/>
    <s v="Credit Request"/>
    <s v="Resolved"/>
    <s v="Carrie Forguson"/>
    <s v="Carrie Forguson"/>
    <s v="Commercial"/>
    <d v="2026-01-01T19:00:00"/>
    <n v="1"/>
    <s v="Republic"/>
    <s v="Allegion Shipped Incorrect Product"/>
    <s v="Frame Size Height"/>
    <s v=""/>
    <s v="2026 / 02"/>
    <s v="Return / Replace / Scrap"/>
    <s v="Product"/>
    <x v="0"/>
  </r>
  <r>
    <d v="2026-02-25T12:20:59"/>
    <s v="CAS6450964"/>
    <s v="Issue"/>
    <s v="Return / Replace / Scrap"/>
    <s v="Shipping"/>
    <m/>
    <m/>
    <x v="11"/>
    <s v="Door"/>
    <x v="105"/>
    <x v="8"/>
    <s v="Clm vs. 678408  freight damage_x000a__x000a_Reason Code - FC"/>
    <s v="D H PACE COMPANY"/>
    <s v="679138"/>
    <s v="9525863-41"/>
    <s v="000511081"/>
    <m/>
    <s v="Republic"/>
    <s v="Door"/>
    <s v="DL - HYC"/>
    <s v="McKenzie"/>
    <n v="1"/>
    <s v="0223082~Dañado en el Transporte|1040~Danneggiato Durante il Trasporto|1033~Damaged in Transit|1036~Endommagé pendant le transport"/>
    <s v="8061033~Damaged - Visible|1036~Endommagé - Visible|1040~Danneggiato - Visibile|3082~Dañado - Visible|1055~Hasarlı - Görünür"/>
    <m/>
    <x v="1"/>
    <m/>
    <m/>
    <m/>
    <m/>
    <m/>
    <d v="2026-01-13T19:00:00"/>
    <m/>
    <m/>
    <s v="Credit Request"/>
    <s v="Resolved"/>
    <s v="Carrie Forguson"/>
    <s v="Carrie Forguson"/>
    <s v="Commercial"/>
    <d v="2026-01-13T19:00:00"/>
    <n v="1"/>
    <s v="Republic"/>
    <s v="Damaged in Transit"/>
    <s v="Damaged - Visible"/>
    <s v=""/>
    <s v="2026 / 02"/>
    <s v="Return / Replace / Scrap"/>
    <s v="Product"/>
    <x v="0"/>
  </r>
  <r>
    <d v="2026-02-25T14:13:45"/>
    <s v="CAS6451428"/>
    <s v="Issue"/>
    <s v="Return / Replace / Scrap"/>
    <s v="Defective Product"/>
    <m/>
    <s v="Out of Box"/>
    <x v="8"/>
    <s v="Lock"/>
    <x v="54"/>
    <x v="3"/>
    <s v="Return &amp; Credit_x000a_Issue Call Tag @ 1 label 8lbs_x000a__x000a_Line 2 / Qty 1_x000a_LOCK.T881.B.D.AVA.626.23981145.005164-000.630.134_x000a__x000a_Pick-up:_x000a_Southern Lock &amp; SupplyLargo_x000a_10910 ENDEAVOUR WAY_x000a_LARGO, FL, 33777, US_x000a__x000a_Reason:  BAD SOLENOID CAS# CAS6402374"/>
    <s v="SOUTHERN LOCK &amp; SUPPLY CO"/>
    <s v="14255664"/>
    <s v="4155053"/>
    <s v="8146624"/>
    <n v="2"/>
    <s v="Falcon"/>
    <s v="Lock"/>
    <s v="T"/>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194555224285"/>
    <m/>
    <m/>
    <m/>
    <d v="2026-01-29T00:00:00"/>
    <m/>
    <m/>
    <s v="Return Only"/>
    <s v="Active"/>
    <s v="Isaac Hill"/>
    <s v="Veronica Ross"/>
    <s v="Commercial"/>
    <d v="2026-01-29T00:00:00"/>
    <n v="1"/>
    <s v="Falcon - Lock"/>
    <s v="Functional Mechanical"/>
    <s v="Cannot lock / Unlock"/>
    <s v=""/>
    <s v="2026 / 02"/>
    <s v="Return / Replace / Scrap"/>
    <s v="Product"/>
    <x v="0"/>
  </r>
  <r>
    <d v="2026-02-26T09:14:46"/>
    <s v="CAS6452657"/>
    <s v="Issue"/>
    <s v="Return / Replace / Scrap"/>
    <s v="Incorrect/Missing Product"/>
    <m/>
    <m/>
    <x v="1"/>
    <s v="Accy"/>
    <x v="100"/>
    <x v="0"/>
    <s v="REPLACE SO03290744_x000a_DONE 02/27/26 JB_x000a__x000a_REPLACE _x000a_LINE 4 QTY 1 224XY 93&quot; (2362.2mm) US28_x000a_LINE 5 QTY 1 224XY 93&quot; (2362.2mm) US28_x000a_LINE 7 QTY 1 FB51P-18 630 _x000a__x000a_LOOKS LIKE CUSTOMER REC SOMEONE ELSES ORDER FOR LINES 4 AND 5 - UNFORTUNUTLEY, WE CANNOT FIGURE OUT WHO THEY BELONG TOO, SENDING REPLACMENT - PLS SCRAP IN FIELD_x000a__x000a_SHIP TO _x000a_1100 GEZON PKWY SW_x000a_Wyoming, MI 49509_x000a__x000a_Hello_x000a__x000a_Allegion order #SO03188675, our PO #251118D – The hinges we received for Lines 4 and 5 on this order are incorrect.  They are 95” length instead of 93”, and they have EPT preps on them, which were not ordered.  There are a few stickers on these boxes that show door numbers (see attached photo 251118D-3) that are not on this order either.  I believe that these 2 hinges were supposed to be sent to a different customer, and maybe the hinges we were supposed to have got shipped somewhere else.  Can you please look into this for me?_x000a__x000a_Is there anything else we should know about this return?: The flush bolt on Line 7 was ordered as FB51P-18 630 but we received FB51P-12 630 instead.  Can we please get a return and replacement for this flush bolt as soon as possible?  Thank you_x000a_Selected primary Product Type: Accessories_x000a_Do you also need to update the Ship To Address on your order?: No_x000a_The original ship-to address is saved on the shipping tab._x000a_Did the label match the product inside?: Yes_x000a_Email: jdemaat@samorman.com_x000a_Phone Number: (616) 245-0583_x000a_Preferred Contact Method: Email"/>
    <s v="S A MORMAN &amp; CO"/>
    <s v="SO03188675"/>
    <s v="251118D"/>
    <s v="45619168"/>
    <n v="7"/>
    <s v="Ives / Gj Commercial"/>
    <s v="Accy"/>
    <s v="Flush Bolt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FBPART.1020: FB30/50 18&quot; ROD PKG"/>
    <m/>
    <m/>
    <m/>
    <d v="2025-12-04T19:00:00"/>
    <m/>
    <m/>
    <s v="Replace Only"/>
    <s v="Resolved"/>
    <s v="Portal Cases"/>
    <s v="Jacquelyn Bastone"/>
    <s v="Commercial"/>
    <d v="2025-12-04T19:00:00"/>
    <n v="1"/>
    <s v="Ives / Gj Commercial"/>
    <s v="Allegion Sent Missing Product / Part"/>
    <s v="Missing Product"/>
    <s v=""/>
    <s v="2026 / 02"/>
    <s v="Return / Replace / Scrap"/>
    <s v="Product"/>
    <x v="0"/>
  </r>
  <r>
    <d v="2026-02-26T10:10:55"/>
    <s v="CAS6452922"/>
    <s v="Issue"/>
    <s v="Return / Replace / Scrap"/>
    <s v="Incorrect/Missing Product"/>
    <m/>
    <m/>
    <x v="0"/>
    <s v="Exit"/>
    <x v="57"/>
    <x v="0"/>
    <s v="Replace:_x000a_Line 9: 1EA:_x000a_154 Stabilizer‑US19_x000a_Customer is missing pieces from stabilizer_x000a__x000a_Ship to:_x000a_INTERMOUNTAIN LOCK &amp; SECURITY_x000a_3106 S MAIN ST_x000a_Salt Lake City, UT 84115"/>
    <s v="IML Security Supply"/>
    <s v="SO03245803"/>
    <s v="695530"/>
    <s v="45688017 2/4/2026"/>
    <n v="9"/>
    <s v="Von Duprin"/>
    <s v="Exit"/>
    <s v="Mechanical Parts / 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d v="2026-02-03T19:00:00"/>
    <m/>
    <m/>
    <s v="Replace Only"/>
    <s v="Resolved"/>
    <s v="Latia Whorton"/>
    <s v="Karen Fischer"/>
    <s v="Commercial"/>
    <d v="2026-02-03T19:00:00"/>
    <n v="1"/>
    <s v="Von Duprin"/>
    <s v="Allegion Sent Missing Product / Part"/>
    <s v="Missing Part / Component"/>
    <s v=""/>
    <s v="2026 / 02"/>
    <s v="Return / Replace / Scrap"/>
    <s v="Product"/>
    <x v="0"/>
  </r>
  <r>
    <d v="2026-02-27T16:46:00"/>
    <s v="CAS6457305"/>
    <s v="Issue"/>
    <s v="Return / Replace / Scrap"/>
    <s v="Defective Product"/>
    <m/>
    <s v="Out of Box"/>
    <x v="8"/>
    <s v="Exit"/>
    <x v="79"/>
    <x v="0"/>
    <s v="Is there visible damage to exterior of shipping cartons?: no_x000a_Is there anything else we should know about your request?: Received exit with damage to head cover and missing trim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_x000a_"/>
    <s v="SPECIAL PROJECTS GROUP INC"/>
    <s v="SO03271279"/>
    <s v="205154"/>
    <s v="45716398"/>
    <n v="4"/>
    <m/>
    <m/>
    <m/>
    <m/>
    <n v="1"/>
    <s v="0491040~Imballaggio|1033~Insufficient Packaging|1036~Emballage|3082~Embalaje"/>
    <s v="1111040~Imballaggio|3082~Embalaje|1033~Insufficient Packaging|1036~Emballage"/>
    <m/>
    <x v="1"/>
    <m/>
    <s v="ED25"/>
    <m/>
    <m/>
    <m/>
    <d v="2026-02-23T19:00:00"/>
    <m/>
    <m/>
    <m/>
    <s v="Active"/>
    <s v="Portal Cases"/>
    <s v="Portal Cases"/>
    <s v="Commercial"/>
    <d v="2026-02-23T19:00:00"/>
    <n v="1"/>
    <s v="Falcon - Exit"/>
    <s v="Insufficient Packaging"/>
    <s v="Insufficient Packaging"/>
    <s v=""/>
    <s v="2026 / 02"/>
    <s v="Return / Replace / Scrap"/>
    <s v="Product"/>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ABEF19-8204-4FB1-94C4-53185B32E269}" name="PivotTable2" cacheId="137" applyNumberFormats="0" applyBorderFormats="0" applyFontFormats="0" applyPatternFormats="0" applyAlignmentFormats="0" applyWidthHeightFormats="1" dataCaption="Values" missingCaption="0" updatedVersion="8" minRefreshableVersion="3" useAutoFormatting="1" itemPrintTitles="1" createdVersion="6" indent="0" outline="1" outlineData="1" multipleFieldFilters="0">
  <location ref="B4:C23" firstHeaderRow="1" firstDataRow="1" firstDataCol="1" rowPageCount="1" colPageCount="1"/>
  <pivotFields count="46">
    <pivotField axis="axisPage" numFmtId="164" showAll="0">
      <items count="10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t="default"/>
      </items>
    </pivotField>
    <pivotField dataField="1" showAll="0"/>
    <pivotField showAll="0"/>
    <pivotField showAll="0">
      <items count="4">
        <item x="1"/>
        <item x="0"/>
        <item x="2"/>
        <item t="default"/>
      </items>
    </pivotField>
    <pivotField showAll="0">
      <items count="10">
        <item x="0"/>
        <item x="7"/>
        <item x="5"/>
        <item x="1"/>
        <item x="6"/>
        <item x="8"/>
        <item x="2"/>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5"/>
        <item x="2"/>
        <item x="8"/>
        <item x="3"/>
        <item x="1"/>
        <item x="0"/>
        <item x="7"/>
        <item x="9"/>
        <item x="6"/>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ortType="ascending">
      <items count="26">
        <item h="1" x="18"/>
        <item x="7"/>
        <item x="13"/>
        <item x="12"/>
        <item x="16"/>
        <item x="17"/>
        <item h="1" x="23"/>
        <item x="1"/>
        <item x="24"/>
        <item h="1" x="21"/>
        <item h="1" x="20"/>
        <item x="4"/>
        <item x="14"/>
        <item x="11"/>
        <item h="1" x="19"/>
        <item x="3"/>
        <item x="10"/>
        <item x="9"/>
        <item x="8"/>
        <item x="6"/>
        <item h="1" x="22"/>
        <item x="2"/>
        <item h="1" x="15"/>
        <item x="0"/>
        <item x="5"/>
        <item t="default"/>
      </items>
    </pivotField>
    <pivotField showAll="0"/>
    <pivotField showAll="0"/>
    <pivotField showAll="0"/>
    <pivotField showAll="0"/>
    <pivotField showAll="0"/>
    <pivotField showAll="0">
      <items count="4">
        <item h="1" x="2"/>
        <item h="1" x="1"/>
        <item x="0"/>
        <item t="default"/>
      </items>
    </pivotField>
  </pivotFields>
  <rowFields count="1">
    <field x="39"/>
  </rowFields>
  <rowItems count="19">
    <i>
      <x v="1"/>
    </i>
    <i>
      <x v="2"/>
    </i>
    <i>
      <x v="3"/>
    </i>
    <i>
      <x v="4"/>
    </i>
    <i>
      <x v="5"/>
    </i>
    <i>
      <x v="7"/>
    </i>
    <i>
      <x v="8"/>
    </i>
    <i>
      <x v="11"/>
    </i>
    <i>
      <x v="12"/>
    </i>
    <i>
      <x v="13"/>
    </i>
    <i>
      <x v="15"/>
    </i>
    <i>
      <x v="16"/>
    </i>
    <i>
      <x v="17"/>
    </i>
    <i>
      <x v="18"/>
    </i>
    <i>
      <x v="19"/>
    </i>
    <i>
      <x v="21"/>
    </i>
    <i>
      <x v="23"/>
    </i>
    <i>
      <x v="24"/>
    </i>
    <i t="grand">
      <x/>
    </i>
  </rowItems>
  <colItems count="1">
    <i/>
  </colItems>
  <pageFields count="1">
    <pageField fld="0" hier="-1"/>
  </pageFields>
  <dataFields count="1">
    <dataField name="Count of Case Numb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CC7423-99D1-4D24-ADA6-367275202B27}" name="PivotTable1" cacheId="14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5:B12" firstHeaderRow="1" firstDataRow="1" firstDataCol="1" rowPageCount="3" colPageCount="1"/>
  <pivotFields count="49">
    <pivotField numFmtId="164" subtotalTop="0" showAll="0"/>
    <pivotField subtotalTop="0" showAll="0"/>
    <pivotField showAll="0"/>
    <pivotField subtotalTop="0" showAll="0"/>
    <pivotField subtotalTop="0" showAll="0"/>
    <pivotField showAll="0"/>
    <pivotField showAll="0"/>
    <pivotField axis="axisRow" subtotalTop="0" showAll="0" sortType="descending">
      <items count="16">
        <item x="8"/>
        <item h="1" x="12"/>
        <item x="1"/>
        <item x="3"/>
        <item h="1" x="6"/>
        <item x="2"/>
        <item x="5"/>
        <item h="1" x="10"/>
        <item x="4"/>
        <item x="9"/>
        <item x="0"/>
        <item x="7"/>
        <item h="1" x="11"/>
        <item h="1" x="13"/>
        <item h="1" x="14"/>
        <item t="default"/>
      </items>
      <autoSortScope>
        <pivotArea dataOnly="0" outline="0" fieldPosition="0">
          <references count="1">
            <reference field="4294967294" count="1" selected="0">
              <x v="0"/>
            </reference>
          </references>
        </pivotArea>
      </autoSortScope>
    </pivotField>
    <pivotField subtotalTop="0" showAll="0"/>
    <pivotField axis="axisPage" subtotalTop="0" showAll="0">
      <items count="107">
        <item x="44"/>
        <item x="34"/>
        <item x="74"/>
        <item x="93"/>
        <item x="99"/>
        <item x="94"/>
        <item x="103"/>
        <item x="22"/>
        <item x="79"/>
        <item x="46"/>
        <item x="14"/>
        <item x="43"/>
        <item x="97"/>
        <item x="4"/>
        <item x="45"/>
        <item x="102"/>
        <item x="35"/>
        <item x="95"/>
        <item x="52"/>
        <item x="24"/>
        <item x="27"/>
        <item x="71"/>
        <item x="86"/>
        <item x="18"/>
        <item x="37"/>
        <item x="56"/>
        <item x="9"/>
        <item x="51"/>
        <item x="82"/>
        <item x="36"/>
        <item x="39"/>
        <item x="60"/>
        <item x="41"/>
        <item x="80"/>
        <item x="55"/>
        <item x="40"/>
        <item x="13"/>
        <item x="77"/>
        <item x="19"/>
        <item x="31"/>
        <item x="2"/>
        <item x="8"/>
        <item x="6"/>
        <item x="96"/>
        <item x="47"/>
        <item x="66"/>
        <item x="15"/>
        <item x="11"/>
        <item x="3"/>
        <item x="85"/>
        <item x="59"/>
        <item x="70"/>
        <item x="16"/>
        <item x="42"/>
        <item x="23"/>
        <item x="25"/>
        <item x="54"/>
        <item x="17"/>
        <item x="87"/>
        <item x="89"/>
        <item x="63"/>
        <item x="73"/>
        <item x="90"/>
        <item x="104"/>
        <item x="92"/>
        <item x="20"/>
        <item x="105"/>
        <item x="67"/>
        <item x="30"/>
        <item x="50"/>
        <item x="5"/>
        <item x="61"/>
        <item x="29"/>
        <item x="69"/>
        <item x="58"/>
        <item x="72"/>
        <item x="91"/>
        <item x="38"/>
        <item x="83"/>
        <item x="101"/>
        <item x="81"/>
        <item x="32"/>
        <item x="21"/>
        <item x="100"/>
        <item x="1"/>
        <item x="0"/>
        <item x="33"/>
        <item x="57"/>
        <item x="64"/>
        <item x="7"/>
        <item x="49"/>
        <item x="28"/>
        <item x="62"/>
        <item x="65"/>
        <item x="48"/>
        <item x="76"/>
        <item x="88"/>
        <item x="84"/>
        <item x="12"/>
        <item x="75"/>
        <item x="10"/>
        <item x="53"/>
        <item x="26"/>
        <item x="98"/>
        <item x="68"/>
        <item x="78"/>
        <item t="default"/>
      </items>
    </pivotField>
    <pivotField axis="axisRow" subtotalTop="0" showAll="0">
      <items count="10">
        <item sd="0" x="6"/>
        <item h="1" sd="0" x="7"/>
        <item sd="0" x="3"/>
        <item sd="0" x="4"/>
        <item sd="0" x="0"/>
        <item h="1" sd="0" x="5"/>
        <item sd="0" x="2"/>
        <item sd="0" x="1"/>
        <item h="1" sd="0" x="8"/>
        <item t="default" sd="0"/>
      </items>
    </pivotField>
    <pivotField subtotalTop="0" showAll="0"/>
    <pivotField subtotalTop="0" showAll="0"/>
    <pivotField subtotalTop="0" showAll="0"/>
    <pivotField subtotalTop="0" showAll="0"/>
    <pivotField subtotalTop="0" showAll="0"/>
    <pivotField showAll="0"/>
    <pivotField showAll="0"/>
    <pivotField showAll="0"/>
    <pivotField showAll="0"/>
    <pivotField subtotalTop="0" showAll="0"/>
    <pivotField subtotalTop="0" showAll="0"/>
    <pivotField subtotalTop="0" showAll="0"/>
    <pivotField subtotalTop="0" showAll="0"/>
    <pivotField subtotalTop="0" showAll="0"/>
    <pivotField axis="axisPage" multipleItemSelectionAllowed="1" showAll="0">
      <items count="5">
        <item x="2"/>
        <item x="0"/>
        <item x="3"/>
        <item x="1"/>
        <item t="default"/>
      </items>
    </pivotField>
    <pivotField subtotalTop="0" multipleItemSelectionAllowed="1" showAll="0"/>
    <pivotField subtotalTop="0" showAll="0"/>
    <pivotField subtotalTop="0" showAll="0"/>
    <pivotField showAll="0"/>
    <pivotField showAll="0"/>
    <pivotField showAll="0"/>
    <pivotField subtotalTop="0" showAll="0"/>
    <pivotField showAll="0"/>
    <pivotField subtotalTop="0" showAll="0"/>
    <pivotField showAll="0"/>
    <pivotField showAll="0"/>
    <pivotField showAll="0"/>
    <pivotField showAll="0"/>
    <pivotField numFmtId="14" showAll="0"/>
    <pivotField dataField="1" numFmtId="165" subtotalTop="0" showAll="0"/>
    <pivotField showAll="0"/>
    <pivotField showAll="0"/>
    <pivotField showAll="0"/>
    <pivotField showAll="0"/>
    <pivotField showAll="0"/>
    <pivotField showAll="0"/>
    <pivotField showAll="0"/>
    <pivotField axis="axisPage" subtotalTop="0" showAll="0">
      <items count="4">
        <item x="1"/>
        <item x="0"/>
        <item x="2"/>
        <item t="default"/>
      </items>
    </pivotField>
  </pivotFields>
  <rowFields count="2">
    <field x="10"/>
    <field x="7"/>
  </rowFields>
  <rowItems count="7">
    <i>
      <x/>
    </i>
    <i>
      <x v="2"/>
    </i>
    <i>
      <x v="3"/>
    </i>
    <i>
      <x v="4"/>
    </i>
    <i>
      <x v="6"/>
    </i>
    <i>
      <x v="7"/>
    </i>
    <i t="grand">
      <x/>
    </i>
  </rowItems>
  <colItems count="1">
    <i/>
  </colItems>
  <pageFields count="3">
    <pageField fld="25" hier="-1"/>
    <pageField fld="9" hier="-1"/>
    <pageField fld="48" hier="-1"/>
  </pageFields>
  <dataFields count="1">
    <dataField name="Sum of Valid Quantity (&lt;90 Days)" fld="40" baseField="0" baseItem="0"/>
  </dataFields>
  <formats count="7">
    <format dxfId="158">
      <pivotArea type="all" dataOnly="0" outline="0" fieldPosition="0"/>
    </format>
    <format dxfId="157">
      <pivotArea outline="0" collapsedLevelsAreSubtotals="1" fieldPosition="0"/>
    </format>
    <format dxfId="156">
      <pivotArea field="10" type="button" dataOnly="0" labelOnly="1" outline="0" axis="axisRow" fieldPosition="0"/>
    </format>
    <format dxfId="155">
      <pivotArea dataOnly="0" labelOnly="1" outline="0" axis="axisValues" fieldPosition="0"/>
    </format>
    <format dxfId="154">
      <pivotArea dataOnly="0" labelOnly="1" fieldPosition="0">
        <references count="1">
          <reference field="10" count="7">
            <x v="0"/>
            <x v="1"/>
            <x v="2"/>
            <x v="3"/>
            <x v="4"/>
            <x v="6"/>
            <x v="7"/>
          </reference>
        </references>
      </pivotArea>
    </format>
    <format dxfId="153">
      <pivotArea dataOnly="0" labelOnly="1" grandRow="1" outline="0" fieldPosition="0"/>
    </format>
    <format dxfId="1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int_of_Failure" xr10:uid="{48A4DC04-51B9-410F-853F-927CCA84844E}" sourceName="Point of Failure">
  <pivotTables>
    <pivotTable tabId="3" name="PivotTable2"/>
  </pivotTables>
  <data>
    <tabular pivotCacheId="236394970">
      <items count="10">
        <i x="5" s="1"/>
        <i x="0" s="1"/>
        <i x="9" s="1"/>
        <i x="6" s="1"/>
        <i x="2" s="1" nd="1"/>
        <i x="8" s="1" nd="1"/>
        <i x="3" s="1" nd="1"/>
        <i x="1" s="1" nd="1"/>
        <i x="7"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_Accountability" xr10:uid="{0259FEB0-5C69-49D9-B234-E4C9714AC3B0}" sourceName="Parent Accountability">
  <pivotTables>
    <pivotTable tabId="3" name="PivotTable2"/>
  </pivotTables>
  <data>
    <tabular pivotCacheId="236394970">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action_Type" xr10:uid="{438B792C-A172-49CF-A504-018FF49D77F5}" sourceName="Interaction Type">
  <pivotTables>
    <pivotTable tabId="3" name="PivotTable2"/>
  </pivotTables>
  <data>
    <tabular pivotCacheId="23639497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action_Subtype" xr10:uid="{CAD9510F-9D03-4AC2-8E8C-CD1C1A7758FE}" sourceName="Interaction Subtype">
  <pivotTables>
    <pivotTable tabId="3" name="PivotTable2"/>
  </pivotTables>
  <data>
    <tabular pivotCacheId="236394970">
      <items count="9">
        <i x="0" s="1"/>
        <i x="7" s="1"/>
        <i x="5" s="1"/>
        <i x="1" s="1"/>
        <i x="6" s="1"/>
        <i x="8" s="1"/>
        <i x="4" s="1"/>
        <i x="3"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224B3CE-F302-4F79-A723-B118F015C586}" sourceName="Brand">
  <pivotTables>
    <pivotTable tabId="4" name="PivotTable1"/>
  </pivotTables>
  <data>
    <tabular pivotCacheId="626385910">
      <items count="15">
        <i x="8" s="1"/>
        <i x="12"/>
        <i x="1" s="1"/>
        <i x="3" s="1"/>
        <i x="2" s="1"/>
        <i x="5" s="1"/>
        <i x="10"/>
        <i x="4" s="1"/>
        <i x="14"/>
        <i x="9" s="1"/>
        <i x="0" s="1"/>
        <i x="7" s="1"/>
        <i x="13" nd="1"/>
        <i x="6" nd="1"/>
        <i x="1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es" xr10:uid="{E6BEAD7B-BBD6-4F74-9B38-11823BF0C1FF}" sourceName="Series">
  <pivotTables>
    <pivotTable tabId="4" name="PivotTable1"/>
  </pivotTables>
  <data>
    <tabular pivotCacheId="626385910">
      <items count="106">
        <i x="44" s="1"/>
        <i x="34" s="1"/>
        <i x="74" s="1"/>
        <i x="93" s="1"/>
        <i x="99" s="1"/>
        <i x="94" s="1"/>
        <i x="103" s="1"/>
        <i x="22" s="1"/>
        <i x="79" s="1"/>
        <i x="104" s="1"/>
        <i x="46" s="1"/>
        <i x="14" s="1"/>
        <i x="43" s="1"/>
        <i x="97" s="1"/>
        <i x="4" s="1"/>
        <i x="29" s="1"/>
        <i x="45" s="1"/>
        <i x="88" s="1"/>
        <i x="102" s="1"/>
        <i x="35" s="1"/>
        <i x="95" s="1"/>
        <i x="52" s="1"/>
        <i x="21" s="1"/>
        <i x="65" s="1"/>
        <i x="24" s="1"/>
        <i x="27" s="1"/>
        <i x="90" s="1"/>
        <i x="71" s="1"/>
        <i x="86" s="1"/>
        <i x="68" s="1"/>
        <i x="18" s="1"/>
        <i x="53" s="1"/>
        <i x="26" s="1"/>
        <i x="75" s="1"/>
        <i x="61" s="1"/>
        <i x="37" s="1"/>
        <i x="56" s="1"/>
        <i x="10" s="1"/>
        <i x="12" s="1"/>
        <i x="9" s="1"/>
        <i x="51" s="1"/>
        <i x="82" s="1"/>
        <i x="83" s="1"/>
        <i x="32" s="1"/>
        <i x="69" s="1"/>
        <i x="36" s="1"/>
        <i x="39" s="1"/>
        <i x="48" s="1"/>
        <i x="49" s="1"/>
        <i x="41" s="1"/>
        <i x="62" s="1"/>
        <i x="100" s="1"/>
        <i x="55" s="1"/>
        <i x="58" s="1"/>
        <i x="40" s="1"/>
        <i x="1" s="1"/>
        <i x="13" s="1"/>
        <i x="5" s="1"/>
        <i x="19" s="1"/>
        <i x="31" s="1"/>
        <i x="2" s="1"/>
        <i x="8" s="1"/>
        <i x="6" s="1"/>
        <i x="101" s="1"/>
        <i x="72" s="1"/>
        <i x="96" s="1"/>
        <i x="47" s="1"/>
        <i x="57" s="1"/>
        <i x="20" s="1"/>
        <i x="66" s="1"/>
        <i x="89" s="1"/>
        <i x="11" s="1"/>
        <i x="3" s="1"/>
        <i x="30" s="1"/>
        <i x="85" s="1"/>
        <i x="38" s="1"/>
        <i x="7" s="1"/>
        <i x="92" s="1"/>
        <i x="28" s="1"/>
        <i x="59" s="1"/>
        <i x="64" s="1"/>
        <i x="70" s="1"/>
        <i x="16" s="1"/>
        <i x="50" s="1"/>
        <i x="81" s="1"/>
        <i x="42" s="1"/>
        <i x="23" s="1"/>
        <i x="25" s="1"/>
        <i x="54" s="1"/>
        <i x="17" s="1"/>
        <i x="0" s="1"/>
        <i x="87" s="1"/>
        <i x="84" s="1"/>
        <i x="105" s="1" nd="1"/>
        <i x="60" s="1" nd="1"/>
        <i x="80" s="1" nd="1"/>
        <i x="98" s="1" nd="1"/>
        <i x="77" s="1" nd="1"/>
        <i x="76" s="1" nd="1"/>
        <i x="67" s="1" nd="1"/>
        <i x="15" s="1" nd="1"/>
        <i x="91" s="1" nd="1"/>
        <i x="63" s="1" nd="1"/>
        <i x="33" s="1" nd="1"/>
        <i x="73" s="1" nd="1"/>
        <i x="78"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tory" xr10:uid="{929C3F8E-F081-4127-AD1E-599E6083C139}" sourceName="Factory">
  <pivotTables>
    <pivotTable tabId="4" name="PivotTable1"/>
  </pivotTables>
  <data>
    <tabular pivotCacheId="626385910">
      <items count="9">
        <i x="6" s="1"/>
        <i x="7"/>
        <i x="3" s="1"/>
        <i x="4" s="1"/>
        <i x="0" s="1"/>
        <i x="5"/>
        <i x="2" s="1"/>
        <i x="1" s="1"/>
        <i x="8"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int of Failure" xr10:uid="{0AC8FCAB-764B-4A48-AEA7-58B0D25D95EE}" cache="Slicer_Point_of_Failure" caption="Point of Failure" rowHeight="234950"/>
  <slicer name="Parent Accountability" xr10:uid="{F3A90097-80BB-4553-8C83-70BCF16C9C51}" cache="Slicer_Parent_Accountability" caption="Parent Accountability" rowHeight="234950"/>
  <slicer name="Interaction Type" xr10:uid="{80016842-7DB0-43EC-B517-06EEBEC76857}" cache="Slicer_Interaction_Type" caption="Interaction Type" rowHeight="234950"/>
  <slicer name="Interaction Subtype" xr10:uid="{C8066937-BBFC-4385-8D2C-FC15679D9DB4}" cache="Slicer_Interaction_Subtype" caption="Interaction Sub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CCE52491-2067-4926-8D0E-52FD06F9D17B}" cache="Slicer_Brand" caption="Brand" style="SlicerStyleLight6" rowHeight="241300"/>
  <slicer name="Series" xr10:uid="{D382DC84-DA8B-4A28-A63F-359D548D13B7}" cache="Slicer_Series" caption="Series" columnCount="5" rowHeight="241300"/>
  <slicer name="Factory" xr10:uid="{98E92851-47AB-4CA0-8911-16267E682D22}" cache="Slicer_Factory" caption="Factory"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FF550A-EB0E-461A-B00E-B195CB12E614}" name="casesIPO" displayName="casesIPO" ref="A7:AT1316" totalsRowShown="0" headerRowDxfId="151" dataDxfId="150" headerRowCellStyle="Normal 2" dataCellStyle="Normal 2">
  <autoFilter ref="A7:AT1316" xr:uid="{493FADE7-220F-4A24-A383-0F9061F025AD}"/>
  <sortState xmlns:xlrd2="http://schemas.microsoft.com/office/spreadsheetml/2017/richdata2" ref="A8:AT8">
    <sortCondition ref="A7:A8"/>
  </sortState>
  <tableColumns count="46">
    <tableColumn id="1" xr3:uid="{3F38F7DF-0D3A-4803-B74E-B2EEF88AD422}" name="Created On" dataDxfId="149" totalsRowDxfId="148" dataCellStyle="Normal 2" totalsRowCellStyle="Normal 2"/>
    <tableColumn id="2" xr3:uid="{DFBA6606-E5F0-4AD6-B9F1-06BC01F5EBA9}" name="Case Number" dataDxfId="147" totalsRowDxfId="146" dataCellStyle="Normal 2" totalsRowCellStyle="Normal 2"/>
    <tableColumn id="3" xr3:uid="{6F54A140-8F97-4B09-BF1A-CD2018D61495}" name="Case Type" dataDxfId="145" totalsRowDxfId="144" dataCellStyle="Normal 2" totalsRowCellStyle="Normal 2"/>
    <tableColumn id="4" xr3:uid="{6247A9C5-CE78-444B-A161-100CB1A473C5}" name="Interaction Type" dataDxfId="143" totalsRowDxfId="142" dataCellStyle="Normal 2" totalsRowCellStyle="Normal 2"/>
    <tableColumn id="5" xr3:uid="{3C78741D-C818-41CC-B01D-B942CBA82FE0}" name="Interaction Subtype" dataDxfId="141" totalsRowDxfId="140" dataCellStyle="Normal 2" totalsRowCellStyle="Normal 2"/>
    <tableColumn id="6" xr3:uid="{E31DDCA9-DAC3-46D4-92D1-BB3E9A8696EC}" name="Legacy Interaction Type" dataDxfId="139" totalsRowDxfId="138" dataCellStyle="Normal 2" totalsRowCellStyle="Normal 2"/>
    <tableColumn id="7" xr3:uid="{5B570DCB-68A3-4F2A-BD24-CB8B4CF0CC95}" name="OOB or Reliability?" dataDxfId="137" totalsRowDxfId="136" dataCellStyle="Normal 2" totalsRowCellStyle="Normal 2"/>
    <tableColumn id="8" xr3:uid="{54CD41EF-6504-4C5B-AC9B-DD011CF99E72}" name="Brand" dataDxfId="135" totalsRowDxfId="134" dataCellStyle="Normal 2" totalsRowCellStyle="Normal 2"/>
    <tableColumn id="9" xr3:uid="{55ED8D22-F279-4E60-8BF7-946B140C07CC}" name="Category" dataDxfId="133" totalsRowDxfId="132" dataCellStyle="Normal 2" totalsRowCellStyle="Normal 2"/>
    <tableColumn id="10" xr3:uid="{D71A56AE-4B66-4207-AAF5-B3F927E0D1CA}" name="Series" dataDxfId="131" totalsRowDxfId="130" dataCellStyle="Normal 2" totalsRowCellStyle="Normal 2"/>
    <tableColumn id="11" xr3:uid="{2028D3C5-CB94-4353-8F6E-31610E1C46D6}" name="Factory" dataDxfId="129" totalsRowDxfId="128" dataCellStyle="Normal 2" totalsRowCellStyle="Normal 2"/>
    <tableColumn id="12" xr3:uid="{3277F1DA-5F8F-4162-BCAF-621F9F4DAA7E}" name="Description" dataDxfId="127" totalsRowDxfId="126" dataCellStyle="Normal 2" totalsRowCellStyle="Normal 2"/>
    <tableColumn id="13" xr3:uid="{DC7F41E4-B265-46AA-B9C8-C31A934B7B3E}" name="Customer" dataDxfId="125" totalsRowDxfId="124" dataCellStyle="Normal 2" totalsRowCellStyle="Normal 2"/>
    <tableColumn id="14" xr3:uid="{EC60E329-2CBA-46CD-919C-7D6CF61D03E9}" name="Original Order #" dataDxfId="123" totalsRowDxfId="122" dataCellStyle="Normal 2" totalsRowCellStyle="Normal 2"/>
    <tableColumn id="15" xr3:uid="{CB35B97D-C497-420B-92FA-B63D05CC6D64}" name="PO #" dataDxfId="121" totalsRowDxfId="120" dataCellStyle="Normal 2" totalsRowCellStyle="Normal 2"/>
    <tableColumn id="16" xr3:uid="{B03E378A-C0D6-4C9E-B685-CE796D5BE421}" name="Invoice #" dataDxfId="119" totalsRowDxfId="118" dataCellStyle="Normal 2" totalsRowCellStyle="Normal 2"/>
    <tableColumn id="17" xr3:uid="{11BBEE0C-3CB9-44E1-8C0D-DB3F02E5F00E}" name="Line Number" dataDxfId="117" totalsRowDxfId="116" dataCellStyle="Normal 2" totalsRowCellStyle="Normal 2"/>
    <tableColumn id="18" xr3:uid="{CF33E901-C9B7-4148-A66D-3BB131256B4D}" name="Brand2" dataDxfId="115" totalsRowDxfId="114" dataCellStyle="Normal 2" totalsRowCellStyle="Normal 2"/>
    <tableColumn id="19" xr3:uid="{21E873E4-8A50-40E9-800C-04C60AC05801}" name="Category3" dataDxfId="113" totalsRowDxfId="112" dataCellStyle="Normal 2" totalsRowCellStyle="Normal 2"/>
    <tableColumn id="20" xr3:uid="{FD52B7EF-B454-4856-80BE-902B6AB32C88}" name="Series4" dataDxfId="111" totalsRowDxfId="110" dataCellStyle="Normal 2" totalsRowCellStyle="Normal 2"/>
    <tableColumn id="21" xr3:uid="{D5398BB2-C9B7-48C6-B54E-ED147C38282C}" name="Factory5" dataDxfId="109" totalsRowDxfId="108" dataCellStyle="Normal 2" totalsRowCellStyle="Normal 2"/>
    <tableColumn id="22" xr3:uid="{C2AA0171-0232-4AC2-B5D8-A450FA3E496C}" name="Quantity" dataDxfId="107" totalsRowDxfId="106" dataCellStyle="Normal 2" totalsRowCellStyle="Normal 2"/>
    <tableColumn id="23" xr3:uid="{476F6E9A-38AB-428C-AC1E-7680816B3448}" name="Reason" dataDxfId="105" totalsRowDxfId="104" dataCellStyle="Normal 2" totalsRowCellStyle="Normal 2"/>
    <tableColumn id="24" xr3:uid="{F68B1EE5-8D19-454A-9328-1B3A72516E78}" name="Detail Reason" dataDxfId="103" totalsRowDxfId="102" dataCellStyle="Normal 2" totalsRowCellStyle="Normal 2"/>
    <tableColumn id="25" xr3:uid="{F222439E-0E50-4BF4-8760-DAE380F7EE78}" name="Subdetail Reason" dataDxfId="101" totalsRowDxfId="100" dataCellStyle="Normal 2" totalsRowCellStyle="Normal 2"/>
    <tableColumn id="26" xr3:uid="{3C8A1E56-49D1-4229-A038-91B236E529EE}" name="Point of Failure" dataDxfId="99" totalsRowDxfId="98" dataCellStyle="Normal 2" totalsRowCellStyle="Normal 2"/>
    <tableColumn id="27" xr3:uid="{C9164687-E6DC-480F-BA5E-48D7BA5DF682}" name="Accountability" dataDxfId="97" totalsRowDxfId="96" dataCellStyle="Normal 2" totalsRowCellStyle="Normal 2"/>
    <tableColumn id="28" xr3:uid="{D2F1F893-86B9-46B2-9854-7863C53C2AB1}" name="Part #" dataDxfId="95" totalsRowDxfId="94" dataCellStyle="Normal 2" totalsRowCellStyle="Normal 2"/>
    <tableColumn id="29" xr3:uid="{25B4695F-9819-4D1B-A01A-A7239585D249}" name="Component" dataDxfId="93" totalsRowDxfId="92" dataCellStyle="Normal 2" totalsRowCellStyle="Normal 2"/>
    <tableColumn id="30" xr3:uid="{93429852-E7BB-47B4-97A7-8673B2244041}" name="Subcomponent" dataDxfId="91" totalsRowDxfId="90" dataCellStyle="Normal 2" totalsRowCellStyle="Normal 2"/>
    <tableColumn id="31" xr3:uid="{FC23BB5D-D5E4-4A53-84BA-D830AE1B60B4}" name="Manufacture Date" dataDxfId="89" totalsRowDxfId="88" dataCellStyle="Normal 2" totalsRowCellStyle="Normal 2"/>
    <tableColumn id="32" xr3:uid="{C172D99B-F660-428D-8613-D0FAE520FD99}" name="Ship Date" dataDxfId="87" totalsRowDxfId="86" dataCellStyle="Normal 2" totalsRowCellStyle="Normal 2"/>
    <tableColumn id="33" xr3:uid="{5202D0A9-FB06-4EBA-8665-41537E9D90BB}" name="Installation Date" dataDxfId="85" totalsRowDxfId="84" dataCellStyle="Normal 2" totalsRowCellStyle="Normal 2"/>
    <tableColumn id="34" xr3:uid="{2F04C14C-1239-45BD-89DB-833645F01DCF}" name="# of Lines Affected" dataDxfId="83" totalsRowDxfId="82" dataCellStyle="Normal 2" totalsRowCellStyle="Normal 2"/>
    <tableColumn id="35" xr3:uid="{38A6E587-0A31-49BE-808D-544453545AB9}" name="Transaction Type" dataDxfId="81" totalsRowDxfId="80" dataCellStyle="Normal 2" totalsRowCellStyle="Normal 2"/>
    <tableColumn id="36" xr3:uid="{A5155D25-EC7C-4ACE-93EA-81EE870A0997}" name="Status" dataDxfId="79" totalsRowDxfId="78" dataCellStyle="Normal 2" totalsRowCellStyle="Normal 2"/>
    <tableColumn id="37" xr3:uid="{6CA856DF-822C-42F0-A517-0AA2B2DC67CB}" name="Created By" dataDxfId="77" totalsRowDxfId="76" dataCellStyle="Normal 2" totalsRowCellStyle="Normal 2"/>
    <tableColumn id="39" xr3:uid="{9FD201C2-D2C6-479E-90D8-BDC822D3519A}" name="Owner" dataDxfId="75" totalsRowDxfId="74" dataCellStyle="Normal 2" totalsRowCellStyle="Normal 2"/>
    <tableColumn id="38" xr3:uid="{9727F3DE-5E97-45FC-9ABD-E8D27A1A25B8}" name="Functional Group" dataDxfId="73" totalsRowDxfId="72" dataCellStyle="Normal 2" totalsRowCellStyle="Normal 2"/>
    <tableColumn id="43" xr3:uid="{7D9D1FD4-A9A5-48EE-8856-B14605243E63}" name="Brand / Category" dataDxfId="71" dataCellStyle="Normal 2" totalsRowCellStyle="Normal 2">
      <calculatedColumnFormula>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calculatedColumnFormula>
    </tableColumn>
    <tableColumn id="44" xr3:uid="{A2025D79-7C3D-453F-B436-22C96266EB54}" name="Reason (English)" dataDxfId="70" totalsRowDxfId="69" dataCellStyle="Normal 2" totalsRowCellStyle="Normal 2">
      <calculatedColumnFormula>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calculatedColumnFormula>
    </tableColumn>
    <tableColumn id="45" xr3:uid="{0661DD83-E754-4103-BB5A-103D87CF67AD}" name="Detail Reason (English)" dataDxfId="68" totalsRowDxfId="67" dataCellStyle="Normal 2" totalsRowCellStyle="Normal 2">
      <calculatedColumnFormula>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calculatedColumnFormula>
    </tableColumn>
    <tableColumn id="46" xr3:uid="{E41E188C-BA70-4112-8D38-2ABDB6DF2EF4}" name="Subdetail Reason (English)" dataDxfId="66" totalsRowDxfId="65" dataCellStyle="Normal 2" totalsRowCellStyle="Normal 2">
      <calculatedColumnFormula>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calculatedColumnFormula>
    </tableColumn>
    <tableColumn id="47" xr3:uid="{45282894-18B2-4342-B37E-C95F1EC8A771}" name="Open Month" dataDxfId="64" totalsRowDxfId="63" dataCellStyle="Normal 2" totalsRowCellStyle="Normal 2">
      <calculatedColumnFormula>TEXT(casesIPO[[#This Row],[Created On]],"yyyy / mm")</calculatedColumnFormula>
    </tableColumn>
    <tableColumn id="48" xr3:uid="{33CC30DC-FB49-4D25-A1DA-55506DE97FFE}" name="Interaction Type (English)" dataDxfId="62" totalsRowDxfId="61" dataCellStyle="Normal 2" totalsRowCellStyle="Normal 2">
      <calculatedColumnFormula>casesIPO[[#This Row],[Interaction Type]]</calculatedColumnFormula>
    </tableColumn>
    <tableColumn id="49" xr3:uid="{57706F05-52DB-4FEB-A432-CB526A9CD2FC}" name="Parent Accountability" dataDxfId="60" totalsRowDxfId="59" dataCellStyle="Normal 2" totalsRowCellStyle="Normal 2">
      <calculatedColumnFormula>IF(casesIPO[[#This Row],[Point of Failure]]="Customer",casesIPO[[#This Row],[Point of Failure]],IF(OR(casesIPO[[#This Row],[Point of Failure]]="Product",casesIPO[[#This Row],[Point of Failure]]="Scheduling",casesIPO[[#This Row],[Point of Failure]]="Carrier",casesIPO[[#This Row],[Point of Failure]]="Shipping"),"Product","Customer Care"))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987471-5DF2-4FC4-93E9-A0305C66AFDA}" name="casesCPPM" displayName="casesCPPM" ref="A7:AW563" totalsRowShown="0" headerRowDxfId="58" dataDxfId="57" headerRowCellStyle="Normal 2" dataCellStyle="Normal 2">
  <autoFilter ref="A7:AW563" xr:uid="{0F5B3B39-FC75-4B49-9C4B-6E0D03DC5EE1}">
    <filterColumn colId="27">
      <filters>
        <filter val="Manufacturing"/>
        <filter val="Shipping Carrier"/>
      </filters>
    </filterColumn>
  </autoFilter>
  <sortState xmlns:xlrd2="http://schemas.microsoft.com/office/spreadsheetml/2017/richdata2" ref="A8:AW8">
    <sortCondition descending="1" ref="AO7:AO8"/>
    <sortCondition descending="1" ref="AO7:AO563"/>
  </sortState>
  <tableColumns count="49">
    <tableColumn id="1" xr3:uid="{C3E92166-669F-41FA-BD21-3E2C770ED948}" name="Created On" dataDxfId="56" dataCellStyle="Normal 2"/>
    <tableColumn id="2" xr3:uid="{5D756B93-1BBE-4D1D-8A56-C3909026F0FE}" name="Case Number" dataDxfId="55" dataCellStyle="Normal 2"/>
    <tableColumn id="3" xr3:uid="{53C5C820-C6D6-4AE5-A2FF-5248335C9B26}" name="Case Type" dataDxfId="54" dataCellStyle="Normal 2"/>
    <tableColumn id="4" xr3:uid="{2121E1E2-2C56-45FD-B9B4-49919A626C69}" name="Interaction Type" dataDxfId="53" dataCellStyle="Normal 2"/>
    <tableColumn id="5" xr3:uid="{35DE8286-A21D-4DAE-BE04-C38029E78C0D}" name="Interaction Subtype" dataDxfId="52" dataCellStyle="Normal 2"/>
    <tableColumn id="6" xr3:uid="{79ED7BE5-D54E-4BB1-A1CD-30BFD314E4A3}" name="Legacy Interaction Type" dataDxfId="51" dataCellStyle="Normal 2"/>
    <tableColumn id="7" xr3:uid="{A021D234-EC4F-42AC-959D-4A9F85BE9FA0}" name="OOB or Reliability?" dataDxfId="50" dataCellStyle="Normal 2"/>
    <tableColumn id="8" xr3:uid="{ABDF4A36-3471-45F8-9E40-3904CF975BBA}" name="Brand" dataDxfId="49" dataCellStyle="Normal 2"/>
    <tableColumn id="9" xr3:uid="{774A90BB-6411-444C-AD57-6FCE799A593A}" name="Category" dataDxfId="48" dataCellStyle="Normal 2"/>
    <tableColumn id="10" xr3:uid="{551BCCD2-E227-446C-9371-D3C5B97CC9C2}" name="Series" dataDxfId="47" dataCellStyle="Normal 2"/>
    <tableColumn id="11" xr3:uid="{E709B600-E6D5-44FD-84E9-A1F20AC5A9CF}" name="Factory" dataDxfId="46" dataCellStyle="Normal 2"/>
    <tableColumn id="12" xr3:uid="{24847167-805C-495B-B74B-A45BBD550BDF}" name="Description" dataDxfId="45" dataCellStyle="Normal 2"/>
    <tableColumn id="13" xr3:uid="{4444AB80-D659-4FAC-AD6C-201AB7EB54B9}" name="Customer" dataDxfId="44" dataCellStyle="Normal 2"/>
    <tableColumn id="14" xr3:uid="{A16F4518-BD64-4DAB-80F4-3DC16E57F69E}" name="Original Order #" dataDxfId="43" dataCellStyle="Normal 2"/>
    <tableColumn id="15" xr3:uid="{FCFEA2D0-0C30-440E-83E0-A6669AB61D3B}" name="PO #" dataDxfId="42" dataCellStyle="Normal 2"/>
    <tableColumn id="16" xr3:uid="{EA40C89F-6618-489A-A45C-63AD68458DF6}" name="Invoice #" dataDxfId="41" dataCellStyle="Normal 2"/>
    <tableColumn id="17" xr3:uid="{47676C86-BF62-4438-841E-FCADC71ED3DD}" name="Line Number" dataDxfId="40" dataCellStyle="Normal 2"/>
    <tableColumn id="18" xr3:uid="{4BBEB457-1E6A-47D7-BDE5-4F0ADA5528CC}" name="Brand2" dataDxfId="39" dataCellStyle="Normal 2"/>
    <tableColumn id="19" xr3:uid="{54D50072-32C5-4026-8296-0A8934DB10E2}" name="Category3" dataDxfId="38" dataCellStyle="Normal 2"/>
    <tableColumn id="20" xr3:uid="{2BE769D3-53EB-47DD-81CA-8C29BB8844F4}" name="Series4" dataDxfId="37" dataCellStyle="Normal 2"/>
    <tableColumn id="21" xr3:uid="{A2115163-AD59-4886-8C10-923A483431C1}" name="Factory5" dataDxfId="36" dataCellStyle="Normal 2"/>
    <tableColumn id="22" xr3:uid="{5504598D-CF25-417C-BDB5-9D020DBADA99}" name="Quantity" dataDxfId="35" dataCellStyle="Normal 2"/>
    <tableColumn id="23" xr3:uid="{A517A9A9-B08E-451F-96C1-D5D1E9AD470F}" name="Reason" dataDxfId="34" dataCellStyle="Normal 2"/>
    <tableColumn id="24" xr3:uid="{DFBD9722-A5DE-44E2-AC3E-1C81FD1149DC}" name="Detail Reason" dataDxfId="33" dataCellStyle="Normal 2"/>
    <tableColumn id="25" xr3:uid="{240E7D68-BA3D-44CA-A3C3-DA92BC3DA994}" name="Subdetail Reason" dataDxfId="32" dataCellStyle="Normal 2"/>
    <tableColumn id="26" xr3:uid="{2611ED14-4F32-4B96-A81E-D6C63C074830}" name="Point of Failure" dataDxfId="31" dataCellStyle="Normal 2"/>
    <tableColumn id="27" xr3:uid="{5BAB310C-E45E-45F1-9FA7-D08A2C8D0241}" name="Accountability" dataDxfId="30" dataCellStyle="Normal 2"/>
    <tableColumn id="28" xr3:uid="{20853494-8B6E-4B57-A7D3-2251AE81B0AA}" name="Part #" dataDxfId="29" dataCellStyle="Normal 2"/>
    <tableColumn id="29" xr3:uid="{2504C7F0-B62A-4C0A-A100-FD6EEC68E8C5}" name="Component" dataDxfId="28" dataCellStyle="Normal 2"/>
    <tableColumn id="30" xr3:uid="{5EC40293-9A46-48D3-89BC-56977E863650}" name="Subcomponent" dataDxfId="27" dataCellStyle="Normal 2"/>
    <tableColumn id="31" xr3:uid="{70138682-0384-4DD6-8F24-72A88A515138}" name="Manufacture Date" dataDxfId="26" dataCellStyle="Normal 2"/>
    <tableColumn id="32" xr3:uid="{C6BF4C61-3DB3-4641-AEBF-1EB5FABE08B2}" name="Ship Date" dataDxfId="25" dataCellStyle="Normal 2"/>
    <tableColumn id="33" xr3:uid="{7219DE88-A852-4593-9FCF-25B88FB40BF0}" name="Installation Date" dataDxfId="24" dataCellStyle="Normal 2"/>
    <tableColumn id="34" xr3:uid="{F5FAC938-E43C-40F8-99B1-BE51126BB3F1}" name="# of Lines Affected" dataDxfId="23" dataCellStyle="Normal 2"/>
    <tableColumn id="35" xr3:uid="{666BCC56-9AE4-41E4-9A77-153233CB28EB}" name="Transaction Type" dataDxfId="22" dataCellStyle="Normal 2"/>
    <tableColumn id="36" xr3:uid="{C102531C-DA06-4A5B-950B-08EF9644B22B}" name="Status" dataDxfId="21" dataCellStyle="Normal 2"/>
    <tableColumn id="40" xr3:uid="{FC17754D-E919-4067-B3C0-89464815C48E}" name="Created By " dataDxfId="20" dataCellStyle="Normal 2"/>
    <tableColumn id="39" xr3:uid="{69CFC778-3ADB-4D5E-9E6B-7C9EE53EE073}" name="Owner" dataDxfId="19" dataCellStyle="Normal 2"/>
    <tableColumn id="37" xr3:uid="{21C90FB2-EA6C-4FEB-81BC-0093B2379F13}" name="Functional Group" dataDxfId="18" dataCellStyle="Normal 2"/>
    <tableColumn id="38" xr3:uid="{DA5ED8C3-9782-4D8F-962A-B2D1B690AAE1}" name="Oldest Date" dataDxfId="17" dataCellStyle="Normal 2">
      <calculatedColumnFormula>MIN(casesCPPM[[#This Row],[Manufacture Date]:[Installation Date]])</calculatedColumnFormula>
    </tableColumn>
    <tableColumn id="56" xr3:uid="{2C97AD89-C424-47EC-A8C4-1296124CE62B}" name="Valid Quantity (&lt;90 Days)" dataDxfId="16" dataCellStyle="Normal 2">
      <calculatedColumnFormula>IF(AND((casesCPPM[[#This Row],[Created On]]-casesCPPM[[#This Row],[Oldest Date]])&gt;90,casesCPPM[[#This Row],[Oldest Date]]&lt;&gt;""),0,casesCPPM[[#This Row],[Quantity]])</calculatedColumnFormula>
    </tableColumn>
    <tableColumn id="49" xr3:uid="{6939FE3F-89D6-4828-8B94-3B80611D37A1}" name="Brand / Category" dataDxfId="15" dataCellStyle="Normal 2">
      <calculatedColumnFormula>IF(casesCPPM[[#This Row],[Brand]]="","",IF(casesCPPM[[#This Row],[Brand]]&lt;&gt;"Falcon",casesCPPM[[#This Row],[Brand]],IF(casesCPPM[[#This Row],[Category]]&lt;&gt;"Dctl",casesCPPM[[#This Row],[Brand]]&amp;" - "&amp;casesCPPM[[#This Row],[Category]],casesCPPM[[#This Row],[Brand]]&amp;" - Closer")))</calculatedColumnFormula>
    </tableColumn>
    <tableColumn id="50" xr3:uid="{5A027C89-2BF4-4758-8D05-BF129DFAF4FB}" name="Reason (English)" dataDxfId="14" dataCellStyle="Normal 2">
      <calculatedColumnFormula>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calculatedColumnFormula>
    </tableColumn>
    <tableColumn id="51" xr3:uid="{AB0356F4-AF11-450C-9543-93C4DC0F0AB0}" name="Detail Reason (English)" dataDxfId="13" dataCellStyle="Normal 2">
      <calculatedColumnFormula>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calculatedColumnFormula>
    </tableColumn>
    <tableColumn id="52" xr3:uid="{7C9A2E30-0962-4736-9DAC-4C0A05249CEC}" name="Subdetail Reason (English)" dataDxfId="12" dataCellStyle="Normal 2">
      <calculatedColumnFormula>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calculatedColumnFormula>
    </tableColumn>
    <tableColumn id="53" xr3:uid="{59D0B811-2DC8-4F78-BD5E-BC9BD3BC7017}" name="Open Month" dataDxfId="11" dataCellStyle="Normal 2">
      <calculatedColumnFormula>TEXT(casesCPPM[[#This Row],[Created On]],"yyyy / mm")</calculatedColumnFormula>
    </tableColumn>
    <tableColumn id="54" xr3:uid="{B254C057-55AA-44FB-A118-62B3C3475831}" name="Interaction Type (English)" dataDxfId="10" dataCellStyle="Normal 2">
      <calculatedColumnFormula>casesCPPM[[#This Row],[Interaction Type]]</calculatedColumnFormula>
    </tableColumn>
    <tableColumn id="55" xr3:uid="{884C9DEA-E6BF-40B4-8F13-CFB0AF1835D0}" name="Parent Accountability" dataDxfId="9" dataCellStyle="Normal 2">
      <calculatedColumnFormula>IF(casesCPPM[[#This Row],[Point of Failure]]="Customer",casesCPPM[[#This Row],[Point of Failure]],IF(OR(casesCPPM[[#This Row],[Point of Failure]]="Product",casesCPPM[[#This Row],[Point of Failure]]="Scheduling",casesCPPM[[#This Row],[Point of Failure]]="Carrier",casesCPPM[[#This Row],[Point of Failure]]="Shipping"),"Product","Customer Care"))</calculatedColumnFormula>
    </tableColumn>
    <tableColumn id="57" xr3:uid="{54D14049-F8F0-4E00-A5FD-4DA41570D460}" name="Cards or Readers" dataDxfId="8" dataCellStyle="Normal 2">
      <calculatedColumnFormula array="1">IF(NOT(ISERROR(FIND("Reader",casesCPPM[[#This Row],[Series4]]))),"Reader",IF(SUMPRODUCT(--ISNUMBER(SEARCH({"card","credential","ibutton"},casesCPPM[[#This Row],[Series4]])))&gt;0,"Card","Unknown"))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6EDE3-8F5F-4509-A490-2D971E162E04}">
  <sheetPr codeName="Sheet2">
    <tabColor rgb="FF00B050"/>
  </sheetPr>
  <dimension ref="B1:L30"/>
  <sheetViews>
    <sheetView showGridLines="0" workbookViewId="0">
      <selection activeCell="C8" sqref="C8"/>
    </sheetView>
  </sheetViews>
  <sheetFormatPr defaultRowHeight="15" x14ac:dyDescent="0.25"/>
  <cols>
    <col min="1" max="1" width="30.7109375" customWidth="1"/>
    <col min="2" max="2" width="29.42578125" bestFit="1" customWidth="1"/>
    <col min="3" max="3" width="22" bestFit="1" customWidth="1"/>
  </cols>
  <sheetData>
    <row r="1" spans="2:12" x14ac:dyDescent="0.25">
      <c r="L1" t="s">
        <v>0</v>
      </c>
    </row>
    <row r="2" spans="2:12" x14ac:dyDescent="0.25">
      <c r="B2" s="38" t="s">
        <v>1</v>
      </c>
      <c r="C2" t="s">
        <v>2</v>
      </c>
    </row>
    <row r="3" spans="2:12" x14ac:dyDescent="0.25">
      <c r="D3" s="1">
        <f>SUMIF($B$5:$B$40,"&lt;&gt;"&amp;"Grand Total",$D$5:$D$40)</f>
        <v>49614</v>
      </c>
    </row>
    <row r="4" spans="2:12" x14ac:dyDescent="0.25">
      <c r="B4" s="38" t="s">
        <v>3</v>
      </c>
      <c r="C4" t="s">
        <v>4</v>
      </c>
      <c r="D4" s="2" t="s">
        <v>5</v>
      </c>
      <c r="E4" s="2" t="s">
        <v>6</v>
      </c>
    </row>
    <row r="5" spans="2:12" x14ac:dyDescent="0.25">
      <c r="B5" s="3" t="s">
        <v>7</v>
      </c>
      <c r="C5" s="45">
        <v>17</v>
      </c>
      <c r="D5">
        <f>IF(AND($B5&lt;&gt;"",$B5&lt;&gt;"Grand Total"),_xlfn.IFNA(VLOOKUP($B5,orders,2,FALSE),""),IF($B5="Grand Total",IF($D$3&gt;0,$D$3,""),""))</f>
        <v>1230</v>
      </c>
      <c r="E5" s="4">
        <f>IFERROR(IF($B5&lt;&gt;"",$C5/$D5,""),"")</f>
        <v>1.3821138211382113E-2</v>
      </c>
    </row>
    <row r="6" spans="2:12" x14ac:dyDescent="0.25">
      <c r="B6" s="3" t="s">
        <v>8</v>
      </c>
      <c r="C6" s="45">
        <v>5</v>
      </c>
      <c r="D6">
        <f t="shared" ref="D6:D20" si="0">IF(AND($B6&lt;&gt;"",$B6&lt;&gt;"Grand Total"),_xlfn.IFNA(VLOOKUP($B6,orders,2,FALSE),""),IF($B6="Grand Total",IF($D$3&gt;0,$D$3,""),""))</f>
        <v>606</v>
      </c>
      <c r="E6" s="4">
        <f t="shared" ref="E6:E30" si="1">IFERROR(IF($B6&lt;&gt;"",$C6/$D6,""),"")</f>
        <v>8.2508250825082501E-3</v>
      </c>
    </row>
    <row r="7" spans="2:12" x14ac:dyDescent="0.25">
      <c r="B7" s="3" t="s">
        <v>9</v>
      </c>
      <c r="C7" s="45">
        <v>22</v>
      </c>
      <c r="D7">
        <f t="shared" si="0"/>
        <v>949</v>
      </c>
      <c r="E7" s="4">
        <f t="shared" si="1"/>
        <v>2.3182297154899896E-2</v>
      </c>
    </row>
    <row r="8" spans="2:12" x14ac:dyDescent="0.25">
      <c r="B8" s="3" t="s">
        <v>10</v>
      </c>
      <c r="C8" s="45">
        <v>21</v>
      </c>
      <c r="D8">
        <f t="shared" si="0"/>
        <v>1358</v>
      </c>
      <c r="E8" s="4">
        <f t="shared" si="1"/>
        <v>1.5463917525773196E-2</v>
      </c>
    </row>
    <row r="9" spans="2:12" x14ac:dyDescent="0.25">
      <c r="B9" s="3" t="s">
        <v>11</v>
      </c>
      <c r="C9" s="45">
        <v>3</v>
      </c>
      <c r="D9">
        <f t="shared" si="0"/>
        <v>1871</v>
      </c>
      <c r="E9" s="4">
        <f t="shared" si="1"/>
        <v>1.6034206306787815E-3</v>
      </c>
    </row>
    <row r="10" spans="2:12" x14ac:dyDescent="0.25">
      <c r="B10" s="3" t="s">
        <v>12</v>
      </c>
      <c r="C10" s="45">
        <v>70</v>
      </c>
      <c r="D10">
        <f t="shared" si="0"/>
        <v>8583</v>
      </c>
      <c r="E10" s="4">
        <f t="shared" si="1"/>
        <v>8.1556565303506929E-3</v>
      </c>
    </row>
    <row r="11" spans="2:12" x14ac:dyDescent="0.25">
      <c r="B11" s="3" t="s">
        <v>13</v>
      </c>
      <c r="C11" s="45">
        <v>1</v>
      </c>
      <c r="D11">
        <f t="shared" si="0"/>
        <v>61</v>
      </c>
      <c r="E11" s="4">
        <f t="shared" si="1"/>
        <v>1.6393442622950821E-2</v>
      </c>
    </row>
    <row r="12" spans="2:12" x14ac:dyDescent="0.25">
      <c r="B12" s="3" t="s">
        <v>14</v>
      </c>
      <c r="C12" s="45">
        <v>72</v>
      </c>
      <c r="D12">
        <f t="shared" si="0"/>
        <v>6283</v>
      </c>
      <c r="E12" s="4">
        <f t="shared" si="1"/>
        <v>1.1459493872353971E-2</v>
      </c>
    </row>
    <row r="13" spans="2:12" x14ac:dyDescent="0.25">
      <c r="B13" s="3" t="s">
        <v>15</v>
      </c>
      <c r="C13" s="45">
        <v>3</v>
      </c>
      <c r="D13">
        <f t="shared" si="0"/>
        <v>163</v>
      </c>
      <c r="E13" s="4">
        <f t="shared" si="1"/>
        <v>1.8404907975460124E-2</v>
      </c>
    </row>
    <row r="14" spans="2:12" x14ac:dyDescent="0.25">
      <c r="B14" s="3" t="s">
        <v>16</v>
      </c>
      <c r="C14" s="45">
        <v>4</v>
      </c>
      <c r="D14">
        <f t="shared" si="0"/>
        <v>617</v>
      </c>
      <c r="E14" s="4">
        <f t="shared" si="1"/>
        <v>6.4829821717990272E-3</v>
      </c>
    </row>
    <row r="15" spans="2:12" x14ac:dyDescent="0.25">
      <c r="B15" s="3" t="s">
        <v>17</v>
      </c>
      <c r="C15" s="45">
        <v>121</v>
      </c>
      <c r="D15">
        <f t="shared" si="0"/>
        <v>9347</v>
      </c>
      <c r="E15" s="4">
        <f t="shared" si="1"/>
        <v>1.2945330052423237E-2</v>
      </c>
    </row>
    <row r="16" spans="2:12" x14ac:dyDescent="0.25">
      <c r="B16" s="3" t="s">
        <v>18</v>
      </c>
      <c r="C16" s="45">
        <v>67</v>
      </c>
      <c r="D16">
        <f t="shared" si="0"/>
        <v>498</v>
      </c>
      <c r="E16" s="4">
        <f t="shared" si="1"/>
        <v>0.13453815261044177</v>
      </c>
    </row>
    <row r="17" spans="2:5" x14ac:dyDescent="0.25">
      <c r="B17" s="3" t="s">
        <v>19</v>
      </c>
      <c r="C17" s="45">
        <v>15</v>
      </c>
      <c r="D17">
        <f t="shared" si="0"/>
        <v>513</v>
      </c>
      <c r="E17" s="4">
        <f t="shared" si="1"/>
        <v>2.9239766081871343E-2</v>
      </c>
    </row>
    <row r="18" spans="2:5" x14ac:dyDescent="0.25">
      <c r="B18" s="3" t="s">
        <v>20</v>
      </c>
      <c r="C18" s="45">
        <v>38</v>
      </c>
      <c r="D18">
        <f t="shared" si="0"/>
        <v>3203</v>
      </c>
      <c r="E18" s="4">
        <f t="shared" si="1"/>
        <v>1.1863877614736186E-2</v>
      </c>
    </row>
    <row r="19" spans="2:5" x14ac:dyDescent="0.25">
      <c r="B19" s="3" t="s">
        <v>21</v>
      </c>
      <c r="C19" s="45">
        <v>14</v>
      </c>
      <c r="D19">
        <f t="shared" si="0"/>
        <v>492</v>
      </c>
      <c r="E19" s="4">
        <f t="shared" si="1"/>
        <v>2.8455284552845527E-2</v>
      </c>
    </row>
    <row r="20" spans="2:5" x14ac:dyDescent="0.25">
      <c r="B20" s="3" t="s">
        <v>22</v>
      </c>
      <c r="C20" s="45">
        <v>33</v>
      </c>
      <c r="D20" s="5">
        <f t="shared" si="0"/>
        <v>5072</v>
      </c>
      <c r="E20" s="4">
        <f t="shared" si="1"/>
        <v>6.5063091482649845E-3</v>
      </c>
    </row>
    <row r="21" spans="2:5" x14ac:dyDescent="0.25">
      <c r="B21" s="3" t="s">
        <v>23</v>
      </c>
      <c r="C21" s="45">
        <v>112</v>
      </c>
      <c r="D21">
        <f t="shared" ref="D21:D30" si="2">IF(AND($B21&lt;&gt;"",$B21&lt;&gt;"Grand Total"),_xlfn.IFNA(VLOOKUP($B21,orders,2,FALSE),""),IF($B21="Grand Total",IF($D$3&gt;0,$D$3,""),""))</f>
        <v>5705</v>
      </c>
      <c r="E21" s="4">
        <f t="shared" si="1"/>
        <v>1.9631901840490799E-2</v>
      </c>
    </row>
    <row r="22" spans="2:5" x14ac:dyDescent="0.25">
      <c r="B22" s="3" t="s">
        <v>24</v>
      </c>
      <c r="C22" s="45">
        <v>27</v>
      </c>
      <c r="D22">
        <f t="shared" si="2"/>
        <v>3063</v>
      </c>
      <c r="E22" s="4">
        <f t="shared" si="1"/>
        <v>8.8148873653281102E-3</v>
      </c>
    </row>
    <row r="23" spans="2:5" x14ac:dyDescent="0.25">
      <c r="B23" s="3" t="s">
        <v>25</v>
      </c>
      <c r="C23" s="45">
        <v>645</v>
      </c>
      <c r="D23">
        <f t="shared" si="2"/>
        <v>49614</v>
      </c>
      <c r="E23" s="4">
        <f t="shared" si="1"/>
        <v>1.3000362800822349E-2</v>
      </c>
    </row>
    <row r="24" spans="2:5" x14ac:dyDescent="0.25">
      <c r="D24" t="str">
        <f t="shared" si="2"/>
        <v/>
      </c>
      <c r="E24" s="4" t="str">
        <f t="shared" si="1"/>
        <v/>
      </c>
    </row>
    <row r="25" spans="2:5" x14ac:dyDescent="0.25">
      <c r="D25" t="str">
        <f t="shared" si="2"/>
        <v/>
      </c>
      <c r="E25" s="4" t="str">
        <f t="shared" si="1"/>
        <v/>
      </c>
    </row>
    <row r="26" spans="2:5" x14ac:dyDescent="0.25">
      <c r="D26" t="str">
        <f t="shared" si="2"/>
        <v/>
      </c>
      <c r="E26" s="4" t="str">
        <f t="shared" si="1"/>
        <v/>
      </c>
    </row>
    <row r="27" spans="2:5" x14ac:dyDescent="0.25">
      <c r="D27" t="str">
        <f t="shared" si="2"/>
        <v/>
      </c>
      <c r="E27" s="4" t="str">
        <f t="shared" si="1"/>
        <v/>
      </c>
    </row>
    <row r="28" spans="2:5" x14ac:dyDescent="0.25">
      <c r="D28" t="str">
        <f t="shared" si="2"/>
        <v/>
      </c>
      <c r="E28" s="4" t="str">
        <f t="shared" si="1"/>
        <v/>
      </c>
    </row>
    <row r="29" spans="2:5" x14ac:dyDescent="0.25">
      <c r="D29" t="str">
        <f t="shared" si="2"/>
        <v/>
      </c>
      <c r="E29" s="4" t="str">
        <f t="shared" si="1"/>
        <v/>
      </c>
    </row>
    <row r="30" spans="2:5" x14ac:dyDescent="0.25">
      <c r="D30" t="str">
        <f t="shared" si="2"/>
        <v/>
      </c>
      <c r="E30" s="4" t="str">
        <f t="shared" si="1"/>
        <v/>
      </c>
    </row>
  </sheetData>
  <conditionalFormatting sqref="D5:E30">
    <cfRule type="expression" dxfId="7" priority="1">
      <formula>$B5="Grand Total"</formula>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72B77-88E5-45F5-A811-7E9D1F6D0001}">
  <sheetPr codeName="Sheet5">
    <tabColor rgb="FFFFFF00"/>
  </sheetPr>
  <dimension ref="A1:B12"/>
  <sheetViews>
    <sheetView showGridLines="0" workbookViewId="0">
      <selection activeCell="L1" sqref="L1"/>
    </sheetView>
  </sheetViews>
  <sheetFormatPr defaultRowHeight="15" x14ac:dyDescent="0.25"/>
  <cols>
    <col min="1" max="1" width="16.140625" bestFit="1" customWidth="1"/>
    <col min="2" max="2" width="30.7109375" bestFit="1" customWidth="1"/>
  </cols>
  <sheetData>
    <row r="1" spans="1:2" x14ac:dyDescent="0.25">
      <c r="A1" s="39" t="s">
        <v>26</v>
      </c>
      <c r="B1" s="6" t="s">
        <v>2</v>
      </c>
    </row>
    <row r="2" spans="1:2" x14ac:dyDescent="0.25">
      <c r="A2" s="39" t="s">
        <v>27</v>
      </c>
      <c r="B2" s="6" t="s">
        <v>2</v>
      </c>
    </row>
    <row r="3" spans="1:2" x14ac:dyDescent="0.25">
      <c r="A3" s="39" t="s">
        <v>28</v>
      </c>
      <c r="B3" s="6" t="s">
        <v>2</v>
      </c>
    </row>
    <row r="4" spans="1:2" x14ac:dyDescent="0.25">
      <c r="A4" s="7"/>
      <c r="B4" s="7"/>
    </row>
    <row r="5" spans="1:2" x14ac:dyDescent="0.25">
      <c r="A5" s="40" t="s">
        <v>3</v>
      </c>
      <c r="B5" s="8" t="s">
        <v>29</v>
      </c>
    </row>
    <row r="6" spans="1:2" x14ac:dyDescent="0.25">
      <c r="A6" s="9" t="s">
        <v>30</v>
      </c>
      <c r="B6" s="46">
        <v>86</v>
      </c>
    </row>
    <row r="7" spans="1:2" x14ac:dyDescent="0.25">
      <c r="A7" s="10" t="s">
        <v>31</v>
      </c>
      <c r="B7" s="47">
        <v>97</v>
      </c>
    </row>
    <row r="8" spans="1:2" x14ac:dyDescent="0.25">
      <c r="A8" s="10" t="s">
        <v>32</v>
      </c>
      <c r="B8" s="47">
        <v>12</v>
      </c>
    </row>
    <row r="9" spans="1:2" x14ac:dyDescent="0.25">
      <c r="A9" s="10" t="s">
        <v>33</v>
      </c>
      <c r="B9" s="47">
        <v>509</v>
      </c>
    </row>
    <row r="10" spans="1:2" x14ac:dyDescent="0.25">
      <c r="A10" s="10" t="s">
        <v>34</v>
      </c>
      <c r="B10" s="47">
        <v>62</v>
      </c>
    </row>
    <row r="11" spans="1:2" x14ac:dyDescent="0.25">
      <c r="A11" s="11" t="s">
        <v>35</v>
      </c>
      <c r="B11" s="47">
        <v>589</v>
      </c>
    </row>
    <row r="12" spans="1:2" x14ac:dyDescent="0.25">
      <c r="A12" s="12" t="s">
        <v>25</v>
      </c>
      <c r="B12" s="48">
        <v>1355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AAE6F-A0FD-457F-8381-D3964344CC87}">
  <sheetPr codeName="Sheet4"/>
  <dimension ref="A1:B23"/>
  <sheetViews>
    <sheetView zoomScale="85" zoomScaleNormal="85" workbookViewId="0">
      <selection activeCell="B2" sqref="B2:B22"/>
    </sheetView>
  </sheetViews>
  <sheetFormatPr defaultColWidth="9.28515625" defaultRowHeight="13.5" x14ac:dyDescent="0.25"/>
  <cols>
    <col min="1" max="1" width="24.7109375" style="14" bestFit="1" customWidth="1"/>
    <col min="2" max="2" width="8.7109375" style="14" bestFit="1" customWidth="1"/>
    <col min="3" max="16384" width="9.28515625" style="14"/>
  </cols>
  <sheetData>
    <row r="1" spans="1:2" x14ac:dyDescent="0.25">
      <c r="A1" s="13" t="s">
        <v>39</v>
      </c>
      <c r="B1" s="13" t="s">
        <v>5</v>
      </c>
    </row>
    <row r="2" spans="1:2" x14ac:dyDescent="0.25">
      <c r="A2" s="14" t="s">
        <v>36</v>
      </c>
      <c r="B2" s="15">
        <v>172</v>
      </c>
    </row>
    <row r="3" spans="1:2" x14ac:dyDescent="0.25">
      <c r="A3" s="14" t="s">
        <v>37</v>
      </c>
      <c r="B3" s="15">
        <v>173</v>
      </c>
    </row>
    <row r="4" spans="1:2" x14ac:dyDescent="0.25">
      <c r="A4" s="14" t="s">
        <v>7</v>
      </c>
      <c r="B4" s="15">
        <v>1230</v>
      </c>
    </row>
    <row r="5" spans="1:2" x14ac:dyDescent="0.25">
      <c r="A5" s="14" t="s">
        <v>8</v>
      </c>
      <c r="B5" s="15">
        <v>606</v>
      </c>
    </row>
    <row r="6" spans="1:2" x14ac:dyDescent="0.25">
      <c r="A6" s="14" t="s">
        <v>9</v>
      </c>
      <c r="B6" s="15">
        <v>949</v>
      </c>
    </row>
    <row r="7" spans="1:2" x14ac:dyDescent="0.25">
      <c r="A7" s="14" t="s">
        <v>10</v>
      </c>
      <c r="B7" s="15">
        <v>1358</v>
      </c>
    </row>
    <row r="8" spans="1:2" x14ac:dyDescent="0.25">
      <c r="A8" s="14" t="s">
        <v>11</v>
      </c>
      <c r="B8" s="15">
        <v>1871</v>
      </c>
    </row>
    <row r="9" spans="1:2" x14ac:dyDescent="0.25">
      <c r="A9" s="14" t="s">
        <v>13</v>
      </c>
      <c r="B9" s="15">
        <v>61</v>
      </c>
    </row>
    <row r="10" spans="1:2" x14ac:dyDescent="0.25">
      <c r="A10" s="14" t="s">
        <v>12</v>
      </c>
      <c r="B10" s="15">
        <v>8583</v>
      </c>
    </row>
    <row r="11" spans="1:2" x14ac:dyDescent="0.25">
      <c r="A11" s="14" t="s">
        <v>14</v>
      </c>
      <c r="B11" s="15">
        <v>6283</v>
      </c>
    </row>
    <row r="12" spans="1:2" x14ac:dyDescent="0.25">
      <c r="A12" s="14" t="s">
        <v>15</v>
      </c>
      <c r="B12" s="15">
        <v>163</v>
      </c>
    </row>
    <row r="13" spans="1:2" x14ac:dyDescent="0.25">
      <c r="A13" s="14" t="s">
        <v>16</v>
      </c>
      <c r="B13" s="15">
        <v>617</v>
      </c>
    </row>
    <row r="14" spans="1:2" x14ac:dyDescent="0.25">
      <c r="A14" s="14" t="s">
        <v>38</v>
      </c>
      <c r="B14" s="15">
        <v>0</v>
      </c>
    </row>
    <row r="15" spans="1:2" x14ac:dyDescent="0.25">
      <c r="A15" s="14" t="s">
        <v>17</v>
      </c>
      <c r="B15" s="15">
        <v>9347</v>
      </c>
    </row>
    <row r="16" spans="1:2" x14ac:dyDescent="0.25">
      <c r="A16" s="14" t="s">
        <v>18</v>
      </c>
      <c r="B16" s="15">
        <v>498</v>
      </c>
    </row>
    <row r="17" spans="1:2" x14ac:dyDescent="0.25">
      <c r="A17" s="14" t="s">
        <v>20</v>
      </c>
      <c r="B17" s="15">
        <v>3203</v>
      </c>
    </row>
    <row r="18" spans="1:2" x14ac:dyDescent="0.25">
      <c r="A18" s="14" t="s">
        <v>19</v>
      </c>
      <c r="B18" s="15">
        <v>513</v>
      </c>
    </row>
    <row r="19" spans="1:2" x14ac:dyDescent="0.25">
      <c r="A19" s="14" t="s">
        <v>21</v>
      </c>
      <c r="B19" s="15">
        <v>492</v>
      </c>
    </row>
    <row r="20" spans="1:2" x14ac:dyDescent="0.25">
      <c r="A20" s="14" t="s">
        <v>22</v>
      </c>
      <c r="B20" s="15">
        <v>5072</v>
      </c>
    </row>
    <row r="21" spans="1:2" x14ac:dyDescent="0.25">
      <c r="A21" s="14" t="s">
        <v>23</v>
      </c>
      <c r="B21" s="15">
        <v>5705</v>
      </c>
    </row>
    <row r="22" spans="1:2" x14ac:dyDescent="0.25">
      <c r="A22" s="14" t="s">
        <v>24</v>
      </c>
      <c r="B22" s="15">
        <v>3063</v>
      </c>
    </row>
    <row r="23" spans="1:2" x14ac:dyDescent="0.25">
      <c r="A23" s="14" t="s">
        <v>40</v>
      </c>
      <c r="B23" s="1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62B8-196D-4E98-98AF-EF7C07D6AA68}">
  <sheetPr codeName="Sheet7"/>
  <dimension ref="A1:AT1316"/>
  <sheetViews>
    <sheetView tabSelected="1" topLeftCell="AD437" zoomScaleNormal="100" workbookViewId="0">
      <selection activeCell="H74" sqref="H74"/>
    </sheetView>
  </sheetViews>
  <sheetFormatPr defaultColWidth="9.28515625" defaultRowHeight="15" x14ac:dyDescent="0.25"/>
  <cols>
    <col min="1" max="1" width="15.28515625" style="7" bestFit="1" customWidth="1"/>
    <col min="2" max="2" width="14.28515625" style="7" customWidth="1"/>
    <col min="3" max="3" width="16.7109375" style="7" customWidth="1"/>
    <col min="4" max="4" width="19.42578125" style="7" customWidth="1"/>
    <col min="5" max="6" width="14.28515625" style="7" customWidth="1"/>
    <col min="8" max="8" width="36.42578125" style="7" customWidth="1"/>
    <col min="9" max="12" width="14.28515625" style="7" customWidth="1"/>
    <col min="13" max="13" width="14.7109375" style="7" customWidth="1"/>
    <col min="14" max="14" width="14.28515625" style="7" customWidth="1"/>
    <col min="15" max="15" width="16.7109375" style="7" customWidth="1"/>
    <col min="16" max="16" width="14.28515625" style="7" customWidth="1"/>
    <col min="17" max="17" width="16" style="7" customWidth="1"/>
    <col min="18" max="19" width="14.28515625" style="7" customWidth="1"/>
    <col min="20" max="20" width="20.5703125" style="7" customWidth="1"/>
    <col min="21" max="21" width="22.5703125" style="7" customWidth="1"/>
    <col min="22" max="22" width="26.7109375" style="7" customWidth="1"/>
    <col min="23" max="23" width="14.28515625" style="7" customWidth="1"/>
    <col min="24" max="24" width="24.7109375" style="7" customWidth="1"/>
    <col min="25" max="25" width="34" style="7" customWidth="1"/>
    <col min="26" max="26" width="14.28515625" style="7" customWidth="1"/>
    <col min="27" max="27" width="17.28515625" style="7" customWidth="1"/>
    <col min="28" max="28" width="14.28515625" style="7" customWidth="1"/>
    <col min="29" max="29" width="14.7109375" style="7" customWidth="1"/>
    <col min="30" max="34" width="14.28515625" style="7" customWidth="1"/>
    <col min="35" max="35" width="15" style="7" customWidth="1"/>
    <col min="36" max="39" width="14.28515625" style="7" customWidth="1"/>
    <col min="40" max="40" width="21" style="7" bestFit="1" customWidth="1"/>
    <col min="41" max="41" width="14.28515625" style="7" customWidth="1"/>
    <col min="42" max="42" width="11.7109375" style="7" customWidth="1"/>
    <col min="43" max="44" width="9.28515625" style="7"/>
    <col min="45" max="46" width="20.42578125" style="7" bestFit="1" customWidth="1"/>
    <col min="47" max="47" width="13.28515625" style="7" bestFit="1" customWidth="1"/>
    <col min="48" max="16384" width="9.28515625" style="7"/>
  </cols>
  <sheetData>
    <row r="1" spans="1:46" ht="9" customHeight="1" x14ac:dyDescent="0.25">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7"/>
      <c r="AO1" s="18"/>
      <c r="AP1" s="18"/>
      <c r="AQ1" s="18"/>
      <c r="AR1" s="18"/>
      <c r="AS1" s="18"/>
      <c r="AT1" s="18"/>
    </row>
    <row r="2" spans="1:46" ht="27" customHeight="1" x14ac:dyDescent="0.25">
      <c r="A2" s="19" t="s">
        <v>41</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7"/>
      <c r="AO2" s="18"/>
      <c r="AP2" s="18"/>
      <c r="AQ2" s="18"/>
      <c r="AR2" s="18"/>
      <c r="AS2" s="18"/>
      <c r="AT2" s="18"/>
    </row>
    <row r="3" spans="1:46" ht="9" customHeight="1" x14ac:dyDescent="0.2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7"/>
      <c r="AO3" s="18"/>
      <c r="AP3" s="18"/>
      <c r="AQ3" s="18"/>
      <c r="AR3" s="18"/>
      <c r="AS3" s="18"/>
      <c r="AT3" s="18"/>
    </row>
    <row r="4" spans="1:46" ht="18" customHeight="1" collapsed="1" x14ac:dyDescent="0.25">
      <c r="A4" s="20" t="s">
        <v>42</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7"/>
      <c r="AO4" s="18"/>
      <c r="AP4" s="18"/>
      <c r="AQ4" s="18"/>
      <c r="AR4" s="18"/>
      <c r="AS4" s="18"/>
      <c r="AT4" s="18"/>
    </row>
    <row r="5" spans="1:46" ht="18" customHeight="1" collapsed="1" x14ac:dyDescent="0.25">
      <c r="A5" s="21" t="s">
        <v>43</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7"/>
      <c r="AO5" s="18"/>
      <c r="AP5" s="18"/>
      <c r="AQ5" s="18"/>
      <c r="AR5" s="18"/>
      <c r="AS5" s="18"/>
      <c r="AT5" s="18"/>
    </row>
    <row r="6" spans="1:46" ht="9" customHeight="1" x14ac:dyDescent="0.25">
      <c r="G6" s="7"/>
      <c r="AN6" s="18"/>
      <c r="AO6" s="18"/>
      <c r="AP6" s="18"/>
      <c r="AQ6" s="18"/>
      <c r="AR6" s="18"/>
      <c r="AS6" s="18"/>
      <c r="AT6" s="18"/>
    </row>
    <row r="7" spans="1:46" s="25" customFormat="1" ht="42" customHeight="1" x14ac:dyDescent="0.25">
      <c r="A7" s="22" t="s">
        <v>1</v>
      </c>
      <c r="B7" s="22" t="s">
        <v>44</v>
      </c>
      <c r="C7" s="22" t="s">
        <v>45</v>
      </c>
      <c r="D7" s="22" t="s">
        <v>46</v>
      </c>
      <c r="E7" s="22" t="s">
        <v>47</v>
      </c>
      <c r="F7" s="22" t="s">
        <v>48</v>
      </c>
      <c r="G7" s="22" t="s">
        <v>49</v>
      </c>
      <c r="H7" s="22" t="s">
        <v>39</v>
      </c>
      <c r="I7" s="22" t="s">
        <v>50</v>
      </c>
      <c r="J7" s="22" t="s">
        <v>27</v>
      </c>
      <c r="K7" s="22" t="s">
        <v>51</v>
      </c>
      <c r="L7" s="22" t="s">
        <v>52</v>
      </c>
      <c r="M7" s="22" t="s">
        <v>53</v>
      </c>
      <c r="N7" s="22" t="s">
        <v>54</v>
      </c>
      <c r="O7" s="22" t="s">
        <v>55</v>
      </c>
      <c r="P7" s="22" t="s">
        <v>56</v>
      </c>
      <c r="Q7" s="22" t="s">
        <v>57</v>
      </c>
      <c r="R7" s="22" t="s">
        <v>58</v>
      </c>
      <c r="S7" s="22" t="s">
        <v>59</v>
      </c>
      <c r="T7" s="22" t="s">
        <v>60</v>
      </c>
      <c r="U7" s="22" t="s">
        <v>61</v>
      </c>
      <c r="V7" s="22" t="s">
        <v>62</v>
      </c>
      <c r="W7" s="22" t="s">
        <v>63</v>
      </c>
      <c r="X7" s="22" t="s">
        <v>64</v>
      </c>
      <c r="Y7" s="22" t="s">
        <v>65</v>
      </c>
      <c r="Z7" s="23" t="s">
        <v>26</v>
      </c>
      <c r="AA7" s="22" t="s">
        <v>66</v>
      </c>
      <c r="AB7" s="22" t="s">
        <v>67</v>
      </c>
      <c r="AC7" s="22" t="s">
        <v>68</v>
      </c>
      <c r="AD7" s="22" t="s">
        <v>69</v>
      </c>
      <c r="AE7" s="22" t="s">
        <v>70</v>
      </c>
      <c r="AF7" s="22" t="s">
        <v>71</v>
      </c>
      <c r="AG7" s="22" t="s">
        <v>72</v>
      </c>
      <c r="AH7" s="22" t="s">
        <v>73</v>
      </c>
      <c r="AI7" s="22" t="s">
        <v>74</v>
      </c>
      <c r="AJ7" s="22" t="s">
        <v>75</v>
      </c>
      <c r="AK7" s="22" t="s">
        <v>76</v>
      </c>
      <c r="AL7" s="22" t="s">
        <v>77</v>
      </c>
      <c r="AM7" s="22" t="s">
        <v>78</v>
      </c>
      <c r="AN7" s="24" t="s">
        <v>79</v>
      </c>
      <c r="AO7" s="24" t="s">
        <v>80</v>
      </c>
      <c r="AP7" s="24" t="s">
        <v>81</v>
      </c>
      <c r="AQ7" s="24" t="s">
        <v>82</v>
      </c>
      <c r="AR7" s="24" t="s">
        <v>83</v>
      </c>
      <c r="AS7" s="24" t="s">
        <v>84</v>
      </c>
      <c r="AT7" s="24" t="s">
        <v>85</v>
      </c>
    </row>
    <row r="8" spans="1:46" x14ac:dyDescent="0.25">
      <c r="A8" s="26">
        <v>46076.4750347222</v>
      </c>
      <c r="B8" s="27" t="s">
        <v>86</v>
      </c>
      <c r="C8" s="27" t="s">
        <v>87</v>
      </c>
      <c r="D8" s="27" t="s">
        <v>88</v>
      </c>
      <c r="E8" s="27" t="s">
        <v>89</v>
      </c>
      <c r="F8" s="27"/>
      <c r="G8" s="27" t="s">
        <v>90</v>
      </c>
      <c r="H8" s="27" t="s">
        <v>23</v>
      </c>
      <c r="I8" s="27" t="s">
        <v>91</v>
      </c>
      <c r="J8" s="27" t="s">
        <v>92</v>
      </c>
      <c r="K8" s="27" t="s">
        <v>33</v>
      </c>
      <c r="L8" s="27" t="s">
        <v>93</v>
      </c>
      <c r="M8" s="27" t="s">
        <v>94</v>
      </c>
      <c r="N8" s="28" t="s">
        <v>95</v>
      </c>
      <c r="O8" s="27" t="s">
        <v>96</v>
      </c>
      <c r="P8" s="27" t="s">
        <v>97</v>
      </c>
      <c r="Q8" s="27">
        <v>9</v>
      </c>
      <c r="R8" s="27" t="s">
        <v>23</v>
      </c>
      <c r="S8" s="27" t="s">
        <v>91</v>
      </c>
      <c r="T8" s="27" t="s">
        <v>92</v>
      </c>
      <c r="U8" s="27" t="s">
        <v>33</v>
      </c>
      <c r="V8" s="27">
        <v>1</v>
      </c>
      <c r="W8" s="27" t="s">
        <v>98</v>
      </c>
      <c r="X8" s="27" t="s">
        <v>99</v>
      </c>
      <c r="Y8" s="27" t="s">
        <v>100</v>
      </c>
      <c r="Z8" s="27" t="s">
        <v>101</v>
      </c>
      <c r="AA8" s="28"/>
      <c r="AB8" s="27" t="s">
        <v>102</v>
      </c>
      <c r="AC8" s="29" t="s">
        <v>103</v>
      </c>
      <c r="AD8" s="27"/>
      <c r="AE8" s="27"/>
      <c r="AF8" s="27">
        <v>45999.791666666701</v>
      </c>
      <c r="AG8" s="27"/>
      <c r="AH8" s="27"/>
      <c r="AI8" s="27" t="s">
        <v>104</v>
      </c>
      <c r="AJ8" s="27" t="s">
        <v>105</v>
      </c>
      <c r="AK8" s="27" t="s">
        <v>106</v>
      </c>
      <c r="AL8" s="27" t="s">
        <v>107</v>
      </c>
      <c r="AM8" s="27" t="s">
        <v>108</v>
      </c>
      <c r="AN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Dogging Issue</v>
      </c>
      <c r="AQ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Cannot Dog Device</v>
      </c>
      <c r="AR8" s="27" t="str">
        <f>TEXT(casesIPO[[#This Row],[Created On]],"yyyy / mm")</f>
        <v>2026 / 02</v>
      </c>
      <c r="AS8" s="27" t="str">
        <f>casesIPO[[#This Row],[Interaction Type]]</f>
        <v>Return / Replace / Scrap</v>
      </c>
      <c r="AT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 spans="1:46" x14ac:dyDescent="0.25">
      <c r="A9" s="26">
        <v>46076.557256944398</v>
      </c>
      <c r="B9" s="27" t="s">
        <v>109</v>
      </c>
      <c r="C9" s="27" t="s">
        <v>87</v>
      </c>
      <c r="D9" s="27" t="s">
        <v>88</v>
      </c>
      <c r="E9" s="27" t="s">
        <v>110</v>
      </c>
      <c r="F9" s="27"/>
      <c r="G9" s="27"/>
      <c r="H9" s="27" t="s">
        <v>12</v>
      </c>
      <c r="I9" s="27" t="s">
        <v>111</v>
      </c>
      <c r="J9" s="27" t="s">
        <v>112</v>
      </c>
      <c r="K9" s="27" t="s">
        <v>33</v>
      </c>
      <c r="L9" s="27" t="s">
        <v>113</v>
      </c>
      <c r="M9" s="27" t="s">
        <v>114</v>
      </c>
      <c r="N9" s="28" t="s">
        <v>115</v>
      </c>
      <c r="O9" s="27" t="s">
        <v>116</v>
      </c>
      <c r="P9" s="27" t="s">
        <v>117</v>
      </c>
      <c r="Q9" s="27">
        <v>1</v>
      </c>
      <c r="R9" s="27" t="s">
        <v>12</v>
      </c>
      <c r="S9" s="27" t="s">
        <v>111</v>
      </c>
      <c r="T9" s="27" t="s">
        <v>118</v>
      </c>
      <c r="U9" s="27" t="s">
        <v>33</v>
      </c>
      <c r="V9" s="27">
        <v>10</v>
      </c>
      <c r="W9" s="27" t="s">
        <v>119</v>
      </c>
      <c r="X9" s="27" t="s">
        <v>120</v>
      </c>
      <c r="Y9" s="27"/>
      <c r="Z9" s="27" t="s">
        <v>101</v>
      </c>
      <c r="AA9" s="28"/>
      <c r="AB9" s="27" t="s">
        <v>121</v>
      </c>
      <c r="AC9" s="29"/>
      <c r="AD9" s="27"/>
      <c r="AE9" s="27"/>
      <c r="AF9" s="27">
        <v>46069.791666666701</v>
      </c>
      <c r="AG9" s="27"/>
      <c r="AH9" s="27"/>
      <c r="AI9" s="27" t="s">
        <v>104</v>
      </c>
      <c r="AJ9" s="27" t="s">
        <v>105</v>
      </c>
      <c r="AK9" s="27" t="s">
        <v>106</v>
      </c>
      <c r="AL9" s="27" t="s">
        <v>122</v>
      </c>
      <c r="AM9" s="27" t="s">
        <v>108</v>
      </c>
      <c r="AN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 s="27" t="str">
        <f>TEXT(casesIPO[[#This Row],[Created On]],"yyyy / mm")</f>
        <v>2026 / 02</v>
      </c>
      <c r="AS9" s="27" t="str">
        <f>casesIPO[[#This Row],[Interaction Type]]</f>
        <v>Return / Replace / Scrap</v>
      </c>
      <c r="AT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 spans="1:46" x14ac:dyDescent="0.25">
      <c r="A10" s="26">
        <v>46076.557256944398</v>
      </c>
      <c r="B10" s="27" t="s">
        <v>109</v>
      </c>
      <c r="C10" s="27" t="s">
        <v>87</v>
      </c>
      <c r="D10" s="27" t="s">
        <v>88</v>
      </c>
      <c r="E10" s="27" t="s">
        <v>110</v>
      </c>
      <c r="F10" s="27"/>
      <c r="G10" s="27"/>
      <c r="H10" s="27" t="s">
        <v>12</v>
      </c>
      <c r="I10" s="27" t="s">
        <v>111</v>
      </c>
      <c r="J10" s="27" t="s">
        <v>112</v>
      </c>
      <c r="K10" s="27" t="s">
        <v>33</v>
      </c>
      <c r="L10" s="27" t="s">
        <v>113</v>
      </c>
      <c r="M10" s="27" t="s">
        <v>114</v>
      </c>
      <c r="N10" s="28" t="s">
        <v>115</v>
      </c>
      <c r="O10" s="27" t="s">
        <v>116</v>
      </c>
      <c r="P10" s="27" t="s">
        <v>117</v>
      </c>
      <c r="Q10" s="27">
        <v>2</v>
      </c>
      <c r="R10" s="27" t="s">
        <v>12</v>
      </c>
      <c r="S10" s="27" t="s">
        <v>111</v>
      </c>
      <c r="T10" s="27" t="s">
        <v>118</v>
      </c>
      <c r="U10" s="27" t="s">
        <v>33</v>
      </c>
      <c r="V10" s="27">
        <v>7</v>
      </c>
      <c r="W10" s="27" t="s">
        <v>119</v>
      </c>
      <c r="X10" s="27" t="s">
        <v>120</v>
      </c>
      <c r="Y10" s="27"/>
      <c r="Z10" s="27" t="s">
        <v>101</v>
      </c>
      <c r="AA10" s="28"/>
      <c r="AB10" s="27" t="s">
        <v>121</v>
      </c>
      <c r="AC10" s="29"/>
      <c r="AD10" s="27"/>
      <c r="AE10" s="27"/>
      <c r="AF10" s="27">
        <v>46069.791666666701</v>
      </c>
      <c r="AG10" s="27"/>
      <c r="AH10" s="27"/>
      <c r="AI10" s="27" t="s">
        <v>104</v>
      </c>
      <c r="AJ10" s="27" t="s">
        <v>105</v>
      </c>
      <c r="AK10" s="27" t="s">
        <v>106</v>
      </c>
      <c r="AL10" s="27" t="s">
        <v>122</v>
      </c>
      <c r="AM10" s="27" t="s">
        <v>108</v>
      </c>
      <c r="AN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 s="27" t="str">
        <f>TEXT(casesIPO[[#This Row],[Created On]],"yyyy / mm")</f>
        <v>2026 / 02</v>
      </c>
      <c r="AS10" s="27" t="str">
        <f>casesIPO[[#This Row],[Interaction Type]]</f>
        <v>Return / Replace / Scrap</v>
      </c>
      <c r="AT1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 spans="1:46" x14ac:dyDescent="0.25">
      <c r="A11" s="26">
        <v>46076.5803703704</v>
      </c>
      <c r="B11" s="27" t="s">
        <v>123</v>
      </c>
      <c r="C11" s="27" t="s">
        <v>87</v>
      </c>
      <c r="D11" s="27" t="s">
        <v>88</v>
      </c>
      <c r="E11" s="27" t="s">
        <v>110</v>
      </c>
      <c r="F11" s="27"/>
      <c r="G11" s="27"/>
      <c r="H11" s="27" t="s">
        <v>22</v>
      </c>
      <c r="I11" s="27" t="s">
        <v>124</v>
      </c>
      <c r="J11" s="27" t="s">
        <v>125</v>
      </c>
      <c r="K11" s="27" t="s">
        <v>30</v>
      </c>
      <c r="L11" s="27" t="s">
        <v>126</v>
      </c>
      <c r="M11" s="27" t="s">
        <v>127</v>
      </c>
      <c r="N11" s="28" t="s">
        <v>128</v>
      </c>
      <c r="O11" s="27" t="s">
        <v>129</v>
      </c>
      <c r="P11" s="27" t="s">
        <v>130</v>
      </c>
      <c r="Q11" s="27">
        <v>1</v>
      </c>
      <c r="R11" s="27" t="s">
        <v>22</v>
      </c>
      <c r="S11" s="27" t="s">
        <v>124</v>
      </c>
      <c r="T11" s="27" t="s">
        <v>125</v>
      </c>
      <c r="U11" s="27" t="s">
        <v>30</v>
      </c>
      <c r="V11" s="27">
        <v>1</v>
      </c>
      <c r="W11" s="27" t="s">
        <v>131</v>
      </c>
      <c r="X11" s="27" t="s">
        <v>132</v>
      </c>
      <c r="Y11" s="27"/>
      <c r="Z11" s="27" t="s">
        <v>133</v>
      </c>
      <c r="AA11" s="28"/>
      <c r="AB11" s="27"/>
      <c r="AC11" s="29"/>
      <c r="AD11" s="27"/>
      <c r="AE11" s="27"/>
      <c r="AF11" s="27">
        <v>46074</v>
      </c>
      <c r="AG11" s="27"/>
      <c r="AH11" s="27"/>
      <c r="AI11" s="27" t="s">
        <v>104</v>
      </c>
      <c r="AJ11" s="27" t="s">
        <v>134</v>
      </c>
      <c r="AK11" s="27" t="s">
        <v>135</v>
      </c>
      <c r="AL11" s="27" t="s">
        <v>135</v>
      </c>
      <c r="AM11" s="27" t="s">
        <v>108</v>
      </c>
      <c r="AN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Series</v>
      </c>
      <c r="AQ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 s="27" t="str">
        <f>TEXT(casesIPO[[#This Row],[Created On]],"yyyy / mm")</f>
        <v>2026 / 02</v>
      </c>
      <c r="AS11" s="27" t="str">
        <f>casesIPO[[#This Row],[Interaction Type]]</f>
        <v>Return / Replace / Scrap</v>
      </c>
      <c r="AT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 spans="1:46" x14ac:dyDescent="0.25">
      <c r="A12" s="26">
        <v>46076.5803703704</v>
      </c>
      <c r="B12" s="27" t="s">
        <v>123</v>
      </c>
      <c r="C12" s="27" t="s">
        <v>87</v>
      </c>
      <c r="D12" s="27" t="s">
        <v>88</v>
      </c>
      <c r="E12" s="27" t="s">
        <v>110</v>
      </c>
      <c r="F12" s="27"/>
      <c r="G12" s="27"/>
      <c r="H12" s="27" t="s">
        <v>22</v>
      </c>
      <c r="I12" s="27" t="s">
        <v>124</v>
      </c>
      <c r="J12" s="27" t="s">
        <v>125</v>
      </c>
      <c r="K12" s="27" t="s">
        <v>30</v>
      </c>
      <c r="L12" s="27" t="s">
        <v>126</v>
      </c>
      <c r="M12" s="27" t="s">
        <v>127</v>
      </c>
      <c r="N12" s="28" t="s">
        <v>128</v>
      </c>
      <c r="O12" s="27" t="s">
        <v>129</v>
      </c>
      <c r="P12" s="27" t="s">
        <v>130</v>
      </c>
      <c r="Q12" s="27">
        <v>2</v>
      </c>
      <c r="R12" s="27" t="s">
        <v>22</v>
      </c>
      <c r="S12" s="27" t="s">
        <v>124</v>
      </c>
      <c r="T12" s="27" t="s">
        <v>125</v>
      </c>
      <c r="U12" s="27" t="s">
        <v>30</v>
      </c>
      <c r="V12" s="27">
        <v>1</v>
      </c>
      <c r="W12" s="27" t="s">
        <v>131</v>
      </c>
      <c r="X12" s="27" t="s">
        <v>132</v>
      </c>
      <c r="Y12" s="27"/>
      <c r="Z12" s="27" t="s">
        <v>133</v>
      </c>
      <c r="AA12" s="28"/>
      <c r="AB12" s="27"/>
      <c r="AC12" s="29"/>
      <c r="AD12" s="27"/>
      <c r="AE12" s="27"/>
      <c r="AF12" s="27">
        <v>46074</v>
      </c>
      <c r="AG12" s="27"/>
      <c r="AH12" s="27"/>
      <c r="AI12" s="27" t="s">
        <v>104</v>
      </c>
      <c r="AJ12" s="27" t="s">
        <v>134</v>
      </c>
      <c r="AK12" s="27" t="s">
        <v>135</v>
      </c>
      <c r="AL12" s="27" t="s">
        <v>135</v>
      </c>
      <c r="AM12" s="27" t="s">
        <v>108</v>
      </c>
      <c r="AN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Series</v>
      </c>
      <c r="AQ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 s="27" t="str">
        <f>TEXT(casesIPO[[#This Row],[Created On]],"yyyy / mm")</f>
        <v>2026 / 02</v>
      </c>
      <c r="AS12" s="27" t="str">
        <f>casesIPO[[#This Row],[Interaction Type]]</f>
        <v>Return / Replace / Scrap</v>
      </c>
      <c r="AT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 spans="1:46" x14ac:dyDescent="0.25">
      <c r="A13" s="26">
        <v>46076.738171296303</v>
      </c>
      <c r="B13" s="27" t="s">
        <v>136</v>
      </c>
      <c r="C13" s="27" t="s">
        <v>87</v>
      </c>
      <c r="D13" s="27" t="s">
        <v>88</v>
      </c>
      <c r="E13" s="27" t="s">
        <v>110</v>
      </c>
      <c r="F13" s="27"/>
      <c r="G13" s="27"/>
      <c r="H13" s="27" t="s">
        <v>22</v>
      </c>
      <c r="I13" s="27" t="s">
        <v>124</v>
      </c>
      <c r="J13" s="27" t="s">
        <v>137</v>
      </c>
      <c r="K13" s="27" t="s">
        <v>30</v>
      </c>
      <c r="L13" s="27" t="s">
        <v>138</v>
      </c>
      <c r="M13" s="27" t="s">
        <v>139</v>
      </c>
      <c r="N13" s="28" t="s">
        <v>140</v>
      </c>
      <c r="O13" s="27" t="s">
        <v>141</v>
      </c>
      <c r="P13" s="27" t="s">
        <v>142</v>
      </c>
      <c r="Q13" s="27">
        <v>2</v>
      </c>
      <c r="R13" s="27" t="s">
        <v>22</v>
      </c>
      <c r="S13" s="27" t="s">
        <v>124</v>
      </c>
      <c r="T13" s="27" t="s">
        <v>137</v>
      </c>
      <c r="U13" s="27" t="s">
        <v>30</v>
      </c>
      <c r="V13" s="27">
        <v>1</v>
      </c>
      <c r="W13" s="27" t="s">
        <v>143</v>
      </c>
      <c r="X13" s="27" t="s">
        <v>144</v>
      </c>
      <c r="Y13" s="27"/>
      <c r="Z13" s="27" t="s">
        <v>53</v>
      </c>
      <c r="AA13" s="28"/>
      <c r="AB13" s="27" t="s">
        <v>145</v>
      </c>
      <c r="AC13" s="29"/>
      <c r="AD13" s="27"/>
      <c r="AE13" s="27"/>
      <c r="AF13" s="27">
        <v>45834.833333333299</v>
      </c>
      <c r="AG13" s="27"/>
      <c r="AH13" s="27"/>
      <c r="AI13" s="27" t="s">
        <v>104</v>
      </c>
      <c r="AJ13" s="27" t="s">
        <v>105</v>
      </c>
      <c r="AK13" s="27" t="s">
        <v>135</v>
      </c>
      <c r="AL13" s="27" t="s">
        <v>146</v>
      </c>
      <c r="AM13" s="27" t="s">
        <v>108</v>
      </c>
      <c r="AN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lost/damaged</v>
      </c>
      <c r="AP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lost</v>
      </c>
      <c r="AQ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 s="27" t="str">
        <f>TEXT(casesIPO[[#This Row],[Created On]],"yyyy / mm")</f>
        <v>2026 / 02</v>
      </c>
      <c r="AS13" s="27" t="str">
        <f>casesIPO[[#This Row],[Interaction Type]]</f>
        <v>Return / Replace / Scrap</v>
      </c>
      <c r="AT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4" spans="1:46" x14ac:dyDescent="0.25">
      <c r="A14" s="26">
        <v>46076.328379629602</v>
      </c>
      <c r="B14" s="27" t="s">
        <v>147</v>
      </c>
      <c r="C14" s="27" t="s">
        <v>87</v>
      </c>
      <c r="D14" s="27" t="s">
        <v>88</v>
      </c>
      <c r="E14" s="27" t="s">
        <v>110</v>
      </c>
      <c r="F14" s="27"/>
      <c r="G14" s="27"/>
      <c r="H14" s="27" t="s">
        <v>17</v>
      </c>
      <c r="I14" s="27" t="s">
        <v>148</v>
      </c>
      <c r="J14" s="27" t="s">
        <v>149</v>
      </c>
      <c r="K14" s="27" t="s">
        <v>35</v>
      </c>
      <c r="L14" s="27" t="s">
        <v>150</v>
      </c>
      <c r="M14" s="27" t="s">
        <v>151</v>
      </c>
      <c r="N14" s="28" t="s">
        <v>152</v>
      </c>
      <c r="O14" s="27" t="s">
        <v>153</v>
      </c>
      <c r="P14" s="27" t="s">
        <v>154</v>
      </c>
      <c r="Q14" s="27">
        <v>1</v>
      </c>
      <c r="R14" s="27" t="s">
        <v>17</v>
      </c>
      <c r="S14" s="27" t="s">
        <v>148</v>
      </c>
      <c r="T14" s="27" t="s">
        <v>149</v>
      </c>
      <c r="U14" s="27" t="s">
        <v>35</v>
      </c>
      <c r="V14" s="27">
        <v>2</v>
      </c>
      <c r="W14" s="27" t="s">
        <v>155</v>
      </c>
      <c r="X14" s="27" t="s">
        <v>156</v>
      </c>
      <c r="Y14" s="27"/>
      <c r="Z14" s="27" t="s">
        <v>101</v>
      </c>
      <c r="AA14" s="28"/>
      <c r="AB14" s="27" t="s">
        <v>157</v>
      </c>
      <c r="AC14" s="29"/>
      <c r="AD14" s="27"/>
      <c r="AE14" s="27"/>
      <c r="AF14" s="27">
        <v>46061.791666666701</v>
      </c>
      <c r="AG14" s="27"/>
      <c r="AH14" s="27"/>
      <c r="AI14" s="27" t="s">
        <v>104</v>
      </c>
      <c r="AJ14" s="27" t="s">
        <v>105</v>
      </c>
      <c r="AK14" s="27" t="s">
        <v>158</v>
      </c>
      <c r="AL14" s="27" t="s">
        <v>158</v>
      </c>
      <c r="AM14" s="27" t="s">
        <v>159</v>
      </c>
      <c r="AN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 s="27" t="str">
        <f>TEXT(casesIPO[[#This Row],[Created On]],"yyyy / mm")</f>
        <v>2026 / 02</v>
      </c>
      <c r="AS14" s="27" t="str">
        <f>casesIPO[[#This Row],[Interaction Type]]</f>
        <v>Return / Replace / Scrap</v>
      </c>
      <c r="AT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 spans="1:46" x14ac:dyDescent="0.25">
      <c r="A15" s="26">
        <v>46076.355856481503</v>
      </c>
      <c r="B15" s="27" t="s">
        <v>160</v>
      </c>
      <c r="C15" s="27" t="s">
        <v>87</v>
      </c>
      <c r="D15" s="27" t="s">
        <v>88</v>
      </c>
      <c r="E15" s="27" t="s">
        <v>110</v>
      </c>
      <c r="F15" s="27"/>
      <c r="G15" s="27"/>
      <c r="H15" s="27" t="s">
        <v>17</v>
      </c>
      <c r="I15" s="27" t="s">
        <v>148</v>
      </c>
      <c r="J15" s="27" t="s">
        <v>161</v>
      </c>
      <c r="K15" s="27" t="s">
        <v>35</v>
      </c>
      <c r="L15" s="27" t="s">
        <v>162</v>
      </c>
      <c r="M15" s="27" t="s">
        <v>151</v>
      </c>
      <c r="N15" s="28" t="s">
        <v>163</v>
      </c>
      <c r="O15" s="27" t="s">
        <v>164</v>
      </c>
      <c r="P15" s="27"/>
      <c r="Q15" s="27">
        <v>7</v>
      </c>
      <c r="R15" s="27" t="s">
        <v>17</v>
      </c>
      <c r="S15" s="27" t="s">
        <v>148</v>
      </c>
      <c r="T15" s="27" t="s">
        <v>161</v>
      </c>
      <c r="U15" s="27" t="s">
        <v>35</v>
      </c>
      <c r="V15" s="27">
        <v>2</v>
      </c>
      <c r="W15" s="27" t="s">
        <v>131</v>
      </c>
      <c r="X15" s="27" t="s">
        <v>165</v>
      </c>
      <c r="Y15" s="27"/>
      <c r="Z15" s="27" t="s">
        <v>133</v>
      </c>
      <c r="AA15" s="28"/>
      <c r="AB15" s="27" t="s">
        <v>166</v>
      </c>
      <c r="AC15" s="29"/>
      <c r="AD15" s="27"/>
      <c r="AE15" s="27"/>
      <c r="AF15" s="27">
        <v>46062.791666666701</v>
      </c>
      <c r="AG15" s="27"/>
      <c r="AH15" s="27"/>
      <c r="AI15" s="27" t="s">
        <v>104</v>
      </c>
      <c r="AJ15" s="27" t="s">
        <v>105</v>
      </c>
      <c r="AK15" s="27" t="s">
        <v>158</v>
      </c>
      <c r="AL15" s="27" t="s">
        <v>158</v>
      </c>
      <c r="AM15" s="27" t="s">
        <v>159</v>
      </c>
      <c r="AN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 s="27" t="str">
        <f>TEXT(casesIPO[[#This Row],[Created On]],"yyyy / mm")</f>
        <v>2026 / 02</v>
      </c>
      <c r="AS15" s="27" t="str">
        <f>casesIPO[[#This Row],[Interaction Type]]</f>
        <v>Return / Replace / Scrap</v>
      </c>
      <c r="AT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6" spans="1:46" x14ac:dyDescent="0.25">
      <c r="A16" s="26">
        <v>46076.498368055603</v>
      </c>
      <c r="B16" s="27" t="s">
        <v>167</v>
      </c>
      <c r="C16" s="27" t="s">
        <v>87</v>
      </c>
      <c r="D16" s="27" t="s">
        <v>88</v>
      </c>
      <c r="E16" s="27" t="s">
        <v>89</v>
      </c>
      <c r="F16" s="27"/>
      <c r="G16" s="27" t="s">
        <v>168</v>
      </c>
      <c r="H16" s="27" t="s">
        <v>17</v>
      </c>
      <c r="I16" s="27" t="s">
        <v>148</v>
      </c>
      <c r="J16" s="27" t="s">
        <v>169</v>
      </c>
      <c r="K16" s="27" t="s">
        <v>35</v>
      </c>
      <c r="L16" s="27" t="s">
        <v>170</v>
      </c>
      <c r="M16" s="27" t="s">
        <v>171</v>
      </c>
      <c r="N16" s="28" t="s">
        <v>172</v>
      </c>
      <c r="O16" s="27" t="s">
        <v>173</v>
      </c>
      <c r="P16" s="27" t="s">
        <v>174</v>
      </c>
      <c r="Q16" s="27">
        <v>1</v>
      </c>
      <c r="R16" s="27" t="s">
        <v>17</v>
      </c>
      <c r="S16" s="27" t="s">
        <v>148</v>
      </c>
      <c r="T16" s="27" t="s">
        <v>169</v>
      </c>
      <c r="U16" s="27" t="s">
        <v>35</v>
      </c>
      <c r="V16" s="27">
        <v>1</v>
      </c>
      <c r="W16" s="27" t="s">
        <v>98</v>
      </c>
      <c r="X16" s="27" t="s">
        <v>175</v>
      </c>
      <c r="Y16" s="27"/>
      <c r="Z16" s="27" t="s">
        <v>101</v>
      </c>
      <c r="AA16" s="28"/>
      <c r="AB16" s="27" t="s">
        <v>176</v>
      </c>
      <c r="AC16" s="29" t="s">
        <v>177</v>
      </c>
      <c r="AD16" s="27"/>
      <c r="AE16" s="27"/>
      <c r="AF16" s="27">
        <v>45893.833333333299</v>
      </c>
      <c r="AG16" s="27"/>
      <c r="AH16" s="27"/>
      <c r="AI16" s="27" t="s">
        <v>178</v>
      </c>
      <c r="AJ16" s="27" t="s">
        <v>134</v>
      </c>
      <c r="AK16" s="27" t="s">
        <v>179</v>
      </c>
      <c r="AL16" s="27" t="s">
        <v>180</v>
      </c>
      <c r="AM16" s="27" t="s">
        <v>108</v>
      </c>
      <c r="AN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 s="27" t="str">
        <f>TEXT(casesIPO[[#This Row],[Created On]],"yyyy / mm")</f>
        <v>2026 / 02</v>
      </c>
      <c r="AS16" s="27" t="str">
        <f>casesIPO[[#This Row],[Interaction Type]]</f>
        <v>Return / Replace / Scrap</v>
      </c>
      <c r="AT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7" spans="1:46" x14ac:dyDescent="0.25">
      <c r="A17" s="26">
        <v>46076.569849537002</v>
      </c>
      <c r="B17" s="27" t="s">
        <v>181</v>
      </c>
      <c r="C17" s="27" t="s">
        <v>87</v>
      </c>
      <c r="D17" s="27" t="s">
        <v>88</v>
      </c>
      <c r="E17" s="27" t="s">
        <v>89</v>
      </c>
      <c r="F17" s="27"/>
      <c r="G17" s="27" t="s">
        <v>168</v>
      </c>
      <c r="H17" s="27" t="s">
        <v>14</v>
      </c>
      <c r="I17" s="27" t="s">
        <v>182</v>
      </c>
      <c r="J17" s="27" t="s">
        <v>183</v>
      </c>
      <c r="K17" s="27" t="s">
        <v>34</v>
      </c>
      <c r="L17" s="27" t="s">
        <v>184</v>
      </c>
      <c r="M17" s="27" t="s">
        <v>185</v>
      </c>
      <c r="N17" s="28" t="s">
        <v>186</v>
      </c>
      <c r="O17" s="27"/>
      <c r="P17" s="27"/>
      <c r="Q17" s="27"/>
      <c r="R17" s="27" t="s">
        <v>14</v>
      </c>
      <c r="S17" s="27" t="s">
        <v>182</v>
      </c>
      <c r="T17" s="27" t="s">
        <v>183</v>
      </c>
      <c r="U17" s="27" t="s">
        <v>34</v>
      </c>
      <c r="V17" s="27">
        <v>2</v>
      </c>
      <c r="W17" s="27" t="s">
        <v>187</v>
      </c>
      <c r="X17" s="27" t="s">
        <v>188</v>
      </c>
      <c r="Y17" s="27"/>
      <c r="Z17" s="27" t="s">
        <v>101</v>
      </c>
      <c r="AA17" s="28"/>
      <c r="AB17" s="27" t="s">
        <v>189</v>
      </c>
      <c r="AC17" s="29" t="s">
        <v>190</v>
      </c>
      <c r="AD17" s="27"/>
      <c r="AE17" s="27"/>
      <c r="AF17" s="27">
        <v>42308.833333333299</v>
      </c>
      <c r="AG17" s="27"/>
      <c r="AH17" s="27"/>
      <c r="AI17" s="27" t="s">
        <v>104</v>
      </c>
      <c r="AJ17" s="27" t="s">
        <v>105</v>
      </c>
      <c r="AK17" s="27" t="s">
        <v>191</v>
      </c>
      <c r="AL17" s="27" t="s">
        <v>192</v>
      </c>
      <c r="AM17" s="27" t="s">
        <v>108</v>
      </c>
      <c r="AN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Rust / Corrosion</v>
      </c>
      <c r="AQ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 s="27" t="str">
        <f>TEXT(casesIPO[[#This Row],[Created On]],"yyyy / mm")</f>
        <v>2026 / 02</v>
      </c>
      <c r="AS17" s="27" t="str">
        <f>casesIPO[[#This Row],[Interaction Type]]</f>
        <v>Return / Replace / Scrap</v>
      </c>
      <c r="AT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8" spans="1:46" x14ac:dyDescent="0.25">
      <c r="A18" s="26">
        <v>46076.669259259303</v>
      </c>
      <c r="B18" s="27" t="s">
        <v>193</v>
      </c>
      <c r="C18" s="27" t="s">
        <v>87</v>
      </c>
      <c r="D18" s="27" t="s">
        <v>194</v>
      </c>
      <c r="E18" s="27" t="s">
        <v>195</v>
      </c>
      <c r="F18" s="27"/>
      <c r="G18" s="27"/>
      <c r="H18" s="27" t="s">
        <v>12</v>
      </c>
      <c r="I18" s="27" t="s">
        <v>111</v>
      </c>
      <c r="J18" s="27" t="s">
        <v>112</v>
      </c>
      <c r="K18" s="27" t="s">
        <v>33</v>
      </c>
      <c r="L18" s="27" t="s">
        <v>196</v>
      </c>
      <c r="M18" s="27" t="s">
        <v>197</v>
      </c>
      <c r="N18" s="28" t="s">
        <v>198</v>
      </c>
      <c r="O18" s="27" t="s">
        <v>199</v>
      </c>
      <c r="P18" s="27" t="s">
        <v>200</v>
      </c>
      <c r="Q18" s="27"/>
      <c r="R18" s="27" t="s">
        <v>12</v>
      </c>
      <c r="S18" s="27" t="s">
        <v>111</v>
      </c>
      <c r="T18" s="27" t="s">
        <v>112</v>
      </c>
      <c r="U18" s="27" t="s">
        <v>33</v>
      </c>
      <c r="V18" s="27">
        <v>70</v>
      </c>
      <c r="W18" s="27" t="s">
        <v>201</v>
      </c>
      <c r="X18" s="27" t="s">
        <v>201</v>
      </c>
      <c r="Y18" s="27"/>
      <c r="Z18" s="27" t="s">
        <v>202</v>
      </c>
      <c r="AA18" s="28"/>
      <c r="AB18" s="27" t="s">
        <v>203</v>
      </c>
      <c r="AC18" s="29"/>
      <c r="AD18" s="27"/>
      <c r="AE18" s="27"/>
      <c r="AF18" s="27">
        <v>46057.791666666701</v>
      </c>
      <c r="AG18" s="27"/>
      <c r="AH18" s="27"/>
      <c r="AI18" s="27" t="s">
        <v>204</v>
      </c>
      <c r="AJ18" s="27" t="s">
        <v>105</v>
      </c>
      <c r="AK18" s="27" t="s">
        <v>205</v>
      </c>
      <c r="AL18" s="27" t="s">
        <v>205</v>
      </c>
      <c r="AM18" s="27" t="s">
        <v>108</v>
      </c>
      <c r="AN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 s="27" t="str">
        <f>TEXT(casesIPO[[#This Row],[Created On]],"yyyy / mm")</f>
        <v>2026 / 02</v>
      </c>
      <c r="AS18" s="27" t="str">
        <f>casesIPO[[#This Row],[Interaction Type]]</f>
        <v>Credit / Debit Request</v>
      </c>
      <c r="AT1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9" spans="1:46" x14ac:dyDescent="0.25">
      <c r="A19" s="26">
        <v>46076.669259259303</v>
      </c>
      <c r="B19" s="27" t="s">
        <v>193</v>
      </c>
      <c r="C19" s="27" t="s">
        <v>87</v>
      </c>
      <c r="D19" s="27" t="s">
        <v>194</v>
      </c>
      <c r="E19" s="27" t="s">
        <v>195</v>
      </c>
      <c r="F19" s="27"/>
      <c r="G19" s="27"/>
      <c r="H19" s="27" t="s">
        <v>12</v>
      </c>
      <c r="I19" s="27" t="s">
        <v>111</v>
      </c>
      <c r="J19" s="27" t="s">
        <v>112</v>
      </c>
      <c r="K19" s="27" t="s">
        <v>33</v>
      </c>
      <c r="L19" s="27" t="s">
        <v>196</v>
      </c>
      <c r="M19" s="27" t="s">
        <v>197</v>
      </c>
      <c r="N19" s="28" t="s">
        <v>198</v>
      </c>
      <c r="O19" s="27" t="s">
        <v>199</v>
      </c>
      <c r="P19" s="27" t="s">
        <v>200</v>
      </c>
      <c r="Q19" s="27"/>
      <c r="R19" s="27" t="s">
        <v>12</v>
      </c>
      <c r="S19" s="27" t="s">
        <v>111</v>
      </c>
      <c r="T19" s="27" t="s">
        <v>112</v>
      </c>
      <c r="U19" s="27" t="s">
        <v>33</v>
      </c>
      <c r="V19" s="27">
        <v>4</v>
      </c>
      <c r="W19" s="27" t="s">
        <v>201</v>
      </c>
      <c r="X19" s="27" t="s">
        <v>201</v>
      </c>
      <c r="Y19" s="27"/>
      <c r="Z19" s="27" t="s">
        <v>202</v>
      </c>
      <c r="AA19" s="28"/>
      <c r="AB19" s="27" t="s">
        <v>206</v>
      </c>
      <c r="AC19" s="29"/>
      <c r="AD19" s="27"/>
      <c r="AE19" s="27"/>
      <c r="AF19" s="27">
        <v>46057.791666666701</v>
      </c>
      <c r="AG19" s="27"/>
      <c r="AH19" s="27"/>
      <c r="AI19" s="27" t="s">
        <v>204</v>
      </c>
      <c r="AJ19" s="27" t="s">
        <v>105</v>
      </c>
      <c r="AK19" s="27" t="s">
        <v>205</v>
      </c>
      <c r="AL19" s="27" t="s">
        <v>205</v>
      </c>
      <c r="AM19" s="27" t="s">
        <v>108</v>
      </c>
      <c r="AN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 s="27" t="str">
        <f>TEXT(casesIPO[[#This Row],[Created On]],"yyyy / mm")</f>
        <v>2026 / 02</v>
      </c>
      <c r="AS19" s="27" t="str">
        <f>casesIPO[[#This Row],[Interaction Type]]</f>
        <v>Credit / Debit Request</v>
      </c>
      <c r="AT1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0" spans="1:46" x14ac:dyDescent="0.25">
      <c r="A20" s="26">
        <v>46076.672384259298</v>
      </c>
      <c r="B20" s="27" t="s">
        <v>207</v>
      </c>
      <c r="C20" s="27" t="s">
        <v>87</v>
      </c>
      <c r="D20" s="27" t="s">
        <v>194</v>
      </c>
      <c r="E20" s="27" t="s">
        <v>195</v>
      </c>
      <c r="F20" s="27"/>
      <c r="G20" s="27"/>
      <c r="H20" s="27" t="s">
        <v>12</v>
      </c>
      <c r="I20" s="27" t="s">
        <v>111</v>
      </c>
      <c r="J20" s="27" t="s">
        <v>112</v>
      </c>
      <c r="K20" s="27" t="s">
        <v>33</v>
      </c>
      <c r="L20" s="27" t="s">
        <v>196</v>
      </c>
      <c r="M20" s="27" t="s">
        <v>197</v>
      </c>
      <c r="N20" s="28" t="s">
        <v>208</v>
      </c>
      <c r="O20" s="27" t="s">
        <v>209</v>
      </c>
      <c r="P20" s="27" t="s">
        <v>210</v>
      </c>
      <c r="Q20" s="27">
        <v>1</v>
      </c>
      <c r="R20" s="27" t="s">
        <v>12</v>
      </c>
      <c r="S20" s="27" t="s">
        <v>111</v>
      </c>
      <c r="T20" s="27" t="s">
        <v>112</v>
      </c>
      <c r="U20" s="27" t="s">
        <v>33</v>
      </c>
      <c r="V20" s="27">
        <v>381</v>
      </c>
      <c r="W20" s="27" t="s">
        <v>201</v>
      </c>
      <c r="X20" s="27" t="s">
        <v>201</v>
      </c>
      <c r="Y20" s="27"/>
      <c r="Z20" s="27" t="s">
        <v>202</v>
      </c>
      <c r="AA20" s="28"/>
      <c r="AB20" s="27" t="s">
        <v>211</v>
      </c>
      <c r="AC20" s="29"/>
      <c r="AD20" s="27"/>
      <c r="AE20" s="27"/>
      <c r="AF20" s="27">
        <v>46056.791666666701</v>
      </c>
      <c r="AG20" s="27"/>
      <c r="AH20" s="27"/>
      <c r="AI20" s="27" t="s">
        <v>204</v>
      </c>
      <c r="AJ20" s="27" t="s">
        <v>105</v>
      </c>
      <c r="AK20" s="27" t="s">
        <v>205</v>
      </c>
      <c r="AL20" s="27" t="s">
        <v>205</v>
      </c>
      <c r="AM20" s="27" t="s">
        <v>108</v>
      </c>
      <c r="AN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 s="27" t="str">
        <f>TEXT(casesIPO[[#This Row],[Created On]],"yyyy / mm")</f>
        <v>2026 / 02</v>
      </c>
      <c r="AS20" s="27" t="str">
        <f>casesIPO[[#This Row],[Interaction Type]]</f>
        <v>Credit / Debit Request</v>
      </c>
      <c r="AT2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 spans="1:46" x14ac:dyDescent="0.25">
      <c r="A21" s="26">
        <v>46076.672384259298</v>
      </c>
      <c r="B21" s="27" t="s">
        <v>207</v>
      </c>
      <c r="C21" s="27" t="s">
        <v>87</v>
      </c>
      <c r="D21" s="27" t="s">
        <v>194</v>
      </c>
      <c r="E21" s="27" t="s">
        <v>195</v>
      </c>
      <c r="F21" s="27"/>
      <c r="G21" s="27"/>
      <c r="H21" s="27" t="s">
        <v>12</v>
      </c>
      <c r="I21" s="27" t="s">
        <v>111</v>
      </c>
      <c r="J21" s="27" t="s">
        <v>112</v>
      </c>
      <c r="K21" s="27" t="s">
        <v>33</v>
      </c>
      <c r="L21" s="27" t="s">
        <v>196</v>
      </c>
      <c r="M21" s="27" t="s">
        <v>197</v>
      </c>
      <c r="N21" s="28" t="s">
        <v>208</v>
      </c>
      <c r="O21" s="27" t="s">
        <v>209</v>
      </c>
      <c r="P21" s="27" t="s">
        <v>210</v>
      </c>
      <c r="Q21" s="27">
        <v>2</v>
      </c>
      <c r="R21" s="27" t="s">
        <v>12</v>
      </c>
      <c r="S21" s="27" t="s">
        <v>111</v>
      </c>
      <c r="T21" s="27" t="s">
        <v>112</v>
      </c>
      <c r="U21" s="27" t="s">
        <v>33</v>
      </c>
      <c r="V21" s="27">
        <v>3</v>
      </c>
      <c r="W21" s="27" t="s">
        <v>201</v>
      </c>
      <c r="X21" s="27" t="s">
        <v>201</v>
      </c>
      <c r="Y21" s="27"/>
      <c r="Z21" s="27" t="s">
        <v>202</v>
      </c>
      <c r="AA21" s="28"/>
      <c r="AB21" s="27" t="s">
        <v>212</v>
      </c>
      <c r="AC21" s="29"/>
      <c r="AD21" s="27"/>
      <c r="AE21" s="27"/>
      <c r="AF21" s="27">
        <v>46056.791666666701</v>
      </c>
      <c r="AG21" s="27"/>
      <c r="AH21" s="27"/>
      <c r="AI21" s="27" t="s">
        <v>204</v>
      </c>
      <c r="AJ21" s="27" t="s">
        <v>105</v>
      </c>
      <c r="AK21" s="27" t="s">
        <v>205</v>
      </c>
      <c r="AL21" s="27" t="s">
        <v>205</v>
      </c>
      <c r="AM21" s="27" t="s">
        <v>108</v>
      </c>
      <c r="AN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 s="27" t="str">
        <f>TEXT(casesIPO[[#This Row],[Created On]],"yyyy / mm")</f>
        <v>2026 / 02</v>
      </c>
      <c r="AS21" s="27" t="str">
        <f>casesIPO[[#This Row],[Interaction Type]]</f>
        <v>Credit / Debit Request</v>
      </c>
      <c r="AT2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2" spans="1:46" x14ac:dyDescent="0.25">
      <c r="A22" s="26">
        <v>46076.672384259298</v>
      </c>
      <c r="B22" s="27" t="s">
        <v>207</v>
      </c>
      <c r="C22" s="27" t="s">
        <v>87</v>
      </c>
      <c r="D22" s="27" t="s">
        <v>194</v>
      </c>
      <c r="E22" s="27" t="s">
        <v>195</v>
      </c>
      <c r="F22" s="27"/>
      <c r="G22" s="27"/>
      <c r="H22" s="27" t="s">
        <v>12</v>
      </c>
      <c r="I22" s="27" t="s">
        <v>111</v>
      </c>
      <c r="J22" s="27" t="s">
        <v>112</v>
      </c>
      <c r="K22" s="27" t="s">
        <v>33</v>
      </c>
      <c r="L22" s="27" t="s">
        <v>196</v>
      </c>
      <c r="M22" s="27" t="s">
        <v>197</v>
      </c>
      <c r="N22" s="28" t="s">
        <v>208</v>
      </c>
      <c r="O22" s="27" t="s">
        <v>209</v>
      </c>
      <c r="P22" s="27" t="s">
        <v>210</v>
      </c>
      <c r="Q22" s="27">
        <v>3</v>
      </c>
      <c r="R22" s="27" t="s">
        <v>12</v>
      </c>
      <c r="S22" s="27" t="s">
        <v>111</v>
      </c>
      <c r="T22" s="27" t="s">
        <v>112</v>
      </c>
      <c r="U22" s="27" t="s">
        <v>33</v>
      </c>
      <c r="V22" s="27">
        <v>6</v>
      </c>
      <c r="W22" s="27" t="s">
        <v>201</v>
      </c>
      <c r="X22" s="27" t="s">
        <v>201</v>
      </c>
      <c r="Y22" s="27"/>
      <c r="Z22" s="27" t="s">
        <v>202</v>
      </c>
      <c r="AA22" s="28"/>
      <c r="AB22" s="27" t="s">
        <v>213</v>
      </c>
      <c r="AC22" s="29"/>
      <c r="AD22" s="27"/>
      <c r="AE22" s="27"/>
      <c r="AF22" s="27">
        <v>46056.791666666701</v>
      </c>
      <c r="AG22" s="27"/>
      <c r="AH22" s="27"/>
      <c r="AI22" s="27" t="s">
        <v>204</v>
      </c>
      <c r="AJ22" s="27" t="s">
        <v>105</v>
      </c>
      <c r="AK22" s="27" t="s">
        <v>205</v>
      </c>
      <c r="AL22" s="27" t="s">
        <v>205</v>
      </c>
      <c r="AM22" s="27" t="s">
        <v>108</v>
      </c>
      <c r="AN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 s="27" t="str">
        <f>TEXT(casesIPO[[#This Row],[Created On]],"yyyy / mm")</f>
        <v>2026 / 02</v>
      </c>
      <c r="AS22" s="27" t="str">
        <f>casesIPO[[#This Row],[Interaction Type]]</f>
        <v>Credit / Debit Request</v>
      </c>
      <c r="AT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3" spans="1:46" x14ac:dyDescent="0.25">
      <c r="A23" s="26">
        <v>46076.6746180556</v>
      </c>
      <c r="B23" s="27" t="s">
        <v>214</v>
      </c>
      <c r="C23" s="27" t="s">
        <v>87</v>
      </c>
      <c r="D23" s="27" t="s">
        <v>194</v>
      </c>
      <c r="E23" s="27" t="s">
        <v>195</v>
      </c>
      <c r="F23" s="27"/>
      <c r="G23" s="27"/>
      <c r="H23" s="27" t="s">
        <v>12</v>
      </c>
      <c r="I23" s="27" t="s">
        <v>111</v>
      </c>
      <c r="J23" s="27" t="s">
        <v>112</v>
      </c>
      <c r="K23" s="27" t="s">
        <v>33</v>
      </c>
      <c r="L23" s="27" t="s">
        <v>196</v>
      </c>
      <c r="M23" s="27" t="s">
        <v>197</v>
      </c>
      <c r="N23" s="28" t="s">
        <v>215</v>
      </c>
      <c r="O23" s="27" t="s">
        <v>216</v>
      </c>
      <c r="P23" s="27" t="s">
        <v>217</v>
      </c>
      <c r="Q23" s="27"/>
      <c r="R23" s="27" t="s">
        <v>12</v>
      </c>
      <c r="S23" s="27" t="s">
        <v>111</v>
      </c>
      <c r="T23" s="27" t="s">
        <v>112</v>
      </c>
      <c r="U23" s="27" t="s">
        <v>33</v>
      </c>
      <c r="V23" s="27">
        <v>447</v>
      </c>
      <c r="W23" s="27" t="s">
        <v>201</v>
      </c>
      <c r="X23" s="27" t="s">
        <v>201</v>
      </c>
      <c r="Y23" s="27"/>
      <c r="Z23" s="27" t="s">
        <v>202</v>
      </c>
      <c r="AA23" s="28"/>
      <c r="AB23" s="27" t="s">
        <v>211</v>
      </c>
      <c r="AC23" s="29"/>
      <c r="AD23" s="27"/>
      <c r="AE23" s="27"/>
      <c r="AF23" s="27">
        <v>46057.791666666701</v>
      </c>
      <c r="AG23" s="27"/>
      <c r="AH23" s="27"/>
      <c r="AI23" s="27" t="s">
        <v>204</v>
      </c>
      <c r="AJ23" s="27" t="s">
        <v>105</v>
      </c>
      <c r="AK23" s="27" t="s">
        <v>205</v>
      </c>
      <c r="AL23" s="27" t="s">
        <v>205</v>
      </c>
      <c r="AM23" s="27" t="s">
        <v>108</v>
      </c>
      <c r="AN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 s="27" t="str">
        <f>TEXT(casesIPO[[#This Row],[Created On]],"yyyy / mm")</f>
        <v>2026 / 02</v>
      </c>
      <c r="AS23" s="27" t="str">
        <f>casesIPO[[#This Row],[Interaction Type]]</f>
        <v>Credit / Debit Request</v>
      </c>
      <c r="AT2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4" spans="1:46" x14ac:dyDescent="0.25">
      <c r="A24" s="26">
        <v>46076.676203703697</v>
      </c>
      <c r="B24" s="27" t="s">
        <v>218</v>
      </c>
      <c r="C24" s="27" t="s">
        <v>87</v>
      </c>
      <c r="D24" s="27" t="s">
        <v>194</v>
      </c>
      <c r="E24" s="27" t="s">
        <v>195</v>
      </c>
      <c r="F24" s="27"/>
      <c r="G24" s="27"/>
      <c r="H24" s="27" t="s">
        <v>12</v>
      </c>
      <c r="I24" s="27" t="s">
        <v>111</v>
      </c>
      <c r="J24" s="27" t="s">
        <v>112</v>
      </c>
      <c r="K24" s="27" t="s">
        <v>33</v>
      </c>
      <c r="L24" s="27" t="s">
        <v>196</v>
      </c>
      <c r="M24" s="27" t="s">
        <v>197</v>
      </c>
      <c r="N24" s="28" t="s">
        <v>219</v>
      </c>
      <c r="O24" s="27" t="s">
        <v>220</v>
      </c>
      <c r="P24" s="27" t="s">
        <v>221</v>
      </c>
      <c r="Q24" s="27"/>
      <c r="R24" s="27" t="s">
        <v>12</v>
      </c>
      <c r="S24" s="27" t="s">
        <v>111</v>
      </c>
      <c r="T24" s="27" t="s">
        <v>112</v>
      </c>
      <c r="U24" s="27" t="s">
        <v>33</v>
      </c>
      <c r="V24" s="27">
        <v>3312</v>
      </c>
      <c r="W24" s="27" t="s">
        <v>201</v>
      </c>
      <c r="X24" s="27" t="s">
        <v>201</v>
      </c>
      <c r="Y24" s="27"/>
      <c r="Z24" s="27" t="s">
        <v>202</v>
      </c>
      <c r="AA24" s="28"/>
      <c r="AB24" s="27" t="s">
        <v>222</v>
      </c>
      <c r="AC24" s="29"/>
      <c r="AD24" s="27"/>
      <c r="AE24" s="27"/>
      <c r="AF24" s="27">
        <v>46057.791666666701</v>
      </c>
      <c r="AG24" s="27"/>
      <c r="AH24" s="27"/>
      <c r="AI24" s="27" t="s">
        <v>204</v>
      </c>
      <c r="AJ24" s="27" t="s">
        <v>105</v>
      </c>
      <c r="AK24" s="27" t="s">
        <v>205</v>
      </c>
      <c r="AL24" s="27" t="s">
        <v>205</v>
      </c>
      <c r="AM24" s="27" t="s">
        <v>108</v>
      </c>
      <c r="AN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 s="27" t="str">
        <f>TEXT(casesIPO[[#This Row],[Created On]],"yyyy / mm")</f>
        <v>2026 / 02</v>
      </c>
      <c r="AS24" s="27" t="str">
        <f>casesIPO[[#This Row],[Interaction Type]]</f>
        <v>Credit / Debit Request</v>
      </c>
      <c r="AT2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5" spans="1:46" x14ac:dyDescent="0.25">
      <c r="A25" s="26">
        <v>46076.692141203697</v>
      </c>
      <c r="B25" s="27" t="s">
        <v>223</v>
      </c>
      <c r="C25" s="27" t="s">
        <v>87</v>
      </c>
      <c r="D25" s="27" t="s">
        <v>194</v>
      </c>
      <c r="E25" s="27" t="s">
        <v>195</v>
      </c>
      <c r="F25" s="27"/>
      <c r="G25" s="27"/>
      <c r="H25" s="27" t="s">
        <v>24</v>
      </c>
      <c r="I25" s="27" t="s">
        <v>111</v>
      </c>
      <c r="J25" s="27" t="s">
        <v>224</v>
      </c>
      <c r="K25" s="27" t="s">
        <v>33</v>
      </c>
      <c r="L25" s="27" t="s">
        <v>196</v>
      </c>
      <c r="M25" s="27" t="s">
        <v>197</v>
      </c>
      <c r="N25" s="28" t="s">
        <v>225</v>
      </c>
      <c r="O25" s="27" t="s">
        <v>226</v>
      </c>
      <c r="P25" s="27" t="s">
        <v>227</v>
      </c>
      <c r="Q25" s="27">
        <v>1</v>
      </c>
      <c r="R25" s="27" t="s">
        <v>24</v>
      </c>
      <c r="S25" s="27" t="s">
        <v>111</v>
      </c>
      <c r="T25" s="27" t="s">
        <v>224</v>
      </c>
      <c r="U25" s="27" t="s">
        <v>33</v>
      </c>
      <c r="V25" s="27">
        <v>4</v>
      </c>
      <c r="W25" s="27" t="s">
        <v>201</v>
      </c>
      <c r="X25" s="27" t="s">
        <v>201</v>
      </c>
      <c r="Y25" s="27"/>
      <c r="Z25" s="27" t="s">
        <v>202</v>
      </c>
      <c r="AA25" s="28"/>
      <c r="AB25" s="27" t="s">
        <v>228</v>
      </c>
      <c r="AC25" s="29"/>
      <c r="AD25" s="27"/>
      <c r="AE25" s="27"/>
      <c r="AF25" s="27">
        <v>46065.791666666701</v>
      </c>
      <c r="AG25" s="27"/>
      <c r="AH25" s="27"/>
      <c r="AI25" s="27" t="s">
        <v>204</v>
      </c>
      <c r="AJ25" s="27" t="s">
        <v>105</v>
      </c>
      <c r="AK25" s="27" t="s">
        <v>205</v>
      </c>
      <c r="AL25" s="27" t="s">
        <v>205</v>
      </c>
      <c r="AM25" s="27" t="s">
        <v>108</v>
      </c>
      <c r="AN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5" s="27" t="str">
        <f>TEXT(casesIPO[[#This Row],[Created On]],"yyyy / mm")</f>
        <v>2026 / 02</v>
      </c>
      <c r="AS25" s="27" t="str">
        <f>casesIPO[[#This Row],[Interaction Type]]</f>
        <v>Credit / Debit Request</v>
      </c>
      <c r="AT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6" spans="1:46" x14ac:dyDescent="0.25">
      <c r="A26" s="26">
        <v>46076.692141203697</v>
      </c>
      <c r="B26" s="27" t="s">
        <v>223</v>
      </c>
      <c r="C26" s="27" t="s">
        <v>87</v>
      </c>
      <c r="D26" s="27" t="s">
        <v>194</v>
      </c>
      <c r="E26" s="27" t="s">
        <v>195</v>
      </c>
      <c r="F26" s="27"/>
      <c r="G26" s="27"/>
      <c r="H26" s="27" t="s">
        <v>24</v>
      </c>
      <c r="I26" s="27" t="s">
        <v>111</v>
      </c>
      <c r="J26" s="27" t="s">
        <v>224</v>
      </c>
      <c r="K26" s="27" t="s">
        <v>33</v>
      </c>
      <c r="L26" s="27" t="s">
        <v>196</v>
      </c>
      <c r="M26" s="27" t="s">
        <v>197</v>
      </c>
      <c r="N26" s="28" t="s">
        <v>225</v>
      </c>
      <c r="O26" s="27" t="s">
        <v>226</v>
      </c>
      <c r="P26" s="27" t="s">
        <v>227</v>
      </c>
      <c r="Q26" s="27">
        <v>2</v>
      </c>
      <c r="R26" s="27" t="s">
        <v>24</v>
      </c>
      <c r="S26" s="27" t="s">
        <v>111</v>
      </c>
      <c r="T26" s="27" t="s">
        <v>224</v>
      </c>
      <c r="U26" s="27" t="s">
        <v>33</v>
      </c>
      <c r="V26" s="27">
        <v>2</v>
      </c>
      <c r="W26" s="27" t="s">
        <v>201</v>
      </c>
      <c r="X26" s="27" t="s">
        <v>201</v>
      </c>
      <c r="Y26" s="27"/>
      <c r="Z26" s="27" t="s">
        <v>202</v>
      </c>
      <c r="AA26" s="28"/>
      <c r="AB26" s="27" t="s">
        <v>229</v>
      </c>
      <c r="AC26" s="29"/>
      <c r="AD26" s="27"/>
      <c r="AE26" s="27"/>
      <c r="AF26" s="27">
        <v>46065.791666666701</v>
      </c>
      <c r="AG26" s="27"/>
      <c r="AH26" s="27"/>
      <c r="AI26" s="27" t="s">
        <v>204</v>
      </c>
      <c r="AJ26" s="27" t="s">
        <v>105</v>
      </c>
      <c r="AK26" s="27" t="s">
        <v>205</v>
      </c>
      <c r="AL26" s="27" t="s">
        <v>205</v>
      </c>
      <c r="AM26" s="27" t="s">
        <v>108</v>
      </c>
      <c r="AN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 s="27" t="str">
        <f>TEXT(casesIPO[[#This Row],[Created On]],"yyyy / mm")</f>
        <v>2026 / 02</v>
      </c>
      <c r="AS26" s="27" t="str">
        <f>casesIPO[[#This Row],[Interaction Type]]</f>
        <v>Credit / Debit Request</v>
      </c>
      <c r="AT2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7" spans="1:46" x14ac:dyDescent="0.25">
      <c r="A27" s="26">
        <v>46076.692141203697</v>
      </c>
      <c r="B27" s="27" t="s">
        <v>223</v>
      </c>
      <c r="C27" s="27" t="s">
        <v>87</v>
      </c>
      <c r="D27" s="27" t="s">
        <v>194</v>
      </c>
      <c r="E27" s="27" t="s">
        <v>195</v>
      </c>
      <c r="F27" s="27"/>
      <c r="G27" s="27"/>
      <c r="H27" s="27" t="s">
        <v>24</v>
      </c>
      <c r="I27" s="27" t="s">
        <v>111</v>
      </c>
      <c r="J27" s="27" t="s">
        <v>224</v>
      </c>
      <c r="K27" s="27" t="s">
        <v>33</v>
      </c>
      <c r="L27" s="27" t="s">
        <v>196</v>
      </c>
      <c r="M27" s="27" t="s">
        <v>197</v>
      </c>
      <c r="N27" s="28" t="s">
        <v>225</v>
      </c>
      <c r="O27" s="27" t="s">
        <v>226</v>
      </c>
      <c r="P27" s="27" t="s">
        <v>227</v>
      </c>
      <c r="Q27" s="27">
        <v>3</v>
      </c>
      <c r="R27" s="27" t="s">
        <v>24</v>
      </c>
      <c r="S27" s="27" t="s">
        <v>111</v>
      </c>
      <c r="T27" s="27" t="s">
        <v>224</v>
      </c>
      <c r="U27" s="27" t="s">
        <v>33</v>
      </c>
      <c r="V27" s="27">
        <v>4</v>
      </c>
      <c r="W27" s="27" t="s">
        <v>201</v>
      </c>
      <c r="X27" s="27" t="s">
        <v>201</v>
      </c>
      <c r="Y27" s="27"/>
      <c r="Z27" s="27" t="s">
        <v>202</v>
      </c>
      <c r="AA27" s="28"/>
      <c r="AB27" s="27" t="s">
        <v>230</v>
      </c>
      <c r="AC27" s="29"/>
      <c r="AD27" s="27"/>
      <c r="AE27" s="27"/>
      <c r="AF27" s="27">
        <v>46065.791666666701</v>
      </c>
      <c r="AG27" s="27"/>
      <c r="AH27" s="27"/>
      <c r="AI27" s="27" t="s">
        <v>204</v>
      </c>
      <c r="AJ27" s="27" t="s">
        <v>105</v>
      </c>
      <c r="AK27" s="27" t="s">
        <v>205</v>
      </c>
      <c r="AL27" s="27" t="s">
        <v>205</v>
      </c>
      <c r="AM27" s="27" t="s">
        <v>108</v>
      </c>
      <c r="AN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 s="27" t="str">
        <f>TEXT(casesIPO[[#This Row],[Created On]],"yyyy / mm")</f>
        <v>2026 / 02</v>
      </c>
      <c r="AS27" s="27" t="str">
        <f>casesIPO[[#This Row],[Interaction Type]]</f>
        <v>Credit / Debit Request</v>
      </c>
      <c r="AT2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8" spans="1:46" x14ac:dyDescent="0.25">
      <c r="A28" s="26">
        <v>46076.692141203697</v>
      </c>
      <c r="B28" s="27" t="s">
        <v>223</v>
      </c>
      <c r="C28" s="27" t="s">
        <v>87</v>
      </c>
      <c r="D28" s="27" t="s">
        <v>194</v>
      </c>
      <c r="E28" s="27" t="s">
        <v>195</v>
      </c>
      <c r="F28" s="27"/>
      <c r="G28" s="27"/>
      <c r="H28" s="27" t="s">
        <v>24</v>
      </c>
      <c r="I28" s="27" t="s">
        <v>111</v>
      </c>
      <c r="J28" s="27" t="s">
        <v>224</v>
      </c>
      <c r="K28" s="27" t="s">
        <v>33</v>
      </c>
      <c r="L28" s="27" t="s">
        <v>196</v>
      </c>
      <c r="M28" s="27" t="s">
        <v>197</v>
      </c>
      <c r="N28" s="28" t="s">
        <v>225</v>
      </c>
      <c r="O28" s="27" t="s">
        <v>226</v>
      </c>
      <c r="P28" s="27" t="s">
        <v>227</v>
      </c>
      <c r="Q28" s="27">
        <v>4</v>
      </c>
      <c r="R28" s="27" t="s">
        <v>24</v>
      </c>
      <c r="S28" s="27" t="s">
        <v>111</v>
      </c>
      <c r="T28" s="27" t="s">
        <v>224</v>
      </c>
      <c r="U28" s="27" t="s">
        <v>33</v>
      </c>
      <c r="V28" s="27">
        <v>22</v>
      </c>
      <c r="W28" s="27" t="s">
        <v>201</v>
      </c>
      <c r="X28" s="27" t="s">
        <v>201</v>
      </c>
      <c r="Y28" s="27"/>
      <c r="Z28" s="27" t="s">
        <v>202</v>
      </c>
      <c r="AA28" s="28"/>
      <c r="AB28" s="27" t="s">
        <v>231</v>
      </c>
      <c r="AC28" s="29"/>
      <c r="AD28" s="27"/>
      <c r="AE28" s="27"/>
      <c r="AF28" s="27">
        <v>46065.791666666701</v>
      </c>
      <c r="AG28" s="27"/>
      <c r="AH28" s="27"/>
      <c r="AI28" s="27" t="s">
        <v>204</v>
      </c>
      <c r="AJ28" s="27" t="s">
        <v>105</v>
      </c>
      <c r="AK28" s="27" t="s">
        <v>205</v>
      </c>
      <c r="AL28" s="27" t="s">
        <v>205</v>
      </c>
      <c r="AM28" s="27" t="s">
        <v>108</v>
      </c>
      <c r="AN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 s="27" t="str">
        <f>TEXT(casesIPO[[#This Row],[Created On]],"yyyy / mm")</f>
        <v>2026 / 02</v>
      </c>
      <c r="AS28" s="27" t="str">
        <f>casesIPO[[#This Row],[Interaction Type]]</f>
        <v>Credit / Debit Request</v>
      </c>
      <c r="AT2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9" spans="1:46" x14ac:dyDescent="0.25">
      <c r="A29" s="26">
        <v>46076.692141203697</v>
      </c>
      <c r="B29" s="27" t="s">
        <v>223</v>
      </c>
      <c r="C29" s="27" t="s">
        <v>87</v>
      </c>
      <c r="D29" s="27" t="s">
        <v>194</v>
      </c>
      <c r="E29" s="27" t="s">
        <v>195</v>
      </c>
      <c r="F29" s="27"/>
      <c r="G29" s="27"/>
      <c r="H29" s="27" t="s">
        <v>24</v>
      </c>
      <c r="I29" s="27" t="s">
        <v>111</v>
      </c>
      <c r="J29" s="27" t="s">
        <v>224</v>
      </c>
      <c r="K29" s="27" t="s">
        <v>33</v>
      </c>
      <c r="L29" s="27" t="s">
        <v>196</v>
      </c>
      <c r="M29" s="27" t="s">
        <v>197</v>
      </c>
      <c r="N29" s="28" t="s">
        <v>225</v>
      </c>
      <c r="O29" s="27" t="s">
        <v>226</v>
      </c>
      <c r="P29" s="27" t="s">
        <v>227</v>
      </c>
      <c r="Q29" s="27">
        <v>5</v>
      </c>
      <c r="R29" s="27" t="s">
        <v>24</v>
      </c>
      <c r="S29" s="27" t="s">
        <v>111</v>
      </c>
      <c r="T29" s="27" t="s">
        <v>224</v>
      </c>
      <c r="U29" s="27" t="s">
        <v>33</v>
      </c>
      <c r="V29" s="27">
        <v>2</v>
      </c>
      <c r="W29" s="27" t="s">
        <v>201</v>
      </c>
      <c r="X29" s="27" t="s">
        <v>201</v>
      </c>
      <c r="Y29" s="27"/>
      <c r="Z29" s="27" t="s">
        <v>202</v>
      </c>
      <c r="AA29" s="28"/>
      <c r="AB29" s="27" t="s">
        <v>232</v>
      </c>
      <c r="AC29" s="29"/>
      <c r="AD29" s="27"/>
      <c r="AE29" s="27"/>
      <c r="AF29" s="27">
        <v>46065.791666666701</v>
      </c>
      <c r="AG29" s="27"/>
      <c r="AH29" s="27"/>
      <c r="AI29" s="27" t="s">
        <v>204</v>
      </c>
      <c r="AJ29" s="27" t="s">
        <v>105</v>
      </c>
      <c r="AK29" s="27" t="s">
        <v>205</v>
      </c>
      <c r="AL29" s="27" t="s">
        <v>205</v>
      </c>
      <c r="AM29" s="27" t="s">
        <v>108</v>
      </c>
      <c r="AN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 s="27" t="str">
        <f>TEXT(casesIPO[[#This Row],[Created On]],"yyyy / mm")</f>
        <v>2026 / 02</v>
      </c>
      <c r="AS29" s="27" t="str">
        <f>casesIPO[[#This Row],[Interaction Type]]</f>
        <v>Credit / Debit Request</v>
      </c>
      <c r="AT2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0" spans="1:46" x14ac:dyDescent="0.25">
      <c r="A30" s="26">
        <v>46076.698391203703</v>
      </c>
      <c r="B30" s="27" t="s">
        <v>233</v>
      </c>
      <c r="C30" s="27" t="s">
        <v>87</v>
      </c>
      <c r="D30" s="27" t="s">
        <v>194</v>
      </c>
      <c r="E30" s="27" t="s">
        <v>195</v>
      </c>
      <c r="F30" s="27"/>
      <c r="G30" s="27"/>
      <c r="H30" s="27" t="s">
        <v>24</v>
      </c>
      <c r="I30" s="27" t="s">
        <v>111</v>
      </c>
      <c r="J30" s="27" t="s">
        <v>224</v>
      </c>
      <c r="K30" s="27" t="s">
        <v>33</v>
      </c>
      <c r="L30" s="27" t="s">
        <v>196</v>
      </c>
      <c r="M30" s="27" t="s">
        <v>197</v>
      </c>
      <c r="N30" s="28" t="s">
        <v>225</v>
      </c>
      <c r="O30" s="27" t="s">
        <v>226</v>
      </c>
      <c r="P30" s="27" t="s">
        <v>234</v>
      </c>
      <c r="Q30" s="27">
        <v>24</v>
      </c>
      <c r="R30" s="27" t="s">
        <v>24</v>
      </c>
      <c r="S30" s="27" t="s">
        <v>111</v>
      </c>
      <c r="T30" s="27" t="s">
        <v>224</v>
      </c>
      <c r="U30" s="27" t="s">
        <v>33</v>
      </c>
      <c r="V30" s="27">
        <v>1</v>
      </c>
      <c r="W30" s="27" t="s">
        <v>201</v>
      </c>
      <c r="X30" s="27" t="s">
        <v>201</v>
      </c>
      <c r="Y30" s="27"/>
      <c r="Z30" s="27" t="s">
        <v>202</v>
      </c>
      <c r="AA30" s="28"/>
      <c r="AB30" s="27" t="s">
        <v>235</v>
      </c>
      <c r="AC30" s="29"/>
      <c r="AD30" s="27"/>
      <c r="AE30" s="27"/>
      <c r="AF30" s="27">
        <v>46069.791666666701</v>
      </c>
      <c r="AG30" s="27"/>
      <c r="AH30" s="27"/>
      <c r="AI30" s="27" t="s">
        <v>204</v>
      </c>
      <c r="AJ30" s="27" t="s">
        <v>105</v>
      </c>
      <c r="AK30" s="27" t="s">
        <v>205</v>
      </c>
      <c r="AL30" s="27" t="s">
        <v>205</v>
      </c>
      <c r="AM30" s="27" t="s">
        <v>108</v>
      </c>
      <c r="AN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 s="27" t="str">
        <f>TEXT(casesIPO[[#This Row],[Created On]],"yyyy / mm")</f>
        <v>2026 / 02</v>
      </c>
      <c r="AS30" s="27" t="str">
        <f>casesIPO[[#This Row],[Interaction Type]]</f>
        <v>Credit / Debit Request</v>
      </c>
      <c r="AT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1" spans="1:46" x14ac:dyDescent="0.25">
      <c r="A31" s="26">
        <v>46076.700775463003</v>
      </c>
      <c r="B31" s="27" t="s">
        <v>236</v>
      </c>
      <c r="C31" s="27" t="s">
        <v>87</v>
      </c>
      <c r="D31" s="27" t="s">
        <v>194</v>
      </c>
      <c r="E31" s="27" t="s">
        <v>195</v>
      </c>
      <c r="F31" s="27"/>
      <c r="G31" s="27"/>
      <c r="H31" s="27" t="s">
        <v>24</v>
      </c>
      <c r="I31" s="27" t="s">
        <v>111</v>
      </c>
      <c r="J31" s="27" t="s">
        <v>224</v>
      </c>
      <c r="K31" s="27" t="s">
        <v>33</v>
      </c>
      <c r="L31" s="27" t="s">
        <v>196</v>
      </c>
      <c r="M31" s="27" t="s">
        <v>197</v>
      </c>
      <c r="N31" s="28" t="s">
        <v>237</v>
      </c>
      <c r="O31" s="27" t="s">
        <v>238</v>
      </c>
      <c r="P31" s="27" t="s">
        <v>239</v>
      </c>
      <c r="Q31" s="27">
        <v>1</v>
      </c>
      <c r="R31" s="27" t="s">
        <v>24</v>
      </c>
      <c r="S31" s="27" t="s">
        <v>111</v>
      </c>
      <c r="T31" s="27" t="s">
        <v>224</v>
      </c>
      <c r="U31" s="27" t="s">
        <v>33</v>
      </c>
      <c r="V31" s="27">
        <v>117</v>
      </c>
      <c r="W31" s="27" t="s">
        <v>201</v>
      </c>
      <c r="X31" s="27" t="s">
        <v>201</v>
      </c>
      <c r="Y31" s="27"/>
      <c r="Z31" s="27" t="s">
        <v>202</v>
      </c>
      <c r="AA31" s="28"/>
      <c r="AB31" s="27" t="s">
        <v>240</v>
      </c>
      <c r="AC31" s="29"/>
      <c r="AD31" s="27"/>
      <c r="AE31" s="27"/>
      <c r="AF31" s="27">
        <v>46069.791666666701</v>
      </c>
      <c r="AG31" s="27"/>
      <c r="AH31" s="27"/>
      <c r="AI31" s="27" t="s">
        <v>204</v>
      </c>
      <c r="AJ31" s="27" t="s">
        <v>105</v>
      </c>
      <c r="AK31" s="27" t="s">
        <v>205</v>
      </c>
      <c r="AL31" s="27" t="s">
        <v>205</v>
      </c>
      <c r="AM31" s="27" t="s">
        <v>108</v>
      </c>
      <c r="AN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 s="27" t="str">
        <f>TEXT(casesIPO[[#This Row],[Created On]],"yyyy / mm")</f>
        <v>2026 / 02</v>
      </c>
      <c r="AS31" s="27" t="str">
        <f>casesIPO[[#This Row],[Interaction Type]]</f>
        <v>Credit / Debit Request</v>
      </c>
      <c r="AT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2" spans="1:46" x14ac:dyDescent="0.25">
      <c r="A32" s="26">
        <v>46076.700775463003</v>
      </c>
      <c r="B32" s="27" t="s">
        <v>236</v>
      </c>
      <c r="C32" s="27" t="s">
        <v>87</v>
      </c>
      <c r="D32" s="27" t="s">
        <v>194</v>
      </c>
      <c r="E32" s="27" t="s">
        <v>195</v>
      </c>
      <c r="F32" s="27"/>
      <c r="G32" s="27"/>
      <c r="H32" s="27" t="s">
        <v>24</v>
      </c>
      <c r="I32" s="27" t="s">
        <v>111</v>
      </c>
      <c r="J32" s="27" t="s">
        <v>224</v>
      </c>
      <c r="K32" s="27" t="s">
        <v>33</v>
      </c>
      <c r="L32" s="27" t="s">
        <v>196</v>
      </c>
      <c r="M32" s="27" t="s">
        <v>197</v>
      </c>
      <c r="N32" s="28" t="s">
        <v>237</v>
      </c>
      <c r="O32" s="27" t="s">
        <v>238</v>
      </c>
      <c r="P32" s="27" t="s">
        <v>239</v>
      </c>
      <c r="Q32" s="27">
        <v>2</v>
      </c>
      <c r="R32" s="27" t="s">
        <v>24</v>
      </c>
      <c r="S32" s="27" t="s">
        <v>111</v>
      </c>
      <c r="T32" s="27" t="s">
        <v>224</v>
      </c>
      <c r="U32" s="27" t="s">
        <v>33</v>
      </c>
      <c r="V32" s="27">
        <v>1</v>
      </c>
      <c r="W32" s="27" t="s">
        <v>201</v>
      </c>
      <c r="X32" s="27" t="s">
        <v>201</v>
      </c>
      <c r="Y32" s="27"/>
      <c r="Z32" s="27" t="s">
        <v>202</v>
      </c>
      <c r="AA32" s="28"/>
      <c r="AB32" s="27" t="s">
        <v>241</v>
      </c>
      <c r="AC32" s="29"/>
      <c r="AD32" s="27"/>
      <c r="AE32" s="27"/>
      <c r="AF32" s="27">
        <v>46069.791666666701</v>
      </c>
      <c r="AG32" s="27"/>
      <c r="AH32" s="27"/>
      <c r="AI32" s="27" t="s">
        <v>204</v>
      </c>
      <c r="AJ32" s="27" t="s">
        <v>105</v>
      </c>
      <c r="AK32" s="27" t="s">
        <v>205</v>
      </c>
      <c r="AL32" s="27" t="s">
        <v>205</v>
      </c>
      <c r="AM32" s="27" t="s">
        <v>108</v>
      </c>
      <c r="AN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 s="27" t="str">
        <f>TEXT(casesIPO[[#This Row],[Created On]],"yyyy / mm")</f>
        <v>2026 / 02</v>
      </c>
      <c r="AS32" s="27" t="str">
        <f>casesIPO[[#This Row],[Interaction Type]]</f>
        <v>Credit / Debit Request</v>
      </c>
      <c r="AT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3" spans="1:46" x14ac:dyDescent="0.25">
      <c r="A33" s="26">
        <v>46076.700775463003</v>
      </c>
      <c r="B33" s="27" t="s">
        <v>236</v>
      </c>
      <c r="C33" s="27" t="s">
        <v>87</v>
      </c>
      <c r="D33" s="27" t="s">
        <v>194</v>
      </c>
      <c r="E33" s="27" t="s">
        <v>195</v>
      </c>
      <c r="F33" s="27"/>
      <c r="G33" s="27"/>
      <c r="H33" s="27" t="s">
        <v>24</v>
      </c>
      <c r="I33" s="27" t="s">
        <v>111</v>
      </c>
      <c r="J33" s="27" t="s">
        <v>224</v>
      </c>
      <c r="K33" s="27" t="s">
        <v>33</v>
      </c>
      <c r="L33" s="27" t="s">
        <v>196</v>
      </c>
      <c r="M33" s="27" t="s">
        <v>197</v>
      </c>
      <c r="N33" s="28" t="s">
        <v>237</v>
      </c>
      <c r="O33" s="27" t="s">
        <v>238</v>
      </c>
      <c r="P33" s="27" t="s">
        <v>239</v>
      </c>
      <c r="Q33" s="27">
        <v>3</v>
      </c>
      <c r="R33" s="27" t="s">
        <v>24</v>
      </c>
      <c r="S33" s="27" t="s">
        <v>111</v>
      </c>
      <c r="T33" s="27" t="s">
        <v>224</v>
      </c>
      <c r="U33" s="27" t="s">
        <v>33</v>
      </c>
      <c r="V33" s="27">
        <v>121</v>
      </c>
      <c r="W33" s="27" t="s">
        <v>201</v>
      </c>
      <c r="X33" s="27" t="s">
        <v>201</v>
      </c>
      <c r="Y33" s="27"/>
      <c r="Z33" s="27" t="s">
        <v>202</v>
      </c>
      <c r="AA33" s="28"/>
      <c r="AB33" s="27" t="s">
        <v>242</v>
      </c>
      <c r="AC33" s="29"/>
      <c r="AD33" s="27"/>
      <c r="AE33" s="27"/>
      <c r="AF33" s="27">
        <v>46069.791666666701</v>
      </c>
      <c r="AG33" s="27"/>
      <c r="AH33" s="27"/>
      <c r="AI33" s="27" t="s">
        <v>204</v>
      </c>
      <c r="AJ33" s="27" t="s">
        <v>105</v>
      </c>
      <c r="AK33" s="27" t="s">
        <v>205</v>
      </c>
      <c r="AL33" s="27" t="s">
        <v>205</v>
      </c>
      <c r="AM33" s="27" t="s">
        <v>108</v>
      </c>
      <c r="AN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 s="27" t="str">
        <f>TEXT(casesIPO[[#This Row],[Created On]],"yyyy / mm")</f>
        <v>2026 / 02</v>
      </c>
      <c r="AS33" s="27" t="str">
        <f>casesIPO[[#This Row],[Interaction Type]]</f>
        <v>Credit / Debit Request</v>
      </c>
      <c r="AT3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4" spans="1:46" x14ac:dyDescent="0.25">
      <c r="A34" s="26">
        <v>46076.700775463003</v>
      </c>
      <c r="B34" s="27" t="s">
        <v>236</v>
      </c>
      <c r="C34" s="27" t="s">
        <v>87</v>
      </c>
      <c r="D34" s="27" t="s">
        <v>194</v>
      </c>
      <c r="E34" s="27" t="s">
        <v>195</v>
      </c>
      <c r="F34" s="27"/>
      <c r="G34" s="27"/>
      <c r="H34" s="27" t="s">
        <v>24</v>
      </c>
      <c r="I34" s="27" t="s">
        <v>111</v>
      </c>
      <c r="J34" s="27" t="s">
        <v>224</v>
      </c>
      <c r="K34" s="27" t="s">
        <v>33</v>
      </c>
      <c r="L34" s="27" t="s">
        <v>196</v>
      </c>
      <c r="M34" s="27" t="s">
        <v>197</v>
      </c>
      <c r="N34" s="28" t="s">
        <v>237</v>
      </c>
      <c r="O34" s="27" t="s">
        <v>238</v>
      </c>
      <c r="P34" s="27" t="s">
        <v>239</v>
      </c>
      <c r="Q34" s="27">
        <v>4</v>
      </c>
      <c r="R34" s="27" t="s">
        <v>24</v>
      </c>
      <c r="S34" s="27" t="s">
        <v>111</v>
      </c>
      <c r="T34" s="27" t="s">
        <v>224</v>
      </c>
      <c r="U34" s="27" t="s">
        <v>33</v>
      </c>
      <c r="V34" s="27">
        <v>2</v>
      </c>
      <c r="W34" s="27" t="s">
        <v>201</v>
      </c>
      <c r="X34" s="27" t="s">
        <v>201</v>
      </c>
      <c r="Y34" s="27"/>
      <c r="Z34" s="27" t="s">
        <v>202</v>
      </c>
      <c r="AA34" s="28"/>
      <c r="AB34" s="27" t="s">
        <v>243</v>
      </c>
      <c r="AC34" s="29"/>
      <c r="AD34" s="27"/>
      <c r="AE34" s="27"/>
      <c r="AF34" s="27">
        <v>46069.791666666701</v>
      </c>
      <c r="AG34" s="27"/>
      <c r="AH34" s="27"/>
      <c r="AI34" s="27" t="s">
        <v>204</v>
      </c>
      <c r="AJ34" s="27" t="s">
        <v>105</v>
      </c>
      <c r="AK34" s="27" t="s">
        <v>205</v>
      </c>
      <c r="AL34" s="27" t="s">
        <v>205</v>
      </c>
      <c r="AM34" s="27" t="s">
        <v>108</v>
      </c>
      <c r="AN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 s="27" t="str">
        <f>TEXT(casesIPO[[#This Row],[Created On]],"yyyy / mm")</f>
        <v>2026 / 02</v>
      </c>
      <c r="AS34" s="27" t="str">
        <f>casesIPO[[#This Row],[Interaction Type]]</f>
        <v>Credit / Debit Request</v>
      </c>
      <c r="AT3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5" spans="1:46" x14ac:dyDescent="0.25">
      <c r="A35" s="26">
        <v>46076.700775463003</v>
      </c>
      <c r="B35" s="27" t="s">
        <v>236</v>
      </c>
      <c r="C35" s="27" t="s">
        <v>87</v>
      </c>
      <c r="D35" s="27" t="s">
        <v>194</v>
      </c>
      <c r="E35" s="27" t="s">
        <v>195</v>
      </c>
      <c r="F35" s="27"/>
      <c r="G35" s="27"/>
      <c r="H35" s="27" t="s">
        <v>24</v>
      </c>
      <c r="I35" s="27" t="s">
        <v>111</v>
      </c>
      <c r="J35" s="27" t="s">
        <v>224</v>
      </c>
      <c r="K35" s="27" t="s">
        <v>33</v>
      </c>
      <c r="L35" s="27" t="s">
        <v>196</v>
      </c>
      <c r="M35" s="27" t="s">
        <v>197</v>
      </c>
      <c r="N35" s="28" t="s">
        <v>237</v>
      </c>
      <c r="O35" s="27" t="s">
        <v>238</v>
      </c>
      <c r="P35" s="27" t="s">
        <v>239</v>
      </c>
      <c r="Q35" s="27">
        <v>5</v>
      </c>
      <c r="R35" s="27" t="s">
        <v>24</v>
      </c>
      <c r="S35" s="27" t="s">
        <v>111</v>
      </c>
      <c r="T35" s="27" t="s">
        <v>224</v>
      </c>
      <c r="U35" s="27" t="s">
        <v>33</v>
      </c>
      <c r="V35" s="27">
        <v>1</v>
      </c>
      <c r="W35" s="27" t="s">
        <v>201</v>
      </c>
      <c r="X35" s="27" t="s">
        <v>201</v>
      </c>
      <c r="Y35" s="27"/>
      <c r="Z35" s="27" t="s">
        <v>202</v>
      </c>
      <c r="AA35" s="28"/>
      <c r="AB35" s="27" t="s">
        <v>244</v>
      </c>
      <c r="AC35" s="29"/>
      <c r="AD35" s="27"/>
      <c r="AE35" s="27"/>
      <c r="AF35" s="27">
        <v>46069.791666666701</v>
      </c>
      <c r="AG35" s="27"/>
      <c r="AH35" s="27"/>
      <c r="AI35" s="27" t="s">
        <v>204</v>
      </c>
      <c r="AJ35" s="27" t="s">
        <v>105</v>
      </c>
      <c r="AK35" s="27" t="s">
        <v>205</v>
      </c>
      <c r="AL35" s="27" t="s">
        <v>205</v>
      </c>
      <c r="AM35" s="27" t="s">
        <v>108</v>
      </c>
      <c r="AN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 s="27" t="str">
        <f>TEXT(casesIPO[[#This Row],[Created On]],"yyyy / mm")</f>
        <v>2026 / 02</v>
      </c>
      <c r="AS35" s="27" t="str">
        <f>casesIPO[[#This Row],[Interaction Type]]</f>
        <v>Credit / Debit Request</v>
      </c>
      <c r="AT3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6" spans="1:46" x14ac:dyDescent="0.25">
      <c r="A36" s="26">
        <v>46076.704594907402</v>
      </c>
      <c r="B36" s="27" t="s">
        <v>245</v>
      </c>
      <c r="C36" s="27" t="s">
        <v>87</v>
      </c>
      <c r="D36" s="27" t="s">
        <v>194</v>
      </c>
      <c r="E36" s="27" t="s">
        <v>195</v>
      </c>
      <c r="F36" s="27"/>
      <c r="G36" s="27"/>
      <c r="H36" s="27" t="s">
        <v>24</v>
      </c>
      <c r="I36" s="27" t="s">
        <v>111</v>
      </c>
      <c r="J36" s="27" t="s">
        <v>224</v>
      </c>
      <c r="K36" s="27" t="s">
        <v>33</v>
      </c>
      <c r="L36" s="27" t="s">
        <v>196</v>
      </c>
      <c r="M36" s="27" t="s">
        <v>197</v>
      </c>
      <c r="N36" s="28" t="s">
        <v>246</v>
      </c>
      <c r="O36" s="27" t="s">
        <v>247</v>
      </c>
      <c r="P36" s="27" t="s">
        <v>248</v>
      </c>
      <c r="Q36" s="27">
        <v>1</v>
      </c>
      <c r="R36" s="27" t="s">
        <v>24</v>
      </c>
      <c r="S36" s="27" t="s">
        <v>111</v>
      </c>
      <c r="T36" s="27" t="s">
        <v>224</v>
      </c>
      <c r="U36" s="27" t="s">
        <v>33</v>
      </c>
      <c r="V36" s="27">
        <v>594</v>
      </c>
      <c r="W36" s="27" t="s">
        <v>201</v>
      </c>
      <c r="X36" s="27" t="s">
        <v>201</v>
      </c>
      <c r="Y36" s="27"/>
      <c r="Z36" s="27" t="s">
        <v>202</v>
      </c>
      <c r="AA36" s="28"/>
      <c r="AB36" s="27" t="s">
        <v>249</v>
      </c>
      <c r="AC36" s="29"/>
      <c r="AD36" s="27"/>
      <c r="AE36" s="27"/>
      <c r="AF36" s="27">
        <v>46071.791666666701</v>
      </c>
      <c r="AG36" s="27"/>
      <c r="AH36" s="27"/>
      <c r="AI36" s="27" t="s">
        <v>204</v>
      </c>
      <c r="AJ36" s="27" t="s">
        <v>105</v>
      </c>
      <c r="AK36" s="27" t="s">
        <v>205</v>
      </c>
      <c r="AL36" s="27" t="s">
        <v>205</v>
      </c>
      <c r="AM36" s="27" t="s">
        <v>108</v>
      </c>
      <c r="AN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 s="27" t="str">
        <f>TEXT(casesIPO[[#This Row],[Created On]],"yyyy / mm")</f>
        <v>2026 / 02</v>
      </c>
      <c r="AS36" s="27" t="str">
        <f>casesIPO[[#This Row],[Interaction Type]]</f>
        <v>Credit / Debit Request</v>
      </c>
      <c r="AT3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7" spans="1:46" x14ac:dyDescent="0.25">
      <c r="A37" s="26">
        <v>46077.445937500001</v>
      </c>
      <c r="B37" s="27" t="s">
        <v>250</v>
      </c>
      <c r="C37" s="27" t="s">
        <v>87</v>
      </c>
      <c r="D37" s="27" t="s">
        <v>194</v>
      </c>
      <c r="E37" s="27" t="s">
        <v>195</v>
      </c>
      <c r="F37" s="27"/>
      <c r="G37" s="27"/>
      <c r="H37" s="27" t="s">
        <v>23</v>
      </c>
      <c r="I37" s="27" t="s">
        <v>91</v>
      </c>
      <c r="J37" s="27" t="s">
        <v>251</v>
      </c>
      <c r="K37" s="27" t="s">
        <v>33</v>
      </c>
      <c r="L37" s="27" t="s">
        <v>252</v>
      </c>
      <c r="M37" s="27" t="s">
        <v>253</v>
      </c>
      <c r="N37" s="28" t="s">
        <v>254</v>
      </c>
      <c r="O37" s="27" t="s">
        <v>255</v>
      </c>
      <c r="P37" s="27" t="s">
        <v>256</v>
      </c>
      <c r="Q37" s="27">
        <v>2</v>
      </c>
      <c r="R37" s="27"/>
      <c r="S37" s="27"/>
      <c r="T37" s="27"/>
      <c r="U37" s="27"/>
      <c r="V37" s="27"/>
      <c r="W37" s="27"/>
      <c r="X37" s="27"/>
      <c r="Y37" s="27"/>
      <c r="Z37" s="27"/>
      <c r="AA37" s="28"/>
      <c r="AB37" s="27" t="s">
        <v>257</v>
      </c>
      <c r="AC37" s="29"/>
      <c r="AD37" s="27"/>
      <c r="AE37" s="27"/>
      <c r="AF37" s="27"/>
      <c r="AG37" s="27"/>
      <c r="AH37" s="27"/>
      <c r="AI37" s="27" t="s">
        <v>204</v>
      </c>
      <c r="AJ37" s="27" t="s">
        <v>105</v>
      </c>
      <c r="AK37" s="27" t="s">
        <v>106</v>
      </c>
      <c r="AL37" s="27" t="s">
        <v>258</v>
      </c>
      <c r="AM37" s="27" t="s">
        <v>108</v>
      </c>
      <c r="AN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7" s="27" t="str">
        <f>TEXT(casesIPO[[#This Row],[Created On]],"yyyy / mm")</f>
        <v>2026 / 02</v>
      </c>
      <c r="AS37" s="27" t="str">
        <f>casesIPO[[#This Row],[Interaction Type]]</f>
        <v>Credit / Debit Request</v>
      </c>
      <c r="AT3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8" spans="1:46" x14ac:dyDescent="0.25">
      <c r="A38" s="26">
        <v>46077.445937500001</v>
      </c>
      <c r="B38" s="27" t="s">
        <v>250</v>
      </c>
      <c r="C38" s="27" t="s">
        <v>87</v>
      </c>
      <c r="D38" s="27" t="s">
        <v>194</v>
      </c>
      <c r="E38" s="27" t="s">
        <v>195</v>
      </c>
      <c r="F38" s="27"/>
      <c r="G38" s="27"/>
      <c r="H38" s="27" t="s">
        <v>23</v>
      </c>
      <c r="I38" s="27" t="s">
        <v>91</v>
      </c>
      <c r="J38" s="27" t="s">
        <v>251</v>
      </c>
      <c r="K38" s="27" t="s">
        <v>33</v>
      </c>
      <c r="L38" s="27" t="s">
        <v>252</v>
      </c>
      <c r="M38" s="27" t="s">
        <v>253</v>
      </c>
      <c r="N38" s="28" t="s">
        <v>254</v>
      </c>
      <c r="O38" s="27" t="s">
        <v>255</v>
      </c>
      <c r="P38" s="27" t="s">
        <v>256</v>
      </c>
      <c r="Q38" s="27">
        <v>3</v>
      </c>
      <c r="R38" s="27"/>
      <c r="S38" s="27"/>
      <c r="T38" s="27"/>
      <c r="U38" s="27"/>
      <c r="V38" s="27"/>
      <c r="W38" s="27"/>
      <c r="X38" s="27"/>
      <c r="Y38" s="27"/>
      <c r="Z38" s="27"/>
      <c r="AA38" s="28"/>
      <c r="AB38" s="27" t="s">
        <v>257</v>
      </c>
      <c r="AC38" s="29"/>
      <c r="AD38" s="27"/>
      <c r="AE38" s="27"/>
      <c r="AF38" s="27"/>
      <c r="AG38" s="27"/>
      <c r="AH38" s="27"/>
      <c r="AI38" s="27" t="s">
        <v>204</v>
      </c>
      <c r="AJ38" s="27" t="s">
        <v>105</v>
      </c>
      <c r="AK38" s="27" t="s">
        <v>106</v>
      </c>
      <c r="AL38" s="27" t="s">
        <v>258</v>
      </c>
      <c r="AM38" s="27" t="s">
        <v>108</v>
      </c>
      <c r="AN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 s="27" t="str">
        <f>TEXT(casesIPO[[#This Row],[Created On]],"yyyy / mm")</f>
        <v>2026 / 02</v>
      </c>
      <c r="AS38" s="27" t="str">
        <f>casesIPO[[#This Row],[Interaction Type]]</f>
        <v>Credit / Debit Request</v>
      </c>
      <c r="AT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9" spans="1:46" x14ac:dyDescent="0.25">
      <c r="A39" s="26">
        <v>46077.620208333297</v>
      </c>
      <c r="B39" s="27" t="s">
        <v>259</v>
      </c>
      <c r="C39" s="27" t="s">
        <v>87</v>
      </c>
      <c r="D39" s="27" t="s">
        <v>88</v>
      </c>
      <c r="E39" s="27" t="s">
        <v>89</v>
      </c>
      <c r="F39" s="27"/>
      <c r="G39" s="27" t="s">
        <v>90</v>
      </c>
      <c r="H39" s="27" t="s">
        <v>17</v>
      </c>
      <c r="I39" s="27" t="s">
        <v>148</v>
      </c>
      <c r="J39" s="27" t="s">
        <v>149</v>
      </c>
      <c r="K39" s="27" t="s">
        <v>35</v>
      </c>
      <c r="L39" s="27" t="s">
        <v>260</v>
      </c>
      <c r="M39" s="27" t="s">
        <v>261</v>
      </c>
      <c r="N39" s="28" t="s">
        <v>262</v>
      </c>
      <c r="O39" s="27" t="s">
        <v>263</v>
      </c>
      <c r="P39" s="27" t="s">
        <v>264</v>
      </c>
      <c r="Q39" s="27">
        <v>3</v>
      </c>
      <c r="R39" s="27" t="s">
        <v>17</v>
      </c>
      <c r="S39" s="27" t="s">
        <v>148</v>
      </c>
      <c r="T39" s="27" t="s">
        <v>265</v>
      </c>
      <c r="U39" s="27" t="s">
        <v>35</v>
      </c>
      <c r="V39" s="27">
        <v>1</v>
      </c>
      <c r="W39" s="27" t="s">
        <v>266</v>
      </c>
      <c r="X39" s="27" t="s">
        <v>175</v>
      </c>
      <c r="Y39" s="27" t="s">
        <v>267</v>
      </c>
      <c r="Z39" s="27" t="s">
        <v>101</v>
      </c>
      <c r="AA39" s="28"/>
      <c r="AB39" s="27" t="s">
        <v>268</v>
      </c>
      <c r="AC39" s="29" t="s">
        <v>269</v>
      </c>
      <c r="AD39" s="27"/>
      <c r="AE39" s="27"/>
      <c r="AF39" s="27">
        <v>45902.833333333299</v>
      </c>
      <c r="AG39" s="27"/>
      <c r="AH39" s="27"/>
      <c r="AI39" s="27" t="s">
        <v>104</v>
      </c>
      <c r="AJ39" s="27" t="s">
        <v>105</v>
      </c>
      <c r="AK39" s="27" t="s">
        <v>106</v>
      </c>
      <c r="AL39" s="27" t="s">
        <v>270</v>
      </c>
      <c r="AM39" s="27" t="s">
        <v>108</v>
      </c>
      <c r="AN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39" s="27" t="str">
        <f>TEXT(casesIPO[[#This Row],[Created On]],"yyyy / mm")</f>
        <v>2026 / 02</v>
      </c>
      <c r="AS39" s="27" t="str">
        <f>casesIPO[[#This Row],[Interaction Type]]</f>
        <v>Return / Replace / Scrap</v>
      </c>
      <c r="AT3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0" spans="1:46" x14ac:dyDescent="0.25">
      <c r="A40" s="26">
        <v>46077.745023148098</v>
      </c>
      <c r="B40" s="27" t="s">
        <v>271</v>
      </c>
      <c r="C40" s="27" t="s">
        <v>87</v>
      </c>
      <c r="D40" s="27" t="s">
        <v>88</v>
      </c>
      <c r="E40" s="27" t="s">
        <v>89</v>
      </c>
      <c r="F40" s="27"/>
      <c r="G40" s="27" t="s">
        <v>168</v>
      </c>
      <c r="H40" s="27" t="s">
        <v>21</v>
      </c>
      <c r="I40" s="27" t="s">
        <v>272</v>
      </c>
      <c r="J40" s="27" t="s">
        <v>273</v>
      </c>
      <c r="K40" s="27" t="s">
        <v>35</v>
      </c>
      <c r="L40" s="27" t="s">
        <v>274</v>
      </c>
      <c r="M40" s="27" t="s">
        <v>275</v>
      </c>
      <c r="N40" s="28" t="s">
        <v>276</v>
      </c>
      <c r="O40" s="27" t="s">
        <v>277</v>
      </c>
      <c r="P40" s="27" t="s">
        <v>278</v>
      </c>
      <c r="Q40" s="27"/>
      <c r="R40" s="27" t="s">
        <v>21</v>
      </c>
      <c r="S40" s="27" t="s">
        <v>272</v>
      </c>
      <c r="T40" s="27" t="s">
        <v>273</v>
      </c>
      <c r="U40" s="27" t="s">
        <v>35</v>
      </c>
      <c r="V40" s="27">
        <v>1</v>
      </c>
      <c r="W40" s="27" t="s">
        <v>266</v>
      </c>
      <c r="X40" s="27" t="s">
        <v>279</v>
      </c>
      <c r="Y40" s="27" t="s">
        <v>280</v>
      </c>
      <c r="Z40" s="27" t="s">
        <v>101</v>
      </c>
      <c r="AA40" s="28"/>
      <c r="AB40" s="27" t="s">
        <v>281</v>
      </c>
      <c r="AC40" s="29" t="s">
        <v>282</v>
      </c>
      <c r="AD40" s="27"/>
      <c r="AE40" s="27"/>
      <c r="AF40" s="27">
        <v>45687.791666666701</v>
      </c>
      <c r="AG40" s="27"/>
      <c r="AH40" s="27"/>
      <c r="AI40" s="27" t="s">
        <v>178</v>
      </c>
      <c r="AJ40" s="27" t="s">
        <v>134</v>
      </c>
      <c r="AK40" s="27" t="s">
        <v>283</v>
      </c>
      <c r="AL40" s="27" t="s">
        <v>146</v>
      </c>
      <c r="AM40" s="27" t="s">
        <v>108</v>
      </c>
      <c r="AN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Wi-Fi / IP Failure</v>
      </c>
      <c r="AR40" s="27" t="str">
        <f>TEXT(casesIPO[[#This Row],[Created On]],"yyyy / mm")</f>
        <v>2026 / 02</v>
      </c>
      <c r="AS40" s="27" t="str">
        <f>casesIPO[[#This Row],[Interaction Type]]</f>
        <v>Return / Replace / Scrap</v>
      </c>
      <c r="AT4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 spans="1:46" x14ac:dyDescent="0.25">
      <c r="A41" s="26">
        <v>46078.370729166701</v>
      </c>
      <c r="B41" s="27" t="s">
        <v>284</v>
      </c>
      <c r="C41" s="27" t="s">
        <v>87</v>
      </c>
      <c r="D41" s="27" t="s">
        <v>88</v>
      </c>
      <c r="E41" s="27" t="s">
        <v>285</v>
      </c>
      <c r="F41" s="27"/>
      <c r="G41" s="27"/>
      <c r="H41" s="27" t="s">
        <v>286</v>
      </c>
      <c r="I41" s="27" t="s">
        <v>148</v>
      </c>
      <c r="J41" s="27" t="s">
        <v>287</v>
      </c>
      <c r="K41" s="27" t="s">
        <v>288</v>
      </c>
      <c r="L41" s="27" t="s">
        <v>289</v>
      </c>
      <c r="M41" s="27" t="s">
        <v>290</v>
      </c>
      <c r="N41" s="28" t="s">
        <v>291</v>
      </c>
      <c r="O41" s="27" t="s">
        <v>292</v>
      </c>
      <c r="P41" s="27" t="s">
        <v>293</v>
      </c>
      <c r="Q41" s="27"/>
      <c r="R41" s="27" t="s">
        <v>286</v>
      </c>
      <c r="S41" s="27" t="s">
        <v>148</v>
      </c>
      <c r="T41" s="27" t="s">
        <v>287</v>
      </c>
      <c r="U41" s="27" t="s">
        <v>288</v>
      </c>
      <c r="V41" s="27">
        <v>2</v>
      </c>
      <c r="W41" s="27" t="s">
        <v>294</v>
      </c>
      <c r="X41" s="27" t="s">
        <v>295</v>
      </c>
      <c r="Y41" s="27"/>
      <c r="Z41" s="27" t="s">
        <v>296</v>
      </c>
      <c r="AA41" s="28"/>
      <c r="AB41" s="27" t="s">
        <v>297</v>
      </c>
      <c r="AC41" s="29"/>
      <c r="AD41" s="27"/>
      <c r="AE41" s="27"/>
      <c r="AF41" s="27">
        <v>46070.791666666701</v>
      </c>
      <c r="AG41" s="27"/>
      <c r="AH41" s="27"/>
      <c r="AI41" s="27" t="s">
        <v>104</v>
      </c>
      <c r="AJ41" s="27" t="s">
        <v>105</v>
      </c>
      <c r="AK41" s="27" t="s">
        <v>298</v>
      </c>
      <c r="AL41" s="27" t="s">
        <v>298</v>
      </c>
      <c r="AM41" s="27" t="s">
        <v>299</v>
      </c>
      <c r="AN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 s="27" t="str">
        <f>TEXT(casesIPO[[#This Row],[Created On]],"yyyy / mm")</f>
        <v>2026 / 02</v>
      </c>
      <c r="AS41" s="27" t="str">
        <f>casesIPO[[#This Row],[Interaction Type]]</f>
        <v>Return / Replace / Scrap</v>
      </c>
      <c r="AT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2" spans="1:46" x14ac:dyDescent="0.25">
      <c r="A42" s="26">
        <v>46078.370729166701</v>
      </c>
      <c r="B42" s="27" t="s">
        <v>284</v>
      </c>
      <c r="C42" s="27" t="s">
        <v>87</v>
      </c>
      <c r="D42" s="27" t="s">
        <v>88</v>
      </c>
      <c r="E42" s="27" t="s">
        <v>285</v>
      </c>
      <c r="F42" s="27"/>
      <c r="G42" s="27"/>
      <c r="H42" s="27" t="s">
        <v>286</v>
      </c>
      <c r="I42" s="27" t="s">
        <v>148</v>
      </c>
      <c r="J42" s="27" t="s">
        <v>287</v>
      </c>
      <c r="K42" s="27" t="s">
        <v>288</v>
      </c>
      <c r="L42" s="27" t="s">
        <v>289</v>
      </c>
      <c r="M42" s="27" t="s">
        <v>290</v>
      </c>
      <c r="N42" s="28" t="s">
        <v>291</v>
      </c>
      <c r="O42" s="27" t="s">
        <v>292</v>
      </c>
      <c r="P42" s="27" t="s">
        <v>293</v>
      </c>
      <c r="Q42" s="27"/>
      <c r="R42" s="27" t="s">
        <v>286</v>
      </c>
      <c r="S42" s="27" t="s">
        <v>148</v>
      </c>
      <c r="T42" s="27" t="s">
        <v>287</v>
      </c>
      <c r="U42" s="27" t="s">
        <v>288</v>
      </c>
      <c r="V42" s="27">
        <v>10</v>
      </c>
      <c r="W42" s="27" t="s">
        <v>300</v>
      </c>
      <c r="X42" s="27" t="s">
        <v>301</v>
      </c>
      <c r="Y42" s="27"/>
      <c r="Z42" s="27" t="s">
        <v>296</v>
      </c>
      <c r="AA42" s="28"/>
      <c r="AB42" s="27" t="s">
        <v>302</v>
      </c>
      <c r="AC42" s="29"/>
      <c r="AD42" s="27"/>
      <c r="AE42" s="27"/>
      <c r="AF42" s="27">
        <v>46070.791666666701</v>
      </c>
      <c r="AG42" s="27"/>
      <c r="AH42" s="27"/>
      <c r="AI42" s="27" t="s">
        <v>104</v>
      </c>
      <c r="AJ42" s="27" t="s">
        <v>105</v>
      </c>
      <c r="AK42" s="27" t="s">
        <v>298</v>
      </c>
      <c r="AL42" s="27" t="s">
        <v>298</v>
      </c>
      <c r="AM42" s="27" t="s">
        <v>299</v>
      </c>
      <c r="AN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 s="27" t="str">
        <f>TEXT(casesIPO[[#This Row],[Created On]],"yyyy / mm")</f>
        <v>2026 / 02</v>
      </c>
      <c r="AS42" s="27" t="str">
        <f>casesIPO[[#This Row],[Interaction Type]]</f>
        <v>Return / Replace / Scrap</v>
      </c>
      <c r="AT4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3" spans="1:46" x14ac:dyDescent="0.25">
      <c r="A43" s="26">
        <v>46078.396296296298</v>
      </c>
      <c r="B43" s="27" t="s">
        <v>303</v>
      </c>
      <c r="C43" s="27" t="s">
        <v>87</v>
      </c>
      <c r="D43" s="27" t="s">
        <v>88</v>
      </c>
      <c r="E43" s="27" t="s">
        <v>110</v>
      </c>
      <c r="F43" s="27"/>
      <c r="G43" s="27"/>
      <c r="H43" s="27" t="s">
        <v>286</v>
      </c>
      <c r="I43" s="27" t="s">
        <v>148</v>
      </c>
      <c r="J43" s="27" t="s">
        <v>304</v>
      </c>
      <c r="K43" s="27" t="s">
        <v>32</v>
      </c>
      <c r="L43" s="27" t="s">
        <v>305</v>
      </c>
      <c r="M43" s="27" t="s">
        <v>306</v>
      </c>
      <c r="N43" s="28" t="s">
        <v>307</v>
      </c>
      <c r="O43" s="27" t="s">
        <v>308</v>
      </c>
      <c r="P43" s="27" t="s">
        <v>309</v>
      </c>
      <c r="Q43" s="27"/>
      <c r="R43" s="27" t="s">
        <v>286</v>
      </c>
      <c r="S43" s="27" t="s">
        <v>148</v>
      </c>
      <c r="T43" s="27" t="s">
        <v>304</v>
      </c>
      <c r="U43" s="27" t="s">
        <v>32</v>
      </c>
      <c r="V43" s="27">
        <v>39</v>
      </c>
      <c r="W43" s="27" t="s">
        <v>131</v>
      </c>
      <c r="X43" s="27" t="s">
        <v>165</v>
      </c>
      <c r="Y43" s="27"/>
      <c r="Z43" s="27" t="s">
        <v>133</v>
      </c>
      <c r="AA43" s="28"/>
      <c r="AB43" s="27" t="s">
        <v>310</v>
      </c>
      <c r="AC43" s="29"/>
      <c r="AD43" s="27"/>
      <c r="AE43" s="27"/>
      <c r="AF43" s="27">
        <v>46058.791666666701</v>
      </c>
      <c r="AG43" s="27"/>
      <c r="AH43" s="27"/>
      <c r="AI43" s="27" t="s">
        <v>178</v>
      </c>
      <c r="AJ43" s="27" t="s">
        <v>134</v>
      </c>
      <c r="AK43" s="27" t="s">
        <v>298</v>
      </c>
      <c r="AL43" s="27" t="s">
        <v>298</v>
      </c>
      <c r="AM43" s="27" t="s">
        <v>299</v>
      </c>
      <c r="AN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 s="27" t="str">
        <f>TEXT(casesIPO[[#This Row],[Created On]],"yyyy / mm")</f>
        <v>2026 / 02</v>
      </c>
      <c r="AS43" s="27" t="str">
        <f>casesIPO[[#This Row],[Interaction Type]]</f>
        <v>Return / Replace / Scrap</v>
      </c>
      <c r="AT4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 spans="1:46" x14ac:dyDescent="0.25">
      <c r="A44" s="26">
        <v>46078.396296296298</v>
      </c>
      <c r="B44" s="27" t="s">
        <v>303</v>
      </c>
      <c r="C44" s="27" t="s">
        <v>87</v>
      </c>
      <c r="D44" s="27" t="s">
        <v>88</v>
      </c>
      <c r="E44" s="27" t="s">
        <v>110</v>
      </c>
      <c r="F44" s="27"/>
      <c r="G44" s="27"/>
      <c r="H44" s="27" t="s">
        <v>286</v>
      </c>
      <c r="I44" s="27" t="s">
        <v>148</v>
      </c>
      <c r="J44" s="27" t="s">
        <v>304</v>
      </c>
      <c r="K44" s="27" t="s">
        <v>32</v>
      </c>
      <c r="L44" s="27" t="s">
        <v>305</v>
      </c>
      <c r="M44" s="27" t="s">
        <v>306</v>
      </c>
      <c r="N44" s="28" t="s">
        <v>307</v>
      </c>
      <c r="O44" s="27" t="s">
        <v>308</v>
      </c>
      <c r="P44" s="27" t="s">
        <v>309</v>
      </c>
      <c r="Q44" s="27"/>
      <c r="R44" s="27" t="s">
        <v>286</v>
      </c>
      <c r="S44" s="27" t="s">
        <v>148</v>
      </c>
      <c r="T44" s="27" t="s">
        <v>304</v>
      </c>
      <c r="U44" s="27" t="s">
        <v>32</v>
      </c>
      <c r="V44" s="27">
        <v>4</v>
      </c>
      <c r="W44" s="27" t="s">
        <v>155</v>
      </c>
      <c r="X44" s="27" t="s">
        <v>156</v>
      </c>
      <c r="Y44" s="27"/>
      <c r="Z44" s="27" t="s">
        <v>101</v>
      </c>
      <c r="AA44" s="28"/>
      <c r="AB44" s="27" t="s">
        <v>311</v>
      </c>
      <c r="AC44" s="29"/>
      <c r="AD44" s="27"/>
      <c r="AE44" s="27"/>
      <c r="AF44" s="27">
        <v>46058.791666666701</v>
      </c>
      <c r="AG44" s="27"/>
      <c r="AH44" s="27"/>
      <c r="AI44" s="27" t="s">
        <v>104</v>
      </c>
      <c r="AJ44" s="27" t="s">
        <v>134</v>
      </c>
      <c r="AK44" s="27" t="s">
        <v>298</v>
      </c>
      <c r="AL44" s="27" t="s">
        <v>298</v>
      </c>
      <c r="AM44" s="27" t="s">
        <v>299</v>
      </c>
      <c r="AN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 s="27" t="str">
        <f>TEXT(casesIPO[[#This Row],[Created On]],"yyyy / mm")</f>
        <v>2026 / 02</v>
      </c>
      <c r="AS44" s="27" t="str">
        <f>casesIPO[[#This Row],[Interaction Type]]</f>
        <v>Return / Replace / Scrap</v>
      </c>
      <c r="AT4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5" spans="1:46" x14ac:dyDescent="0.25">
      <c r="A45" s="26">
        <v>46078.396296296298</v>
      </c>
      <c r="B45" s="27" t="s">
        <v>303</v>
      </c>
      <c r="C45" s="27" t="s">
        <v>87</v>
      </c>
      <c r="D45" s="27" t="s">
        <v>88</v>
      </c>
      <c r="E45" s="27" t="s">
        <v>110</v>
      </c>
      <c r="F45" s="27"/>
      <c r="G45" s="27"/>
      <c r="H45" s="27" t="s">
        <v>286</v>
      </c>
      <c r="I45" s="27" t="s">
        <v>148</v>
      </c>
      <c r="J45" s="27" t="s">
        <v>304</v>
      </c>
      <c r="K45" s="27" t="s">
        <v>32</v>
      </c>
      <c r="L45" s="27" t="s">
        <v>305</v>
      </c>
      <c r="M45" s="27" t="s">
        <v>306</v>
      </c>
      <c r="N45" s="28" t="s">
        <v>307</v>
      </c>
      <c r="O45" s="27" t="s">
        <v>308</v>
      </c>
      <c r="P45" s="27" t="s">
        <v>309</v>
      </c>
      <c r="Q45" s="27"/>
      <c r="R45" s="27" t="s">
        <v>286</v>
      </c>
      <c r="S45" s="27" t="s">
        <v>148</v>
      </c>
      <c r="T45" s="27" t="s">
        <v>304</v>
      </c>
      <c r="U45" s="27" t="s">
        <v>32</v>
      </c>
      <c r="V45" s="27">
        <v>17</v>
      </c>
      <c r="W45" s="27" t="s">
        <v>155</v>
      </c>
      <c r="X45" s="27" t="s">
        <v>156</v>
      </c>
      <c r="Y45" s="27"/>
      <c r="Z45" s="27" t="s">
        <v>101</v>
      </c>
      <c r="AA45" s="28"/>
      <c r="AB45" s="27" t="s">
        <v>312</v>
      </c>
      <c r="AC45" s="29"/>
      <c r="AD45" s="27"/>
      <c r="AE45" s="27"/>
      <c r="AF45" s="27">
        <v>46058.791666666701</v>
      </c>
      <c r="AG45" s="27"/>
      <c r="AH45" s="27"/>
      <c r="AI45" s="27" t="s">
        <v>104</v>
      </c>
      <c r="AJ45" s="27" t="s">
        <v>134</v>
      </c>
      <c r="AK45" s="27" t="s">
        <v>298</v>
      </c>
      <c r="AL45" s="27" t="s">
        <v>298</v>
      </c>
      <c r="AM45" s="27" t="s">
        <v>299</v>
      </c>
      <c r="AN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 s="27" t="str">
        <f>TEXT(casesIPO[[#This Row],[Created On]],"yyyy / mm")</f>
        <v>2026 / 02</v>
      </c>
      <c r="AS45" s="27" t="str">
        <f>casesIPO[[#This Row],[Interaction Type]]</f>
        <v>Return / Replace / Scrap</v>
      </c>
      <c r="AT4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6" spans="1:46" x14ac:dyDescent="0.25">
      <c r="A46" s="26">
        <v>46078.446365740703</v>
      </c>
      <c r="B46" s="27" t="s">
        <v>313</v>
      </c>
      <c r="C46" s="27" t="s">
        <v>87</v>
      </c>
      <c r="D46" s="27" t="s">
        <v>88</v>
      </c>
      <c r="E46" s="27" t="s">
        <v>89</v>
      </c>
      <c r="F46" s="27"/>
      <c r="G46" s="27" t="s">
        <v>168</v>
      </c>
      <c r="H46" s="27" t="s">
        <v>286</v>
      </c>
      <c r="I46" s="27" t="s">
        <v>148</v>
      </c>
      <c r="J46" s="27" t="s">
        <v>304</v>
      </c>
      <c r="K46" s="27" t="s">
        <v>32</v>
      </c>
      <c r="L46" s="27" t="s">
        <v>314</v>
      </c>
      <c r="M46" s="27" t="s">
        <v>315</v>
      </c>
      <c r="N46" s="28" t="s">
        <v>316</v>
      </c>
      <c r="O46" s="27" t="s">
        <v>316</v>
      </c>
      <c r="P46" s="27"/>
      <c r="Q46" s="27"/>
      <c r="R46" s="27" t="s">
        <v>286</v>
      </c>
      <c r="S46" s="27" t="s">
        <v>148</v>
      </c>
      <c r="T46" s="27" t="s">
        <v>304</v>
      </c>
      <c r="U46" s="27" t="s">
        <v>32</v>
      </c>
      <c r="V46" s="27">
        <v>5</v>
      </c>
      <c r="W46" s="27" t="s">
        <v>98</v>
      </c>
      <c r="X46" s="27" t="s">
        <v>317</v>
      </c>
      <c r="Y46" s="27"/>
      <c r="Z46" s="27" t="s">
        <v>101</v>
      </c>
      <c r="AA46" s="28"/>
      <c r="AB46" s="27" t="s">
        <v>318</v>
      </c>
      <c r="AC46" s="29" t="s">
        <v>319</v>
      </c>
      <c r="AD46" s="27"/>
      <c r="AE46" s="27"/>
      <c r="AF46" s="27">
        <v>45761.833333333299</v>
      </c>
      <c r="AG46" s="27"/>
      <c r="AH46" s="27"/>
      <c r="AI46" s="27" t="s">
        <v>104</v>
      </c>
      <c r="AJ46" s="27" t="s">
        <v>105</v>
      </c>
      <c r="AK46" s="27" t="s">
        <v>298</v>
      </c>
      <c r="AL46" s="27" t="s">
        <v>298</v>
      </c>
      <c r="AM46" s="27" t="s">
        <v>299</v>
      </c>
      <c r="AN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 s="27" t="str">
        <f>TEXT(casesIPO[[#This Row],[Created On]],"yyyy / mm")</f>
        <v>2026 / 02</v>
      </c>
      <c r="AS46" s="27" t="str">
        <f>casesIPO[[#This Row],[Interaction Type]]</f>
        <v>Return / Replace / Scrap</v>
      </c>
      <c r="AT4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 spans="1:46" x14ac:dyDescent="0.25">
      <c r="A47" s="26">
        <v>46078.446365740703</v>
      </c>
      <c r="B47" s="27" t="s">
        <v>313</v>
      </c>
      <c r="C47" s="27" t="s">
        <v>87</v>
      </c>
      <c r="D47" s="27" t="s">
        <v>88</v>
      </c>
      <c r="E47" s="27" t="s">
        <v>89</v>
      </c>
      <c r="F47" s="27"/>
      <c r="G47" s="27" t="s">
        <v>168</v>
      </c>
      <c r="H47" s="27" t="s">
        <v>286</v>
      </c>
      <c r="I47" s="27" t="s">
        <v>148</v>
      </c>
      <c r="J47" s="27" t="s">
        <v>304</v>
      </c>
      <c r="K47" s="27" t="s">
        <v>32</v>
      </c>
      <c r="L47" s="27" t="s">
        <v>314</v>
      </c>
      <c r="M47" s="27" t="s">
        <v>315</v>
      </c>
      <c r="N47" s="28" t="s">
        <v>316</v>
      </c>
      <c r="O47" s="27" t="s">
        <v>316</v>
      </c>
      <c r="P47" s="27"/>
      <c r="Q47" s="27"/>
      <c r="R47" s="27" t="s">
        <v>286</v>
      </c>
      <c r="S47" s="27" t="s">
        <v>148</v>
      </c>
      <c r="T47" s="27" t="s">
        <v>304</v>
      </c>
      <c r="U47" s="27" t="s">
        <v>32</v>
      </c>
      <c r="V47" s="27">
        <v>1</v>
      </c>
      <c r="W47" s="27" t="s">
        <v>98</v>
      </c>
      <c r="X47" s="27" t="s">
        <v>317</v>
      </c>
      <c r="Y47" s="27"/>
      <c r="Z47" s="27" t="s">
        <v>101</v>
      </c>
      <c r="AA47" s="28"/>
      <c r="AB47" s="27" t="s">
        <v>320</v>
      </c>
      <c r="AC47" s="29" t="s">
        <v>321</v>
      </c>
      <c r="AD47" s="27"/>
      <c r="AE47" s="27"/>
      <c r="AF47" s="27">
        <v>45761.833333333299</v>
      </c>
      <c r="AG47" s="27"/>
      <c r="AH47" s="27"/>
      <c r="AI47" s="27" t="s">
        <v>104</v>
      </c>
      <c r="AJ47" s="27" t="s">
        <v>105</v>
      </c>
      <c r="AK47" s="27" t="s">
        <v>298</v>
      </c>
      <c r="AL47" s="27" t="s">
        <v>298</v>
      </c>
      <c r="AM47" s="27" t="s">
        <v>299</v>
      </c>
      <c r="AN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 s="27" t="str">
        <f>TEXT(casesIPO[[#This Row],[Created On]],"yyyy / mm")</f>
        <v>2026 / 02</v>
      </c>
      <c r="AS47" s="27" t="str">
        <f>casesIPO[[#This Row],[Interaction Type]]</f>
        <v>Return / Replace / Scrap</v>
      </c>
      <c r="AT4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8" spans="1:46" x14ac:dyDescent="0.25">
      <c r="A48" s="26">
        <v>46078.446365740703</v>
      </c>
      <c r="B48" s="27" t="s">
        <v>313</v>
      </c>
      <c r="C48" s="27" t="s">
        <v>87</v>
      </c>
      <c r="D48" s="27" t="s">
        <v>88</v>
      </c>
      <c r="E48" s="27" t="s">
        <v>89</v>
      </c>
      <c r="F48" s="27"/>
      <c r="G48" s="27" t="s">
        <v>168</v>
      </c>
      <c r="H48" s="27" t="s">
        <v>286</v>
      </c>
      <c r="I48" s="27" t="s">
        <v>148</v>
      </c>
      <c r="J48" s="27" t="s">
        <v>304</v>
      </c>
      <c r="K48" s="27" t="s">
        <v>32</v>
      </c>
      <c r="L48" s="27" t="s">
        <v>314</v>
      </c>
      <c r="M48" s="27" t="s">
        <v>315</v>
      </c>
      <c r="N48" s="28" t="s">
        <v>316</v>
      </c>
      <c r="O48" s="27" t="s">
        <v>316</v>
      </c>
      <c r="P48" s="27"/>
      <c r="Q48" s="27"/>
      <c r="R48" s="27" t="s">
        <v>286</v>
      </c>
      <c r="S48" s="27" t="s">
        <v>148</v>
      </c>
      <c r="T48" s="27" t="s">
        <v>304</v>
      </c>
      <c r="U48" s="27" t="s">
        <v>32</v>
      </c>
      <c r="V48" s="27">
        <v>2</v>
      </c>
      <c r="W48" s="27" t="s">
        <v>98</v>
      </c>
      <c r="X48" s="27" t="s">
        <v>317</v>
      </c>
      <c r="Y48" s="27"/>
      <c r="Z48" s="27" t="s">
        <v>101</v>
      </c>
      <c r="AA48" s="28"/>
      <c r="AB48" s="27" t="s">
        <v>322</v>
      </c>
      <c r="AC48" s="29" t="s">
        <v>319</v>
      </c>
      <c r="AD48" s="27"/>
      <c r="AE48" s="27"/>
      <c r="AF48" s="27">
        <v>45761.833333333299</v>
      </c>
      <c r="AG48" s="27"/>
      <c r="AH48" s="27"/>
      <c r="AI48" s="27" t="s">
        <v>104</v>
      </c>
      <c r="AJ48" s="27" t="s">
        <v>105</v>
      </c>
      <c r="AK48" s="27" t="s">
        <v>298</v>
      </c>
      <c r="AL48" s="27" t="s">
        <v>298</v>
      </c>
      <c r="AM48" s="27" t="s">
        <v>299</v>
      </c>
      <c r="AN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 s="27" t="str">
        <f>TEXT(casesIPO[[#This Row],[Created On]],"yyyy / mm")</f>
        <v>2026 / 02</v>
      </c>
      <c r="AS48" s="27" t="str">
        <f>casesIPO[[#This Row],[Interaction Type]]</f>
        <v>Return / Replace / Scrap</v>
      </c>
      <c r="AT4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9" spans="1:46" x14ac:dyDescent="0.25">
      <c r="A49" s="26">
        <v>46078.485925925903</v>
      </c>
      <c r="B49" s="27" t="s">
        <v>323</v>
      </c>
      <c r="C49" s="27" t="s">
        <v>87</v>
      </c>
      <c r="D49" s="27" t="s">
        <v>88</v>
      </c>
      <c r="E49" s="27" t="s">
        <v>89</v>
      </c>
      <c r="F49" s="27"/>
      <c r="G49" s="27" t="s">
        <v>168</v>
      </c>
      <c r="H49" s="27" t="s">
        <v>286</v>
      </c>
      <c r="I49" s="27" t="s">
        <v>148</v>
      </c>
      <c r="J49" s="27" t="s">
        <v>324</v>
      </c>
      <c r="K49" s="27" t="s">
        <v>32</v>
      </c>
      <c r="L49" s="27" t="s">
        <v>325</v>
      </c>
      <c r="M49" s="27" t="s">
        <v>326</v>
      </c>
      <c r="N49" s="28" t="s">
        <v>327</v>
      </c>
      <c r="O49" s="27" t="s">
        <v>328</v>
      </c>
      <c r="P49" s="27" t="s">
        <v>329</v>
      </c>
      <c r="Q49" s="27"/>
      <c r="R49" s="27" t="s">
        <v>286</v>
      </c>
      <c r="S49" s="27" t="s">
        <v>148</v>
      </c>
      <c r="T49" s="27" t="s">
        <v>324</v>
      </c>
      <c r="U49" s="27" t="s">
        <v>32</v>
      </c>
      <c r="V49" s="27">
        <v>1</v>
      </c>
      <c r="W49" s="27" t="s">
        <v>266</v>
      </c>
      <c r="X49" s="27" t="s">
        <v>330</v>
      </c>
      <c r="Y49" s="27"/>
      <c r="Z49" s="27" t="s">
        <v>101</v>
      </c>
      <c r="AA49" s="28"/>
      <c r="AB49" s="27" t="s">
        <v>331</v>
      </c>
      <c r="AC49" s="29" t="s">
        <v>332</v>
      </c>
      <c r="AD49" s="27"/>
      <c r="AE49" s="27"/>
      <c r="AF49" s="27">
        <v>45671.791666666701</v>
      </c>
      <c r="AG49" s="27"/>
      <c r="AH49" s="27"/>
      <c r="AI49" s="27" t="s">
        <v>104</v>
      </c>
      <c r="AJ49" s="27" t="s">
        <v>105</v>
      </c>
      <c r="AK49" s="27" t="s">
        <v>298</v>
      </c>
      <c r="AL49" s="27" t="s">
        <v>298</v>
      </c>
      <c r="AM49" s="27" t="s">
        <v>299</v>
      </c>
      <c r="AN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Keypad Unresponsive</v>
      </c>
      <c r="AQ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 s="27" t="str">
        <f>TEXT(casesIPO[[#This Row],[Created On]],"yyyy / mm")</f>
        <v>2026 / 02</v>
      </c>
      <c r="AS49" s="27" t="str">
        <f>casesIPO[[#This Row],[Interaction Type]]</f>
        <v>Return / Replace / Scrap</v>
      </c>
      <c r="AT4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0" spans="1:46" x14ac:dyDescent="0.25">
      <c r="A50" s="26">
        <v>46078.535972222198</v>
      </c>
      <c r="B50" s="27" t="s">
        <v>333</v>
      </c>
      <c r="C50" s="27" t="s">
        <v>87</v>
      </c>
      <c r="D50" s="27" t="s">
        <v>88</v>
      </c>
      <c r="E50" s="27" t="s">
        <v>89</v>
      </c>
      <c r="F50" s="27"/>
      <c r="G50" s="27" t="s">
        <v>168</v>
      </c>
      <c r="H50" s="27" t="s">
        <v>286</v>
      </c>
      <c r="I50" s="27" t="s">
        <v>148</v>
      </c>
      <c r="J50" s="27" t="s">
        <v>324</v>
      </c>
      <c r="K50" s="27" t="s">
        <v>32</v>
      </c>
      <c r="L50" s="27" t="s">
        <v>334</v>
      </c>
      <c r="M50" s="27" t="s">
        <v>335</v>
      </c>
      <c r="N50" s="28" t="s">
        <v>336</v>
      </c>
      <c r="O50" s="27" t="s">
        <v>337</v>
      </c>
      <c r="P50" s="27" t="s">
        <v>338</v>
      </c>
      <c r="Q50" s="27"/>
      <c r="R50" s="27" t="s">
        <v>286</v>
      </c>
      <c r="S50" s="27" t="s">
        <v>148</v>
      </c>
      <c r="T50" s="27" t="s">
        <v>324</v>
      </c>
      <c r="U50" s="27" t="s">
        <v>32</v>
      </c>
      <c r="V50" s="27">
        <v>1</v>
      </c>
      <c r="W50" s="27" t="s">
        <v>266</v>
      </c>
      <c r="X50" s="27" t="s">
        <v>330</v>
      </c>
      <c r="Y50" s="27"/>
      <c r="Z50" s="27" t="s">
        <v>101</v>
      </c>
      <c r="AA50" s="28"/>
      <c r="AB50" s="27" t="s">
        <v>339</v>
      </c>
      <c r="AC50" s="29" t="s">
        <v>332</v>
      </c>
      <c r="AD50" s="27"/>
      <c r="AE50" s="27"/>
      <c r="AF50" s="27">
        <v>45762.833333333299</v>
      </c>
      <c r="AG50" s="27"/>
      <c r="AH50" s="27"/>
      <c r="AI50" s="27" t="s">
        <v>104</v>
      </c>
      <c r="AJ50" s="27" t="s">
        <v>105</v>
      </c>
      <c r="AK50" s="27" t="s">
        <v>298</v>
      </c>
      <c r="AL50" s="27" t="s">
        <v>298</v>
      </c>
      <c r="AM50" s="27" t="s">
        <v>299</v>
      </c>
      <c r="AN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Keypad Unresponsive</v>
      </c>
      <c r="AQ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 s="27" t="str">
        <f>TEXT(casesIPO[[#This Row],[Created On]],"yyyy / mm")</f>
        <v>2026 / 02</v>
      </c>
      <c r="AS50" s="27" t="str">
        <f>casesIPO[[#This Row],[Interaction Type]]</f>
        <v>Return / Replace / Scrap</v>
      </c>
      <c r="AT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1" spans="1:46" x14ac:dyDescent="0.25">
      <c r="A51" s="26">
        <v>46078.596701388902</v>
      </c>
      <c r="B51" s="27" t="s">
        <v>340</v>
      </c>
      <c r="C51" s="27" t="s">
        <v>87</v>
      </c>
      <c r="D51" s="27" t="s">
        <v>88</v>
      </c>
      <c r="E51" s="27" t="s">
        <v>62</v>
      </c>
      <c r="F51" s="27"/>
      <c r="G51" s="27"/>
      <c r="H51" s="27" t="s">
        <v>286</v>
      </c>
      <c r="I51" s="27" t="s">
        <v>148</v>
      </c>
      <c r="J51" s="27" t="s">
        <v>287</v>
      </c>
      <c r="K51" s="27" t="s">
        <v>288</v>
      </c>
      <c r="L51" s="27" t="s">
        <v>341</v>
      </c>
      <c r="M51" s="27" t="s">
        <v>342</v>
      </c>
      <c r="N51" s="28" t="s">
        <v>343</v>
      </c>
      <c r="O51" s="27" t="s">
        <v>344</v>
      </c>
      <c r="P51" s="27" t="s">
        <v>345</v>
      </c>
      <c r="Q51" s="27"/>
      <c r="R51" s="27" t="s">
        <v>286</v>
      </c>
      <c r="S51" s="27" t="s">
        <v>148</v>
      </c>
      <c r="T51" s="27" t="s">
        <v>287</v>
      </c>
      <c r="U51" s="27" t="s">
        <v>288</v>
      </c>
      <c r="V51" s="27">
        <v>32</v>
      </c>
      <c r="W51" s="27" t="s">
        <v>346</v>
      </c>
      <c r="X51" s="27" t="s">
        <v>347</v>
      </c>
      <c r="Y51" s="27"/>
      <c r="Z51" s="27" t="s">
        <v>285</v>
      </c>
      <c r="AA51" s="28"/>
      <c r="AB51" s="27" t="s">
        <v>348</v>
      </c>
      <c r="AC51" s="29"/>
      <c r="AD51" s="27"/>
      <c r="AE51" s="27"/>
      <c r="AF51" s="27">
        <v>46075.791666666701</v>
      </c>
      <c r="AG51" s="27"/>
      <c r="AH51" s="27"/>
      <c r="AI51" s="27" t="s">
        <v>104</v>
      </c>
      <c r="AJ51" s="27" t="s">
        <v>105</v>
      </c>
      <c r="AK51" s="27" t="s">
        <v>298</v>
      </c>
      <c r="AL51" s="27" t="s">
        <v>298</v>
      </c>
      <c r="AM51" s="27" t="s">
        <v>299</v>
      </c>
      <c r="AN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 s="27" t="str">
        <f>TEXT(casesIPO[[#This Row],[Created On]],"yyyy / mm")</f>
        <v>2026 / 02</v>
      </c>
      <c r="AS51" s="27" t="str">
        <f>casesIPO[[#This Row],[Interaction Type]]</f>
        <v>Return / Replace / Scrap</v>
      </c>
      <c r="AT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2" spans="1:46" x14ac:dyDescent="0.25">
      <c r="A52" s="26">
        <v>46078.624895833302</v>
      </c>
      <c r="B52" s="27" t="s">
        <v>349</v>
      </c>
      <c r="C52" s="27" t="s">
        <v>87</v>
      </c>
      <c r="D52" s="27" t="s">
        <v>88</v>
      </c>
      <c r="E52" s="27" t="s">
        <v>110</v>
      </c>
      <c r="F52" s="27"/>
      <c r="G52" s="27"/>
      <c r="H52" s="27" t="s">
        <v>12</v>
      </c>
      <c r="I52" s="27" t="s">
        <v>111</v>
      </c>
      <c r="J52" s="27" t="s">
        <v>350</v>
      </c>
      <c r="K52" s="27" t="s">
        <v>33</v>
      </c>
      <c r="L52" s="27" t="s">
        <v>351</v>
      </c>
      <c r="M52" s="27" t="s">
        <v>352</v>
      </c>
      <c r="N52" s="28" t="s">
        <v>353</v>
      </c>
      <c r="O52" s="27" t="s">
        <v>354</v>
      </c>
      <c r="P52" s="27" t="s">
        <v>355</v>
      </c>
      <c r="Q52" s="27"/>
      <c r="R52" s="27" t="s">
        <v>12</v>
      </c>
      <c r="S52" s="27" t="s">
        <v>111</v>
      </c>
      <c r="T52" s="27" t="s">
        <v>350</v>
      </c>
      <c r="U52" s="27" t="s">
        <v>33</v>
      </c>
      <c r="V52" s="27">
        <v>2</v>
      </c>
      <c r="W52" s="27" t="s">
        <v>131</v>
      </c>
      <c r="X52" s="27" t="s">
        <v>165</v>
      </c>
      <c r="Y52" s="27"/>
      <c r="Z52" s="27" t="s">
        <v>133</v>
      </c>
      <c r="AA52" s="28"/>
      <c r="AB52" s="27"/>
      <c r="AC52" s="29"/>
      <c r="AD52" s="27"/>
      <c r="AE52" s="27"/>
      <c r="AF52" s="27">
        <v>46079.791666666701</v>
      </c>
      <c r="AG52" s="27"/>
      <c r="AH52" s="27"/>
      <c r="AI52" s="27" t="s">
        <v>104</v>
      </c>
      <c r="AJ52" s="27" t="s">
        <v>105</v>
      </c>
      <c r="AK52" s="27" t="s">
        <v>356</v>
      </c>
      <c r="AL52" s="27" t="s">
        <v>122</v>
      </c>
      <c r="AM52" s="27" t="s">
        <v>108</v>
      </c>
      <c r="AN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 s="27" t="str">
        <f>TEXT(casesIPO[[#This Row],[Created On]],"yyyy / mm")</f>
        <v>2026 / 02</v>
      </c>
      <c r="AS52" s="27" t="str">
        <f>casesIPO[[#This Row],[Interaction Type]]</f>
        <v>Return / Replace / Scrap</v>
      </c>
      <c r="AT5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3" spans="1:46" x14ac:dyDescent="0.25">
      <c r="A53" s="26">
        <v>46078.641238425902</v>
      </c>
      <c r="B53" s="27" t="s">
        <v>357</v>
      </c>
      <c r="C53" s="27" t="s">
        <v>87</v>
      </c>
      <c r="D53" s="27" t="s">
        <v>88</v>
      </c>
      <c r="E53" s="27" t="s">
        <v>110</v>
      </c>
      <c r="F53" s="27"/>
      <c r="G53" s="27"/>
      <c r="H53" s="27" t="s">
        <v>14</v>
      </c>
      <c r="I53" s="27" t="s">
        <v>182</v>
      </c>
      <c r="J53" s="27" t="s">
        <v>358</v>
      </c>
      <c r="K53" s="27" t="s">
        <v>34</v>
      </c>
      <c r="L53" s="27" t="s">
        <v>359</v>
      </c>
      <c r="M53" s="27" t="s">
        <v>360</v>
      </c>
      <c r="N53" s="28" t="s">
        <v>361</v>
      </c>
      <c r="O53" s="27" t="s">
        <v>362</v>
      </c>
      <c r="P53" s="27"/>
      <c r="Q53" s="27"/>
      <c r="R53" s="27" t="s">
        <v>14</v>
      </c>
      <c r="S53" s="27" t="s">
        <v>182</v>
      </c>
      <c r="T53" s="27" t="s">
        <v>358</v>
      </c>
      <c r="U53" s="27" t="s">
        <v>34</v>
      </c>
      <c r="V53" s="27">
        <v>1</v>
      </c>
      <c r="W53" s="27" t="s">
        <v>131</v>
      </c>
      <c r="X53" s="27" t="s">
        <v>165</v>
      </c>
      <c r="Y53" s="27"/>
      <c r="Z53" s="27" t="s">
        <v>133</v>
      </c>
      <c r="AA53" s="28"/>
      <c r="AB53" s="27"/>
      <c r="AC53" s="29"/>
      <c r="AD53" s="27"/>
      <c r="AE53" s="27"/>
      <c r="AF53" s="27">
        <v>46016.791666666701</v>
      </c>
      <c r="AG53" s="27"/>
      <c r="AH53" s="27"/>
      <c r="AI53" s="27" t="s">
        <v>104</v>
      </c>
      <c r="AJ53" s="27" t="s">
        <v>134</v>
      </c>
      <c r="AK53" s="27" t="s">
        <v>363</v>
      </c>
      <c r="AL53" s="27" t="s">
        <v>192</v>
      </c>
      <c r="AM53" s="27" t="s">
        <v>108</v>
      </c>
      <c r="AN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 s="27" t="str">
        <f>TEXT(casesIPO[[#This Row],[Created On]],"yyyy / mm")</f>
        <v>2026 / 02</v>
      </c>
      <c r="AS53" s="27" t="str">
        <f>casesIPO[[#This Row],[Interaction Type]]</f>
        <v>Return / Replace / Scrap</v>
      </c>
      <c r="AT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4" spans="1:46" x14ac:dyDescent="0.25">
      <c r="A54" s="26">
        <v>46078.641238425902</v>
      </c>
      <c r="B54" s="27" t="s">
        <v>357</v>
      </c>
      <c r="C54" s="27" t="s">
        <v>87</v>
      </c>
      <c r="D54" s="27" t="s">
        <v>88</v>
      </c>
      <c r="E54" s="27" t="s">
        <v>110</v>
      </c>
      <c r="F54" s="27"/>
      <c r="G54" s="27"/>
      <c r="H54" s="27" t="s">
        <v>14</v>
      </c>
      <c r="I54" s="27" t="s">
        <v>182</v>
      </c>
      <c r="J54" s="27" t="s">
        <v>358</v>
      </c>
      <c r="K54" s="27" t="s">
        <v>34</v>
      </c>
      <c r="L54" s="27" t="s">
        <v>359</v>
      </c>
      <c r="M54" s="27" t="s">
        <v>360</v>
      </c>
      <c r="N54" s="28" t="s">
        <v>361</v>
      </c>
      <c r="O54" s="27" t="s">
        <v>362</v>
      </c>
      <c r="P54" s="27"/>
      <c r="Q54" s="27"/>
      <c r="R54" s="27" t="s">
        <v>14</v>
      </c>
      <c r="S54" s="27" t="s">
        <v>182</v>
      </c>
      <c r="T54" s="27" t="s">
        <v>358</v>
      </c>
      <c r="U54" s="27" t="s">
        <v>34</v>
      </c>
      <c r="V54" s="27">
        <v>1</v>
      </c>
      <c r="W54" s="27" t="s">
        <v>364</v>
      </c>
      <c r="X54" s="27" t="s">
        <v>365</v>
      </c>
      <c r="Y54" s="27"/>
      <c r="Z54" s="27" t="s">
        <v>53</v>
      </c>
      <c r="AA54" s="28"/>
      <c r="AB54" s="27"/>
      <c r="AC54" s="29" t="s">
        <v>161</v>
      </c>
      <c r="AD54" s="27"/>
      <c r="AE54" s="27"/>
      <c r="AF54" s="27">
        <v>46016.791666666701</v>
      </c>
      <c r="AG54" s="27"/>
      <c r="AH54" s="27"/>
      <c r="AI54" s="27" t="s">
        <v>104</v>
      </c>
      <c r="AJ54" s="27" t="s">
        <v>134</v>
      </c>
      <c r="AK54" s="27" t="s">
        <v>363</v>
      </c>
      <c r="AL54" s="27" t="s">
        <v>192</v>
      </c>
      <c r="AM54" s="27" t="s">
        <v>108</v>
      </c>
      <c r="AN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 s="27" t="str">
        <f>TEXT(casesIPO[[#This Row],[Created On]],"yyyy / mm")</f>
        <v>2026 / 02</v>
      </c>
      <c r="AS54" s="27" t="str">
        <f>casesIPO[[#This Row],[Interaction Type]]</f>
        <v>Return / Replace / Scrap</v>
      </c>
      <c r="AT5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5" spans="1:46" x14ac:dyDescent="0.25">
      <c r="A55" s="26">
        <v>46078.701759259297</v>
      </c>
      <c r="B55" s="27" t="s">
        <v>366</v>
      </c>
      <c r="C55" s="27" t="s">
        <v>87</v>
      </c>
      <c r="D55" s="27" t="s">
        <v>88</v>
      </c>
      <c r="E55" s="27" t="s">
        <v>110</v>
      </c>
      <c r="F55" s="27"/>
      <c r="G55" s="27"/>
      <c r="H55" s="27" t="s">
        <v>12</v>
      </c>
      <c r="I55" s="27" t="s">
        <v>111</v>
      </c>
      <c r="J55" s="27" t="s">
        <v>112</v>
      </c>
      <c r="K55" s="27" t="s">
        <v>33</v>
      </c>
      <c r="L55" s="27" t="s">
        <v>367</v>
      </c>
      <c r="M55" s="27" t="s">
        <v>368</v>
      </c>
      <c r="N55" s="28" t="s">
        <v>369</v>
      </c>
      <c r="O55" s="27" t="s">
        <v>370</v>
      </c>
      <c r="P55" s="27"/>
      <c r="Q55" s="27"/>
      <c r="R55" s="27" t="s">
        <v>12</v>
      </c>
      <c r="S55" s="27" t="s">
        <v>111</v>
      </c>
      <c r="T55" s="27" t="s">
        <v>112</v>
      </c>
      <c r="U55" s="27" t="s">
        <v>33</v>
      </c>
      <c r="V55" s="27">
        <v>1</v>
      </c>
      <c r="W55" s="27" t="s">
        <v>131</v>
      </c>
      <c r="X55" s="27" t="s">
        <v>165</v>
      </c>
      <c r="Y55" s="27"/>
      <c r="Z55" s="27" t="s">
        <v>133</v>
      </c>
      <c r="AA55" s="28"/>
      <c r="AB55" s="27"/>
      <c r="AC55" s="29"/>
      <c r="AD55" s="27"/>
      <c r="AE55" s="27"/>
      <c r="AF55" s="27">
        <v>46034.791666666701</v>
      </c>
      <c r="AG55" s="27"/>
      <c r="AH55" s="27"/>
      <c r="AI55" s="27" t="s">
        <v>104</v>
      </c>
      <c r="AJ55" s="27" t="s">
        <v>134</v>
      </c>
      <c r="AK55" s="27" t="s">
        <v>356</v>
      </c>
      <c r="AL55" s="27" t="s">
        <v>122</v>
      </c>
      <c r="AM55" s="27" t="s">
        <v>108</v>
      </c>
      <c r="AN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 s="27" t="str">
        <f>TEXT(casesIPO[[#This Row],[Created On]],"yyyy / mm")</f>
        <v>2026 / 02</v>
      </c>
      <c r="AS55" s="27" t="str">
        <f>casesIPO[[#This Row],[Interaction Type]]</f>
        <v>Return / Replace / Scrap</v>
      </c>
      <c r="AT5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6" spans="1:46" x14ac:dyDescent="0.25">
      <c r="A56" s="26">
        <v>46078.756226851903</v>
      </c>
      <c r="B56" s="27" t="s">
        <v>371</v>
      </c>
      <c r="C56" s="27" t="s">
        <v>87</v>
      </c>
      <c r="D56" s="27" t="s">
        <v>88</v>
      </c>
      <c r="E56" s="27" t="s">
        <v>89</v>
      </c>
      <c r="F56" s="27"/>
      <c r="G56" s="27" t="s">
        <v>90</v>
      </c>
      <c r="H56" s="27" t="s">
        <v>12</v>
      </c>
      <c r="I56" s="27" t="s">
        <v>111</v>
      </c>
      <c r="J56" s="27" t="s">
        <v>372</v>
      </c>
      <c r="K56" s="27" t="s">
        <v>33</v>
      </c>
      <c r="L56" s="27" t="s">
        <v>373</v>
      </c>
      <c r="M56" s="27" t="s">
        <v>374</v>
      </c>
      <c r="N56" s="28" t="s">
        <v>375</v>
      </c>
      <c r="O56" s="27" t="s">
        <v>376</v>
      </c>
      <c r="P56" s="27" t="s">
        <v>377</v>
      </c>
      <c r="Q56" s="27">
        <v>1</v>
      </c>
      <c r="R56" s="27" t="s">
        <v>12</v>
      </c>
      <c r="S56" s="27" t="s">
        <v>111</v>
      </c>
      <c r="T56" s="27" t="s">
        <v>112</v>
      </c>
      <c r="U56" s="27" t="s">
        <v>33</v>
      </c>
      <c r="V56" s="27">
        <v>1</v>
      </c>
      <c r="W56" s="27" t="s">
        <v>378</v>
      </c>
      <c r="X56" s="27" t="s">
        <v>379</v>
      </c>
      <c r="Y56" s="27"/>
      <c r="Z56" s="27" t="s">
        <v>285</v>
      </c>
      <c r="AA56" s="28"/>
      <c r="AB56" s="27" t="s">
        <v>380</v>
      </c>
      <c r="AC56" s="29" t="s">
        <v>381</v>
      </c>
      <c r="AD56" s="27"/>
      <c r="AE56" s="27"/>
      <c r="AF56" s="27">
        <v>46057.791666666701</v>
      </c>
      <c r="AG56" s="27"/>
      <c r="AH56" s="27"/>
      <c r="AI56" s="27" t="s">
        <v>104</v>
      </c>
      <c r="AJ56" s="27" t="s">
        <v>105</v>
      </c>
      <c r="AK56" s="27" t="s">
        <v>106</v>
      </c>
      <c r="AL56" s="27" t="s">
        <v>382</v>
      </c>
      <c r="AM56" s="27" t="s">
        <v>108</v>
      </c>
      <c r="AN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 s="27" t="str">
        <f>TEXT(casesIPO[[#This Row],[Created On]],"yyyy / mm")</f>
        <v>2026 / 02</v>
      </c>
      <c r="AS56" s="27" t="str">
        <f>casesIPO[[#This Row],[Interaction Type]]</f>
        <v>Return / Replace / Scrap</v>
      </c>
      <c r="AT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7" spans="1:46" x14ac:dyDescent="0.25">
      <c r="A57" s="26">
        <v>46079.334872685198</v>
      </c>
      <c r="B57" s="27" t="s">
        <v>383</v>
      </c>
      <c r="C57" s="27" t="s">
        <v>87</v>
      </c>
      <c r="D57" s="27" t="s">
        <v>88</v>
      </c>
      <c r="E57" s="27" t="s">
        <v>110</v>
      </c>
      <c r="F57" s="27"/>
      <c r="G57" s="27"/>
      <c r="H57" s="27" t="s">
        <v>12</v>
      </c>
      <c r="I57" s="27" t="s">
        <v>111</v>
      </c>
      <c r="J57" s="27" t="s">
        <v>350</v>
      </c>
      <c r="K57" s="27" t="s">
        <v>33</v>
      </c>
      <c r="L57" s="27" t="s">
        <v>384</v>
      </c>
      <c r="M57" s="27" t="s">
        <v>385</v>
      </c>
      <c r="N57" s="28" t="s">
        <v>386</v>
      </c>
      <c r="O57" s="27" t="s">
        <v>387</v>
      </c>
      <c r="P57" s="27" t="s">
        <v>388</v>
      </c>
      <c r="Q57" s="27">
        <v>6</v>
      </c>
      <c r="R57" s="27" t="s">
        <v>12</v>
      </c>
      <c r="S57" s="27" t="s">
        <v>111</v>
      </c>
      <c r="T57" s="27" t="s">
        <v>350</v>
      </c>
      <c r="U57" s="27" t="s">
        <v>33</v>
      </c>
      <c r="V57" s="27">
        <v>1</v>
      </c>
      <c r="W57" s="27" t="s">
        <v>155</v>
      </c>
      <c r="X57" s="27" t="s">
        <v>156</v>
      </c>
      <c r="Y57" s="27"/>
      <c r="Z57" s="27" t="s">
        <v>101</v>
      </c>
      <c r="AA57" s="28"/>
      <c r="AB57" s="27" t="s">
        <v>389</v>
      </c>
      <c r="AC57" s="29" t="s">
        <v>390</v>
      </c>
      <c r="AD57" s="27"/>
      <c r="AE57" s="27"/>
      <c r="AF57" s="27">
        <v>46070.791666666701</v>
      </c>
      <c r="AG57" s="27"/>
      <c r="AH57" s="27"/>
      <c r="AI57" s="27" t="s">
        <v>104</v>
      </c>
      <c r="AJ57" s="27" t="s">
        <v>105</v>
      </c>
      <c r="AK57" s="27" t="s">
        <v>106</v>
      </c>
      <c r="AL57" s="27" t="s">
        <v>382</v>
      </c>
      <c r="AM57" s="27" t="s">
        <v>108</v>
      </c>
      <c r="AN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 s="27" t="str">
        <f>TEXT(casesIPO[[#This Row],[Created On]],"yyyy / mm")</f>
        <v>2026 / 02</v>
      </c>
      <c r="AS57" s="27" t="str">
        <f>casesIPO[[#This Row],[Interaction Type]]</f>
        <v>Return / Replace / Scrap</v>
      </c>
      <c r="AT5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8" spans="1:46" x14ac:dyDescent="0.25">
      <c r="A58" s="26">
        <v>46079.389826388899</v>
      </c>
      <c r="B58" s="27" t="s">
        <v>391</v>
      </c>
      <c r="C58" s="27" t="s">
        <v>87</v>
      </c>
      <c r="D58" s="27" t="s">
        <v>88</v>
      </c>
      <c r="E58" s="27" t="s">
        <v>110</v>
      </c>
      <c r="F58" s="27"/>
      <c r="G58" s="27"/>
      <c r="H58" s="27" t="s">
        <v>12</v>
      </c>
      <c r="I58" s="27" t="s">
        <v>111</v>
      </c>
      <c r="J58" s="27" t="s">
        <v>350</v>
      </c>
      <c r="K58" s="27" t="s">
        <v>33</v>
      </c>
      <c r="L58" s="27" t="s">
        <v>392</v>
      </c>
      <c r="M58" s="27" t="s">
        <v>393</v>
      </c>
      <c r="N58" s="28" t="s">
        <v>394</v>
      </c>
      <c r="O58" s="27" t="s">
        <v>395</v>
      </c>
      <c r="P58" s="27" t="s">
        <v>396</v>
      </c>
      <c r="Q58" s="27">
        <v>1</v>
      </c>
      <c r="R58" s="27" t="s">
        <v>12</v>
      </c>
      <c r="S58" s="27" t="s">
        <v>111</v>
      </c>
      <c r="T58" s="27" t="s">
        <v>350</v>
      </c>
      <c r="U58" s="27" t="s">
        <v>33</v>
      </c>
      <c r="V58" s="27">
        <v>1</v>
      </c>
      <c r="W58" s="27" t="s">
        <v>155</v>
      </c>
      <c r="X58" s="27" t="s">
        <v>156</v>
      </c>
      <c r="Y58" s="27"/>
      <c r="Z58" s="27" t="s">
        <v>101</v>
      </c>
      <c r="AA58" s="28"/>
      <c r="AB58" s="27" t="s">
        <v>397</v>
      </c>
      <c r="AC58" s="29" t="s">
        <v>398</v>
      </c>
      <c r="AD58" s="27"/>
      <c r="AE58" s="27"/>
      <c r="AF58" s="27">
        <v>45992.791666666701</v>
      </c>
      <c r="AG58" s="27"/>
      <c r="AH58" s="27"/>
      <c r="AI58" s="27" t="s">
        <v>104</v>
      </c>
      <c r="AJ58" s="27" t="s">
        <v>134</v>
      </c>
      <c r="AK58" s="27" t="s">
        <v>106</v>
      </c>
      <c r="AL58" s="27" t="s">
        <v>107</v>
      </c>
      <c r="AM58" s="27" t="s">
        <v>108</v>
      </c>
      <c r="AN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 s="27" t="str">
        <f>TEXT(casesIPO[[#This Row],[Created On]],"yyyy / mm")</f>
        <v>2026 / 02</v>
      </c>
      <c r="AS58" s="27" t="str">
        <f>casesIPO[[#This Row],[Interaction Type]]</f>
        <v>Return / Replace / Scrap</v>
      </c>
      <c r="AT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 spans="1:46" x14ac:dyDescent="0.25">
      <c r="A59" s="26">
        <v>46079.426273148201</v>
      </c>
      <c r="B59" s="27" t="s">
        <v>399</v>
      </c>
      <c r="C59" s="27" t="s">
        <v>87</v>
      </c>
      <c r="D59" s="27" t="s">
        <v>88</v>
      </c>
      <c r="E59" s="27" t="s">
        <v>89</v>
      </c>
      <c r="F59" s="27"/>
      <c r="G59" s="27" t="s">
        <v>90</v>
      </c>
      <c r="H59" s="27" t="s">
        <v>17</v>
      </c>
      <c r="I59" s="27" t="s">
        <v>148</v>
      </c>
      <c r="J59" s="27" t="s">
        <v>149</v>
      </c>
      <c r="K59" s="27" t="s">
        <v>31</v>
      </c>
      <c r="L59" s="27" t="s">
        <v>400</v>
      </c>
      <c r="M59" s="27" t="s">
        <v>401</v>
      </c>
      <c r="N59" s="28" t="s">
        <v>402</v>
      </c>
      <c r="O59" s="27" t="s">
        <v>403</v>
      </c>
      <c r="P59" s="27" t="s">
        <v>404</v>
      </c>
      <c r="Q59" s="27">
        <v>5</v>
      </c>
      <c r="R59" s="27" t="s">
        <v>17</v>
      </c>
      <c r="S59" s="27" t="s">
        <v>148</v>
      </c>
      <c r="T59" s="27" t="s">
        <v>149</v>
      </c>
      <c r="U59" s="27" t="s">
        <v>31</v>
      </c>
      <c r="V59" s="27">
        <v>1</v>
      </c>
      <c r="W59" s="27" t="s">
        <v>98</v>
      </c>
      <c r="X59" s="27" t="s">
        <v>317</v>
      </c>
      <c r="Y59" s="27"/>
      <c r="Z59" s="27" t="s">
        <v>101</v>
      </c>
      <c r="AA59" s="28"/>
      <c r="AB59" s="27" t="s">
        <v>405</v>
      </c>
      <c r="AC59" s="29" t="s">
        <v>406</v>
      </c>
      <c r="AD59" s="27"/>
      <c r="AE59" s="27"/>
      <c r="AF59" s="27">
        <v>45806.833333333299</v>
      </c>
      <c r="AG59" s="27"/>
      <c r="AH59" s="27"/>
      <c r="AI59" s="27" t="s">
        <v>104</v>
      </c>
      <c r="AJ59" s="27" t="s">
        <v>105</v>
      </c>
      <c r="AK59" s="27" t="s">
        <v>407</v>
      </c>
      <c r="AL59" s="27" t="s">
        <v>408</v>
      </c>
      <c r="AM59" s="27" t="s">
        <v>108</v>
      </c>
      <c r="AN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 s="27" t="str">
        <f>TEXT(casesIPO[[#This Row],[Created On]],"yyyy / mm")</f>
        <v>2026 / 02</v>
      </c>
      <c r="AS59" s="27" t="str">
        <f>casesIPO[[#This Row],[Interaction Type]]</f>
        <v>Return / Replace / Scrap</v>
      </c>
      <c r="AT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 spans="1:46" x14ac:dyDescent="0.25">
      <c r="A60" s="26">
        <v>46079.501817129603</v>
      </c>
      <c r="B60" s="27" t="s">
        <v>409</v>
      </c>
      <c r="C60" s="27" t="s">
        <v>87</v>
      </c>
      <c r="D60" s="27" t="s">
        <v>88</v>
      </c>
      <c r="E60" s="27" t="s">
        <v>62</v>
      </c>
      <c r="F60" s="27"/>
      <c r="G60" s="27"/>
      <c r="H60" s="27" t="s">
        <v>17</v>
      </c>
      <c r="I60" s="27" t="s">
        <v>148</v>
      </c>
      <c r="J60" s="27" t="s">
        <v>410</v>
      </c>
      <c r="K60" s="27" t="s">
        <v>31</v>
      </c>
      <c r="L60" s="27" t="s">
        <v>411</v>
      </c>
      <c r="M60" s="27" t="s">
        <v>412</v>
      </c>
      <c r="N60" s="28" t="s">
        <v>413</v>
      </c>
      <c r="O60" s="27" t="s">
        <v>414</v>
      </c>
      <c r="P60" s="27" t="s">
        <v>415</v>
      </c>
      <c r="Q60" s="27">
        <v>2</v>
      </c>
      <c r="R60" s="27" t="s">
        <v>17</v>
      </c>
      <c r="S60" s="27" t="s">
        <v>148</v>
      </c>
      <c r="T60" s="27" t="s">
        <v>410</v>
      </c>
      <c r="U60" s="27" t="s">
        <v>31</v>
      </c>
      <c r="V60" s="27">
        <v>2</v>
      </c>
      <c r="W60" s="27" t="s">
        <v>416</v>
      </c>
      <c r="X60" s="27" t="s">
        <v>417</v>
      </c>
      <c r="Y60" s="27"/>
      <c r="Z60" s="27" t="s">
        <v>53</v>
      </c>
      <c r="AA60" s="28"/>
      <c r="AB60" s="27" t="s">
        <v>418</v>
      </c>
      <c r="AC60" s="29"/>
      <c r="AD60" s="27"/>
      <c r="AE60" s="27"/>
      <c r="AF60" s="27">
        <v>46077.791666666701</v>
      </c>
      <c r="AG60" s="27"/>
      <c r="AH60" s="27"/>
      <c r="AI60" s="27" t="s">
        <v>419</v>
      </c>
      <c r="AJ60" s="27" t="s">
        <v>134</v>
      </c>
      <c r="AK60" s="27" t="s">
        <v>407</v>
      </c>
      <c r="AL60" s="27" t="s">
        <v>420</v>
      </c>
      <c r="AM60" s="27" t="s">
        <v>108</v>
      </c>
      <c r="AN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 s="27" t="str">
        <f>TEXT(casesIPO[[#This Row],[Created On]],"yyyy / mm")</f>
        <v>2026 / 02</v>
      </c>
      <c r="AS60" s="27" t="str">
        <f>casesIPO[[#This Row],[Interaction Type]]</f>
        <v>Return / Replace / Scrap</v>
      </c>
      <c r="AT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1" spans="1:46" x14ac:dyDescent="0.25">
      <c r="A61" s="26">
        <v>46079.501817129603</v>
      </c>
      <c r="B61" s="27" t="s">
        <v>409</v>
      </c>
      <c r="C61" s="27" t="s">
        <v>87</v>
      </c>
      <c r="D61" s="27" t="s">
        <v>88</v>
      </c>
      <c r="E61" s="27" t="s">
        <v>62</v>
      </c>
      <c r="F61" s="27"/>
      <c r="G61" s="27"/>
      <c r="H61" s="27" t="s">
        <v>17</v>
      </c>
      <c r="I61" s="27" t="s">
        <v>148</v>
      </c>
      <c r="J61" s="27" t="s">
        <v>410</v>
      </c>
      <c r="K61" s="27" t="s">
        <v>31</v>
      </c>
      <c r="L61" s="27" t="s">
        <v>411</v>
      </c>
      <c r="M61" s="27" t="s">
        <v>412</v>
      </c>
      <c r="N61" s="28" t="s">
        <v>413</v>
      </c>
      <c r="O61" s="27" t="s">
        <v>414</v>
      </c>
      <c r="P61" s="27" t="s">
        <v>415</v>
      </c>
      <c r="Q61" s="27">
        <v>3</v>
      </c>
      <c r="R61" s="27" t="s">
        <v>17</v>
      </c>
      <c r="S61" s="27" t="s">
        <v>148</v>
      </c>
      <c r="T61" s="27" t="s">
        <v>410</v>
      </c>
      <c r="U61" s="27" t="s">
        <v>31</v>
      </c>
      <c r="V61" s="27">
        <v>21</v>
      </c>
      <c r="W61" s="27" t="s">
        <v>416</v>
      </c>
      <c r="X61" s="27" t="s">
        <v>417</v>
      </c>
      <c r="Y61" s="27"/>
      <c r="Z61" s="27" t="s">
        <v>53</v>
      </c>
      <c r="AA61" s="28"/>
      <c r="AB61" s="27" t="s">
        <v>418</v>
      </c>
      <c r="AC61" s="29"/>
      <c r="AD61" s="27"/>
      <c r="AE61" s="27"/>
      <c r="AF61" s="27">
        <v>46077.791666666701</v>
      </c>
      <c r="AG61" s="27"/>
      <c r="AH61" s="27"/>
      <c r="AI61" s="27" t="s">
        <v>419</v>
      </c>
      <c r="AJ61" s="27" t="s">
        <v>134</v>
      </c>
      <c r="AK61" s="27" t="s">
        <v>407</v>
      </c>
      <c r="AL61" s="27" t="s">
        <v>420</v>
      </c>
      <c r="AM61" s="27" t="s">
        <v>108</v>
      </c>
      <c r="AN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 s="27" t="str">
        <f>TEXT(casesIPO[[#This Row],[Created On]],"yyyy / mm")</f>
        <v>2026 / 02</v>
      </c>
      <c r="AS61" s="27" t="str">
        <f>casesIPO[[#This Row],[Interaction Type]]</f>
        <v>Return / Replace / Scrap</v>
      </c>
      <c r="AT6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2" spans="1:46" x14ac:dyDescent="0.25">
      <c r="A62" s="26">
        <v>46079.569583333301</v>
      </c>
      <c r="B62" s="27" t="s">
        <v>421</v>
      </c>
      <c r="C62" s="27" t="s">
        <v>87</v>
      </c>
      <c r="D62" s="27" t="s">
        <v>194</v>
      </c>
      <c r="E62" s="27" t="s">
        <v>195</v>
      </c>
      <c r="F62" s="27"/>
      <c r="G62" s="27"/>
      <c r="H62" s="27" t="s">
        <v>17</v>
      </c>
      <c r="I62" s="27" t="s">
        <v>148</v>
      </c>
      <c r="J62" s="27" t="s">
        <v>161</v>
      </c>
      <c r="K62" s="27" t="s">
        <v>35</v>
      </c>
      <c r="L62" s="27" t="s">
        <v>422</v>
      </c>
      <c r="M62" s="27" t="s">
        <v>423</v>
      </c>
      <c r="N62" s="28" t="s">
        <v>424</v>
      </c>
      <c r="O62" s="27" t="s">
        <v>425</v>
      </c>
      <c r="P62" s="27" t="s">
        <v>426</v>
      </c>
      <c r="Q62" s="27">
        <v>1</v>
      </c>
      <c r="R62" s="27" t="s">
        <v>17</v>
      </c>
      <c r="S62" s="27" t="s">
        <v>148</v>
      </c>
      <c r="T62" s="27" t="s">
        <v>161</v>
      </c>
      <c r="U62" s="27" t="s">
        <v>35</v>
      </c>
      <c r="V62" s="27">
        <v>4</v>
      </c>
      <c r="W62" s="27" t="s">
        <v>427</v>
      </c>
      <c r="X62" s="27" t="s">
        <v>428</v>
      </c>
      <c r="Y62" s="27"/>
      <c r="Z62" s="27" t="s">
        <v>429</v>
      </c>
      <c r="AA62" s="28"/>
      <c r="AB62" s="27" t="s">
        <v>430</v>
      </c>
      <c r="AC62" s="29"/>
      <c r="AD62" s="27"/>
      <c r="AE62" s="27"/>
      <c r="AF62" s="27">
        <v>46068.791666666701</v>
      </c>
      <c r="AG62" s="27"/>
      <c r="AH62" s="27"/>
      <c r="AI62" s="27" t="s">
        <v>204</v>
      </c>
      <c r="AJ62" s="27" t="s">
        <v>134</v>
      </c>
      <c r="AK62" s="27" t="s">
        <v>431</v>
      </c>
      <c r="AL62" s="27" t="s">
        <v>431</v>
      </c>
      <c r="AM62" s="27" t="s">
        <v>108</v>
      </c>
      <c r="AN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 s="27" t="str">
        <f>TEXT(casesIPO[[#This Row],[Created On]],"yyyy / mm")</f>
        <v>2026 / 02</v>
      </c>
      <c r="AS62" s="27" t="str">
        <f>casesIPO[[#This Row],[Interaction Type]]</f>
        <v>Credit / Debit Request</v>
      </c>
      <c r="AT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3" spans="1:46" x14ac:dyDescent="0.25">
      <c r="A63" s="26">
        <v>46079.572638888902</v>
      </c>
      <c r="B63" s="27" t="s">
        <v>432</v>
      </c>
      <c r="C63" s="27" t="s">
        <v>87</v>
      </c>
      <c r="D63" s="27" t="s">
        <v>194</v>
      </c>
      <c r="E63" s="27" t="s">
        <v>195</v>
      </c>
      <c r="F63" s="27"/>
      <c r="G63" s="27"/>
      <c r="H63" s="27" t="s">
        <v>17</v>
      </c>
      <c r="I63" s="27" t="s">
        <v>148</v>
      </c>
      <c r="J63" s="27" t="s">
        <v>161</v>
      </c>
      <c r="K63" s="27" t="s">
        <v>35</v>
      </c>
      <c r="L63" s="27" t="s">
        <v>433</v>
      </c>
      <c r="M63" s="27" t="s">
        <v>423</v>
      </c>
      <c r="N63" s="28" t="s">
        <v>424</v>
      </c>
      <c r="O63" s="27" t="s">
        <v>425</v>
      </c>
      <c r="P63" s="27" t="s">
        <v>434</v>
      </c>
      <c r="Q63" s="27">
        <v>2</v>
      </c>
      <c r="R63" s="27" t="s">
        <v>17</v>
      </c>
      <c r="S63" s="27" t="s">
        <v>148</v>
      </c>
      <c r="T63" s="27" t="s">
        <v>161</v>
      </c>
      <c r="U63" s="27" t="s">
        <v>35</v>
      </c>
      <c r="V63" s="27">
        <v>1</v>
      </c>
      <c r="W63" s="27" t="s">
        <v>427</v>
      </c>
      <c r="X63" s="27" t="s">
        <v>428</v>
      </c>
      <c r="Y63" s="27"/>
      <c r="Z63" s="27" t="s">
        <v>429</v>
      </c>
      <c r="AA63" s="28"/>
      <c r="AB63" s="27" t="s">
        <v>435</v>
      </c>
      <c r="AC63" s="29"/>
      <c r="AD63" s="27"/>
      <c r="AE63" s="27"/>
      <c r="AF63" s="27">
        <v>46070.791666666701</v>
      </c>
      <c r="AG63" s="27"/>
      <c r="AH63" s="27"/>
      <c r="AI63" s="27" t="s">
        <v>204</v>
      </c>
      <c r="AJ63" s="27" t="s">
        <v>134</v>
      </c>
      <c r="AK63" s="27" t="s">
        <v>431</v>
      </c>
      <c r="AL63" s="27" t="s">
        <v>431</v>
      </c>
      <c r="AM63" s="27" t="s">
        <v>108</v>
      </c>
      <c r="AN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 s="27" t="str">
        <f>TEXT(casesIPO[[#This Row],[Created On]],"yyyy / mm")</f>
        <v>2026 / 02</v>
      </c>
      <c r="AS63" s="27" t="str">
        <f>casesIPO[[#This Row],[Interaction Type]]</f>
        <v>Credit / Debit Request</v>
      </c>
      <c r="AT6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4" spans="1:46" x14ac:dyDescent="0.25">
      <c r="A64" s="26">
        <v>46079.575567129599</v>
      </c>
      <c r="B64" s="27" t="s">
        <v>436</v>
      </c>
      <c r="C64" s="27" t="s">
        <v>87</v>
      </c>
      <c r="D64" s="27" t="s">
        <v>88</v>
      </c>
      <c r="E64" s="27" t="s">
        <v>110</v>
      </c>
      <c r="F64" s="27"/>
      <c r="G64" s="27"/>
      <c r="H64" s="27" t="s">
        <v>23</v>
      </c>
      <c r="I64" s="27" t="s">
        <v>91</v>
      </c>
      <c r="J64" s="27" t="s">
        <v>437</v>
      </c>
      <c r="K64" s="27" t="s">
        <v>33</v>
      </c>
      <c r="L64" s="27" t="s">
        <v>438</v>
      </c>
      <c r="M64" s="27" t="s">
        <v>439</v>
      </c>
      <c r="N64" s="28" t="s">
        <v>440</v>
      </c>
      <c r="O64" s="27" t="s">
        <v>441</v>
      </c>
      <c r="P64" s="27" t="s">
        <v>442</v>
      </c>
      <c r="Q64" s="27">
        <v>1</v>
      </c>
      <c r="R64" s="27"/>
      <c r="S64" s="27"/>
      <c r="T64" s="27"/>
      <c r="U64" s="27"/>
      <c r="V64" s="27">
        <v>1</v>
      </c>
      <c r="W64" s="27"/>
      <c r="X64" s="27"/>
      <c r="Y64" s="27"/>
      <c r="Z64" s="27"/>
      <c r="AA64" s="28"/>
      <c r="AB64" s="27" t="s">
        <v>443</v>
      </c>
      <c r="AC64" s="29"/>
      <c r="AD64" s="27"/>
      <c r="AE64" s="27"/>
      <c r="AF64" s="27">
        <v>46061.791666666701</v>
      </c>
      <c r="AG64" s="27"/>
      <c r="AH64" s="27"/>
      <c r="AI64" s="27"/>
      <c r="AJ64" s="27" t="s">
        <v>134</v>
      </c>
      <c r="AK64" s="27" t="s">
        <v>106</v>
      </c>
      <c r="AL64" s="27" t="s">
        <v>106</v>
      </c>
      <c r="AM64" s="27" t="s">
        <v>108</v>
      </c>
      <c r="AN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 s="27" t="str">
        <f>TEXT(casesIPO[[#This Row],[Created On]],"yyyy / mm")</f>
        <v>2026 / 02</v>
      </c>
      <c r="AS64" s="27" t="str">
        <f>casesIPO[[#This Row],[Interaction Type]]</f>
        <v>Return / Replace / Scrap</v>
      </c>
      <c r="AT6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 spans="1:46" x14ac:dyDescent="0.25">
      <c r="A65" s="26">
        <v>46079.575567129599</v>
      </c>
      <c r="B65" s="27" t="s">
        <v>436</v>
      </c>
      <c r="C65" s="27" t="s">
        <v>87</v>
      </c>
      <c r="D65" s="27" t="s">
        <v>88</v>
      </c>
      <c r="E65" s="27" t="s">
        <v>110</v>
      </c>
      <c r="F65" s="27"/>
      <c r="G65" s="27"/>
      <c r="H65" s="27" t="s">
        <v>23</v>
      </c>
      <c r="I65" s="27" t="s">
        <v>91</v>
      </c>
      <c r="J65" s="27" t="s">
        <v>437</v>
      </c>
      <c r="K65" s="27" t="s">
        <v>33</v>
      </c>
      <c r="L65" s="27" t="s">
        <v>438</v>
      </c>
      <c r="M65" s="27" t="s">
        <v>439</v>
      </c>
      <c r="N65" s="28" t="s">
        <v>440</v>
      </c>
      <c r="O65" s="27" t="s">
        <v>441</v>
      </c>
      <c r="P65" s="27" t="s">
        <v>442</v>
      </c>
      <c r="Q65" s="27">
        <v>2</v>
      </c>
      <c r="R65" s="27"/>
      <c r="S65" s="27"/>
      <c r="T65" s="27"/>
      <c r="U65" s="27"/>
      <c r="V65" s="27">
        <v>1</v>
      </c>
      <c r="W65" s="27"/>
      <c r="X65" s="27"/>
      <c r="Y65" s="27"/>
      <c r="Z65" s="27"/>
      <c r="AA65" s="28"/>
      <c r="AB65" s="27" t="s">
        <v>443</v>
      </c>
      <c r="AC65" s="29"/>
      <c r="AD65" s="27"/>
      <c r="AE65" s="27"/>
      <c r="AF65" s="27">
        <v>46061.791666666701</v>
      </c>
      <c r="AG65" s="27"/>
      <c r="AH65" s="27"/>
      <c r="AI65" s="27"/>
      <c r="AJ65" s="27" t="s">
        <v>134</v>
      </c>
      <c r="AK65" s="27" t="s">
        <v>106</v>
      </c>
      <c r="AL65" s="27" t="s">
        <v>106</v>
      </c>
      <c r="AM65" s="27" t="s">
        <v>108</v>
      </c>
      <c r="AN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 s="27" t="str">
        <f>TEXT(casesIPO[[#This Row],[Created On]],"yyyy / mm")</f>
        <v>2026 / 02</v>
      </c>
      <c r="AS65" s="27" t="str">
        <f>casesIPO[[#This Row],[Interaction Type]]</f>
        <v>Return / Replace / Scrap</v>
      </c>
      <c r="AT6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6" spans="1:46" x14ac:dyDescent="0.25">
      <c r="A66" s="26">
        <v>46079.586562500001</v>
      </c>
      <c r="B66" s="27" t="s">
        <v>444</v>
      </c>
      <c r="C66" s="27" t="s">
        <v>87</v>
      </c>
      <c r="D66" s="27" t="s">
        <v>88</v>
      </c>
      <c r="E66" s="27" t="s">
        <v>89</v>
      </c>
      <c r="F66" s="27"/>
      <c r="G66" s="27" t="s">
        <v>168</v>
      </c>
      <c r="H66" s="27" t="s">
        <v>17</v>
      </c>
      <c r="I66" s="27" t="s">
        <v>148</v>
      </c>
      <c r="J66" s="27" t="s">
        <v>161</v>
      </c>
      <c r="K66" s="27" t="s">
        <v>35</v>
      </c>
      <c r="L66" s="27" t="s">
        <v>445</v>
      </c>
      <c r="M66" s="27" t="s">
        <v>446</v>
      </c>
      <c r="N66" s="28" t="s">
        <v>447</v>
      </c>
      <c r="O66" s="27" t="s">
        <v>448</v>
      </c>
      <c r="P66" s="27" t="s">
        <v>449</v>
      </c>
      <c r="Q66" s="27"/>
      <c r="R66" s="27"/>
      <c r="S66" s="27"/>
      <c r="T66" s="27"/>
      <c r="U66" s="27"/>
      <c r="V66" s="27">
        <v>1</v>
      </c>
      <c r="W66" s="27"/>
      <c r="X66" s="27"/>
      <c r="Y66" s="27"/>
      <c r="Z66" s="27"/>
      <c r="AA66" s="28"/>
      <c r="AB66" s="27" t="s">
        <v>450</v>
      </c>
      <c r="AC66" s="29"/>
      <c r="AD66" s="27"/>
      <c r="AE66" s="27"/>
      <c r="AF66" s="27">
        <v>45957.833333333299</v>
      </c>
      <c r="AG66" s="27"/>
      <c r="AH66" s="27"/>
      <c r="AI66" s="27"/>
      <c r="AJ66" s="27" t="s">
        <v>105</v>
      </c>
      <c r="AK66" s="27" t="s">
        <v>106</v>
      </c>
      <c r="AL66" s="27" t="s">
        <v>146</v>
      </c>
      <c r="AM66" s="27" t="s">
        <v>108</v>
      </c>
      <c r="AN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 s="27" t="str">
        <f>TEXT(casesIPO[[#This Row],[Created On]],"yyyy / mm")</f>
        <v>2026 / 02</v>
      </c>
      <c r="AS66" s="27" t="str">
        <f>casesIPO[[#This Row],[Interaction Type]]</f>
        <v>Return / Replace / Scrap</v>
      </c>
      <c r="AT6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7" spans="1:46" x14ac:dyDescent="0.25">
      <c r="A67" s="26">
        <v>46079.586979166699</v>
      </c>
      <c r="B67" s="27" t="s">
        <v>451</v>
      </c>
      <c r="C67" s="27" t="s">
        <v>87</v>
      </c>
      <c r="D67" s="27" t="s">
        <v>88</v>
      </c>
      <c r="E67" s="27" t="s">
        <v>89</v>
      </c>
      <c r="F67" s="27"/>
      <c r="G67" s="27" t="s">
        <v>168</v>
      </c>
      <c r="H67" s="27" t="s">
        <v>17</v>
      </c>
      <c r="I67" s="27" t="s">
        <v>148</v>
      </c>
      <c r="J67" s="27" t="s">
        <v>265</v>
      </c>
      <c r="K67" s="27" t="s">
        <v>35</v>
      </c>
      <c r="L67" s="27" t="s">
        <v>452</v>
      </c>
      <c r="M67" s="27" t="s">
        <v>453</v>
      </c>
      <c r="N67" s="28" t="s">
        <v>454</v>
      </c>
      <c r="O67" s="27" t="s">
        <v>455</v>
      </c>
      <c r="P67" s="27" t="s">
        <v>456</v>
      </c>
      <c r="Q67" s="27">
        <v>5</v>
      </c>
      <c r="R67" s="27" t="s">
        <v>17</v>
      </c>
      <c r="S67" s="27" t="s">
        <v>148</v>
      </c>
      <c r="T67" s="27" t="s">
        <v>265</v>
      </c>
      <c r="U67" s="27" t="s">
        <v>35</v>
      </c>
      <c r="V67" s="27">
        <v>1</v>
      </c>
      <c r="W67" s="27" t="s">
        <v>266</v>
      </c>
      <c r="X67" s="27" t="s">
        <v>175</v>
      </c>
      <c r="Y67" s="27" t="s">
        <v>267</v>
      </c>
      <c r="Z67" s="27" t="s">
        <v>101</v>
      </c>
      <c r="AA67" s="28"/>
      <c r="AB67" s="27" t="s">
        <v>457</v>
      </c>
      <c r="AC67" s="29" t="s">
        <v>458</v>
      </c>
      <c r="AD67" s="27"/>
      <c r="AE67" s="27"/>
      <c r="AF67" s="27">
        <v>46001.791666666701</v>
      </c>
      <c r="AG67" s="27"/>
      <c r="AH67" s="27"/>
      <c r="AI67" s="27" t="s">
        <v>104</v>
      </c>
      <c r="AJ67" s="27" t="s">
        <v>105</v>
      </c>
      <c r="AK67" s="27" t="s">
        <v>106</v>
      </c>
      <c r="AL67" s="27" t="s">
        <v>270</v>
      </c>
      <c r="AM67" s="27" t="s">
        <v>108</v>
      </c>
      <c r="AN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67" s="27" t="str">
        <f>TEXT(casesIPO[[#This Row],[Created On]],"yyyy / mm")</f>
        <v>2026 / 02</v>
      </c>
      <c r="AS67" s="27" t="str">
        <f>casesIPO[[#This Row],[Interaction Type]]</f>
        <v>Return / Replace / Scrap</v>
      </c>
      <c r="AT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8" spans="1:46" x14ac:dyDescent="0.25">
      <c r="A68" s="26">
        <v>46080.628576388903</v>
      </c>
      <c r="B68" s="27" t="s">
        <v>459</v>
      </c>
      <c r="C68" s="27" t="s">
        <v>87</v>
      </c>
      <c r="D68" s="27" t="s">
        <v>88</v>
      </c>
      <c r="E68" s="27" t="s">
        <v>89</v>
      </c>
      <c r="F68" s="27"/>
      <c r="G68" s="27" t="s">
        <v>168</v>
      </c>
      <c r="H68" s="27" t="s">
        <v>18</v>
      </c>
      <c r="I68" s="27" t="s">
        <v>460</v>
      </c>
      <c r="J68" s="27" t="s">
        <v>461</v>
      </c>
      <c r="K68" s="27" t="s">
        <v>32</v>
      </c>
      <c r="L68" s="27" t="s">
        <v>462</v>
      </c>
      <c r="M68" s="27" t="s">
        <v>463</v>
      </c>
      <c r="N68" s="28" t="s">
        <v>464</v>
      </c>
      <c r="O68" s="27" t="s">
        <v>465</v>
      </c>
      <c r="P68" s="27" t="s">
        <v>466</v>
      </c>
      <c r="Q68" s="27"/>
      <c r="R68" s="27"/>
      <c r="S68" s="27"/>
      <c r="T68" s="27"/>
      <c r="U68" s="27"/>
      <c r="V68" s="27">
        <v>1</v>
      </c>
      <c r="W68" s="27"/>
      <c r="X68" s="27"/>
      <c r="Y68" s="27"/>
      <c r="Z68" s="27"/>
      <c r="AA68" s="28"/>
      <c r="AB68" s="27" t="s">
        <v>467</v>
      </c>
      <c r="AC68" s="29"/>
      <c r="AD68" s="27"/>
      <c r="AE68" s="27"/>
      <c r="AF68" s="27">
        <v>45557.833333333299</v>
      </c>
      <c r="AG68" s="27"/>
      <c r="AH68" s="27"/>
      <c r="AI68" s="27"/>
      <c r="AJ68" s="27" t="s">
        <v>134</v>
      </c>
      <c r="AK68" s="27" t="s">
        <v>106</v>
      </c>
      <c r="AL68" s="27" t="s">
        <v>106</v>
      </c>
      <c r="AM68" s="27" t="s">
        <v>108</v>
      </c>
      <c r="AN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 s="27" t="str">
        <f>TEXT(casesIPO[[#This Row],[Created On]],"yyyy / mm")</f>
        <v>2026 / 02</v>
      </c>
      <c r="AS68" s="27" t="str">
        <f>casesIPO[[#This Row],[Interaction Type]]</f>
        <v>Return / Replace / Scrap</v>
      </c>
      <c r="AT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9" spans="1:46" x14ac:dyDescent="0.25">
      <c r="A69" s="26">
        <v>46080.641689814802</v>
      </c>
      <c r="B69" s="27" t="s">
        <v>468</v>
      </c>
      <c r="C69" s="27" t="s">
        <v>87</v>
      </c>
      <c r="D69" s="27" t="s">
        <v>194</v>
      </c>
      <c r="E69" s="27" t="s">
        <v>195</v>
      </c>
      <c r="F69" s="27"/>
      <c r="G69" s="27"/>
      <c r="H69" s="27" t="s">
        <v>12</v>
      </c>
      <c r="I69" s="27" t="s">
        <v>111</v>
      </c>
      <c r="J69" s="27" t="s">
        <v>469</v>
      </c>
      <c r="K69" s="27" t="s">
        <v>33</v>
      </c>
      <c r="L69" s="27" t="s">
        <v>470</v>
      </c>
      <c r="M69" s="27" t="s">
        <v>471</v>
      </c>
      <c r="N69" s="28" t="s">
        <v>472</v>
      </c>
      <c r="O69" s="27" t="s">
        <v>473</v>
      </c>
      <c r="P69" s="27" t="s">
        <v>474</v>
      </c>
      <c r="Q69" s="27"/>
      <c r="R69" s="27"/>
      <c r="S69" s="27"/>
      <c r="T69" s="27"/>
      <c r="U69" s="27"/>
      <c r="V69" s="27"/>
      <c r="W69" s="27"/>
      <c r="X69" s="27"/>
      <c r="Y69" s="27"/>
      <c r="Z69" s="27"/>
      <c r="AA69" s="28"/>
      <c r="AB69" s="27"/>
      <c r="AC69" s="29"/>
      <c r="AD69" s="27"/>
      <c r="AE69" s="27"/>
      <c r="AF69" s="27"/>
      <c r="AG69" s="27"/>
      <c r="AH69" s="27"/>
      <c r="AI69" s="27"/>
      <c r="AJ69" s="27" t="s">
        <v>134</v>
      </c>
      <c r="AK69" s="27" t="s">
        <v>475</v>
      </c>
      <c r="AL69" s="27" t="s">
        <v>475</v>
      </c>
      <c r="AM69" s="27" t="s">
        <v>108</v>
      </c>
      <c r="AN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 s="27" t="str">
        <f>TEXT(casesIPO[[#This Row],[Created On]],"yyyy / mm")</f>
        <v>2026 / 02</v>
      </c>
      <c r="AS69" s="27" t="str">
        <f>casesIPO[[#This Row],[Interaction Type]]</f>
        <v>Credit / Debit Request</v>
      </c>
      <c r="AT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0" spans="1:46" x14ac:dyDescent="0.25">
      <c r="A70" s="26">
        <v>46080.66</v>
      </c>
      <c r="B70" s="27" t="s">
        <v>476</v>
      </c>
      <c r="C70" s="27" t="s">
        <v>87</v>
      </c>
      <c r="D70" s="27" t="s">
        <v>88</v>
      </c>
      <c r="E70" s="27" t="s">
        <v>110</v>
      </c>
      <c r="F70" s="27"/>
      <c r="G70" s="27"/>
      <c r="H70" s="27" t="s">
        <v>12</v>
      </c>
      <c r="I70" s="27" t="s">
        <v>111</v>
      </c>
      <c r="J70" s="27" t="s">
        <v>477</v>
      </c>
      <c r="K70" s="27" t="s">
        <v>33</v>
      </c>
      <c r="L70" s="27" t="s">
        <v>478</v>
      </c>
      <c r="M70" s="27" t="s">
        <v>479</v>
      </c>
      <c r="N70" s="28" t="s">
        <v>480</v>
      </c>
      <c r="O70" s="27" t="s">
        <v>481</v>
      </c>
      <c r="P70" s="27" t="s">
        <v>482</v>
      </c>
      <c r="Q70" s="27">
        <v>4</v>
      </c>
      <c r="R70" s="27" t="s">
        <v>12</v>
      </c>
      <c r="S70" s="27" t="s">
        <v>111</v>
      </c>
      <c r="T70" s="27" t="s">
        <v>477</v>
      </c>
      <c r="U70" s="27" t="s">
        <v>33</v>
      </c>
      <c r="V70" s="27">
        <v>2</v>
      </c>
      <c r="W70" s="27" t="s">
        <v>119</v>
      </c>
      <c r="X70" s="27" t="s">
        <v>120</v>
      </c>
      <c r="Y70" s="27"/>
      <c r="Z70" s="27" t="s">
        <v>101</v>
      </c>
      <c r="AA70" s="28"/>
      <c r="AB70" s="27"/>
      <c r="AC70" s="29"/>
      <c r="AD70" s="27"/>
      <c r="AE70" s="27"/>
      <c r="AF70" s="27"/>
      <c r="AG70" s="27">
        <v>45930</v>
      </c>
      <c r="AH70" s="27"/>
      <c r="AI70" s="27" t="s">
        <v>104</v>
      </c>
      <c r="AJ70" s="27" t="s">
        <v>105</v>
      </c>
      <c r="AK70" s="27" t="s">
        <v>122</v>
      </c>
      <c r="AL70" s="27" t="s">
        <v>122</v>
      </c>
      <c r="AM70" s="27" t="s">
        <v>108</v>
      </c>
      <c r="AN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 s="27" t="str">
        <f>TEXT(casesIPO[[#This Row],[Created On]],"yyyy / mm")</f>
        <v>2026 / 02</v>
      </c>
      <c r="AS70" s="27" t="str">
        <f>casesIPO[[#This Row],[Interaction Type]]</f>
        <v>Return / Replace / Scrap</v>
      </c>
      <c r="AT7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1" spans="1:46" x14ac:dyDescent="0.25">
      <c r="A71" s="26">
        <v>46080.667812500003</v>
      </c>
      <c r="B71" s="27" t="s">
        <v>483</v>
      </c>
      <c r="C71" s="27" t="s">
        <v>87</v>
      </c>
      <c r="D71" s="27" t="s">
        <v>88</v>
      </c>
      <c r="E71" s="27" t="s">
        <v>62</v>
      </c>
      <c r="F71" s="27"/>
      <c r="G71" s="27"/>
      <c r="H71" s="27" t="s">
        <v>12</v>
      </c>
      <c r="I71" s="27" t="s">
        <v>111</v>
      </c>
      <c r="J71" s="27" t="s">
        <v>112</v>
      </c>
      <c r="K71" s="27" t="s">
        <v>33</v>
      </c>
      <c r="L71" s="27" t="s">
        <v>484</v>
      </c>
      <c r="M71" s="27" t="s">
        <v>485</v>
      </c>
      <c r="N71" s="28" t="s">
        <v>486</v>
      </c>
      <c r="O71" s="27" t="s">
        <v>487</v>
      </c>
      <c r="P71" s="27" t="s">
        <v>488</v>
      </c>
      <c r="Q71" s="27">
        <v>1</v>
      </c>
      <c r="R71" s="27" t="s">
        <v>12</v>
      </c>
      <c r="S71" s="27" t="s">
        <v>111</v>
      </c>
      <c r="T71" s="27" t="s">
        <v>112</v>
      </c>
      <c r="U71" s="27" t="s">
        <v>33</v>
      </c>
      <c r="V71" s="27">
        <v>48</v>
      </c>
      <c r="W71" s="27" t="s">
        <v>346</v>
      </c>
      <c r="X71" s="27" t="s">
        <v>347</v>
      </c>
      <c r="Y71" s="27"/>
      <c r="Z71" s="27" t="s">
        <v>285</v>
      </c>
      <c r="AA71" s="28"/>
      <c r="AB71" s="27"/>
      <c r="AC71" s="29"/>
      <c r="AD71" s="27"/>
      <c r="AE71" s="27"/>
      <c r="AF71" s="27"/>
      <c r="AG71" s="27">
        <v>46071</v>
      </c>
      <c r="AH71" s="27"/>
      <c r="AI71" s="27" t="s">
        <v>104</v>
      </c>
      <c r="AJ71" s="27" t="s">
        <v>105</v>
      </c>
      <c r="AK71" s="27" t="s">
        <v>122</v>
      </c>
      <c r="AL71" s="27" t="s">
        <v>122</v>
      </c>
      <c r="AM71" s="27" t="s">
        <v>108</v>
      </c>
      <c r="AN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 s="27" t="str">
        <f>TEXT(casesIPO[[#This Row],[Created On]],"yyyy / mm")</f>
        <v>2026 / 02</v>
      </c>
      <c r="AS71" s="27" t="str">
        <f>casesIPO[[#This Row],[Interaction Type]]</f>
        <v>Return / Replace / Scrap</v>
      </c>
      <c r="AT7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 spans="1:46" x14ac:dyDescent="0.25">
      <c r="A72" s="26">
        <v>46080.7163194444</v>
      </c>
      <c r="B72" s="27" t="s">
        <v>489</v>
      </c>
      <c r="C72" s="27" t="s">
        <v>87</v>
      </c>
      <c r="D72" s="27" t="s">
        <v>88</v>
      </c>
      <c r="E72" s="27" t="s">
        <v>89</v>
      </c>
      <c r="F72" s="27"/>
      <c r="G72" s="27" t="s">
        <v>90</v>
      </c>
      <c r="H72" s="27" t="s">
        <v>18</v>
      </c>
      <c r="I72" s="27" t="s">
        <v>460</v>
      </c>
      <c r="J72" s="27" t="s">
        <v>490</v>
      </c>
      <c r="K72" s="27" t="s">
        <v>32</v>
      </c>
      <c r="L72" s="27" t="s">
        <v>491</v>
      </c>
      <c r="M72" s="27" t="s">
        <v>492</v>
      </c>
      <c r="N72" s="28" t="s">
        <v>493</v>
      </c>
      <c r="O72" s="27"/>
      <c r="P72" s="27"/>
      <c r="Q72" s="27"/>
      <c r="R72" s="27" t="s">
        <v>18</v>
      </c>
      <c r="S72" s="27" t="s">
        <v>460</v>
      </c>
      <c r="T72" s="27" t="s">
        <v>490</v>
      </c>
      <c r="U72" s="27" t="s">
        <v>32</v>
      </c>
      <c r="V72" s="27">
        <v>1</v>
      </c>
      <c r="W72" s="27" t="s">
        <v>266</v>
      </c>
      <c r="X72" s="27" t="s">
        <v>175</v>
      </c>
      <c r="Y72" s="27" t="s">
        <v>494</v>
      </c>
      <c r="Z72" s="27" t="s">
        <v>101</v>
      </c>
      <c r="AA72" s="28"/>
      <c r="AB72" s="27"/>
      <c r="AC72" s="29" t="s">
        <v>495</v>
      </c>
      <c r="AD72" s="27"/>
      <c r="AE72" s="27"/>
      <c r="AF72" s="27">
        <v>46005.791666666701</v>
      </c>
      <c r="AG72" s="27"/>
      <c r="AH72" s="27"/>
      <c r="AI72" s="27" t="s">
        <v>104</v>
      </c>
      <c r="AJ72" s="27" t="s">
        <v>134</v>
      </c>
      <c r="AK72" s="27" t="s">
        <v>496</v>
      </c>
      <c r="AL72" s="27" t="s">
        <v>496</v>
      </c>
      <c r="AM72" s="27" t="s">
        <v>108</v>
      </c>
      <c r="AN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Not Unlocking</v>
      </c>
      <c r="AR72" s="27" t="str">
        <f>TEXT(casesIPO[[#This Row],[Created On]],"yyyy / mm")</f>
        <v>2026 / 02</v>
      </c>
      <c r="AS72" s="27" t="str">
        <f>casesIPO[[#This Row],[Interaction Type]]</f>
        <v>Return / Replace / Scrap</v>
      </c>
      <c r="AT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 spans="1:46" x14ac:dyDescent="0.25">
      <c r="A73" s="26">
        <v>46079.4368287037</v>
      </c>
      <c r="B73" s="27" t="s">
        <v>497</v>
      </c>
      <c r="C73" s="27" t="s">
        <v>87</v>
      </c>
      <c r="D73" s="27" t="s">
        <v>88</v>
      </c>
      <c r="E73" s="27" t="s">
        <v>89</v>
      </c>
      <c r="F73" s="27"/>
      <c r="G73" s="27" t="s">
        <v>168</v>
      </c>
      <c r="H73" s="27" t="s">
        <v>17</v>
      </c>
      <c r="I73" s="27" t="s">
        <v>148</v>
      </c>
      <c r="J73" s="27" t="s">
        <v>265</v>
      </c>
      <c r="K73" s="27" t="s">
        <v>35</v>
      </c>
      <c r="L73" s="27" t="s">
        <v>498</v>
      </c>
      <c r="M73" s="27" t="s">
        <v>261</v>
      </c>
      <c r="N73" s="28" t="s">
        <v>499</v>
      </c>
      <c r="O73" s="27" t="s">
        <v>500</v>
      </c>
      <c r="P73" s="27" t="s">
        <v>501</v>
      </c>
      <c r="Q73" s="27">
        <v>30</v>
      </c>
      <c r="R73" s="27" t="s">
        <v>17</v>
      </c>
      <c r="S73" s="27" t="s">
        <v>148</v>
      </c>
      <c r="T73" s="27" t="s">
        <v>265</v>
      </c>
      <c r="U73" s="27" t="s">
        <v>35</v>
      </c>
      <c r="V73" s="27">
        <v>2</v>
      </c>
      <c r="W73" s="27" t="s">
        <v>266</v>
      </c>
      <c r="X73" s="27" t="s">
        <v>175</v>
      </c>
      <c r="Y73" s="27" t="s">
        <v>267</v>
      </c>
      <c r="Z73" s="27" t="s">
        <v>101</v>
      </c>
      <c r="AA73" s="28"/>
      <c r="AB73" s="27" t="s">
        <v>502</v>
      </c>
      <c r="AC73" s="29" t="s">
        <v>503</v>
      </c>
      <c r="AD73" s="27"/>
      <c r="AE73" s="27"/>
      <c r="AF73" s="27">
        <v>45238.791666666701</v>
      </c>
      <c r="AG73" s="27"/>
      <c r="AH73" s="27"/>
      <c r="AI73" s="27" t="s">
        <v>104</v>
      </c>
      <c r="AJ73" s="27" t="s">
        <v>105</v>
      </c>
      <c r="AK73" s="27" t="s">
        <v>504</v>
      </c>
      <c r="AL73" s="27" t="s">
        <v>408</v>
      </c>
      <c r="AM73" s="27" t="s">
        <v>108</v>
      </c>
      <c r="AN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73" s="27" t="str">
        <f>TEXT(casesIPO[[#This Row],[Created On]],"yyyy / mm")</f>
        <v>2026 / 02</v>
      </c>
      <c r="AS73" s="27" t="str">
        <f>casesIPO[[#This Row],[Interaction Type]]</f>
        <v>Return / Replace / Scrap</v>
      </c>
      <c r="AT7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4" spans="1:46" x14ac:dyDescent="0.25">
      <c r="A74" s="26">
        <v>46079.584189814799</v>
      </c>
      <c r="B74" s="27" t="s">
        <v>505</v>
      </c>
      <c r="C74" s="27" t="s">
        <v>87</v>
      </c>
      <c r="D74" s="27" t="s">
        <v>88</v>
      </c>
      <c r="E74" s="27" t="s">
        <v>89</v>
      </c>
      <c r="F74" s="27"/>
      <c r="G74" s="27" t="s">
        <v>168</v>
      </c>
      <c r="H74" s="27" t="s">
        <v>18</v>
      </c>
      <c r="I74" s="27" t="s">
        <v>460</v>
      </c>
      <c r="J74" s="27" t="s">
        <v>506</v>
      </c>
      <c r="K74" s="27" t="s">
        <v>35</v>
      </c>
      <c r="L74" s="27" t="s">
        <v>507</v>
      </c>
      <c r="M74" s="27" t="s">
        <v>508</v>
      </c>
      <c r="N74" s="28" t="s">
        <v>509</v>
      </c>
      <c r="O74" s="27"/>
      <c r="P74" s="27"/>
      <c r="Q74" s="27"/>
      <c r="R74" s="27" t="s">
        <v>18</v>
      </c>
      <c r="S74" s="27" t="s">
        <v>460</v>
      </c>
      <c r="T74" s="27" t="s">
        <v>506</v>
      </c>
      <c r="U74" s="27" t="s">
        <v>35</v>
      </c>
      <c r="V74" s="27">
        <v>17</v>
      </c>
      <c r="W74" s="27" t="s">
        <v>266</v>
      </c>
      <c r="X74" s="27" t="s">
        <v>510</v>
      </c>
      <c r="Y74" s="27"/>
      <c r="Z74" s="27" t="s">
        <v>101</v>
      </c>
      <c r="AA74" s="28"/>
      <c r="AB74" s="27"/>
      <c r="AC74" s="29" t="s">
        <v>511</v>
      </c>
      <c r="AD74" s="27"/>
      <c r="AE74" s="27"/>
      <c r="AF74" s="27">
        <v>42735.791666666701</v>
      </c>
      <c r="AG74" s="27"/>
      <c r="AH74" s="27"/>
      <c r="AI74" s="27" t="s">
        <v>104</v>
      </c>
      <c r="AJ74" s="27" t="s">
        <v>134</v>
      </c>
      <c r="AK74" s="27" t="s">
        <v>512</v>
      </c>
      <c r="AL74" s="27" t="s">
        <v>512</v>
      </c>
      <c r="AM74" s="27" t="s">
        <v>108</v>
      </c>
      <c r="AN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 s="27" t="str">
        <f>TEXT(casesIPO[[#This Row],[Created On]],"yyyy / mm")</f>
        <v>2026 / 02</v>
      </c>
      <c r="AS74" s="27" t="str">
        <f>casesIPO[[#This Row],[Interaction Type]]</f>
        <v>Return / Replace / Scrap</v>
      </c>
      <c r="AT7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 spans="1:46" x14ac:dyDescent="0.25">
      <c r="A75" s="26">
        <v>46079.664664351898</v>
      </c>
      <c r="B75" s="27" t="s">
        <v>513</v>
      </c>
      <c r="C75" s="27" t="s">
        <v>87</v>
      </c>
      <c r="D75" s="27" t="s">
        <v>88</v>
      </c>
      <c r="E75" s="27" t="s">
        <v>89</v>
      </c>
      <c r="F75" s="27"/>
      <c r="G75" s="27" t="s">
        <v>90</v>
      </c>
      <c r="H75" s="27" t="s">
        <v>18</v>
      </c>
      <c r="I75" s="27" t="s">
        <v>460</v>
      </c>
      <c r="J75" s="27" t="s">
        <v>514</v>
      </c>
      <c r="K75" s="27" t="s">
        <v>32</v>
      </c>
      <c r="L75" s="27" t="s">
        <v>515</v>
      </c>
      <c r="M75" s="27" t="s">
        <v>516</v>
      </c>
      <c r="N75" s="28" t="s">
        <v>517</v>
      </c>
      <c r="O75" s="27"/>
      <c r="P75" s="27"/>
      <c r="Q75" s="27"/>
      <c r="R75" s="27" t="s">
        <v>18</v>
      </c>
      <c r="S75" s="27" t="s">
        <v>460</v>
      </c>
      <c r="T75" s="27" t="s">
        <v>514</v>
      </c>
      <c r="U75" s="27" t="s">
        <v>32</v>
      </c>
      <c r="V75" s="27">
        <v>1</v>
      </c>
      <c r="W75" s="27" t="s">
        <v>266</v>
      </c>
      <c r="X75" s="27" t="s">
        <v>518</v>
      </c>
      <c r="Y75" s="27" t="s">
        <v>519</v>
      </c>
      <c r="Z75" s="27" t="s">
        <v>101</v>
      </c>
      <c r="AA75" s="28"/>
      <c r="AB75" s="27"/>
      <c r="AC75" s="29" t="s">
        <v>520</v>
      </c>
      <c r="AD75" s="27"/>
      <c r="AE75" s="27"/>
      <c r="AF75" s="27">
        <v>45643.791666666701</v>
      </c>
      <c r="AG75" s="27"/>
      <c r="AH75" s="27"/>
      <c r="AI75" s="27" t="s">
        <v>104</v>
      </c>
      <c r="AJ75" s="27" t="s">
        <v>134</v>
      </c>
      <c r="AK75" s="27" t="s">
        <v>496</v>
      </c>
      <c r="AL75" s="27" t="s">
        <v>496</v>
      </c>
      <c r="AM75" s="27" t="s">
        <v>108</v>
      </c>
      <c r="AN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Battery Drain</v>
      </c>
      <c r="AQ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High Battery Consumption</v>
      </c>
      <c r="AR75" s="27" t="str">
        <f>TEXT(casesIPO[[#This Row],[Created On]],"yyyy / mm")</f>
        <v>2026 / 02</v>
      </c>
      <c r="AS75" s="27" t="str">
        <f>casesIPO[[#This Row],[Interaction Type]]</f>
        <v>Return / Replace / Scrap</v>
      </c>
      <c r="AT7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6" spans="1:46" x14ac:dyDescent="0.25">
      <c r="A76" s="26">
        <v>46079.665081018502</v>
      </c>
      <c r="B76" s="27" t="s">
        <v>521</v>
      </c>
      <c r="C76" s="27" t="s">
        <v>87</v>
      </c>
      <c r="D76" s="27" t="s">
        <v>88</v>
      </c>
      <c r="E76" s="27" t="s">
        <v>110</v>
      </c>
      <c r="F76" s="27"/>
      <c r="G76" s="27"/>
      <c r="H76" s="27" t="s">
        <v>17</v>
      </c>
      <c r="I76" s="27" t="s">
        <v>148</v>
      </c>
      <c r="J76" s="27" t="s">
        <v>522</v>
      </c>
      <c r="K76" s="27" t="s">
        <v>35</v>
      </c>
      <c r="L76" s="27" t="s">
        <v>523</v>
      </c>
      <c r="M76" s="27" t="s">
        <v>524</v>
      </c>
      <c r="N76" s="28" t="s">
        <v>525</v>
      </c>
      <c r="O76" s="27" t="s">
        <v>526</v>
      </c>
      <c r="P76" s="27" t="s">
        <v>527</v>
      </c>
      <c r="Q76" s="27">
        <v>3</v>
      </c>
      <c r="R76" s="27" t="s">
        <v>17</v>
      </c>
      <c r="S76" s="27" t="s">
        <v>148</v>
      </c>
      <c r="T76" s="27" t="s">
        <v>522</v>
      </c>
      <c r="U76" s="27" t="s">
        <v>35</v>
      </c>
      <c r="V76" s="27">
        <v>1</v>
      </c>
      <c r="W76" s="27" t="s">
        <v>119</v>
      </c>
      <c r="X76" s="27" t="s">
        <v>120</v>
      </c>
      <c r="Y76" s="27"/>
      <c r="Z76" s="27" t="s">
        <v>101</v>
      </c>
      <c r="AA76" s="28"/>
      <c r="AB76" s="27" t="s">
        <v>528</v>
      </c>
      <c r="AC76" s="29"/>
      <c r="AD76" s="27"/>
      <c r="AE76" s="27"/>
      <c r="AF76" s="27">
        <v>46036.791666666701</v>
      </c>
      <c r="AG76" s="27"/>
      <c r="AH76" s="27"/>
      <c r="AI76" s="27" t="s">
        <v>104</v>
      </c>
      <c r="AJ76" s="27" t="s">
        <v>134</v>
      </c>
      <c r="AK76" s="27" t="s">
        <v>529</v>
      </c>
      <c r="AL76" s="27" t="s">
        <v>529</v>
      </c>
      <c r="AM76" s="27" t="s">
        <v>108</v>
      </c>
      <c r="AN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 s="27" t="str">
        <f>TEXT(casesIPO[[#This Row],[Created On]],"yyyy / mm")</f>
        <v>2026 / 02</v>
      </c>
      <c r="AS76" s="27" t="str">
        <f>casesIPO[[#This Row],[Interaction Type]]</f>
        <v>Return / Replace / Scrap</v>
      </c>
      <c r="AT7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7" spans="1:46" x14ac:dyDescent="0.25">
      <c r="A77" s="26">
        <v>46076.6561574074</v>
      </c>
      <c r="B77" s="27" t="s">
        <v>530</v>
      </c>
      <c r="C77" s="27" t="s">
        <v>87</v>
      </c>
      <c r="D77" s="27" t="s">
        <v>88</v>
      </c>
      <c r="E77" s="27" t="s">
        <v>89</v>
      </c>
      <c r="F77" s="27"/>
      <c r="G77" s="27" t="s">
        <v>90</v>
      </c>
      <c r="H77" s="27" t="s">
        <v>17</v>
      </c>
      <c r="I77" s="27" t="s">
        <v>148</v>
      </c>
      <c r="J77" s="27" t="s">
        <v>149</v>
      </c>
      <c r="K77" s="27" t="s">
        <v>35</v>
      </c>
      <c r="L77" s="27" t="s">
        <v>531</v>
      </c>
      <c r="M77" s="27" t="s">
        <v>532</v>
      </c>
      <c r="N77" s="28" t="s">
        <v>533</v>
      </c>
      <c r="O77" s="27" t="s">
        <v>534</v>
      </c>
      <c r="P77" s="27"/>
      <c r="Q77" s="27"/>
      <c r="R77" s="27" t="s">
        <v>17</v>
      </c>
      <c r="S77" s="27" t="s">
        <v>148</v>
      </c>
      <c r="T77" s="27" t="s">
        <v>149</v>
      </c>
      <c r="U77" s="27" t="s">
        <v>35</v>
      </c>
      <c r="V77" s="27">
        <v>1</v>
      </c>
      <c r="W77" s="27" t="s">
        <v>98</v>
      </c>
      <c r="X77" s="27" t="s">
        <v>317</v>
      </c>
      <c r="Y77" s="27"/>
      <c r="Z77" s="27" t="s">
        <v>101</v>
      </c>
      <c r="AA77" s="28"/>
      <c r="AB77" s="27" t="s">
        <v>535</v>
      </c>
      <c r="AC77" s="29" t="s">
        <v>536</v>
      </c>
      <c r="AD77" s="27" t="s">
        <v>537</v>
      </c>
      <c r="AE77" s="27"/>
      <c r="AF77" s="27"/>
      <c r="AG77" s="27">
        <v>46069.083333333299</v>
      </c>
      <c r="AH77" s="27"/>
      <c r="AI77" s="27" t="s">
        <v>104</v>
      </c>
      <c r="AJ77" s="27" t="s">
        <v>105</v>
      </c>
      <c r="AK77" s="27" t="s">
        <v>538</v>
      </c>
      <c r="AL77" s="27" t="s">
        <v>408</v>
      </c>
      <c r="AM77" s="27" t="s">
        <v>108</v>
      </c>
      <c r="AN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 s="27" t="str">
        <f>TEXT(casesIPO[[#This Row],[Created On]],"yyyy / mm")</f>
        <v>2026 / 02</v>
      </c>
      <c r="AS77" s="27" t="str">
        <f>casesIPO[[#This Row],[Interaction Type]]</f>
        <v>Return / Replace / Scrap</v>
      </c>
      <c r="AT7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8" spans="1:46" x14ac:dyDescent="0.25">
      <c r="A78" s="26">
        <v>46077.557928240698</v>
      </c>
      <c r="B78" s="27" t="s">
        <v>539</v>
      </c>
      <c r="C78" s="27" t="s">
        <v>87</v>
      </c>
      <c r="D78" s="27" t="s">
        <v>88</v>
      </c>
      <c r="E78" s="27" t="s">
        <v>89</v>
      </c>
      <c r="F78" s="27"/>
      <c r="G78" s="27" t="s">
        <v>90</v>
      </c>
      <c r="H78" s="27" t="s">
        <v>23</v>
      </c>
      <c r="I78" s="27" t="s">
        <v>91</v>
      </c>
      <c r="J78" s="27" t="s">
        <v>437</v>
      </c>
      <c r="K78" s="27" t="s">
        <v>33</v>
      </c>
      <c r="L78" s="27" t="s">
        <v>540</v>
      </c>
      <c r="M78" s="27" t="s">
        <v>471</v>
      </c>
      <c r="N78" s="28" t="s">
        <v>541</v>
      </c>
      <c r="O78" s="27" t="s">
        <v>542</v>
      </c>
      <c r="P78" s="27" t="s">
        <v>543</v>
      </c>
      <c r="Q78" s="27">
        <v>4</v>
      </c>
      <c r="R78" s="27" t="s">
        <v>23</v>
      </c>
      <c r="S78" s="27" t="s">
        <v>91</v>
      </c>
      <c r="T78" s="27" t="s">
        <v>437</v>
      </c>
      <c r="U78" s="27" t="s">
        <v>33</v>
      </c>
      <c r="V78" s="27">
        <v>1</v>
      </c>
      <c r="W78" s="27" t="s">
        <v>98</v>
      </c>
      <c r="X78" s="27" t="s">
        <v>544</v>
      </c>
      <c r="Y78" s="27" t="s">
        <v>545</v>
      </c>
      <c r="Z78" s="27" t="s">
        <v>101</v>
      </c>
      <c r="AA78" s="28"/>
      <c r="AB78" s="27" t="s">
        <v>546</v>
      </c>
      <c r="AC78" s="29" t="s">
        <v>547</v>
      </c>
      <c r="AD78" s="27"/>
      <c r="AE78" s="27"/>
      <c r="AF78" s="27">
        <v>45875.833333333299</v>
      </c>
      <c r="AG78" s="27"/>
      <c r="AH78" s="27"/>
      <c r="AI78" s="27" t="s">
        <v>104</v>
      </c>
      <c r="AJ78" s="27" t="s">
        <v>105</v>
      </c>
      <c r="AK78" s="27" t="s">
        <v>106</v>
      </c>
      <c r="AL78" s="27" t="s">
        <v>107</v>
      </c>
      <c r="AM78" s="27" t="s">
        <v>108</v>
      </c>
      <c r="AN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78" s="27" t="str">
        <f>TEXT(casesIPO[[#This Row],[Created On]],"yyyy / mm")</f>
        <v>2026 / 02</v>
      </c>
      <c r="AS78" s="27" t="str">
        <f>casesIPO[[#This Row],[Interaction Type]]</f>
        <v>Return / Replace / Scrap</v>
      </c>
      <c r="AT7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9" spans="1:46" x14ac:dyDescent="0.25">
      <c r="A79" s="26">
        <v>46077.739155092597</v>
      </c>
      <c r="B79" s="27" t="s">
        <v>548</v>
      </c>
      <c r="C79" s="27" t="s">
        <v>87</v>
      </c>
      <c r="D79" s="27" t="s">
        <v>88</v>
      </c>
      <c r="E79" s="27" t="s">
        <v>89</v>
      </c>
      <c r="F79" s="27"/>
      <c r="G79" s="27" t="s">
        <v>90</v>
      </c>
      <c r="H79" s="27" t="s">
        <v>17</v>
      </c>
      <c r="I79" s="27" t="s">
        <v>148</v>
      </c>
      <c r="J79" s="27" t="s">
        <v>169</v>
      </c>
      <c r="K79" s="27" t="s">
        <v>35</v>
      </c>
      <c r="L79" s="27" t="s">
        <v>549</v>
      </c>
      <c r="M79" s="27" t="s">
        <v>550</v>
      </c>
      <c r="N79" s="28" t="s">
        <v>551</v>
      </c>
      <c r="O79" s="27" t="s">
        <v>552</v>
      </c>
      <c r="P79" s="27"/>
      <c r="Q79" s="27"/>
      <c r="R79" s="27" t="s">
        <v>17</v>
      </c>
      <c r="S79" s="27" t="s">
        <v>148</v>
      </c>
      <c r="T79" s="27" t="s">
        <v>169</v>
      </c>
      <c r="U79" s="27" t="s">
        <v>35</v>
      </c>
      <c r="V79" s="27">
        <v>1</v>
      </c>
      <c r="W79" s="27" t="s">
        <v>98</v>
      </c>
      <c r="X79" s="27" t="s">
        <v>317</v>
      </c>
      <c r="Y79" s="27"/>
      <c r="Z79" s="27" t="s">
        <v>101</v>
      </c>
      <c r="AA79" s="28"/>
      <c r="AB79" s="27" t="s">
        <v>553</v>
      </c>
      <c r="AC79" s="29" t="s">
        <v>554</v>
      </c>
      <c r="AD79" s="27" t="s">
        <v>537</v>
      </c>
      <c r="AE79" s="27"/>
      <c r="AF79" s="27">
        <v>45833.833333333299</v>
      </c>
      <c r="AG79" s="27"/>
      <c r="AH79" s="27"/>
      <c r="AI79" s="27" t="s">
        <v>104</v>
      </c>
      <c r="AJ79" s="27" t="s">
        <v>105</v>
      </c>
      <c r="AK79" s="27" t="s">
        <v>555</v>
      </c>
      <c r="AL79" s="27" t="s">
        <v>408</v>
      </c>
      <c r="AM79" s="27" t="s">
        <v>108</v>
      </c>
      <c r="AN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 s="27" t="str">
        <f>TEXT(casesIPO[[#This Row],[Created On]],"yyyy / mm")</f>
        <v>2026 / 02</v>
      </c>
      <c r="AS79" s="27" t="str">
        <f>casesIPO[[#This Row],[Interaction Type]]</f>
        <v>Return / Replace / Scrap</v>
      </c>
      <c r="AT7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 spans="1:46" x14ac:dyDescent="0.25">
      <c r="A80" s="26">
        <v>46076.643495370401</v>
      </c>
      <c r="B80" s="27" t="s">
        <v>556</v>
      </c>
      <c r="C80" s="27" t="s">
        <v>87</v>
      </c>
      <c r="D80" s="27" t="s">
        <v>194</v>
      </c>
      <c r="E80" s="27" t="s">
        <v>195</v>
      </c>
      <c r="F80" s="27"/>
      <c r="G80" s="27"/>
      <c r="H80" s="27" t="s">
        <v>23</v>
      </c>
      <c r="I80" s="27" t="s">
        <v>91</v>
      </c>
      <c r="J80" s="27" t="s">
        <v>557</v>
      </c>
      <c r="K80" s="27" t="s">
        <v>33</v>
      </c>
      <c r="L80" s="27" t="s">
        <v>558</v>
      </c>
      <c r="M80" s="27" t="s">
        <v>471</v>
      </c>
      <c r="N80" s="28" t="s">
        <v>559</v>
      </c>
      <c r="O80" s="27" t="s">
        <v>560</v>
      </c>
      <c r="P80" s="27" t="s">
        <v>561</v>
      </c>
      <c r="Q80" s="27">
        <v>1</v>
      </c>
      <c r="R80" s="27"/>
      <c r="S80" s="27"/>
      <c r="T80" s="27"/>
      <c r="U80" s="27"/>
      <c r="V80" s="27"/>
      <c r="W80" s="27"/>
      <c r="X80" s="27"/>
      <c r="Y80" s="27"/>
      <c r="Z80" s="27"/>
      <c r="AA80" s="28"/>
      <c r="AB80" s="27" t="s">
        <v>562</v>
      </c>
      <c r="AC80" s="29"/>
      <c r="AD80" s="27"/>
      <c r="AE80" s="27"/>
      <c r="AF80" s="27"/>
      <c r="AG80" s="27"/>
      <c r="AH80" s="27"/>
      <c r="AI80" s="27" t="s">
        <v>204</v>
      </c>
      <c r="AJ80" s="27" t="s">
        <v>105</v>
      </c>
      <c r="AK80" s="27" t="s">
        <v>106</v>
      </c>
      <c r="AL80" s="27" t="s">
        <v>563</v>
      </c>
      <c r="AM80" s="27" t="s">
        <v>108</v>
      </c>
      <c r="AN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 s="27" t="str">
        <f>TEXT(casesIPO[[#This Row],[Created On]],"yyyy / mm")</f>
        <v>2026 / 02</v>
      </c>
      <c r="AS80" s="27" t="str">
        <f>casesIPO[[#This Row],[Interaction Type]]</f>
        <v>Credit / Debit Request</v>
      </c>
      <c r="AT8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1" spans="1:46" x14ac:dyDescent="0.25">
      <c r="A81" s="26">
        <v>46076.691030092603</v>
      </c>
      <c r="B81" s="27" t="s">
        <v>564</v>
      </c>
      <c r="C81" s="27" t="s">
        <v>87</v>
      </c>
      <c r="D81" s="27" t="s">
        <v>88</v>
      </c>
      <c r="E81" s="27" t="s">
        <v>110</v>
      </c>
      <c r="F81" s="27"/>
      <c r="G81" s="27"/>
      <c r="H81" s="27" t="s">
        <v>16</v>
      </c>
      <c r="I81" s="27" t="s">
        <v>469</v>
      </c>
      <c r="J81" s="27" t="s">
        <v>469</v>
      </c>
      <c r="K81" s="27" t="s">
        <v>288</v>
      </c>
      <c r="L81" s="27" t="s">
        <v>565</v>
      </c>
      <c r="M81" s="27" t="s">
        <v>566</v>
      </c>
      <c r="N81" s="28" t="s">
        <v>567</v>
      </c>
      <c r="O81" s="27" t="s">
        <v>568</v>
      </c>
      <c r="P81" s="27" t="s">
        <v>569</v>
      </c>
      <c r="Q81" s="27">
        <v>2</v>
      </c>
      <c r="R81" s="27" t="s">
        <v>16</v>
      </c>
      <c r="S81" s="27" t="s">
        <v>469</v>
      </c>
      <c r="T81" s="27" t="s">
        <v>469</v>
      </c>
      <c r="U81" s="27" t="s">
        <v>288</v>
      </c>
      <c r="V81" s="27">
        <v>1</v>
      </c>
      <c r="W81" s="27" t="s">
        <v>119</v>
      </c>
      <c r="X81" s="27" t="s">
        <v>570</v>
      </c>
      <c r="Y81" s="27"/>
      <c r="Z81" s="27" t="s">
        <v>101</v>
      </c>
      <c r="AA81" s="28"/>
      <c r="AB81" s="27"/>
      <c r="AC81" s="29"/>
      <c r="AD81" s="27"/>
      <c r="AE81" s="27"/>
      <c r="AF81" s="27">
        <v>46056.791666666701</v>
      </c>
      <c r="AG81" s="27"/>
      <c r="AH81" s="27"/>
      <c r="AI81" s="27" t="s">
        <v>104</v>
      </c>
      <c r="AJ81" s="27" t="s">
        <v>105</v>
      </c>
      <c r="AK81" s="27" t="s">
        <v>420</v>
      </c>
      <c r="AL81" s="27" t="s">
        <v>420</v>
      </c>
      <c r="AM81" s="27" t="s">
        <v>108</v>
      </c>
      <c r="AN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 s="27" t="str">
        <f>TEXT(casesIPO[[#This Row],[Created On]],"yyyy / mm")</f>
        <v>2026 / 02</v>
      </c>
      <c r="AS81" s="27" t="str">
        <f>casesIPO[[#This Row],[Interaction Type]]</f>
        <v>Return / Replace / Scrap</v>
      </c>
      <c r="AT8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2" spans="1:46" x14ac:dyDescent="0.25">
      <c r="A82" s="26">
        <v>46076.352453703701</v>
      </c>
      <c r="B82" s="27" t="s">
        <v>571</v>
      </c>
      <c r="C82" s="27" t="s">
        <v>87</v>
      </c>
      <c r="D82" s="27" t="s">
        <v>88</v>
      </c>
      <c r="E82" s="27" t="s">
        <v>110</v>
      </c>
      <c r="F82" s="27"/>
      <c r="G82" s="27"/>
      <c r="H82" s="27" t="s">
        <v>17</v>
      </c>
      <c r="I82" s="27" t="s">
        <v>148</v>
      </c>
      <c r="J82" s="27" t="s">
        <v>169</v>
      </c>
      <c r="K82" s="27" t="s">
        <v>35</v>
      </c>
      <c r="L82" s="27" t="s">
        <v>572</v>
      </c>
      <c r="M82" s="27" t="s">
        <v>573</v>
      </c>
      <c r="N82" s="28" t="s">
        <v>574</v>
      </c>
      <c r="O82" s="27" t="s">
        <v>575</v>
      </c>
      <c r="P82" s="27" t="s">
        <v>576</v>
      </c>
      <c r="Q82" s="27">
        <v>1</v>
      </c>
      <c r="R82" s="27" t="s">
        <v>17</v>
      </c>
      <c r="S82" s="27" t="s">
        <v>148</v>
      </c>
      <c r="T82" s="27" t="s">
        <v>169</v>
      </c>
      <c r="U82" s="27" t="s">
        <v>35</v>
      </c>
      <c r="V82" s="27">
        <v>16</v>
      </c>
      <c r="W82" s="27" t="s">
        <v>119</v>
      </c>
      <c r="X82" s="27" t="s">
        <v>120</v>
      </c>
      <c r="Y82" s="27"/>
      <c r="Z82" s="27" t="s">
        <v>101</v>
      </c>
      <c r="AA82" s="28"/>
      <c r="AB82" s="27" t="s">
        <v>577</v>
      </c>
      <c r="AC82" s="29"/>
      <c r="AD82" s="27"/>
      <c r="AE82" s="27"/>
      <c r="AF82" s="27">
        <v>45970.791666666701</v>
      </c>
      <c r="AG82" s="27"/>
      <c r="AH82" s="27"/>
      <c r="AI82" s="27" t="s">
        <v>104</v>
      </c>
      <c r="AJ82" s="27" t="s">
        <v>105</v>
      </c>
      <c r="AK82" s="27" t="s">
        <v>529</v>
      </c>
      <c r="AL82" s="27" t="s">
        <v>578</v>
      </c>
      <c r="AM82" s="27" t="s">
        <v>108</v>
      </c>
      <c r="AN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 s="27" t="str">
        <f>TEXT(casesIPO[[#This Row],[Created On]],"yyyy / mm")</f>
        <v>2026 / 02</v>
      </c>
      <c r="AS82" s="27" t="str">
        <f>casesIPO[[#This Row],[Interaction Type]]</f>
        <v>Return / Replace / Scrap</v>
      </c>
      <c r="AT8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3" spans="1:46" x14ac:dyDescent="0.25">
      <c r="A83" s="26">
        <v>46076.352453703701</v>
      </c>
      <c r="B83" s="27" t="s">
        <v>571</v>
      </c>
      <c r="C83" s="27" t="s">
        <v>87</v>
      </c>
      <c r="D83" s="27" t="s">
        <v>88</v>
      </c>
      <c r="E83" s="27" t="s">
        <v>110</v>
      </c>
      <c r="F83" s="27"/>
      <c r="G83" s="27"/>
      <c r="H83" s="27" t="s">
        <v>17</v>
      </c>
      <c r="I83" s="27" t="s">
        <v>148</v>
      </c>
      <c r="J83" s="27" t="s">
        <v>169</v>
      </c>
      <c r="K83" s="27" t="s">
        <v>35</v>
      </c>
      <c r="L83" s="27" t="s">
        <v>572</v>
      </c>
      <c r="M83" s="27" t="s">
        <v>573</v>
      </c>
      <c r="N83" s="28" t="s">
        <v>574</v>
      </c>
      <c r="O83" s="27" t="s">
        <v>575</v>
      </c>
      <c r="P83" s="27" t="s">
        <v>576</v>
      </c>
      <c r="Q83" s="27">
        <v>1</v>
      </c>
      <c r="R83" s="27" t="s">
        <v>17</v>
      </c>
      <c r="S83" s="27" t="s">
        <v>148</v>
      </c>
      <c r="T83" s="27" t="s">
        <v>169</v>
      </c>
      <c r="U83" s="27" t="s">
        <v>35</v>
      </c>
      <c r="V83" s="27">
        <v>16</v>
      </c>
      <c r="W83" s="27" t="s">
        <v>119</v>
      </c>
      <c r="X83" s="27" t="s">
        <v>120</v>
      </c>
      <c r="Y83" s="27"/>
      <c r="Z83" s="27" t="s">
        <v>101</v>
      </c>
      <c r="AA83" s="28"/>
      <c r="AB83" s="27" t="s">
        <v>579</v>
      </c>
      <c r="AC83" s="29"/>
      <c r="AD83" s="27"/>
      <c r="AE83" s="27"/>
      <c r="AF83" s="27">
        <v>45970.791666666701</v>
      </c>
      <c r="AG83" s="27"/>
      <c r="AH83" s="27"/>
      <c r="AI83" s="27" t="s">
        <v>104</v>
      </c>
      <c r="AJ83" s="27" t="s">
        <v>105</v>
      </c>
      <c r="AK83" s="27" t="s">
        <v>529</v>
      </c>
      <c r="AL83" s="27" t="s">
        <v>578</v>
      </c>
      <c r="AM83" s="27" t="s">
        <v>108</v>
      </c>
      <c r="AN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 s="27" t="str">
        <f>TEXT(casesIPO[[#This Row],[Created On]],"yyyy / mm")</f>
        <v>2026 / 02</v>
      </c>
      <c r="AS83" s="27" t="str">
        <f>casesIPO[[#This Row],[Interaction Type]]</f>
        <v>Return / Replace / Scrap</v>
      </c>
      <c r="AT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4" spans="1:46" x14ac:dyDescent="0.25">
      <c r="A84" s="26">
        <v>46076.352453703701</v>
      </c>
      <c r="B84" s="27" t="s">
        <v>571</v>
      </c>
      <c r="C84" s="27" t="s">
        <v>87</v>
      </c>
      <c r="D84" s="27" t="s">
        <v>88</v>
      </c>
      <c r="E84" s="27" t="s">
        <v>110</v>
      </c>
      <c r="F84" s="27"/>
      <c r="G84" s="27"/>
      <c r="H84" s="27" t="s">
        <v>17</v>
      </c>
      <c r="I84" s="27" t="s">
        <v>148</v>
      </c>
      <c r="J84" s="27" t="s">
        <v>169</v>
      </c>
      <c r="K84" s="27" t="s">
        <v>35</v>
      </c>
      <c r="L84" s="27" t="s">
        <v>572</v>
      </c>
      <c r="M84" s="27" t="s">
        <v>573</v>
      </c>
      <c r="N84" s="28" t="s">
        <v>574</v>
      </c>
      <c r="O84" s="27" t="s">
        <v>575</v>
      </c>
      <c r="P84" s="27" t="s">
        <v>576</v>
      </c>
      <c r="Q84" s="27">
        <v>1</v>
      </c>
      <c r="R84" s="27" t="s">
        <v>17</v>
      </c>
      <c r="S84" s="27" t="s">
        <v>148</v>
      </c>
      <c r="T84" s="27" t="s">
        <v>169</v>
      </c>
      <c r="U84" s="27" t="s">
        <v>35</v>
      </c>
      <c r="V84" s="27">
        <v>16</v>
      </c>
      <c r="W84" s="27" t="s">
        <v>119</v>
      </c>
      <c r="X84" s="27" t="s">
        <v>120</v>
      </c>
      <c r="Y84" s="27"/>
      <c r="Z84" s="27" t="s">
        <v>101</v>
      </c>
      <c r="AA84" s="28"/>
      <c r="AB84" s="27" t="s">
        <v>580</v>
      </c>
      <c r="AC84" s="29"/>
      <c r="AD84" s="27"/>
      <c r="AE84" s="27"/>
      <c r="AF84" s="27">
        <v>45970.791666666701</v>
      </c>
      <c r="AG84" s="27"/>
      <c r="AH84" s="27"/>
      <c r="AI84" s="27" t="s">
        <v>104</v>
      </c>
      <c r="AJ84" s="27" t="s">
        <v>105</v>
      </c>
      <c r="AK84" s="27" t="s">
        <v>529</v>
      </c>
      <c r="AL84" s="27" t="s">
        <v>578</v>
      </c>
      <c r="AM84" s="27" t="s">
        <v>108</v>
      </c>
      <c r="AN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 s="27" t="str">
        <f>TEXT(casesIPO[[#This Row],[Created On]],"yyyy / mm")</f>
        <v>2026 / 02</v>
      </c>
      <c r="AS84" s="27" t="str">
        <f>casesIPO[[#This Row],[Interaction Type]]</f>
        <v>Return / Replace / Scrap</v>
      </c>
      <c r="AT8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5" spans="1:46" x14ac:dyDescent="0.25">
      <c r="A85" s="26">
        <v>46076.409780092603</v>
      </c>
      <c r="B85" s="27" t="s">
        <v>581</v>
      </c>
      <c r="C85" s="27" t="s">
        <v>87</v>
      </c>
      <c r="D85" s="27" t="s">
        <v>88</v>
      </c>
      <c r="E85" s="27" t="s">
        <v>110</v>
      </c>
      <c r="F85" s="27"/>
      <c r="G85" s="27"/>
      <c r="H85" s="27" t="s">
        <v>17</v>
      </c>
      <c r="I85" s="27" t="s">
        <v>148</v>
      </c>
      <c r="J85" s="27" t="s">
        <v>149</v>
      </c>
      <c r="K85" s="27" t="s">
        <v>35</v>
      </c>
      <c r="L85" s="27" t="s">
        <v>582</v>
      </c>
      <c r="M85" s="27" t="s">
        <v>583</v>
      </c>
      <c r="N85" s="28" t="s">
        <v>584</v>
      </c>
      <c r="O85" s="27" t="s">
        <v>585</v>
      </c>
      <c r="P85" s="27" t="s">
        <v>586</v>
      </c>
      <c r="Q85" s="27">
        <v>1</v>
      </c>
      <c r="R85" s="27" t="s">
        <v>17</v>
      </c>
      <c r="S85" s="27" t="s">
        <v>148</v>
      </c>
      <c r="T85" s="27" t="s">
        <v>149</v>
      </c>
      <c r="U85" s="27" t="s">
        <v>35</v>
      </c>
      <c r="V85" s="27">
        <v>1</v>
      </c>
      <c r="W85" s="27" t="s">
        <v>155</v>
      </c>
      <c r="X85" s="27" t="s">
        <v>587</v>
      </c>
      <c r="Y85" s="27"/>
      <c r="Z85" s="27" t="s">
        <v>101</v>
      </c>
      <c r="AA85" s="28"/>
      <c r="AB85" s="27" t="s">
        <v>588</v>
      </c>
      <c r="AC85" s="29"/>
      <c r="AD85" s="27"/>
      <c r="AE85" s="27"/>
      <c r="AF85" s="27">
        <v>45985.791666666701</v>
      </c>
      <c r="AG85" s="27"/>
      <c r="AH85" s="27"/>
      <c r="AI85" s="27" t="s">
        <v>104</v>
      </c>
      <c r="AJ85" s="27" t="s">
        <v>105</v>
      </c>
      <c r="AK85" s="27" t="s">
        <v>529</v>
      </c>
      <c r="AL85" s="27" t="s">
        <v>578</v>
      </c>
      <c r="AM85" s="27" t="s">
        <v>108</v>
      </c>
      <c r="AN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 s="27" t="str">
        <f>TEXT(casesIPO[[#This Row],[Created On]],"yyyy / mm")</f>
        <v>2026 / 02</v>
      </c>
      <c r="AS85" s="27" t="str">
        <f>casesIPO[[#This Row],[Interaction Type]]</f>
        <v>Return / Replace / Scrap</v>
      </c>
      <c r="AT8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6" spans="1:46" x14ac:dyDescent="0.25">
      <c r="A86" s="26">
        <v>46076.409780092603</v>
      </c>
      <c r="B86" s="27" t="s">
        <v>581</v>
      </c>
      <c r="C86" s="27" t="s">
        <v>87</v>
      </c>
      <c r="D86" s="27" t="s">
        <v>88</v>
      </c>
      <c r="E86" s="27" t="s">
        <v>110</v>
      </c>
      <c r="F86" s="27"/>
      <c r="G86" s="27"/>
      <c r="H86" s="27" t="s">
        <v>17</v>
      </c>
      <c r="I86" s="27" t="s">
        <v>148</v>
      </c>
      <c r="J86" s="27" t="s">
        <v>149</v>
      </c>
      <c r="K86" s="27" t="s">
        <v>35</v>
      </c>
      <c r="L86" s="27" t="s">
        <v>582</v>
      </c>
      <c r="M86" s="27" t="s">
        <v>583</v>
      </c>
      <c r="N86" s="28" t="s">
        <v>584</v>
      </c>
      <c r="O86" s="27" t="s">
        <v>585</v>
      </c>
      <c r="P86" s="27" t="s">
        <v>586</v>
      </c>
      <c r="Q86" s="27">
        <v>1</v>
      </c>
      <c r="R86" s="27" t="s">
        <v>17</v>
      </c>
      <c r="S86" s="27" t="s">
        <v>148</v>
      </c>
      <c r="T86" s="27" t="s">
        <v>149</v>
      </c>
      <c r="U86" s="27" t="s">
        <v>35</v>
      </c>
      <c r="V86" s="27">
        <v>1</v>
      </c>
      <c r="W86" s="27" t="s">
        <v>119</v>
      </c>
      <c r="X86" s="27" t="s">
        <v>120</v>
      </c>
      <c r="Y86" s="27"/>
      <c r="Z86" s="27" t="s">
        <v>101</v>
      </c>
      <c r="AA86" s="28"/>
      <c r="AB86" s="27" t="s">
        <v>589</v>
      </c>
      <c r="AC86" s="29"/>
      <c r="AD86" s="27"/>
      <c r="AE86" s="27"/>
      <c r="AF86" s="27">
        <v>45985.791666666701</v>
      </c>
      <c r="AG86" s="27"/>
      <c r="AH86" s="27"/>
      <c r="AI86" s="27" t="s">
        <v>104</v>
      </c>
      <c r="AJ86" s="27" t="s">
        <v>105</v>
      </c>
      <c r="AK86" s="27" t="s">
        <v>529</v>
      </c>
      <c r="AL86" s="27" t="s">
        <v>578</v>
      </c>
      <c r="AM86" s="27" t="s">
        <v>108</v>
      </c>
      <c r="AN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 s="27" t="str">
        <f>TEXT(casesIPO[[#This Row],[Created On]],"yyyy / mm")</f>
        <v>2026 / 02</v>
      </c>
      <c r="AS86" s="27" t="str">
        <f>casesIPO[[#This Row],[Interaction Type]]</f>
        <v>Return / Replace / Scrap</v>
      </c>
      <c r="AT8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7" spans="1:46" x14ac:dyDescent="0.25">
      <c r="A87" s="26">
        <v>46076.449166666702</v>
      </c>
      <c r="B87" s="27" t="s">
        <v>590</v>
      </c>
      <c r="C87" s="27" t="s">
        <v>87</v>
      </c>
      <c r="D87" s="27" t="s">
        <v>88</v>
      </c>
      <c r="E87" s="27" t="s">
        <v>110</v>
      </c>
      <c r="F87" s="27"/>
      <c r="G87" s="27"/>
      <c r="H87" s="27" t="s">
        <v>12</v>
      </c>
      <c r="I87" s="27" t="s">
        <v>111</v>
      </c>
      <c r="J87" s="27" t="s">
        <v>591</v>
      </c>
      <c r="K87" s="27" t="s">
        <v>33</v>
      </c>
      <c r="L87" s="27" t="s">
        <v>592</v>
      </c>
      <c r="M87" s="27" t="s">
        <v>593</v>
      </c>
      <c r="N87" s="28" t="s">
        <v>594</v>
      </c>
      <c r="O87" s="27" t="s">
        <v>595</v>
      </c>
      <c r="P87" s="27" t="s">
        <v>596</v>
      </c>
      <c r="Q87" s="27">
        <v>2</v>
      </c>
      <c r="R87" s="27" t="s">
        <v>12</v>
      </c>
      <c r="S87" s="27" t="s">
        <v>111</v>
      </c>
      <c r="T87" s="27" t="s">
        <v>591</v>
      </c>
      <c r="U87" s="27" t="s">
        <v>33</v>
      </c>
      <c r="V87" s="27">
        <v>6</v>
      </c>
      <c r="W87" s="27" t="s">
        <v>119</v>
      </c>
      <c r="X87" s="27" t="s">
        <v>570</v>
      </c>
      <c r="Y87" s="27"/>
      <c r="Z87" s="27" t="s">
        <v>101</v>
      </c>
      <c r="AA87" s="28"/>
      <c r="AB87" s="27" t="s">
        <v>597</v>
      </c>
      <c r="AC87" s="29"/>
      <c r="AD87" s="27"/>
      <c r="AE87" s="27"/>
      <c r="AF87" s="27"/>
      <c r="AG87" s="27">
        <v>46076</v>
      </c>
      <c r="AH87" s="27"/>
      <c r="AI87" s="27" t="s">
        <v>178</v>
      </c>
      <c r="AJ87" s="27" t="s">
        <v>105</v>
      </c>
      <c r="AK87" s="27" t="s">
        <v>598</v>
      </c>
      <c r="AL87" s="27" t="s">
        <v>122</v>
      </c>
      <c r="AM87" s="27" t="s">
        <v>108</v>
      </c>
      <c r="AN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 s="27" t="str">
        <f>TEXT(casesIPO[[#This Row],[Created On]],"yyyy / mm")</f>
        <v>2026 / 02</v>
      </c>
      <c r="AS87" s="27" t="str">
        <f>casesIPO[[#This Row],[Interaction Type]]</f>
        <v>Return / Replace / Scrap</v>
      </c>
      <c r="AT8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8" spans="1:46" x14ac:dyDescent="0.25">
      <c r="A88" s="26">
        <v>46076.481608796297</v>
      </c>
      <c r="B88" s="27" t="s">
        <v>599</v>
      </c>
      <c r="C88" s="27" t="s">
        <v>87</v>
      </c>
      <c r="D88" s="27" t="s">
        <v>88</v>
      </c>
      <c r="E88" s="27" t="s">
        <v>110</v>
      </c>
      <c r="F88" s="27"/>
      <c r="G88" s="27"/>
      <c r="H88" s="27" t="s">
        <v>24</v>
      </c>
      <c r="I88" s="27" t="s">
        <v>111</v>
      </c>
      <c r="J88" s="27" t="s">
        <v>600</v>
      </c>
      <c r="K88" s="27" t="s">
        <v>33</v>
      </c>
      <c r="L88" s="27" t="s">
        <v>601</v>
      </c>
      <c r="M88" s="27" t="s">
        <v>602</v>
      </c>
      <c r="N88" s="28" t="s">
        <v>603</v>
      </c>
      <c r="O88" s="27" t="s">
        <v>604</v>
      </c>
      <c r="P88" s="27" t="s">
        <v>605</v>
      </c>
      <c r="Q88" s="27">
        <v>1</v>
      </c>
      <c r="R88" s="27" t="s">
        <v>24</v>
      </c>
      <c r="S88" s="27" t="s">
        <v>111</v>
      </c>
      <c r="T88" s="27" t="s">
        <v>600</v>
      </c>
      <c r="U88" s="27" t="s">
        <v>33</v>
      </c>
      <c r="V88" s="27">
        <v>1</v>
      </c>
      <c r="W88" s="27" t="s">
        <v>119</v>
      </c>
      <c r="X88" s="27" t="s">
        <v>570</v>
      </c>
      <c r="Y88" s="27"/>
      <c r="Z88" s="27" t="s">
        <v>101</v>
      </c>
      <c r="AA88" s="28"/>
      <c r="AB88" s="27" t="s">
        <v>606</v>
      </c>
      <c r="AC88" s="29"/>
      <c r="AD88" s="27"/>
      <c r="AE88" s="27"/>
      <c r="AF88" s="27"/>
      <c r="AG88" s="27">
        <v>46076</v>
      </c>
      <c r="AH88" s="27"/>
      <c r="AI88" s="27" t="s">
        <v>104</v>
      </c>
      <c r="AJ88" s="27" t="s">
        <v>105</v>
      </c>
      <c r="AK88" s="27" t="s">
        <v>598</v>
      </c>
      <c r="AL88" s="27" t="s">
        <v>122</v>
      </c>
      <c r="AM88" s="27" t="s">
        <v>108</v>
      </c>
      <c r="AN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 s="27" t="str">
        <f>TEXT(casesIPO[[#This Row],[Created On]],"yyyy / mm")</f>
        <v>2026 / 02</v>
      </c>
      <c r="AS88" s="27" t="str">
        <f>casesIPO[[#This Row],[Interaction Type]]</f>
        <v>Return / Replace / Scrap</v>
      </c>
      <c r="AT8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9" spans="1:46" x14ac:dyDescent="0.25">
      <c r="A89" s="26">
        <v>46076.483854166698</v>
      </c>
      <c r="B89" s="27" t="s">
        <v>607</v>
      </c>
      <c r="C89" s="27" t="s">
        <v>87</v>
      </c>
      <c r="D89" s="27" t="s">
        <v>88</v>
      </c>
      <c r="E89" s="27" t="s">
        <v>110</v>
      </c>
      <c r="F89" s="27"/>
      <c r="G89" s="27"/>
      <c r="H89" s="27" t="s">
        <v>24</v>
      </c>
      <c r="I89" s="27" t="s">
        <v>111</v>
      </c>
      <c r="J89" s="27" t="s">
        <v>600</v>
      </c>
      <c r="K89" s="27" t="s">
        <v>33</v>
      </c>
      <c r="L89" s="27" t="s">
        <v>608</v>
      </c>
      <c r="M89" s="27" t="s">
        <v>602</v>
      </c>
      <c r="N89" s="28" t="s">
        <v>609</v>
      </c>
      <c r="O89" s="27" t="s">
        <v>610</v>
      </c>
      <c r="P89" s="27" t="s">
        <v>611</v>
      </c>
      <c r="Q89" s="27">
        <v>1</v>
      </c>
      <c r="R89" s="27" t="s">
        <v>24</v>
      </c>
      <c r="S89" s="27" t="s">
        <v>111</v>
      </c>
      <c r="T89" s="27" t="s">
        <v>600</v>
      </c>
      <c r="U89" s="27" t="s">
        <v>33</v>
      </c>
      <c r="V89" s="27">
        <v>2</v>
      </c>
      <c r="W89" s="27" t="s">
        <v>119</v>
      </c>
      <c r="X89" s="27" t="s">
        <v>570</v>
      </c>
      <c r="Y89" s="27"/>
      <c r="Z89" s="27" t="s">
        <v>101</v>
      </c>
      <c r="AA89" s="28"/>
      <c r="AB89" s="27"/>
      <c r="AC89" s="29"/>
      <c r="AD89" s="27"/>
      <c r="AE89" s="27"/>
      <c r="AF89" s="27"/>
      <c r="AG89" s="27">
        <v>46076</v>
      </c>
      <c r="AH89" s="27"/>
      <c r="AI89" s="27" t="s">
        <v>104</v>
      </c>
      <c r="AJ89" s="27" t="s">
        <v>105</v>
      </c>
      <c r="AK89" s="27" t="s">
        <v>598</v>
      </c>
      <c r="AL89" s="27" t="s">
        <v>122</v>
      </c>
      <c r="AM89" s="27" t="s">
        <v>108</v>
      </c>
      <c r="AN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 s="27" t="str">
        <f>TEXT(casesIPO[[#This Row],[Created On]],"yyyy / mm")</f>
        <v>2026 / 02</v>
      </c>
      <c r="AS89" s="27" t="str">
        <f>casesIPO[[#This Row],[Interaction Type]]</f>
        <v>Return / Replace / Scrap</v>
      </c>
      <c r="AT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0" spans="1:46" x14ac:dyDescent="0.25">
      <c r="A90" s="26">
        <v>46076.566631944399</v>
      </c>
      <c r="B90" s="27" t="s">
        <v>612</v>
      </c>
      <c r="C90" s="27" t="s">
        <v>87</v>
      </c>
      <c r="D90" s="27" t="s">
        <v>88</v>
      </c>
      <c r="E90" s="27" t="s">
        <v>110</v>
      </c>
      <c r="F90" s="27"/>
      <c r="G90" s="27"/>
      <c r="H90" s="27" t="s">
        <v>17</v>
      </c>
      <c r="I90" s="27" t="s">
        <v>148</v>
      </c>
      <c r="J90" s="27" t="s">
        <v>149</v>
      </c>
      <c r="K90" s="27" t="s">
        <v>31</v>
      </c>
      <c r="L90" s="27" t="s">
        <v>613</v>
      </c>
      <c r="M90" s="27" t="s">
        <v>614</v>
      </c>
      <c r="N90" s="28" t="s">
        <v>615</v>
      </c>
      <c r="O90" s="27" t="s">
        <v>616</v>
      </c>
      <c r="P90" s="27" t="s">
        <v>617</v>
      </c>
      <c r="Q90" s="27">
        <v>1</v>
      </c>
      <c r="R90" s="27" t="s">
        <v>17</v>
      </c>
      <c r="S90" s="27" t="s">
        <v>148</v>
      </c>
      <c r="T90" s="27" t="s">
        <v>149</v>
      </c>
      <c r="U90" s="27" t="s">
        <v>31</v>
      </c>
      <c r="V90" s="27">
        <v>22</v>
      </c>
      <c r="W90" s="27" t="s">
        <v>618</v>
      </c>
      <c r="X90" s="27" t="s">
        <v>619</v>
      </c>
      <c r="Y90" s="27"/>
      <c r="Z90" s="27" t="s">
        <v>53</v>
      </c>
      <c r="AA90" s="28"/>
      <c r="AB90" s="27" t="s">
        <v>620</v>
      </c>
      <c r="AC90" s="29"/>
      <c r="AD90" s="27"/>
      <c r="AE90" s="27"/>
      <c r="AF90" s="27">
        <v>45957.833333333299</v>
      </c>
      <c r="AG90" s="27"/>
      <c r="AH90" s="27"/>
      <c r="AI90" s="27" t="s">
        <v>104</v>
      </c>
      <c r="AJ90" s="27" t="s">
        <v>134</v>
      </c>
      <c r="AK90" s="27" t="s">
        <v>621</v>
      </c>
      <c r="AL90" s="27" t="s">
        <v>180</v>
      </c>
      <c r="AM90" s="27" t="s">
        <v>108</v>
      </c>
      <c r="AN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 s="27" t="str">
        <f>TEXT(casesIPO[[#This Row],[Created On]],"yyyy / mm")</f>
        <v>2026 / 02</v>
      </c>
      <c r="AS90" s="27" t="str">
        <f>casesIPO[[#This Row],[Interaction Type]]</f>
        <v>Return / Replace / Scrap</v>
      </c>
      <c r="AT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1" spans="1:46" x14ac:dyDescent="0.25">
      <c r="A91" s="26">
        <v>46076.566631944399</v>
      </c>
      <c r="B91" s="27" t="s">
        <v>612</v>
      </c>
      <c r="C91" s="27" t="s">
        <v>87</v>
      </c>
      <c r="D91" s="27" t="s">
        <v>88</v>
      </c>
      <c r="E91" s="27" t="s">
        <v>110</v>
      </c>
      <c r="F91" s="27"/>
      <c r="G91" s="27"/>
      <c r="H91" s="27" t="s">
        <v>17</v>
      </c>
      <c r="I91" s="27" t="s">
        <v>148</v>
      </c>
      <c r="J91" s="27" t="s">
        <v>149</v>
      </c>
      <c r="K91" s="27" t="s">
        <v>31</v>
      </c>
      <c r="L91" s="27" t="s">
        <v>613</v>
      </c>
      <c r="M91" s="27" t="s">
        <v>614</v>
      </c>
      <c r="N91" s="28" t="s">
        <v>615</v>
      </c>
      <c r="O91" s="27" t="s">
        <v>616</v>
      </c>
      <c r="P91" s="27" t="s">
        <v>617</v>
      </c>
      <c r="Q91" s="27">
        <v>1</v>
      </c>
      <c r="R91" s="27" t="s">
        <v>17</v>
      </c>
      <c r="S91" s="27" t="s">
        <v>148</v>
      </c>
      <c r="T91" s="27" t="s">
        <v>149</v>
      </c>
      <c r="U91" s="27" t="s">
        <v>31</v>
      </c>
      <c r="V91" s="27">
        <v>22</v>
      </c>
      <c r="W91" s="27" t="s">
        <v>131</v>
      </c>
      <c r="X91" s="27" t="s">
        <v>165</v>
      </c>
      <c r="Y91" s="27"/>
      <c r="Z91" s="27" t="s">
        <v>133</v>
      </c>
      <c r="AA91" s="28"/>
      <c r="AB91" s="27" t="s">
        <v>622</v>
      </c>
      <c r="AC91" s="29"/>
      <c r="AD91" s="27"/>
      <c r="AE91" s="27"/>
      <c r="AF91" s="27">
        <v>45957.833333333299</v>
      </c>
      <c r="AG91" s="27"/>
      <c r="AH91" s="27"/>
      <c r="AI91" s="27" t="s">
        <v>419</v>
      </c>
      <c r="AJ91" s="27" t="s">
        <v>134</v>
      </c>
      <c r="AK91" s="27" t="s">
        <v>621</v>
      </c>
      <c r="AL91" s="27" t="s">
        <v>180</v>
      </c>
      <c r="AM91" s="27" t="s">
        <v>108</v>
      </c>
      <c r="AN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 s="27" t="str">
        <f>TEXT(casesIPO[[#This Row],[Created On]],"yyyy / mm")</f>
        <v>2026 / 02</v>
      </c>
      <c r="AS91" s="27" t="str">
        <f>casesIPO[[#This Row],[Interaction Type]]</f>
        <v>Return / Replace / Scrap</v>
      </c>
      <c r="AT9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2" spans="1:46" x14ac:dyDescent="0.25">
      <c r="A92" s="26">
        <v>46076.604432870401</v>
      </c>
      <c r="B92" s="27" t="s">
        <v>623</v>
      </c>
      <c r="C92" s="27" t="s">
        <v>87</v>
      </c>
      <c r="D92" s="27" t="s">
        <v>88</v>
      </c>
      <c r="E92" s="27" t="s">
        <v>89</v>
      </c>
      <c r="F92" s="27"/>
      <c r="G92" s="27" t="s">
        <v>90</v>
      </c>
      <c r="H92" s="27" t="s">
        <v>23</v>
      </c>
      <c r="I92" s="27" t="s">
        <v>91</v>
      </c>
      <c r="J92" s="27" t="s">
        <v>251</v>
      </c>
      <c r="K92" s="27" t="s">
        <v>33</v>
      </c>
      <c r="L92" s="27" t="s">
        <v>624</v>
      </c>
      <c r="M92" s="27" t="s">
        <v>625</v>
      </c>
      <c r="N92" s="28" t="s">
        <v>626</v>
      </c>
      <c r="O92" s="27" t="s">
        <v>627</v>
      </c>
      <c r="P92" s="27" t="s">
        <v>628</v>
      </c>
      <c r="Q92" s="27">
        <v>1</v>
      </c>
      <c r="R92" s="27" t="s">
        <v>23</v>
      </c>
      <c r="S92" s="27" t="s">
        <v>91</v>
      </c>
      <c r="T92" s="27" t="s">
        <v>251</v>
      </c>
      <c r="U92" s="27" t="s">
        <v>33</v>
      </c>
      <c r="V92" s="27">
        <v>2</v>
      </c>
      <c r="W92" s="27" t="s">
        <v>266</v>
      </c>
      <c r="X92" s="27" t="s">
        <v>629</v>
      </c>
      <c r="Y92" s="27" t="s">
        <v>630</v>
      </c>
      <c r="Z92" s="27" t="s">
        <v>101</v>
      </c>
      <c r="AA92" s="28"/>
      <c r="AB92" s="27" t="s">
        <v>631</v>
      </c>
      <c r="AC92" s="29" t="s">
        <v>632</v>
      </c>
      <c r="AD92" s="27"/>
      <c r="AE92" s="27"/>
      <c r="AF92" s="27">
        <v>46041.791666666701</v>
      </c>
      <c r="AG92" s="27"/>
      <c r="AH92" s="27"/>
      <c r="AI92" s="27" t="s">
        <v>104</v>
      </c>
      <c r="AJ92" s="27" t="s">
        <v>105</v>
      </c>
      <c r="AK92" s="27" t="s">
        <v>106</v>
      </c>
      <c r="AL92" s="27" t="s">
        <v>633</v>
      </c>
      <c r="AM92" s="27" t="s">
        <v>108</v>
      </c>
      <c r="AN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Motor Not Pulling / Releasing</v>
      </c>
      <c r="AR92" s="27" t="str">
        <f>TEXT(casesIPO[[#This Row],[Created On]],"yyyy / mm")</f>
        <v>2026 / 02</v>
      </c>
      <c r="AS92" s="27" t="str">
        <f>casesIPO[[#This Row],[Interaction Type]]</f>
        <v>Return / Replace / Scrap</v>
      </c>
      <c r="AT9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3" spans="1:46" x14ac:dyDescent="0.25">
      <c r="A93" s="26">
        <v>46076.604432870401</v>
      </c>
      <c r="B93" s="27" t="s">
        <v>623</v>
      </c>
      <c r="C93" s="27" t="s">
        <v>87</v>
      </c>
      <c r="D93" s="27" t="s">
        <v>88</v>
      </c>
      <c r="E93" s="27" t="s">
        <v>89</v>
      </c>
      <c r="F93" s="27"/>
      <c r="G93" s="27" t="s">
        <v>90</v>
      </c>
      <c r="H93" s="27" t="s">
        <v>23</v>
      </c>
      <c r="I93" s="27" t="s">
        <v>91</v>
      </c>
      <c r="J93" s="27" t="s">
        <v>251</v>
      </c>
      <c r="K93" s="27" t="s">
        <v>33</v>
      </c>
      <c r="L93" s="27" t="s">
        <v>624</v>
      </c>
      <c r="M93" s="27" t="s">
        <v>625</v>
      </c>
      <c r="N93" s="28" t="s">
        <v>626</v>
      </c>
      <c r="O93" s="27" t="s">
        <v>627</v>
      </c>
      <c r="P93" s="27" t="s">
        <v>628</v>
      </c>
      <c r="Q93" s="27">
        <v>1</v>
      </c>
      <c r="R93" s="27" t="s">
        <v>23</v>
      </c>
      <c r="S93" s="27" t="s">
        <v>91</v>
      </c>
      <c r="T93" s="27" t="s">
        <v>251</v>
      </c>
      <c r="U93" s="27" t="s">
        <v>33</v>
      </c>
      <c r="V93" s="27">
        <v>2</v>
      </c>
      <c r="W93" s="27" t="s">
        <v>266</v>
      </c>
      <c r="X93" s="27" t="s">
        <v>629</v>
      </c>
      <c r="Y93" s="27"/>
      <c r="Z93" s="27" t="s">
        <v>101</v>
      </c>
      <c r="AA93" s="28"/>
      <c r="AB93" s="27" t="s">
        <v>634</v>
      </c>
      <c r="AC93" s="29" t="s">
        <v>632</v>
      </c>
      <c r="AD93" s="27"/>
      <c r="AE93" s="27"/>
      <c r="AF93" s="27">
        <v>46041.791666666701</v>
      </c>
      <c r="AG93" s="27"/>
      <c r="AH93" s="27"/>
      <c r="AI93" s="27" t="s">
        <v>104</v>
      </c>
      <c r="AJ93" s="27" t="s">
        <v>105</v>
      </c>
      <c r="AK93" s="27" t="s">
        <v>106</v>
      </c>
      <c r="AL93" s="27" t="s">
        <v>633</v>
      </c>
      <c r="AM93" s="27" t="s">
        <v>108</v>
      </c>
      <c r="AN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 s="27" t="str">
        <f>TEXT(casesIPO[[#This Row],[Created On]],"yyyy / mm")</f>
        <v>2026 / 02</v>
      </c>
      <c r="AS93" s="27" t="str">
        <f>casesIPO[[#This Row],[Interaction Type]]</f>
        <v>Return / Replace / Scrap</v>
      </c>
      <c r="AT9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4" spans="1:46" x14ac:dyDescent="0.25">
      <c r="A94" s="26">
        <v>46076.623391203699</v>
      </c>
      <c r="B94" s="27" t="s">
        <v>635</v>
      </c>
      <c r="C94" s="27" t="s">
        <v>87</v>
      </c>
      <c r="D94" s="27" t="s">
        <v>88</v>
      </c>
      <c r="E94" s="27" t="s">
        <v>110</v>
      </c>
      <c r="F94" s="27"/>
      <c r="G94" s="27"/>
      <c r="H94" s="27" t="s">
        <v>17</v>
      </c>
      <c r="I94" s="27" t="s">
        <v>148</v>
      </c>
      <c r="J94" s="27" t="s">
        <v>636</v>
      </c>
      <c r="K94" s="27" t="s">
        <v>35</v>
      </c>
      <c r="L94" s="27" t="s">
        <v>637</v>
      </c>
      <c r="M94" s="27" t="s">
        <v>638</v>
      </c>
      <c r="N94" s="28" t="s">
        <v>639</v>
      </c>
      <c r="O94" s="27" t="s">
        <v>640</v>
      </c>
      <c r="P94" s="27" t="s">
        <v>641</v>
      </c>
      <c r="Q94" s="27">
        <v>4</v>
      </c>
      <c r="R94" s="27" t="s">
        <v>17</v>
      </c>
      <c r="S94" s="27" t="s">
        <v>148</v>
      </c>
      <c r="T94" s="27" t="s">
        <v>636</v>
      </c>
      <c r="U94" s="27" t="s">
        <v>35</v>
      </c>
      <c r="V94" s="27">
        <v>64</v>
      </c>
      <c r="W94" s="27" t="s">
        <v>119</v>
      </c>
      <c r="X94" s="27" t="s">
        <v>570</v>
      </c>
      <c r="Y94" s="27"/>
      <c r="Z94" s="27" t="s">
        <v>101</v>
      </c>
      <c r="AA94" s="28"/>
      <c r="AB94" s="27" t="s">
        <v>642</v>
      </c>
      <c r="AC94" s="29"/>
      <c r="AD94" s="27"/>
      <c r="AE94" s="27"/>
      <c r="AF94" s="27">
        <v>45690.791666666701</v>
      </c>
      <c r="AG94" s="27"/>
      <c r="AH94" s="27"/>
      <c r="AI94" s="27" t="s">
        <v>178</v>
      </c>
      <c r="AJ94" s="27" t="s">
        <v>134</v>
      </c>
      <c r="AK94" s="27" t="s">
        <v>621</v>
      </c>
      <c r="AL94" s="27" t="s">
        <v>180</v>
      </c>
      <c r="AM94" s="27" t="s">
        <v>108</v>
      </c>
      <c r="AN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 s="27" t="str">
        <f>TEXT(casesIPO[[#This Row],[Created On]],"yyyy / mm")</f>
        <v>2026 / 02</v>
      </c>
      <c r="AS94" s="27" t="str">
        <f>casesIPO[[#This Row],[Interaction Type]]</f>
        <v>Return / Replace / Scrap</v>
      </c>
      <c r="AT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5" spans="1:46" x14ac:dyDescent="0.25">
      <c r="A95" s="26">
        <v>46076.690162036997</v>
      </c>
      <c r="B95" s="27" t="s">
        <v>643</v>
      </c>
      <c r="C95" s="27" t="s">
        <v>87</v>
      </c>
      <c r="D95" s="27" t="s">
        <v>88</v>
      </c>
      <c r="E95" s="27" t="s">
        <v>110</v>
      </c>
      <c r="F95" s="27"/>
      <c r="G95" s="27"/>
      <c r="H95" s="27" t="s">
        <v>17</v>
      </c>
      <c r="I95" s="27" t="s">
        <v>148</v>
      </c>
      <c r="J95" s="27" t="s">
        <v>169</v>
      </c>
      <c r="K95" s="27" t="s">
        <v>35</v>
      </c>
      <c r="L95" s="27" t="s">
        <v>644</v>
      </c>
      <c r="M95" s="27" t="s">
        <v>127</v>
      </c>
      <c r="N95" s="28" t="s">
        <v>645</v>
      </c>
      <c r="O95" s="27" t="s">
        <v>646</v>
      </c>
      <c r="P95" s="27" t="s">
        <v>647</v>
      </c>
      <c r="Q95" s="27">
        <v>32</v>
      </c>
      <c r="R95" s="27" t="s">
        <v>17</v>
      </c>
      <c r="S95" s="27" t="s">
        <v>148</v>
      </c>
      <c r="T95" s="27" t="s">
        <v>169</v>
      </c>
      <c r="U95" s="27" t="s">
        <v>35</v>
      </c>
      <c r="V95" s="27">
        <v>2</v>
      </c>
      <c r="W95" s="27" t="s">
        <v>119</v>
      </c>
      <c r="X95" s="27" t="s">
        <v>120</v>
      </c>
      <c r="Y95" s="27"/>
      <c r="Z95" s="27" t="s">
        <v>101</v>
      </c>
      <c r="AA95" s="28"/>
      <c r="AB95" s="27" t="s">
        <v>648</v>
      </c>
      <c r="AC95" s="29" t="s">
        <v>177</v>
      </c>
      <c r="AD95" s="27"/>
      <c r="AE95" s="27"/>
      <c r="AF95" s="27">
        <v>46035.791666666701</v>
      </c>
      <c r="AG95" s="27"/>
      <c r="AH95" s="27"/>
      <c r="AI95" s="27" t="s">
        <v>104</v>
      </c>
      <c r="AJ95" s="27" t="s">
        <v>105</v>
      </c>
      <c r="AK95" s="27" t="s">
        <v>106</v>
      </c>
      <c r="AL95" s="27" t="s">
        <v>146</v>
      </c>
      <c r="AM95" s="27" t="s">
        <v>108</v>
      </c>
      <c r="AN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 s="27" t="str">
        <f>TEXT(casesIPO[[#This Row],[Created On]],"yyyy / mm")</f>
        <v>2026 / 02</v>
      </c>
      <c r="AS95" s="27" t="str">
        <f>casesIPO[[#This Row],[Interaction Type]]</f>
        <v>Return / Replace / Scrap</v>
      </c>
      <c r="AT9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6" spans="1:46" x14ac:dyDescent="0.25">
      <c r="A96" s="26">
        <v>46077.519525463002</v>
      </c>
      <c r="B96" s="27" t="s">
        <v>649</v>
      </c>
      <c r="C96" s="27" t="s">
        <v>87</v>
      </c>
      <c r="D96" s="27" t="s">
        <v>88</v>
      </c>
      <c r="E96" s="27" t="s">
        <v>110</v>
      </c>
      <c r="F96" s="27"/>
      <c r="G96" s="27"/>
      <c r="H96" s="27" t="s">
        <v>23</v>
      </c>
      <c r="I96" s="27" t="s">
        <v>91</v>
      </c>
      <c r="J96" s="27" t="s">
        <v>92</v>
      </c>
      <c r="K96" s="27" t="s">
        <v>33</v>
      </c>
      <c r="L96" s="27" t="s">
        <v>650</v>
      </c>
      <c r="M96" s="27" t="s">
        <v>651</v>
      </c>
      <c r="N96" s="28" t="s">
        <v>652</v>
      </c>
      <c r="O96" s="27" t="s">
        <v>653</v>
      </c>
      <c r="P96" s="27" t="s">
        <v>654</v>
      </c>
      <c r="Q96" s="27">
        <v>3</v>
      </c>
      <c r="R96" s="27" t="s">
        <v>23</v>
      </c>
      <c r="S96" s="27" t="s">
        <v>91</v>
      </c>
      <c r="T96" s="27" t="s">
        <v>92</v>
      </c>
      <c r="U96" s="27" t="s">
        <v>33</v>
      </c>
      <c r="V96" s="27">
        <v>1</v>
      </c>
      <c r="W96" s="27" t="s">
        <v>655</v>
      </c>
      <c r="X96" s="27" t="s">
        <v>656</v>
      </c>
      <c r="Y96" s="27"/>
      <c r="Z96" s="27"/>
      <c r="AA96" s="28"/>
      <c r="AB96" s="27" t="s">
        <v>657</v>
      </c>
      <c r="AC96" s="29"/>
      <c r="AD96" s="27"/>
      <c r="AE96" s="27"/>
      <c r="AF96" s="27">
        <v>46068.791666666701</v>
      </c>
      <c r="AG96" s="27"/>
      <c r="AH96" s="27"/>
      <c r="AI96" s="27" t="s">
        <v>104</v>
      </c>
      <c r="AJ96" s="27" t="s">
        <v>105</v>
      </c>
      <c r="AK96" s="27" t="s">
        <v>106</v>
      </c>
      <c r="AL96" s="27" t="s">
        <v>107</v>
      </c>
      <c r="AM96" s="27" t="s">
        <v>108</v>
      </c>
      <c r="AN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Product Delivered</v>
      </c>
      <c r="AP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Product Delivered</v>
      </c>
      <c r="AQ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 s="27" t="str">
        <f>TEXT(casesIPO[[#This Row],[Created On]],"yyyy / mm")</f>
        <v>2026 / 02</v>
      </c>
      <c r="AS96" s="27" t="str">
        <f>casesIPO[[#This Row],[Interaction Type]]</f>
        <v>Return / Replace / Scrap</v>
      </c>
      <c r="AT9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7" spans="1:46" x14ac:dyDescent="0.25">
      <c r="A97" s="26">
        <v>46077.519525463002</v>
      </c>
      <c r="B97" s="27" t="s">
        <v>649</v>
      </c>
      <c r="C97" s="27" t="s">
        <v>87</v>
      </c>
      <c r="D97" s="27" t="s">
        <v>88</v>
      </c>
      <c r="E97" s="27" t="s">
        <v>110</v>
      </c>
      <c r="F97" s="27"/>
      <c r="G97" s="27"/>
      <c r="H97" s="27" t="s">
        <v>23</v>
      </c>
      <c r="I97" s="27" t="s">
        <v>91</v>
      </c>
      <c r="J97" s="27" t="s">
        <v>92</v>
      </c>
      <c r="K97" s="27" t="s">
        <v>33</v>
      </c>
      <c r="L97" s="27" t="s">
        <v>650</v>
      </c>
      <c r="M97" s="27" t="s">
        <v>651</v>
      </c>
      <c r="N97" s="28" t="s">
        <v>652</v>
      </c>
      <c r="O97" s="27" t="s">
        <v>653</v>
      </c>
      <c r="P97" s="27" t="s">
        <v>654</v>
      </c>
      <c r="Q97" s="27">
        <v>4</v>
      </c>
      <c r="R97" s="27" t="s">
        <v>23</v>
      </c>
      <c r="S97" s="27" t="s">
        <v>91</v>
      </c>
      <c r="T97" s="27" t="s">
        <v>92</v>
      </c>
      <c r="U97" s="27" t="s">
        <v>33</v>
      </c>
      <c r="V97" s="27">
        <v>1</v>
      </c>
      <c r="W97" s="27" t="s">
        <v>655</v>
      </c>
      <c r="X97" s="27" t="s">
        <v>656</v>
      </c>
      <c r="Y97" s="27"/>
      <c r="Z97" s="27"/>
      <c r="AA97" s="28"/>
      <c r="AB97" s="27" t="s">
        <v>657</v>
      </c>
      <c r="AC97" s="29"/>
      <c r="AD97" s="27"/>
      <c r="AE97" s="27"/>
      <c r="AF97" s="27">
        <v>46068.791666666701</v>
      </c>
      <c r="AG97" s="27"/>
      <c r="AH97" s="27"/>
      <c r="AI97" s="27" t="s">
        <v>104</v>
      </c>
      <c r="AJ97" s="27" t="s">
        <v>105</v>
      </c>
      <c r="AK97" s="27" t="s">
        <v>106</v>
      </c>
      <c r="AL97" s="27" t="s">
        <v>107</v>
      </c>
      <c r="AM97" s="27" t="s">
        <v>108</v>
      </c>
      <c r="AN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Product Delivered</v>
      </c>
      <c r="AP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Product Delivered</v>
      </c>
      <c r="AQ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 s="27" t="str">
        <f>TEXT(casesIPO[[#This Row],[Created On]],"yyyy / mm")</f>
        <v>2026 / 02</v>
      </c>
      <c r="AS97" s="27" t="str">
        <f>casesIPO[[#This Row],[Interaction Type]]</f>
        <v>Return / Replace / Scrap</v>
      </c>
      <c r="AT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 spans="1:46" x14ac:dyDescent="0.25">
      <c r="A98" s="26">
        <v>46077.531851851898</v>
      </c>
      <c r="B98" s="27" t="s">
        <v>658</v>
      </c>
      <c r="C98" s="27" t="s">
        <v>87</v>
      </c>
      <c r="D98" s="27" t="s">
        <v>194</v>
      </c>
      <c r="E98" s="27" t="s">
        <v>195</v>
      </c>
      <c r="F98" s="27"/>
      <c r="G98" s="27"/>
      <c r="H98" s="27" t="s">
        <v>17</v>
      </c>
      <c r="I98" s="27" t="s">
        <v>148</v>
      </c>
      <c r="J98" s="27" t="s">
        <v>169</v>
      </c>
      <c r="K98" s="27" t="s">
        <v>35</v>
      </c>
      <c r="L98" s="27" t="s">
        <v>659</v>
      </c>
      <c r="M98" s="27" t="s">
        <v>660</v>
      </c>
      <c r="N98" s="28" t="s">
        <v>661</v>
      </c>
      <c r="O98" s="27" t="s">
        <v>662</v>
      </c>
      <c r="P98" s="27" t="s">
        <v>663</v>
      </c>
      <c r="Q98" s="27"/>
      <c r="R98" s="27" t="s">
        <v>17</v>
      </c>
      <c r="S98" s="27" t="s">
        <v>148</v>
      </c>
      <c r="T98" s="27" t="s">
        <v>169</v>
      </c>
      <c r="U98" s="27" t="s">
        <v>35</v>
      </c>
      <c r="V98" s="27">
        <v>1</v>
      </c>
      <c r="W98" s="27" t="s">
        <v>201</v>
      </c>
      <c r="X98" s="27" t="s">
        <v>201</v>
      </c>
      <c r="Y98" s="27"/>
      <c r="Z98" s="27" t="s">
        <v>202</v>
      </c>
      <c r="AA98" s="28"/>
      <c r="AB98" s="27"/>
      <c r="AC98" s="29"/>
      <c r="AD98" s="27"/>
      <c r="AE98" s="27"/>
      <c r="AF98" s="27">
        <v>46051.791666666701</v>
      </c>
      <c r="AG98" s="27"/>
      <c r="AH98" s="27"/>
      <c r="AI98" s="27" t="s">
        <v>204</v>
      </c>
      <c r="AJ98" s="27" t="s">
        <v>105</v>
      </c>
      <c r="AK98" s="27" t="s">
        <v>664</v>
      </c>
      <c r="AL98" s="27" t="s">
        <v>664</v>
      </c>
      <c r="AM98" s="27" t="s">
        <v>108</v>
      </c>
      <c r="AN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 s="27" t="str">
        <f>TEXT(casesIPO[[#This Row],[Created On]],"yyyy / mm")</f>
        <v>2026 / 02</v>
      </c>
      <c r="AS98" s="27" t="str">
        <f>casesIPO[[#This Row],[Interaction Type]]</f>
        <v>Credit / Debit Request</v>
      </c>
      <c r="AT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9" spans="1:46" x14ac:dyDescent="0.25">
      <c r="A99" s="26">
        <v>46077.577708333301</v>
      </c>
      <c r="B99" s="27" t="s">
        <v>665</v>
      </c>
      <c r="C99" s="27" t="s">
        <v>87</v>
      </c>
      <c r="D99" s="27" t="s">
        <v>88</v>
      </c>
      <c r="E99" s="27" t="s">
        <v>110</v>
      </c>
      <c r="F99" s="27"/>
      <c r="G99" s="27"/>
      <c r="H99" s="27" t="s">
        <v>24</v>
      </c>
      <c r="I99" s="27" t="s">
        <v>111</v>
      </c>
      <c r="J99" s="27" t="s">
        <v>224</v>
      </c>
      <c r="K99" s="27" t="s">
        <v>33</v>
      </c>
      <c r="L99" s="27" t="s">
        <v>666</v>
      </c>
      <c r="M99" s="27" t="s">
        <v>667</v>
      </c>
      <c r="N99" s="28" t="s">
        <v>668</v>
      </c>
      <c r="O99" s="27" t="s">
        <v>669</v>
      </c>
      <c r="P99" s="27" t="s">
        <v>670</v>
      </c>
      <c r="Q99" s="27">
        <v>8</v>
      </c>
      <c r="R99" s="27"/>
      <c r="S99" s="27"/>
      <c r="T99" s="27"/>
      <c r="U99" s="27"/>
      <c r="V99" s="27">
        <v>9</v>
      </c>
      <c r="W99" s="27"/>
      <c r="X99" s="27"/>
      <c r="Y99" s="27"/>
      <c r="Z99" s="27"/>
      <c r="AA99" s="28"/>
      <c r="AB99" s="27" t="s">
        <v>240</v>
      </c>
      <c r="AC99" s="29"/>
      <c r="AD99" s="27"/>
      <c r="AE99" s="27"/>
      <c r="AF99" s="27">
        <v>45812.833333333299</v>
      </c>
      <c r="AG99" s="27"/>
      <c r="AH99" s="27"/>
      <c r="AI99" s="27"/>
      <c r="AJ99" s="27" t="s">
        <v>105</v>
      </c>
      <c r="AK99" s="27" t="s">
        <v>106</v>
      </c>
      <c r="AL99" s="27" t="s">
        <v>122</v>
      </c>
      <c r="AM99" s="27" t="s">
        <v>108</v>
      </c>
      <c r="AN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 s="27" t="str">
        <f>TEXT(casesIPO[[#This Row],[Created On]],"yyyy / mm")</f>
        <v>2026 / 02</v>
      </c>
      <c r="AS99" s="27" t="str">
        <f>casesIPO[[#This Row],[Interaction Type]]</f>
        <v>Return / Replace / Scrap</v>
      </c>
      <c r="AT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0" spans="1:46" x14ac:dyDescent="0.25">
      <c r="A100" s="26">
        <v>46078.390972222202</v>
      </c>
      <c r="B100" s="27" t="s">
        <v>671</v>
      </c>
      <c r="C100" s="27" t="s">
        <v>87</v>
      </c>
      <c r="D100" s="27" t="s">
        <v>88</v>
      </c>
      <c r="E100" s="27" t="s">
        <v>89</v>
      </c>
      <c r="F100" s="27"/>
      <c r="G100" s="27" t="s">
        <v>168</v>
      </c>
      <c r="H100" s="27" t="s">
        <v>18</v>
      </c>
      <c r="I100" s="27" t="s">
        <v>460</v>
      </c>
      <c r="J100" s="27" t="s">
        <v>672</v>
      </c>
      <c r="K100" s="27" t="s">
        <v>35</v>
      </c>
      <c r="L100" s="27" t="s">
        <v>673</v>
      </c>
      <c r="M100" s="27" t="s">
        <v>197</v>
      </c>
      <c r="N100" s="28" t="s">
        <v>674</v>
      </c>
      <c r="O100" s="27" t="s">
        <v>675</v>
      </c>
      <c r="P100" s="27" t="s">
        <v>676</v>
      </c>
      <c r="Q100" s="27">
        <v>1</v>
      </c>
      <c r="R100" s="27" t="s">
        <v>18</v>
      </c>
      <c r="S100" s="27" t="s">
        <v>460</v>
      </c>
      <c r="T100" s="27" t="s">
        <v>672</v>
      </c>
      <c r="U100" s="27" t="s">
        <v>35</v>
      </c>
      <c r="V100" s="27">
        <v>1</v>
      </c>
      <c r="W100" s="27" t="s">
        <v>266</v>
      </c>
      <c r="X100" s="27" t="s">
        <v>279</v>
      </c>
      <c r="Y100" s="27" t="s">
        <v>677</v>
      </c>
      <c r="Z100" s="27" t="s">
        <v>101</v>
      </c>
      <c r="AA100" s="28"/>
      <c r="AB100" s="27" t="s">
        <v>678</v>
      </c>
      <c r="AC100" s="29" t="s">
        <v>679</v>
      </c>
      <c r="AD100" s="27"/>
      <c r="AE100" s="27"/>
      <c r="AF100" s="27">
        <v>45826.833333333299</v>
      </c>
      <c r="AG100" s="27"/>
      <c r="AH100" s="27"/>
      <c r="AI100" s="27" t="s">
        <v>178</v>
      </c>
      <c r="AJ100" s="27" t="s">
        <v>134</v>
      </c>
      <c r="AK100" s="27" t="s">
        <v>680</v>
      </c>
      <c r="AL100" s="27" t="s">
        <v>578</v>
      </c>
      <c r="AM100" s="27" t="s">
        <v>108</v>
      </c>
      <c r="AN1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00" s="27" t="str">
        <f>TEXT(casesIPO[[#This Row],[Created On]],"yyyy / mm")</f>
        <v>2026 / 02</v>
      </c>
      <c r="AS100" s="27" t="str">
        <f>casesIPO[[#This Row],[Interaction Type]]</f>
        <v>Return / Replace / Scrap</v>
      </c>
      <c r="AT10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1" spans="1:46" x14ac:dyDescent="0.25">
      <c r="A101" s="26">
        <v>46078.470046296301</v>
      </c>
      <c r="B101" s="27" t="s">
        <v>681</v>
      </c>
      <c r="C101" s="27" t="s">
        <v>87</v>
      </c>
      <c r="D101" s="27" t="s">
        <v>88</v>
      </c>
      <c r="E101" s="27" t="s">
        <v>89</v>
      </c>
      <c r="F101" s="27"/>
      <c r="G101" s="27" t="s">
        <v>168</v>
      </c>
      <c r="H101" s="27" t="s">
        <v>18</v>
      </c>
      <c r="I101" s="27" t="s">
        <v>460</v>
      </c>
      <c r="J101" s="27" t="s">
        <v>506</v>
      </c>
      <c r="K101" s="27" t="s">
        <v>35</v>
      </c>
      <c r="L101" s="27" t="s">
        <v>682</v>
      </c>
      <c r="M101" s="27" t="s">
        <v>683</v>
      </c>
      <c r="N101" s="28" t="s">
        <v>276</v>
      </c>
      <c r="O101" s="27" t="s">
        <v>684</v>
      </c>
      <c r="P101" s="27"/>
      <c r="Q101" s="27"/>
      <c r="R101" s="27" t="s">
        <v>18</v>
      </c>
      <c r="S101" s="27" t="s">
        <v>460</v>
      </c>
      <c r="T101" s="27" t="s">
        <v>506</v>
      </c>
      <c r="U101" s="27" t="s">
        <v>35</v>
      </c>
      <c r="V101" s="27">
        <v>1</v>
      </c>
      <c r="W101" s="27" t="s">
        <v>266</v>
      </c>
      <c r="X101" s="27" t="s">
        <v>685</v>
      </c>
      <c r="Y101" s="27" t="s">
        <v>686</v>
      </c>
      <c r="Z101" s="27" t="s">
        <v>101</v>
      </c>
      <c r="AA101" s="28"/>
      <c r="AB101" s="27" t="s">
        <v>687</v>
      </c>
      <c r="AC101" s="29" t="s">
        <v>511</v>
      </c>
      <c r="AD101" s="27"/>
      <c r="AE101" s="27"/>
      <c r="AF101" s="27"/>
      <c r="AG101" s="27">
        <v>46078.083333333299</v>
      </c>
      <c r="AH101" s="27"/>
      <c r="AI101" s="27" t="s">
        <v>104</v>
      </c>
      <c r="AJ101" s="27" t="s">
        <v>105</v>
      </c>
      <c r="AK101" s="27" t="s">
        <v>688</v>
      </c>
      <c r="AL101" s="27" t="s">
        <v>146</v>
      </c>
      <c r="AM101" s="27" t="s">
        <v>108</v>
      </c>
      <c r="AN1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1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Damaged Part</v>
      </c>
      <c r="AR101" s="27" t="str">
        <f>TEXT(casesIPO[[#This Row],[Created On]],"yyyy / mm")</f>
        <v>2026 / 02</v>
      </c>
      <c r="AS101" s="27" t="str">
        <f>casesIPO[[#This Row],[Interaction Type]]</f>
        <v>Return / Replace / Scrap</v>
      </c>
      <c r="AT10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2" spans="1:46" x14ac:dyDescent="0.25">
      <c r="A102" s="26">
        <v>46078.648182870398</v>
      </c>
      <c r="B102" s="27" t="s">
        <v>689</v>
      </c>
      <c r="C102" s="27" t="s">
        <v>87</v>
      </c>
      <c r="D102" s="27" t="s">
        <v>88</v>
      </c>
      <c r="E102" s="27" t="s">
        <v>62</v>
      </c>
      <c r="F102" s="27"/>
      <c r="G102" s="27"/>
      <c r="H102" s="27" t="s">
        <v>14</v>
      </c>
      <c r="I102" s="27" t="s">
        <v>182</v>
      </c>
      <c r="J102" s="27" t="s">
        <v>183</v>
      </c>
      <c r="K102" s="27" t="s">
        <v>34</v>
      </c>
      <c r="L102" s="27" t="s">
        <v>690</v>
      </c>
      <c r="M102" s="27" t="s">
        <v>691</v>
      </c>
      <c r="N102" s="28" t="s">
        <v>692</v>
      </c>
      <c r="O102" s="27" t="s">
        <v>693</v>
      </c>
      <c r="P102" s="27" t="s">
        <v>692</v>
      </c>
      <c r="Q102" s="27">
        <v>2</v>
      </c>
      <c r="R102" s="27" t="s">
        <v>14</v>
      </c>
      <c r="S102" s="27" t="s">
        <v>182</v>
      </c>
      <c r="T102" s="27" t="s">
        <v>183</v>
      </c>
      <c r="U102" s="27" t="s">
        <v>34</v>
      </c>
      <c r="V102" s="27">
        <v>1</v>
      </c>
      <c r="W102" s="27" t="s">
        <v>416</v>
      </c>
      <c r="X102" s="27" t="s">
        <v>417</v>
      </c>
      <c r="Y102" s="27"/>
      <c r="Z102" s="27" t="s">
        <v>53</v>
      </c>
      <c r="AA102" s="28"/>
      <c r="AB102" s="27" t="s">
        <v>694</v>
      </c>
      <c r="AC102" s="29"/>
      <c r="AD102" s="27"/>
      <c r="AE102" s="27"/>
      <c r="AF102" s="27">
        <v>46048.791666666701</v>
      </c>
      <c r="AG102" s="27"/>
      <c r="AH102" s="27"/>
      <c r="AI102" s="27" t="s">
        <v>419</v>
      </c>
      <c r="AJ102" s="27" t="s">
        <v>134</v>
      </c>
      <c r="AK102" s="27" t="s">
        <v>106</v>
      </c>
      <c r="AL102" s="27" t="s">
        <v>695</v>
      </c>
      <c r="AM102" s="27" t="s">
        <v>108</v>
      </c>
      <c r="AN1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 s="27" t="str">
        <f>TEXT(casesIPO[[#This Row],[Created On]],"yyyy / mm")</f>
        <v>2026 / 02</v>
      </c>
      <c r="AS102" s="27" t="str">
        <f>casesIPO[[#This Row],[Interaction Type]]</f>
        <v>Return / Replace / Scrap</v>
      </c>
      <c r="AT1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3" spans="1:46" x14ac:dyDescent="0.25">
      <c r="A103" s="26">
        <v>46078.714907407397</v>
      </c>
      <c r="B103" s="27" t="s">
        <v>696</v>
      </c>
      <c r="C103" s="27" t="s">
        <v>87</v>
      </c>
      <c r="D103" s="27" t="s">
        <v>88</v>
      </c>
      <c r="E103" s="27" t="s">
        <v>110</v>
      </c>
      <c r="F103" s="27"/>
      <c r="G103" s="27"/>
      <c r="H103" s="27" t="s">
        <v>12</v>
      </c>
      <c r="I103" s="27" t="s">
        <v>111</v>
      </c>
      <c r="J103" s="27" t="s">
        <v>477</v>
      </c>
      <c r="K103" s="27" t="s">
        <v>33</v>
      </c>
      <c r="L103" s="27" t="s">
        <v>697</v>
      </c>
      <c r="M103" s="27" t="s">
        <v>471</v>
      </c>
      <c r="N103" s="28" t="s">
        <v>698</v>
      </c>
      <c r="O103" s="27" t="s">
        <v>699</v>
      </c>
      <c r="P103" s="27" t="s">
        <v>700</v>
      </c>
      <c r="Q103" s="27">
        <v>2</v>
      </c>
      <c r="R103" s="27" t="s">
        <v>12</v>
      </c>
      <c r="S103" s="27" t="s">
        <v>111</v>
      </c>
      <c r="T103" s="27" t="s">
        <v>477</v>
      </c>
      <c r="U103" s="27" t="s">
        <v>33</v>
      </c>
      <c r="V103" s="27">
        <v>1</v>
      </c>
      <c r="W103" s="27" t="s">
        <v>119</v>
      </c>
      <c r="X103" s="27" t="s">
        <v>570</v>
      </c>
      <c r="Y103" s="27"/>
      <c r="Z103" s="27" t="s">
        <v>101</v>
      </c>
      <c r="AA103" s="28"/>
      <c r="AB103" s="27" t="s">
        <v>701</v>
      </c>
      <c r="AC103" s="29"/>
      <c r="AD103" s="27"/>
      <c r="AE103" s="27"/>
      <c r="AF103" s="27">
        <v>45945.833333333299</v>
      </c>
      <c r="AG103" s="27"/>
      <c r="AH103" s="27"/>
      <c r="AI103" s="27" t="s">
        <v>104</v>
      </c>
      <c r="AJ103" s="27" t="s">
        <v>105</v>
      </c>
      <c r="AK103" s="27" t="s">
        <v>106</v>
      </c>
      <c r="AL103" s="27" t="s">
        <v>382</v>
      </c>
      <c r="AM103" s="27" t="s">
        <v>108</v>
      </c>
      <c r="AN1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 s="27" t="str">
        <f>TEXT(casesIPO[[#This Row],[Created On]],"yyyy / mm")</f>
        <v>2026 / 02</v>
      </c>
      <c r="AS103" s="27" t="str">
        <f>casesIPO[[#This Row],[Interaction Type]]</f>
        <v>Return / Replace / Scrap</v>
      </c>
      <c r="AT1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4" spans="1:46" x14ac:dyDescent="0.25">
      <c r="A104" s="26">
        <v>46079.299826388902</v>
      </c>
      <c r="B104" s="27" t="s">
        <v>702</v>
      </c>
      <c r="C104" s="27" t="s">
        <v>87</v>
      </c>
      <c r="D104" s="27" t="s">
        <v>88</v>
      </c>
      <c r="E104" s="27" t="s">
        <v>110</v>
      </c>
      <c r="F104" s="27"/>
      <c r="G104" s="27"/>
      <c r="H104" s="27" t="s">
        <v>17</v>
      </c>
      <c r="I104" s="27" t="s">
        <v>148</v>
      </c>
      <c r="J104" s="27" t="s">
        <v>149</v>
      </c>
      <c r="K104" s="27" t="s">
        <v>35</v>
      </c>
      <c r="L104" s="27" t="s">
        <v>703</v>
      </c>
      <c r="M104" s="27" t="s">
        <v>393</v>
      </c>
      <c r="N104" s="28" t="s">
        <v>704</v>
      </c>
      <c r="O104" s="27" t="s">
        <v>705</v>
      </c>
      <c r="P104" s="27" t="s">
        <v>706</v>
      </c>
      <c r="Q104" s="27">
        <v>3</v>
      </c>
      <c r="R104" s="27" t="s">
        <v>17</v>
      </c>
      <c r="S104" s="27" t="s">
        <v>148</v>
      </c>
      <c r="T104" s="27" t="s">
        <v>149</v>
      </c>
      <c r="U104" s="27" t="s">
        <v>35</v>
      </c>
      <c r="V104" s="27">
        <v>1</v>
      </c>
      <c r="W104" s="27" t="s">
        <v>155</v>
      </c>
      <c r="X104" s="27" t="s">
        <v>587</v>
      </c>
      <c r="Y104" s="27"/>
      <c r="Z104" s="27" t="s">
        <v>101</v>
      </c>
      <c r="AA104" s="28"/>
      <c r="AB104" s="27" t="s">
        <v>707</v>
      </c>
      <c r="AC104" s="29" t="s">
        <v>708</v>
      </c>
      <c r="AD104" s="27" t="s">
        <v>537</v>
      </c>
      <c r="AE104" s="27"/>
      <c r="AF104" s="27">
        <v>45945.833333333299</v>
      </c>
      <c r="AG104" s="27"/>
      <c r="AH104" s="27"/>
      <c r="AI104" s="27" t="s">
        <v>178</v>
      </c>
      <c r="AJ104" s="27" t="s">
        <v>105</v>
      </c>
      <c r="AK104" s="27" t="s">
        <v>270</v>
      </c>
      <c r="AL104" s="27" t="s">
        <v>270</v>
      </c>
      <c r="AM104" s="27" t="s">
        <v>108</v>
      </c>
      <c r="AN1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 s="27" t="str">
        <f>TEXT(casesIPO[[#This Row],[Created On]],"yyyy / mm")</f>
        <v>2026 / 02</v>
      </c>
      <c r="AS104" s="27" t="str">
        <f>casesIPO[[#This Row],[Interaction Type]]</f>
        <v>Return / Replace / Scrap</v>
      </c>
      <c r="AT10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5" spans="1:46" x14ac:dyDescent="0.25">
      <c r="A105" s="26">
        <v>46079.438136574099</v>
      </c>
      <c r="B105" s="27" t="s">
        <v>709</v>
      </c>
      <c r="C105" s="27" t="s">
        <v>87</v>
      </c>
      <c r="D105" s="27" t="s">
        <v>88</v>
      </c>
      <c r="E105" s="27" t="s">
        <v>89</v>
      </c>
      <c r="F105" s="27"/>
      <c r="G105" s="27" t="s">
        <v>90</v>
      </c>
      <c r="H105" s="27" t="s">
        <v>14</v>
      </c>
      <c r="I105" s="27" t="s">
        <v>182</v>
      </c>
      <c r="J105" s="27" t="s">
        <v>710</v>
      </c>
      <c r="K105" s="27" t="s">
        <v>34</v>
      </c>
      <c r="L105" s="27" t="s">
        <v>711</v>
      </c>
      <c r="M105" s="27" t="s">
        <v>712</v>
      </c>
      <c r="N105" s="28" t="s">
        <v>713</v>
      </c>
      <c r="O105" s="27"/>
      <c r="P105" s="27"/>
      <c r="Q105" s="27"/>
      <c r="R105" s="27" t="s">
        <v>14</v>
      </c>
      <c r="S105" s="27" t="s">
        <v>182</v>
      </c>
      <c r="T105" s="27" t="s">
        <v>710</v>
      </c>
      <c r="U105" s="27" t="s">
        <v>34</v>
      </c>
      <c r="V105" s="27">
        <v>1</v>
      </c>
      <c r="W105" s="27" t="s">
        <v>714</v>
      </c>
      <c r="X105" s="27" t="s">
        <v>715</v>
      </c>
      <c r="Y105" s="27"/>
      <c r="Z105" s="27" t="s">
        <v>101</v>
      </c>
      <c r="AA105" s="28"/>
      <c r="AB105" s="27" t="s">
        <v>716</v>
      </c>
      <c r="AC105" s="29" t="s">
        <v>717</v>
      </c>
      <c r="AD105" s="27"/>
      <c r="AE105" s="27"/>
      <c r="AF105" s="27">
        <v>45883.833333333299</v>
      </c>
      <c r="AG105" s="27"/>
      <c r="AH105" s="27"/>
      <c r="AI105" s="27" t="s">
        <v>178</v>
      </c>
      <c r="AJ105" s="27" t="s">
        <v>134</v>
      </c>
      <c r="AK105" s="27" t="s">
        <v>718</v>
      </c>
      <c r="AL105" s="27" t="s">
        <v>192</v>
      </c>
      <c r="AM105" s="27" t="s">
        <v>108</v>
      </c>
      <c r="AN1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Door Not Opening at All</v>
      </c>
      <c r="AQ1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 s="27" t="str">
        <f>TEXT(casesIPO[[#This Row],[Created On]],"yyyy / mm")</f>
        <v>2026 / 02</v>
      </c>
      <c r="AS105" s="27" t="str">
        <f>casesIPO[[#This Row],[Interaction Type]]</f>
        <v>Return / Replace / Scrap</v>
      </c>
      <c r="AT10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6" spans="1:46" x14ac:dyDescent="0.25">
      <c r="A106" s="26">
        <v>46079.483425925901</v>
      </c>
      <c r="B106" s="27" t="s">
        <v>719</v>
      </c>
      <c r="C106" s="27" t="s">
        <v>87</v>
      </c>
      <c r="D106" s="27" t="s">
        <v>88</v>
      </c>
      <c r="E106" s="27" t="s">
        <v>110</v>
      </c>
      <c r="F106" s="27"/>
      <c r="G106" s="27"/>
      <c r="H106" s="27" t="s">
        <v>720</v>
      </c>
      <c r="I106" s="27" t="s">
        <v>91</v>
      </c>
      <c r="J106" s="27" t="s">
        <v>721</v>
      </c>
      <c r="K106" s="27" t="s">
        <v>33</v>
      </c>
      <c r="L106" s="27" t="s">
        <v>722</v>
      </c>
      <c r="M106" s="27" t="s">
        <v>723</v>
      </c>
      <c r="N106" s="28" t="s">
        <v>724</v>
      </c>
      <c r="O106" s="27" t="s">
        <v>725</v>
      </c>
      <c r="P106" s="27" t="s">
        <v>726</v>
      </c>
      <c r="Q106" s="27"/>
      <c r="R106" s="27" t="s">
        <v>720</v>
      </c>
      <c r="S106" s="27" t="s">
        <v>91</v>
      </c>
      <c r="T106" s="27" t="s">
        <v>721</v>
      </c>
      <c r="U106" s="27" t="s">
        <v>33</v>
      </c>
      <c r="V106" s="27">
        <v>6</v>
      </c>
      <c r="W106" s="27" t="s">
        <v>155</v>
      </c>
      <c r="X106" s="27" t="s">
        <v>587</v>
      </c>
      <c r="Y106" s="27"/>
      <c r="Z106" s="27" t="s">
        <v>101</v>
      </c>
      <c r="AA106" s="28"/>
      <c r="AB106" s="27" t="s">
        <v>727</v>
      </c>
      <c r="AC106" s="29" t="s">
        <v>728</v>
      </c>
      <c r="AD106" s="27"/>
      <c r="AE106" s="27"/>
      <c r="AF106" s="27">
        <v>45805.833333333299</v>
      </c>
      <c r="AG106" s="27"/>
      <c r="AH106" s="27"/>
      <c r="AI106" s="27" t="s">
        <v>104</v>
      </c>
      <c r="AJ106" s="27" t="s">
        <v>105</v>
      </c>
      <c r="AK106" s="27" t="s">
        <v>270</v>
      </c>
      <c r="AL106" s="27" t="s">
        <v>270</v>
      </c>
      <c r="AM106" s="27" t="s">
        <v>108</v>
      </c>
      <c r="AN1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1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 s="27" t="str">
        <f>TEXT(casesIPO[[#This Row],[Created On]],"yyyy / mm")</f>
        <v>2026 / 02</v>
      </c>
      <c r="AS106" s="27" t="str">
        <f>casesIPO[[#This Row],[Interaction Type]]</f>
        <v>Return / Replace / Scrap</v>
      </c>
      <c r="AT10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7" spans="1:46" x14ac:dyDescent="0.25">
      <c r="A107" s="26">
        <v>46079.530682870398</v>
      </c>
      <c r="B107" s="27" t="s">
        <v>729</v>
      </c>
      <c r="C107" s="27" t="s">
        <v>87</v>
      </c>
      <c r="D107" s="27" t="s">
        <v>194</v>
      </c>
      <c r="E107" s="27" t="s">
        <v>195</v>
      </c>
      <c r="F107" s="27"/>
      <c r="G107" s="27"/>
      <c r="H107" s="27" t="s">
        <v>14</v>
      </c>
      <c r="I107" s="27" t="s">
        <v>182</v>
      </c>
      <c r="J107" s="27" t="s">
        <v>730</v>
      </c>
      <c r="K107" s="27" t="s">
        <v>34</v>
      </c>
      <c r="L107" s="27" t="s">
        <v>731</v>
      </c>
      <c r="M107" s="27" t="s">
        <v>732</v>
      </c>
      <c r="N107" s="28" t="s">
        <v>733</v>
      </c>
      <c r="O107" s="27" t="s">
        <v>734</v>
      </c>
      <c r="P107" s="27" t="s">
        <v>733</v>
      </c>
      <c r="Q107" s="27"/>
      <c r="R107" s="27" t="s">
        <v>14</v>
      </c>
      <c r="S107" s="27" t="s">
        <v>182</v>
      </c>
      <c r="T107" s="27" t="s">
        <v>730</v>
      </c>
      <c r="U107" s="27" t="s">
        <v>34</v>
      </c>
      <c r="V107" s="27">
        <v>8</v>
      </c>
      <c r="W107" s="27" t="s">
        <v>364</v>
      </c>
      <c r="X107" s="27" t="s">
        <v>365</v>
      </c>
      <c r="Y107" s="27"/>
      <c r="Z107" s="27" t="s">
        <v>53</v>
      </c>
      <c r="AA107" s="28"/>
      <c r="AB107" s="27"/>
      <c r="AC107" s="29"/>
      <c r="AD107" s="27"/>
      <c r="AE107" s="27"/>
      <c r="AF107" s="27">
        <v>46023.791666666701</v>
      </c>
      <c r="AG107" s="27"/>
      <c r="AH107" s="27"/>
      <c r="AI107" s="27" t="s">
        <v>204</v>
      </c>
      <c r="AJ107" s="27" t="s">
        <v>105</v>
      </c>
      <c r="AK107" s="27" t="s">
        <v>735</v>
      </c>
      <c r="AL107" s="27" t="s">
        <v>735</v>
      </c>
      <c r="AM107" s="27" t="s">
        <v>108</v>
      </c>
      <c r="AN1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 s="27" t="str">
        <f>TEXT(casesIPO[[#This Row],[Created On]],"yyyy / mm")</f>
        <v>2026 / 02</v>
      </c>
      <c r="AS107" s="27" t="str">
        <f>casesIPO[[#This Row],[Interaction Type]]</f>
        <v>Credit / Debit Request</v>
      </c>
      <c r="AT10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8" spans="1:46" x14ac:dyDescent="0.25">
      <c r="A108" s="26">
        <v>46079.690451388902</v>
      </c>
      <c r="B108" s="27" t="s">
        <v>736</v>
      </c>
      <c r="C108" s="27" t="s">
        <v>87</v>
      </c>
      <c r="D108" s="27" t="s">
        <v>88</v>
      </c>
      <c r="E108" s="27" t="s">
        <v>89</v>
      </c>
      <c r="F108" s="27"/>
      <c r="G108" s="27" t="s">
        <v>168</v>
      </c>
      <c r="H108" s="27" t="s">
        <v>18</v>
      </c>
      <c r="I108" s="27" t="s">
        <v>460</v>
      </c>
      <c r="J108" s="27" t="s">
        <v>737</v>
      </c>
      <c r="K108" s="27" t="s">
        <v>35</v>
      </c>
      <c r="L108" s="27" t="s">
        <v>738</v>
      </c>
      <c r="M108" s="27" t="s">
        <v>739</v>
      </c>
      <c r="N108" s="28" t="s">
        <v>276</v>
      </c>
      <c r="O108" s="27" t="s">
        <v>276</v>
      </c>
      <c r="P108" s="27"/>
      <c r="Q108" s="27"/>
      <c r="R108" s="27" t="s">
        <v>18</v>
      </c>
      <c r="S108" s="27" t="s">
        <v>460</v>
      </c>
      <c r="T108" s="27" t="s">
        <v>737</v>
      </c>
      <c r="U108" s="27" t="s">
        <v>35</v>
      </c>
      <c r="V108" s="27">
        <v>1</v>
      </c>
      <c r="W108" s="27" t="s">
        <v>266</v>
      </c>
      <c r="X108" s="27" t="s">
        <v>279</v>
      </c>
      <c r="Y108" s="27" t="s">
        <v>740</v>
      </c>
      <c r="Z108" s="27" t="s">
        <v>101</v>
      </c>
      <c r="AA108" s="28"/>
      <c r="AB108" s="27"/>
      <c r="AC108" s="29" t="s">
        <v>741</v>
      </c>
      <c r="AD108" s="27"/>
      <c r="AE108" s="27"/>
      <c r="AF108" s="27"/>
      <c r="AG108" s="27">
        <v>44090</v>
      </c>
      <c r="AH108" s="27"/>
      <c r="AI108" s="27" t="s">
        <v>104</v>
      </c>
      <c r="AJ108" s="27" t="s">
        <v>105</v>
      </c>
      <c r="AK108" s="27" t="s">
        <v>742</v>
      </c>
      <c r="AL108" s="27" t="s">
        <v>146</v>
      </c>
      <c r="AM108" s="27" t="s">
        <v>108</v>
      </c>
      <c r="AN1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Damaged</v>
      </c>
      <c r="AR108" s="27" t="str">
        <f>TEXT(casesIPO[[#This Row],[Created On]],"yyyy / mm")</f>
        <v>2026 / 02</v>
      </c>
      <c r="AS108" s="27" t="str">
        <f>casesIPO[[#This Row],[Interaction Type]]</f>
        <v>Return / Replace / Scrap</v>
      </c>
      <c r="AT10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9" spans="1:46" x14ac:dyDescent="0.25">
      <c r="A109" s="26">
        <v>46079.703321759298</v>
      </c>
      <c r="B109" s="27" t="s">
        <v>743</v>
      </c>
      <c r="C109" s="27" t="s">
        <v>87</v>
      </c>
      <c r="D109" s="27" t="s">
        <v>88</v>
      </c>
      <c r="E109" s="27" t="s">
        <v>89</v>
      </c>
      <c r="F109" s="27"/>
      <c r="G109" s="27" t="s">
        <v>168</v>
      </c>
      <c r="H109" s="27" t="s">
        <v>18</v>
      </c>
      <c r="I109" s="27" t="s">
        <v>460</v>
      </c>
      <c r="J109" s="27" t="s">
        <v>737</v>
      </c>
      <c r="K109" s="27" t="s">
        <v>35</v>
      </c>
      <c r="L109" s="27" t="s">
        <v>744</v>
      </c>
      <c r="M109" s="27" t="s">
        <v>739</v>
      </c>
      <c r="N109" s="28" t="s">
        <v>276</v>
      </c>
      <c r="O109" s="27" t="s">
        <v>745</v>
      </c>
      <c r="P109" s="27"/>
      <c r="Q109" s="27"/>
      <c r="R109" s="27" t="s">
        <v>18</v>
      </c>
      <c r="S109" s="27" t="s">
        <v>460</v>
      </c>
      <c r="T109" s="27" t="s">
        <v>737</v>
      </c>
      <c r="U109" s="27" t="s">
        <v>35</v>
      </c>
      <c r="V109" s="27">
        <v>11</v>
      </c>
      <c r="W109" s="27" t="s">
        <v>266</v>
      </c>
      <c r="X109" s="27" t="s">
        <v>279</v>
      </c>
      <c r="Y109" s="27" t="s">
        <v>677</v>
      </c>
      <c r="Z109" s="27" t="s">
        <v>101</v>
      </c>
      <c r="AA109" s="28"/>
      <c r="AB109" s="27" t="s">
        <v>741</v>
      </c>
      <c r="AC109" s="29" t="s">
        <v>741</v>
      </c>
      <c r="AD109" s="27"/>
      <c r="AE109" s="27"/>
      <c r="AF109" s="27"/>
      <c r="AG109" s="27">
        <v>45182</v>
      </c>
      <c r="AH109" s="27"/>
      <c r="AI109" s="27" t="s">
        <v>104</v>
      </c>
      <c r="AJ109" s="27" t="s">
        <v>105</v>
      </c>
      <c r="AK109" s="27" t="s">
        <v>742</v>
      </c>
      <c r="AL109" s="27" t="s">
        <v>146</v>
      </c>
      <c r="AM109" s="27" t="s">
        <v>108</v>
      </c>
      <c r="AN1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09" s="27" t="str">
        <f>TEXT(casesIPO[[#This Row],[Created On]],"yyyy / mm")</f>
        <v>2026 / 02</v>
      </c>
      <c r="AS109" s="27" t="str">
        <f>casesIPO[[#This Row],[Interaction Type]]</f>
        <v>Return / Replace / Scrap</v>
      </c>
      <c r="AT10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0" spans="1:46" x14ac:dyDescent="0.25">
      <c r="A110" s="26">
        <v>46080.451030092598</v>
      </c>
      <c r="B110" s="27" t="s">
        <v>746</v>
      </c>
      <c r="C110" s="27" t="s">
        <v>87</v>
      </c>
      <c r="D110" s="27" t="s">
        <v>88</v>
      </c>
      <c r="E110" s="27" t="s">
        <v>110</v>
      </c>
      <c r="F110" s="27"/>
      <c r="G110" s="27"/>
      <c r="H110" s="27" t="s">
        <v>14</v>
      </c>
      <c r="I110" s="27" t="s">
        <v>182</v>
      </c>
      <c r="J110" s="27" t="s">
        <v>183</v>
      </c>
      <c r="K110" s="27" t="s">
        <v>34</v>
      </c>
      <c r="L110" s="27" t="s">
        <v>747</v>
      </c>
      <c r="M110" s="27" t="s">
        <v>748</v>
      </c>
      <c r="N110" s="28" t="s">
        <v>749</v>
      </c>
      <c r="O110" s="27" t="s">
        <v>750</v>
      </c>
      <c r="P110" s="27"/>
      <c r="Q110" s="27"/>
      <c r="R110" s="27"/>
      <c r="S110" s="27"/>
      <c r="T110" s="27"/>
      <c r="U110" s="27"/>
      <c r="V110" s="27"/>
      <c r="W110" s="27"/>
      <c r="X110" s="27"/>
      <c r="Y110" s="27"/>
      <c r="Z110" s="27"/>
      <c r="AA110" s="28"/>
      <c r="AB110" s="27"/>
      <c r="AC110" s="29"/>
      <c r="AD110" s="27"/>
      <c r="AE110" s="27"/>
      <c r="AF110" s="27"/>
      <c r="AG110" s="27"/>
      <c r="AH110" s="27"/>
      <c r="AI110" s="27"/>
      <c r="AJ110" s="27" t="s">
        <v>105</v>
      </c>
      <c r="AK110" s="27" t="s">
        <v>751</v>
      </c>
      <c r="AL110" s="27" t="s">
        <v>751</v>
      </c>
      <c r="AM110" s="27" t="s">
        <v>299</v>
      </c>
      <c r="AN1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 s="27" t="str">
        <f>TEXT(casesIPO[[#This Row],[Created On]],"yyyy / mm")</f>
        <v>2026 / 02</v>
      </c>
      <c r="AS110" s="27" t="str">
        <f>casesIPO[[#This Row],[Interaction Type]]</f>
        <v>Return / Replace / Scrap</v>
      </c>
      <c r="AT11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1" spans="1:46" x14ac:dyDescent="0.25">
      <c r="A111" s="26">
        <v>46080.4624652778</v>
      </c>
      <c r="B111" s="27" t="s">
        <v>752</v>
      </c>
      <c r="C111" s="27" t="s">
        <v>87</v>
      </c>
      <c r="D111" s="27" t="s">
        <v>194</v>
      </c>
      <c r="E111" s="27" t="s">
        <v>195</v>
      </c>
      <c r="F111" s="27"/>
      <c r="G111" s="27"/>
      <c r="H111" s="27" t="s">
        <v>14</v>
      </c>
      <c r="I111" s="27" t="s">
        <v>182</v>
      </c>
      <c r="J111" s="27" t="s">
        <v>183</v>
      </c>
      <c r="K111" s="27" t="s">
        <v>34</v>
      </c>
      <c r="L111" s="27" t="s">
        <v>753</v>
      </c>
      <c r="M111" s="27" t="s">
        <v>754</v>
      </c>
      <c r="N111" s="28" t="s">
        <v>755</v>
      </c>
      <c r="O111" s="27" t="s">
        <v>756</v>
      </c>
      <c r="P111" s="27" t="s">
        <v>755</v>
      </c>
      <c r="Q111" s="27">
        <v>1</v>
      </c>
      <c r="R111" s="27" t="s">
        <v>14</v>
      </c>
      <c r="S111" s="27" t="s">
        <v>182</v>
      </c>
      <c r="T111" s="27" t="s">
        <v>183</v>
      </c>
      <c r="U111" s="27" t="s">
        <v>34</v>
      </c>
      <c r="V111" s="27">
        <v>10</v>
      </c>
      <c r="W111" s="27" t="s">
        <v>364</v>
      </c>
      <c r="X111" s="27" t="s">
        <v>757</v>
      </c>
      <c r="Y111" s="27"/>
      <c r="Z111" s="27" t="s">
        <v>53</v>
      </c>
      <c r="AA111" s="28"/>
      <c r="AB111" s="27" t="s">
        <v>758</v>
      </c>
      <c r="AC111" s="29"/>
      <c r="AD111" s="27"/>
      <c r="AE111" s="27"/>
      <c r="AF111" s="27">
        <v>46070.791666666701</v>
      </c>
      <c r="AG111" s="27"/>
      <c r="AH111" s="27"/>
      <c r="AI111" s="27" t="s">
        <v>204</v>
      </c>
      <c r="AJ111" s="27" t="s">
        <v>134</v>
      </c>
      <c r="AK111" s="27" t="s">
        <v>751</v>
      </c>
      <c r="AL111" s="27" t="s">
        <v>759</v>
      </c>
      <c r="AM111" s="27" t="s">
        <v>108</v>
      </c>
      <c r="AN1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 s="27" t="str">
        <f>TEXT(casesIPO[[#This Row],[Created On]],"yyyy / mm")</f>
        <v>2026 / 02</v>
      </c>
      <c r="AS111" s="27" t="str">
        <f>casesIPO[[#This Row],[Interaction Type]]</f>
        <v>Credit / Debit Request</v>
      </c>
      <c r="AT1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2" spans="1:46" x14ac:dyDescent="0.25">
      <c r="A112" s="26">
        <v>46080.4624652778</v>
      </c>
      <c r="B112" s="27" t="s">
        <v>752</v>
      </c>
      <c r="C112" s="27" t="s">
        <v>87</v>
      </c>
      <c r="D112" s="27" t="s">
        <v>194</v>
      </c>
      <c r="E112" s="27" t="s">
        <v>195</v>
      </c>
      <c r="F112" s="27"/>
      <c r="G112" s="27"/>
      <c r="H112" s="27" t="s">
        <v>14</v>
      </c>
      <c r="I112" s="27" t="s">
        <v>182</v>
      </c>
      <c r="J112" s="27" t="s">
        <v>183</v>
      </c>
      <c r="K112" s="27" t="s">
        <v>34</v>
      </c>
      <c r="L112" s="27" t="s">
        <v>753</v>
      </c>
      <c r="M112" s="27" t="s">
        <v>754</v>
      </c>
      <c r="N112" s="28" t="s">
        <v>755</v>
      </c>
      <c r="O112" s="27" t="s">
        <v>756</v>
      </c>
      <c r="P112" s="27" t="s">
        <v>755</v>
      </c>
      <c r="Q112" s="27">
        <v>2</v>
      </c>
      <c r="R112" s="27" t="s">
        <v>14</v>
      </c>
      <c r="S112" s="27" t="s">
        <v>182</v>
      </c>
      <c r="T112" s="27" t="s">
        <v>183</v>
      </c>
      <c r="U112" s="27" t="s">
        <v>34</v>
      </c>
      <c r="V112" s="27">
        <v>10</v>
      </c>
      <c r="W112" s="27" t="s">
        <v>364</v>
      </c>
      <c r="X112" s="27" t="s">
        <v>757</v>
      </c>
      <c r="Y112" s="27"/>
      <c r="Z112" s="27" t="s">
        <v>53</v>
      </c>
      <c r="AA112" s="28"/>
      <c r="AB112" s="27" t="s">
        <v>760</v>
      </c>
      <c r="AC112" s="29" t="s">
        <v>761</v>
      </c>
      <c r="AD112" s="27"/>
      <c r="AE112" s="27"/>
      <c r="AF112" s="27">
        <v>46070.791666666701</v>
      </c>
      <c r="AG112" s="27"/>
      <c r="AH112" s="27"/>
      <c r="AI112" s="27" t="s">
        <v>204</v>
      </c>
      <c r="AJ112" s="27" t="s">
        <v>134</v>
      </c>
      <c r="AK112" s="27" t="s">
        <v>751</v>
      </c>
      <c r="AL112" s="27" t="s">
        <v>759</v>
      </c>
      <c r="AM112" s="27" t="s">
        <v>108</v>
      </c>
      <c r="AN1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 s="27" t="str">
        <f>TEXT(casesIPO[[#This Row],[Created On]],"yyyy / mm")</f>
        <v>2026 / 02</v>
      </c>
      <c r="AS112" s="27" t="str">
        <f>casesIPO[[#This Row],[Interaction Type]]</f>
        <v>Credit / Debit Request</v>
      </c>
      <c r="AT1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3" spans="1:46" x14ac:dyDescent="0.25">
      <c r="A113" s="26">
        <v>46080.502233796302</v>
      </c>
      <c r="B113" s="27" t="s">
        <v>762</v>
      </c>
      <c r="C113" s="27" t="s">
        <v>87</v>
      </c>
      <c r="D113" s="27" t="s">
        <v>194</v>
      </c>
      <c r="E113" s="27" t="s">
        <v>195</v>
      </c>
      <c r="F113" s="27"/>
      <c r="G113" s="27"/>
      <c r="H113" s="27" t="s">
        <v>720</v>
      </c>
      <c r="I113" s="27" t="s">
        <v>182</v>
      </c>
      <c r="J113" s="27" t="s">
        <v>763</v>
      </c>
      <c r="K113" s="27" t="s">
        <v>288</v>
      </c>
      <c r="L113" s="27" t="s">
        <v>753</v>
      </c>
      <c r="M113" s="27" t="s">
        <v>754</v>
      </c>
      <c r="N113" s="28" t="s">
        <v>764</v>
      </c>
      <c r="O113" s="27" t="s">
        <v>765</v>
      </c>
      <c r="P113" s="27" t="s">
        <v>766</v>
      </c>
      <c r="Q113" s="27">
        <v>1</v>
      </c>
      <c r="R113" s="27" t="s">
        <v>720</v>
      </c>
      <c r="S113" s="27" t="s">
        <v>182</v>
      </c>
      <c r="T113" s="27" t="s">
        <v>763</v>
      </c>
      <c r="U113" s="27" t="s">
        <v>288</v>
      </c>
      <c r="V113" s="27">
        <v>13</v>
      </c>
      <c r="W113" s="27" t="s">
        <v>364</v>
      </c>
      <c r="X113" s="27" t="s">
        <v>757</v>
      </c>
      <c r="Y113" s="27"/>
      <c r="Z113" s="27" t="s">
        <v>53</v>
      </c>
      <c r="AA113" s="28"/>
      <c r="AB113" s="27" t="s">
        <v>767</v>
      </c>
      <c r="AC113" s="29" t="s">
        <v>768</v>
      </c>
      <c r="AD113" s="27"/>
      <c r="AE113" s="27"/>
      <c r="AF113" s="27">
        <v>46069.791666666701</v>
      </c>
      <c r="AG113" s="27"/>
      <c r="AH113" s="27"/>
      <c r="AI113" s="27" t="s">
        <v>204</v>
      </c>
      <c r="AJ113" s="27" t="s">
        <v>134</v>
      </c>
      <c r="AK113" s="27" t="s">
        <v>751</v>
      </c>
      <c r="AL113" s="27" t="s">
        <v>759</v>
      </c>
      <c r="AM113" s="27" t="s">
        <v>108</v>
      </c>
      <c r="AN1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1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 s="27" t="str">
        <f>TEXT(casesIPO[[#This Row],[Created On]],"yyyy / mm")</f>
        <v>2026 / 02</v>
      </c>
      <c r="AS113" s="27" t="str">
        <f>casesIPO[[#This Row],[Interaction Type]]</f>
        <v>Credit / Debit Request</v>
      </c>
      <c r="AT1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4" spans="1:46" x14ac:dyDescent="0.25">
      <c r="A114" s="26">
        <v>46080.5253240741</v>
      </c>
      <c r="B114" s="27" t="s">
        <v>769</v>
      </c>
      <c r="C114" s="27" t="s">
        <v>87</v>
      </c>
      <c r="D114" s="27" t="s">
        <v>194</v>
      </c>
      <c r="E114" s="27" t="s">
        <v>195</v>
      </c>
      <c r="F114" s="27"/>
      <c r="G114" s="27"/>
      <c r="H114" s="27" t="s">
        <v>15</v>
      </c>
      <c r="I114" s="27" t="s">
        <v>272</v>
      </c>
      <c r="J114" s="27" t="s">
        <v>770</v>
      </c>
      <c r="K114" s="27" t="s">
        <v>288</v>
      </c>
      <c r="L114" s="27" t="s">
        <v>771</v>
      </c>
      <c r="M114" s="27" t="s">
        <v>772</v>
      </c>
      <c r="N114" s="28" t="s">
        <v>773</v>
      </c>
      <c r="O114" s="27" t="s">
        <v>774</v>
      </c>
      <c r="P114" s="27"/>
      <c r="Q114" s="27"/>
      <c r="R114" s="27" t="s">
        <v>15</v>
      </c>
      <c r="S114" s="27" t="s">
        <v>272</v>
      </c>
      <c r="T114" s="27" t="s">
        <v>770</v>
      </c>
      <c r="U114" s="27" t="s">
        <v>288</v>
      </c>
      <c r="V114" s="27">
        <v>1</v>
      </c>
      <c r="W114" s="27" t="s">
        <v>364</v>
      </c>
      <c r="X114" s="27" t="s">
        <v>757</v>
      </c>
      <c r="Y114" s="27"/>
      <c r="Z114" s="27" t="s">
        <v>53</v>
      </c>
      <c r="AA114" s="28"/>
      <c r="AB114" s="27"/>
      <c r="AC114" s="29"/>
      <c r="AD114" s="27"/>
      <c r="AE114" s="27"/>
      <c r="AF114" s="27">
        <v>45924.083333333299</v>
      </c>
      <c r="AG114" s="27"/>
      <c r="AH114" s="27"/>
      <c r="AI114" s="27" t="s">
        <v>775</v>
      </c>
      <c r="AJ114" s="27" t="s">
        <v>134</v>
      </c>
      <c r="AK114" s="27" t="s">
        <v>776</v>
      </c>
      <c r="AL114" s="27" t="s">
        <v>776</v>
      </c>
      <c r="AM114" s="27" t="s">
        <v>108</v>
      </c>
      <c r="AN1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Locknetics</v>
      </c>
      <c r="AO1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 s="27" t="str">
        <f>TEXT(casesIPO[[#This Row],[Created On]],"yyyy / mm")</f>
        <v>2026 / 02</v>
      </c>
      <c r="AS114" s="27" t="str">
        <f>casesIPO[[#This Row],[Interaction Type]]</f>
        <v>Credit / Debit Request</v>
      </c>
      <c r="AT11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5" spans="1:46" x14ac:dyDescent="0.25">
      <c r="A115" s="26">
        <v>46080.582824074103</v>
      </c>
      <c r="B115" s="27" t="s">
        <v>777</v>
      </c>
      <c r="C115" s="27" t="s">
        <v>87</v>
      </c>
      <c r="D115" s="27" t="s">
        <v>88</v>
      </c>
      <c r="E115" s="27" t="s">
        <v>89</v>
      </c>
      <c r="F115" s="27"/>
      <c r="G115" s="27" t="s">
        <v>168</v>
      </c>
      <c r="H115" s="27" t="s">
        <v>14</v>
      </c>
      <c r="I115" s="27" t="s">
        <v>182</v>
      </c>
      <c r="J115" s="27" t="s">
        <v>778</v>
      </c>
      <c r="K115" s="27" t="s">
        <v>34</v>
      </c>
      <c r="L115" s="27" t="s">
        <v>779</v>
      </c>
      <c r="M115" s="27" t="s">
        <v>780</v>
      </c>
      <c r="N115" s="28" t="s">
        <v>781</v>
      </c>
      <c r="O115" s="27" t="s">
        <v>782</v>
      </c>
      <c r="P115" s="27" t="s">
        <v>781</v>
      </c>
      <c r="Q115" s="27">
        <v>5</v>
      </c>
      <c r="R115" s="27" t="s">
        <v>14</v>
      </c>
      <c r="S115" s="27" t="s">
        <v>182</v>
      </c>
      <c r="T115" s="27" t="s">
        <v>778</v>
      </c>
      <c r="U115" s="27" t="s">
        <v>34</v>
      </c>
      <c r="V115" s="27">
        <v>1</v>
      </c>
      <c r="W115" s="27" t="s">
        <v>714</v>
      </c>
      <c r="X115" s="27" t="s">
        <v>715</v>
      </c>
      <c r="Y115" s="27"/>
      <c r="Z115" s="27" t="s">
        <v>101</v>
      </c>
      <c r="AA115" s="28"/>
      <c r="AB115" s="27" t="s">
        <v>783</v>
      </c>
      <c r="AC115" s="29" t="s">
        <v>784</v>
      </c>
      <c r="AD115" s="27"/>
      <c r="AE115" s="27"/>
      <c r="AF115" s="27">
        <v>45839.833333333299</v>
      </c>
      <c r="AG115" s="27"/>
      <c r="AH115" s="27"/>
      <c r="AI115" s="27" t="s">
        <v>104</v>
      </c>
      <c r="AJ115" s="27" t="s">
        <v>105</v>
      </c>
      <c r="AK115" s="27" t="s">
        <v>106</v>
      </c>
      <c r="AL115" s="27" t="s">
        <v>695</v>
      </c>
      <c r="AM115" s="27" t="s">
        <v>108</v>
      </c>
      <c r="AN1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Door Not Opening at All</v>
      </c>
      <c r="AQ1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5" s="27" t="str">
        <f>TEXT(casesIPO[[#This Row],[Created On]],"yyyy / mm")</f>
        <v>2026 / 02</v>
      </c>
      <c r="AS115" s="27" t="str">
        <f>casesIPO[[#This Row],[Interaction Type]]</f>
        <v>Return / Replace / Scrap</v>
      </c>
      <c r="AT11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 spans="1:46" x14ac:dyDescent="0.25">
      <c r="A116" s="26">
        <v>46080.596655092602</v>
      </c>
      <c r="B116" s="27" t="s">
        <v>785</v>
      </c>
      <c r="C116" s="27" t="s">
        <v>87</v>
      </c>
      <c r="D116" s="27" t="s">
        <v>88</v>
      </c>
      <c r="E116" s="27" t="s">
        <v>110</v>
      </c>
      <c r="F116" s="27"/>
      <c r="G116" s="27"/>
      <c r="H116" s="27" t="s">
        <v>23</v>
      </c>
      <c r="I116" s="27" t="s">
        <v>91</v>
      </c>
      <c r="J116" s="27" t="s">
        <v>251</v>
      </c>
      <c r="K116" s="27" t="s">
        <v>33</v>
      </c>
      <c r="L116" s="27" t="s">
        <v>786</v>
      </c>
      <c r="M116" s="27" t="s">
        <v>787</v>
      </c>
      <c r="N116" s="28" t="s">
        <v>788</v>
      </c>
      <c r="O116" s="27" t="s">
        <v>789</v>
      </c>
      <c r="P116" s="27" t="s">
        <v>790</v>
      </c>
      <c r="Q116" s="27"/>
      <c r="R116" s="27" t="s">
        <v>23</v>
      </c>
      <c r="S116" s="27" t="s">
        <v>91</v>
      </c>
      <c r="T116" s="27" t="s">
        <v>251</v>
      </c>
      <c r="U116" s="27" t="s">
        <v>33</v>
      </c>
      <c r="V116" s="27">
        <v>1</v>
      </c>
      <c r="W116" s="27" t="s">
        <v>155</v>
      </c>
      <c r="X116" s="27" t="s">
        <v>156</v>
      </c>
      <c r="Y116" s="27"/>
      <c r="Z116" s="27" t="s">
        <v>101</v>
      </c>
      <c r="AA116" s="28"/>
      <c r="AB116" s="27" t="s">
        <v>791</v>
      </c>
      <c r="AC116" s="29"/>
      <c r="AD116" s="27"/>
      <c r="AE116" s="27"/>
      <c r="AF116" s="27">
        <v>45918</v>
      </c>
      <c r="AG116" s="27"/>
      <c r="AH116" s="27"/>
      <c r="AI116" s="27" t="s">
        <v>104</v>
      </c>
      <c r="AJ116" s="27" t="s">
        <v>134</v>
      </c>
      <c r="AK116" s="27" t="s">
        <v>792</v>
      </c>
      <c r="AL116" s="27" t="s">
        <v>792</v>
      </c>
      <c r="AM116" s="27" t="s">
        <v>108</v>
      </c>
      <c r="AN1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 s="27" t="str">
        <f>TEXT(casesIPO[[#This Row],[Created On]],"yyyy / mm")</f>
        <v>2026 / 02</v>
      </c>
      <c r="AS116" s="27" t="str">
        <f>casesIPO[[#This Row],[Interaction Type]]</f>
        <v>Return / Replace / Scrap</v>
      </c>
      <c r="AT1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7" spans="1:46" x14ac:dyDescent="0.25">
      <c r="A117" s="26">
        <v>46080.596655092602</v>
      </c>
      <c r="B117" s="27" t="s">
        <v>785</v>
      </c>
      <c r="C117" s="27" t="s">
        <v>87</v>
      </c>
      <c r="D117" s="27" t="s">
        <v>88</v>
      </c>
      <c r="E117" s="27" t="s">
        <v>110</v>
      </c>
      <c r="F117" s="27"/>
      <c r="G117" s="27"/>
      <c r="H117" s="27" t="s">
        <v>23</v>
      </c>
      <c r="I117" s="27" t="s">
        <v>91</v>
      </c>
      <c r="J117" s="27" t="s">
        <v>251</v>
      </c>
      <c r="K117" s="27" t="s">
        <v>33</v>
      </c>
      <c r="L117" s="27" t="s">
        <v>786</v>
      </c>
      <c r="M117" s="27" t="s">
        <v>787</v>
      </c>
      <c r="N117" s="28" t="s">
        <v>788</v>
      </c>
      <c r="O117" s="27" t="s">
        <v>789</v>
      </c>
      <c r="P117" s="27" t="s">
        <v>790</v>
      </c>
      <c r="Q117" s="27"/>
      <c r="R117" s="27" t="s">
        <v>23</v>
      </c>
      <c r="S117" s="27" t="s">
        <v>91</v>
      </c>
      <c r="T117" s="27" t="s">
        <v>251</v>
      </c>
      <c r="U117" s="27" t="s">
        <v>33</v>
      </c>
      <c r="V117" s="27">
        <v>1</v>
      </c>
      <c r="W117" s="27" t="s">
        <v>155</v>
      </c>
      <c r="X117" s="27" t="s">
        <v>156</v>
      </c>
      <c r="Y117" s="27"/>
      <c r="Z117" s="27" t="s">
        <v>101</v>
      </c>
      <c r="AA117" s="28"/>
      <c r="AB117" s="27" t="s">
        <v>793</v>
      </c>
      <c r="AC117" s="29"/>
      <c r="AD117" s="27"/>
      <c r="AE117" s="27"/>
      <c r="AF117" s="27">
        <v>45918</v>
      </c>
      <c r="AG117" s="27"/>
      <c r="AH117" s="27"/>
      <c r="AI117" s="27" t="s">
        <v>104</v>
      </c>
      <c r="AJ117" s="27" t="s">
        <v>134</v>
      </c>
      <c r="AK117" s="27" t="s">
        <v>792</v>
      </c>
      <c r="AL117" s="27" t="s">
        <v>792</v>
      </c>
      <c r="AM117" s="27" t="s">
        <v>108</v>
      </c>
      <c r="AN1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 s="27" t="str">
        <f>TEXT(casesIPO[[#This Row],[Created On]],"yyyy / mm")</f>
        <v>2026 / 02</v>
      </c>
      <c r="AS117" s="27" t="str">
        <f>casesIPO[[#This Row],[Interaction Type]]</f>
        <v>Return / Replace / Scrap</v>
      </c>
      <c r="AT1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 spans="1:46" x14ac:dyDescent="0.25">
      <c r="A118" s="26">
        <v>46076.536724537</v>
      </c>
      <c r="B118" s="27" t="s">
        <v>794</v>
      </c>
      <c r="C118" s="27" t="s">
        <v>87</v>
      </c>
      <c r="D118" s="27" t="s">
        <v>88</v>
      </c>
      <c r="E118" s="27" t="s">
        <v>89</v>
      </c>
      <c r="F118" s="27"/>
      <c r="G118" s="27" t="s">
        <v>90</v>
      </c>
      <c r="H118" s="27" t="s">
        <v>17</v>
      </c>
      <c r="I118" s="27" t="s">
        <v>148</v>
      </c>
      <c r="J118" s="27" t="s">
        <v>169</v>
      </c>
      <c r="K118" s="27" t="s">
        <v>35</v>
      </c>
      <c r="L118" s="27" t="s">
        <v>795</v>
      </c>
      <c r="M118" s="27" t="s">
        <v>796</v>
      </c>
      <c r="N118" s="28" t="s">
        <v>797</v>
      </c>
      <c r="O118" s="27" t="s">
        <v>798</v>
      </c>
      <c r="P118" s="27" t="s">
        <v>799</v>
      </c>
      <c r="Q118" s="27"/>
      <c r="R118" s="27" t="s">
        <v>17</v>
      </c>
      <c r="S118" s="27" t="s">
        <v>148</v>
      </c>
      <c r="T118" s="27" t="s">
        <v>800</v>
      </c>
      <c r="U118" s="27" t="s">
        <v>35</v>
      </c>
      <c r="V118" s="27">
        <v>1</v>
      </c>
      <c r="W118" s="27" t="s">
        <v>378</v>
      </c>
      <c r="X118" s="27" t="s">
        <v>379</v>
      </c>
      <c r="Y118" s="27"/>
      <c r="Z118" s="27" t="s">
        <v>285</v>
      </c>
      <c r="AA118" s="28"/>
      <c r="AB118" s="27" t="s">
        <v>801</v>
      </c>
      <c r="AC118" s="29" t="s">
        <v>802</v>
      </c>
      <c r="AD118" s="27"/>
      <c r="AE118" s="27"/>
      <c r="AF118" s="27">
        <v>45837.833333333299</v>
      </c>
      <c r="AG118" s="27"/>
      <c r="AH118" s="27"/>
      <c r="AI118" s="27" t="s">
        <v>104</v>
      </c>
      <c r="AJ118" s="27" t="s">
        <v>105</v>
      </c>
      <c r="AK118" s="27" t="s">
        <v>106</v>
      </c>
      <c r="AL118" s="27" t="s">
        <v>803</v>
      </c>
      <c r="AM118" s="27" t="s">
        <v>108</v>
      </c>
      <c r="AN1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1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1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 s="27" t="str">
        <f>TEXT(casesIPO[[#This Row],[Created On]],"yyyy / mm")</f>
        <v>2026 / 02</v>
      </c>
      <c r="AS118" s="27" t="str">
        <f>casesIPO[[#This Row],[Interaction Type]]</f>
        <v>Return / Replace / Scrap</v>
      </c>
      <c r="AT11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9" spans="1:46" x14ac:dyDescent="0.25">
      <c r="A119" s="26">
        <v>46076.5722916667</v>
      </c>
      <c r="B119" s="27" t="s">
        <v>804</v>
      </c>
      <c r="C119" s="27" t="s">
        <v>87</v>
      </c>
      <c r="D119" s="27" t="s">
        <v>88</v>
      </c>
      <c r="E119" s="27" t="s">
        <v>110</v>
      </c>
      <c r="F119" s="27"/>
      <c r="G119" s="27"/>
      <c r="H119" s="27" t="s">
        <v>22</v>
      </c>
      <c r="I119" s="27" t="s">
        <v>124</v>
      </c>
      <c r="J119" s="27" t="s">
        <v>805</v>
      </c>
      <c r="K119" s="27" t="s">
        <v>30</v>
      </c>
      <c r="L119" s="27" t="s">
        <v>806</v>
      </c>
      <c r="M119" s="27" t="s">
        <v>807</v>
      </c>
      <c r="N119" s="28" t="s">
        <v>808</v>
      </c>
      <c r="O119" s="27" t="s">
        <v>809</v>
      </c>
      <c r="P119" s="27" t="s">
        <v>810</v>
      </c>
      <c r="Q119" s="27">
        <v>2</v>
      </c>
      <c r="R119" s="27" t="s">
        <v>22</v>
      </c>
      <c r="S119" s="27" t="s">
        <v>124</v>
      </c>
      <c r="T119" s="27" t="s">
        <v>805</v>
      </c>
      <c r="U119" s="27" t="s">
        <v>30</v>
      </c>
      <c r="V119" s="27">
        <v>37</v>
      </c>
      <c r="W119" s="27" t="s">
        <v>811</v>
      </c>
      <c r="X119" s="27" t="s">
        <v>812</v>
      </c>
      <c r="Y119" s="27"/>
      <c r="Z119" s="27" t="s">
        <v>101</v>
      </c>
      <c r="AA119" s="28"/>
      <c r="AB119" s="27"/>
      <c r="AC119" s="29"/>
      <c r="AD119" s="27"/>
      <c r="AE119" s="27"/>
      <c r="AF119" s="27">
        <v>46030.791666666701</v>
      </c>
      <c r="AG119" s="27"/>
      <c r="AH119" s="27"/>
      <c r="AI119" s="27" t="s">
        <v>204</v>
      </c>
      <c r="AJ119" s="27" t="s">
        <v>134</v>
      </c>
      <c r="AK119" s="27" t="s">
        <v>106</v>
      </c>
      <c r="AL119" s="27" t="s">
        <v>813</v>
      </c>
      <c r="AM119" s="27" t="s">
        <v>108</v>
      </c>
      <c r="AN1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1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1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 s="27" t="str">
        <f>TEXT(casesIPO[[#This Row],[Created On]],"yyyy / mm")</f>
        <v>2026 / 02</v>
      </c>
      <c r="AS119" s="27" t="str">
        <f>casesIPO[[#This Row],[Interaction Type]]</f>
        <v>Return / Replace / Scrap</v>
      </c>
      <c r="AT11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0" spans="1:46" x14ac:dyDescent="0.25">
      <c r="A120" s="26">
        <v>46077.528032407397</v>
      </c>
      <c r="B120" s="27" t="s">
        <v>814</v>
      </c>
      <c r="C120" s="27" t="s">
        <v>87</v>
      </c>
      <c r="D120" s="27" t="s">
        <v>88</v>
      </c>
      <c r="E120" s="27" t="s">
        <v>89</v>
      </c>
      <c r="F120" s="27"/>
      <c r="G120" s="27" t="s">
        <v>90</v>
      </c>
      <c r="H120" s="27" t="s">
        <v>17</v>
      </c>
      <c r="I120" s="27" t="s">
        <v>148</v>
      </c>
      <c r="J120" s="27" t="s">
        <v>149</v>
      </c>
      <c r="K120" s="27" t="s">
        <v>31</v>
      </c>
      <c r="L120" s="27" t="s">
        <v>815</v>
      </c>
      <c r="M120" s="27" t="s">
        <v>667</v>
      </c>
      <c r="N120" s="28" t="s">
        <v>816</v>
      </c>
      <c r="O120" s="27" t="s">
        <v>817</v>
      </c>
      <c r="P120" s="27" t="s">
        <v>818</v>
      </c>
      <c r="Q120" s="27"/>
      <c r="R120" s="27" t="s">
        <v>17</v>
      </c>
      <c r="S120" s="27" t="s">
        <v>148</v>
      </c>
      <c r="T120" s="27" t="s">
        <v>149</v>
      </c>
      <c r="U120" s="27" t="s">
        <v>31</v>
      </c>
      <c r="V120" s="27">
        <v>1</v>
      </c>
      <c r="W120" s="27" t="s">
        <v>98</v>
      </c>
      <c r="X120" s="27" t="s">
        <v>317</v>
      </c>
      <c r="Y120" s="27"/>
      <c r="Z120" s="27" t="s">
        <v>101</v>
      </c>
      <c r="AA120" s="28"/>
      <c r="AB120" s="27" t="s">
        <v>819</v>
      </c>
      <c r="AC120" s="29" t="s">
        <v>820</v>
      </c>
      <c r="AD120" s="27"/>
      <c r="AE120" s="27"/>
      <c r="AF120" s="27">
        <v>46035.791666666701</v>
      </c>
      <c r="AG120" s="27"/>
      <c r="AH120" s="27"/>
      <c r="AI120" s="27" t="s">
        <v>104</v>
      </c>
      <c r="AJ120" s="27" t="s">
        <v>105</v>
      </c>
      <c r="AK120" s="27" t="s">
        <v>106</v>
      </c>
      <c r="AL120" s="27" t="s">
        <v>408</v>
      </c>
      <c r="AM120" s="27" t="s">
        <v>108</v>
      </c>
      <c r="AN1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 s="27" t="str">
        <f>TEXT(casesIPO[[#This Row],[Created On]],"yyyy / mm")</f>
        <v>2026 / 02</v>
      </c>
      <c r="AS120" s="27" t="str">
        <f>casesIPO[[#This Row],[Interaction Type]]</f>
        <v>Return / Replace / Scrap</v>
      </c>
      <c r="AT12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1" spans="1:46" x14ac:dyDescent="0.25">
      <c r="A121" s="26">
        <v>46078.598645833299</v>
      </c>
      <c r="B121" s="27" t="s">
        <v>821</v>
      </c>
      <c r="C121" s="27" t="s">
        <v>87</v>
      </c>
      <c r="D121" s="27" t="s">
        <v>88</v>
      </c>
      <c r="E121" s="27" t="s">
        <v>89</v>
      </c>
      <c r="F121" s="27"/>
      <c r="G121" s="27" t="s">
        <v>90</v>
      </c>
      <c r="H121" s="27" t="s">
        <v>23</v>
      </c>
      <c r="I121" s="27" t="s">
        <v>91</v>
      </c>
      <c r="J121" s="27" t="s">
        <v>251</v>
      </c>
      <c r="K121" s="27" t="s">
        <v>33</v>
      </c>
      <c r="L121" s="27" t="s">
        <v>822</v>
      </c>
      <c r="M121" s="27" t="s">
        <v>823</v>
      </c>
      <c r="N121" s="28" t="s">
        <v>824</v>
      </c>
      <c r="O121" s="27" t="s">
        <v>825</v>
      </c>
      <c r="P121" s="27" t="s">
        <v>826</v>
      </c>
      <c r="Q121" s="27">
        <v>9</v>
      </c>
      <c r="R121" s="27" t="s">
        <v>23</v>
      </c>
      <c r="S121" s="27" t="s">
        <v>91</v>
      </c>
      <c r="T121" s="27" t="s">
        <v>251</v>
      </c>
      <c r="U121" s="27" t="s">
        <v>33</v>
      </c>
      <c r="V121" s="27">
        <v>1</v>
      </c>
      <c r="W121" s="27" t="s">
        <v>98</v>
      </c>
      <c r="X121" s="27" t="s">
        <v>544</v>
      </c>
      <c r="Y121" s="27" t="s">
        <v>545</v>
      </c>
      <c r="Z121" s="27" t="s">
        <v>101</v>
      </c>
      <c r="AA121" s="28"/>
      <c r="AB121" s="27" t="s">
        <v>827</v>
      </c>
      <c r="AC121" s="29" t="s">
        <v>828</v>
      </c>
      <c r="AD121" s="27"/>
      <c r="AE121" s="27"/>
      <c r="AF121" s="27">
        <v>45798.833333333299</v>
      </c>
      <c r="AG121" s="27"/>
      <c r="AH121" s="27"/>
      <c r="AI121" s="27" t="s">
        <v>104</v>
      </c>
      <c r="AJ121" s="27" t="s">
        <v>105</v>
      </c>
      <c r="AK121" s="27" t="s">
        <v>106</v>
      </c>
      <c r="AL121" s="27" t="s">
        <v>107</v>
      </c>
      <c r="AM121" s="27" t="s">
        <v>108</v>
      </c>
      <c r="AN1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1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121" s="27" t="str">
        <f>TEXT(casesIPO[[#This Row],[Created On]],"yyyy / mm")</f>
        <v>2026 / 02</v>
      </c>
      <c r="AS121" s="27" t="str">
        <f>casesIPO[[#This Row],[Interaction Type]]</f>
        <v>Return / Replace / Scrap</v>
      </c>
      <c r="AT12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 spans="1:46" x14ac:dyDescent="0.25">
      <c r="A122" s="26">
        <v>46079.682754629597</v>
      </c>
      <c r="B122" s="27" t="s">
        <v>829</v>
      </c>
      <c r="C122" s="27" t="s">
        <v>87</v>
      </c>
      <c r="D122" s="27" t="s">
        <v>88</v>
      </c>
      <c r="E122" s="27" t="s">
        <v>110</v>
      </c>
      <c r="F122" s="27"/>
      <c r="G122" s="27"/>
      <c r="H122" s="27" t="s">
        <v>286</v>
      </c>
      <c r="I122" s="27" t="s">
        <v>148</v>
      </c>
      <c r="J122" s="27" t="s">
        <v>287</v>
      </c>
      <c r="K122" s="27" t="s">
        <v>32</v>
      </c>
      <c r="L122" s="27" t="s">
        <v>830</v>
      </c>
      <c r="M122" s="27" t="s">
        <v>831</v>
      </c>
      <c r="N122" s="28" t="s">
        <v>832</v>
      </c>
      <c r="O122" s="27" t="s">
        <v>833</v>
      </c>
      <c r="P122" s="27" t="s">
        <v>834</v>
      </c>
      <c r="Q122" s="27"/>
      <c r="R122" s="27"/>
      <c r="S122" s="27"/>
      <c r="T122" s="27"/>
      <c r="U122" s="27"/>
      <c r="V122" s="27">
        <v>15</v>
      </c>
      <c r="W122" s="27"/>
      <c r="X122" s="27"/>
      <c r="Y122" s="27"/>
      <c r="Z122" s="27"/>
      <c r="AA122" s="28"/>
      <c r="AB122" s="27" t="s">
        <v>835</v>
      </c>
      <c r="AC122" s="29"/>
      <c r="AD122" s="27"/>
      <c r="AE122" s="27"/>
      <c r="AF122" s="27">
        <v>46071.791666666701</v>
      </c>
      <c r="AG122" s="27"/>
      <c r="AH122" s="27"/>
      <c r="AI122" s="27"/>
      <c r="AJ122" s="27" t="s">
        <v>105</v>
      </c>
      <c r="AK122" s="27" t="s">
        <v>106</v>
      </c>
      <c r="AL122" s="27" t="s">
        <v>420</v>
      </c>
      <c r="AM122" s="27" t="s">
        <v>299</v>
      </c>
      <c r="AN1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2" s="27" t="str">
        <f>TEXT(casesIPO[[#This Row],[Created On]],"yyyy / mm")</f>
        <v>2026 / 02</v>
      </c>
      <c r="AS122" s="27" t="str">
        <f>casesIPO[[#This Row],[Interaction Type]]</f>
        <v>Return / Replace / Scrap</v>
      </c>
      <c r="AT1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3" spans="1:46" x14ac:dyDescent="0.25">
      <c r="A123" s="26">
        <v>46079.682754629597</v>
      </c>
      <c r="B123" s="27" t="s">
        <v>829</v>
      </c>
      <c r="C123" s="27" t="s">
        <v>87</v>
      </c>
      <c r="D123" s="27" t="s">
        <v>88</v>
      </c>
      <c r="E123" s="27" t="s">
        <v>110</v>
      </c>
      <c r="F123" s="27"/>
      <c r="G123" s="27"/>
      <c r="H123" s="27" t="s">
        <v>286</v>
      </c>
      <c r="I123" s="27" t="s">
        <v>148</v>
      </c>
      <c r="J123" s="27" t="s">
        <v>287</v>
      </c>
      <c r="K123" s="27" t="s">
        <v>32</v>
      </c>
      <c r="L123" s="27" t="s">
        <v>830</v>
      </c>
      <c r="M123" s="27" t="s">
        <v>831</v>
      </c>
      <c r="N123" s="28" t="s">
        <v>832</v>
      </c>
      <c r="O123" s="27" t="s">
        <v>833</v>
      </c>
      <c r="P123" s="27" t="s">
        <v>834</v>
      </c>
      <c r="Q123" s="27">
        <v>1</v>
      </c>
      <c r="R123" s="27" t="s">
        <v>286</v>
      </c>
      <c r="S123" s="27" t="s">
        <v>148</v>
      </c>
      <c r="T123" s="27" t="s">
        <v>287</v>
      </c>
      <c r="U123" s="27" t="s">
        <v>32</v>
      </c>
      <c r="V123" s="27">
        <v>15</v>
      </c>
      <c r="W123" s="27" t="s">
        <v>155</v>
      </c>
      <c r="X123" s="27" t="s">
        <v>156</v>
      </c>
      <c r="Y123" s="27"/>
      <c r="Z123" s="27" t="s">
        <v>101</v>
      </c>
      <c r="AA123" s="28"/>
      <c r="AB123" s="27" t="s">
        <v>835</v>
      </c>
      <c r="AC123" s="29"/>
      <c r="AD123" s="27"/>
      <c r="AE123" s="27"/>
      <c r="AF123" s="27">
        <v>46072.041666666701</v>
      </c>
      <c r="AG123" s="27"/>
      <c r="AH123" s="27"/>
      <c r="AI123" s="27" t="s">
        <v>104</v>
      </c>
      <c r="AJ123" s="27" t="s">
        <v>105</v>
      </c>
      <c r="AK123" s="27" t="s">
        <v>106</v>
      </c>
      <c r="AL123" s="27" t="s">
        <v>420</v>
      </c>
      <c r="AM123" s="27" t="s">
        <v>299</v>
      </c>
      <c r="AN1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 s="27" t="str">
        <f>TEXT(casesIPO[[#This Row],[Created On]],"yyyy / mm")</f>
        <v>2026 / 02</v>
      </c>
      <c r="AS123" s="27" t="str">
        <f>casesIPO[[#This Row],[Interaction Type]]</f>
        <v>Return / Replace / Scrap</v>
      </c>
      <c r="AT1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4" spans="1:46" x14ac:dyDescent="0.25">
      <c r="A124" s="26">
        <v>46080.634837963</v>
      </c>
      <c r="B124" s="27" t="s">
        <v>836</v>
      </c>
      <c r="C124" s="27" t="s">
        <v>87</v>
      </c>
      <c r="D124" s="27" t="s">
        <v>88</v>
      </c>
      <c r="E124" s="27" t="s">
        <v>110</v>
      </c>
      <c r="F124" s="27"/>
      <c r="G124" s="27"/>
      <c r="H124" s="27" t="s">
        <v>12</v>
      </c>
      <c r="I124" s="27" t="s">
        <v>111</v>
      </c>
      <c r="J124" s="27" t="s">
        <v>112</v>
      </c>
      <c r="K124" s="27" t="s">
        <v>33</v>
      </c>
      <c r="L124" s="27" t="s">
        <v>837</v>
      </c>
      <c r="M124" s="27" t="s">
        <v>838</v>
      </c>
      <c r="N124" s="28" t="s">
        <v>839</v>
      </c>
      <c r="O124" s="27" t="s">
        <v>840</v>
      </c>
      <c r="P124" s="27" t="s">
        <v>841</v>
      </c>
      <c r="Q124" s="27">
        <v>2</v>
      </c>
      <c r="R124" s="27"/>
      <c r="S124" s="27"/>
      <c r="T124" s="27"/>
      <c r="U124" s="27"/>
      <c r="V124" s="27">
        <v>6</v>
      </c>
      <c r="W124" s="27"/>
      <c r="X124" s="27"/>
      <c r="Y124" s="27"/>
      <c r="Z124" s="27"/>
      <c r="AA124" s="28"/>
      <c r="AB124" s="27" t="s">
        <v>842</v>
      </c>
      <c r="AC124" s="29"/>
      <c r="AD124" s="27"/>
      <c r="AE124" s="27"/>
      <c r="AF124" s="27">
        <v>45967.791666666701</v>
      </c>
      <c r="AG124" s="27"/>
      <c r="AH124" s="27"/>
      <c r="AI124" s="27"/>
      <c r="AJ124" s="27" t="s">
        <v>134</v>
      </c>
      <c r="AK124" s="27" t="s">
        <v>106</v>
      </c>
      <c r="AL124" s="27" t="s">
        <v>106</v>
      </c>
      <c r="AM124" s="27" t="s">
        <v>108</v>
      </c>
      <c r="AN1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 s="27" t="str">
        <f>TEXT(casesIPO[[#This Row],[Created On]],"yyyy / mm")</f>
        <v>2026 / 02</v>
      </c>
      <c r="AS124" s="27" t="str">
        <f>casesIPO[[#This Row],[Interaction Type]]</f>
        <v>Return / Replace / Scrap</v>
      </c>
      <c r="AT12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5" spans="1:46" x14ac:dyDescent="0.25">
      <c r="A125" s="26">
        <v>46076.392986111103</v>
      </c>
      <c r="B125" s="27" t="s">
        <v>843</v>
      </c>
      <c r="C125" s="27" t="s">
        <v>87</v>
      </c>
      <c r="D125" s="27" t="s">
        <v>88</v>
      </c>
      <c r="E125" s="27" t="s">
        <v>89</v>
      </c>
      <c r="F125" s="27"/>
      <c r="G125" s="27" t="s">
        <v>168</v>
      </c>
      <c r="H125" s="27" t="s">
        <v>18</v>
      </c>
      <c r="I125" s="27" t="s">
        <v>460</v>
      </c>
      <c r="J125" s="27" t="s">
        <v>844</v>
      </c>
      <c r="K125" s="27" t="s">
        <v>35</v>
      </c>
      <c r="L125" s="27" t="s">
        <v>845</v>
      </c>
      <c r="M125" s="27" t="s">
        <v>846</v>
      </c>
      <c r="N125" s="28" t="s">
        <v>847</v>
      </c>
      <c r="O125" s="27"/>
      <c r="P125" s="27"/>
      <c r="Q125" s="27"/>
      <c r="R125" s="27" t="s">
        <v>18</v>
      </c>
      <c r="S125" s="27" t="s">
        <v>460</v>
      </c>
      <c r="T125" s="27" t="s">
        <v>844</v>
      </c>
      <c r="U125" s="27" t="s">
        <v>35</v>
      </c>
      <c r="V125" s="27">
        <v>1</v>
      </c>
      <c r="W125" s="27" t="s">
        <v>98</v>
      </c>
      <c r="X125" s="27" t="s">
        <v>175</v>
      </c>
      <c r="Y125" s="27"/>
      <c r="Z125" s="27" t="s">
        <v>101</v>
      </c>
      <c r="AA125" s="28"/>
      <c r="AB125" s="27"/>
      <c r="AC125" s="29" t="s">
        <v>848</v>
      </c>
      <c r="AD125" s="27"/>
      <c r="AE125" s="27">
        <v>45952.083333333299</v>
      </c>
      <c r="AF125" s="27"/>
      <c r="AG125" s="27"/>
      <c r="AH125" s="27"/>
      <c r="AI125" s="27" t="s">
        <v>104</v>
      </c>
      <c r="AJ125" s="27" t="s">
        <v>105</v>
      </c>
      <c r="AK125" s="27" t="s">
        <v>849</v>
      </c>
      <c r="AL125" s="27" t="s">
        <v>849</v>
      </c>
      <c r="AM125" s="27" t="s">
        <v>108</v>
      </c>
      <c r="AN1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 s="27" t="str">
        <f>TEXT(casesIPO[[#This Row],[Created On]],"yyyy / mm")</f>
        <v>2026 / 02</v>
      </c>
      <c r="AS125" s="27" t="str">
        <f>casesIPO[[#This Row],[Interaction Type]]</f>
        <v>Return / Replace / Scrap</v>
      </c>
      <c r="AT12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 spans="1:46" x14ac:dyDescent="0.25">
      <c r="A126" s="26">
        <v>46076.707083333298</v>
      </c>
      <c r="B126" s="27" t="s">
        <v>850</v>
      </c>
      <c r="C126" s="27" t="s">
        <v>87</v>
      </c>
      <c r="D126" s="27" t="s">
        <v>88</v>
      </c>
      <c r="E126" s="27" t="s">
        <v>110</v>
      </c>
      <c r="F126" s="27"/>
      <c r="G126" s="27"/>
      <c r="H126" s="27" t="s">
        <v>17</v>
      </c>
      <c r="I126" s="27" t="s">
        <v>148</v>
      </c>
      <c r="J126" s="27" t="s">
        <v>265</v>
      </c>
      <c r="K126" s="27" t="s">
        <v>31</v>
      </c>
      <c r="L126" s="27" t="s">
        <v>851</v>
      </c>
      <c r="M126" s="27" t="s">
        <v>852</v>
      </c>
      <c r="N126" s="28" t="s">
        <v>853</v>
      </c>
      <c r="O126" s="27" t="s">
        <v>854</v>
      </c>
      <c r="P126" s="27" t="s">
        <v>855</v>
      </c>
      <c r="Q126" s="27">
        <v>2</v>
      </c>
      <c r="R126" s="27" t="s">
        <v>17</v>
      </c>
      <c r="S126" s="27" t="s">
        <v>148</v>
      </c>
      <c r="T126" s="27" t="s">
        <v>265</v>
      </c>
      <c r="U126" s="27" t="s">
        <v>31</v>
      </c>
      <c r="V126" s="27">
        <v>1</v>
      </c>
      <c r="W126" s="27" t="s">
        <v>119</v>
      </c>
      <c r="X126" s="27" t="s">
        <v>120</v>
      </c>
      <c r="Y126" s="27"/>
      <c r="Z126" s="27" t="s">
        <v>101</v>
      </c>
      <c r="AA126" s="28"/>
      <c r="AB126" s="27" t="s">
        <v>856</v>
      </c>
      <c r="AC126" s="29"/>
      <c r="AD126" s="27"/>
      <c r="AE126" s="27"/>
      <c r="AF126" s="27">
        <v>46028.791666666701</v>
      </c>
      <c r="AG126" s="27"/>
      <c r="AH126" s="27"/>
      <c r="AI126" s="27" t="s">
        <v>104</v>
      </c>
      <c r="AJ126" s="27" t="s">
        <v>105</v>
      </c>
      <c r="AK126" s="27" t="s">
        <v>106</v>
      </c>
      <c r="AL126" s="27" t="s">
        <v>857</v>
      </c>
      <c r="AM126" s="27" t="s">
        <v>108</v>
      </c>
      <c r="AN1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 s="27" t="str">
        <f>TEXT(casesIPO[[#This Row],[Created On]],"yyyy / mm")</f>
        <v>2026 / 02</v>
      </c>
      <c r="AS126" s="27" t="str">
        <f>casesIPO[[#This Row],[Interaction Type]]</f>
        <v>Return / Replace / Scrap</v>
      </c>
      <c r="AT1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7" spans="1:46" x14ac:dyDescent="0.25">
      <c r="A127" s="26">
        <v>46076.707083333298</v>
      </c>
      <c r="B127" s="27" t="s">
        <v>850</v>
      </c>
      <c r="C127" s="27" t="s">
        <v>87</v>
      </c>
      <c r="D127" s="27" t="s">
        <v>88</v>
      </c>
      <c r="E127" s="27" t="s">
        <v>110</v>
      </c>
      <c r="F127" s="27"/>
      <c r="G127" s="27"/>
      <c r="H127" s="27" t="s">
        <v>17</v>
      </c>
      <c r="I127" s="27" t="s">
        <v>148</v>
      </c>
      <c r="J127" s="27" t="s">
        <v>265</v>
      </c>
      <c r="K127" s="27" t="s">
        <v>31</v>
      </c>
      <c r="L127" s="27" t="s">
        <v>851</v>
      </c>
      <c r="M127" s="27" t="s">
        <v>852</v>
      </c>
      <c r="N127" s="28" t="s">
        <v>853</v>
      </c>
      <c r="O127" s="27" t="s">
        <v>854</v>
      </c>
      <c r="P127" s="27" t="s">
        <v>855</v>
      </c>
      <c r="Q127" s="27">
        <v>6</v>
      </c>
      <c r="R127" s="27" t="s">
        <v>17</v>
      </c>
      <c r="S127" s="27" t="s">
        <v>148</v>
      </c>
      <c r="T127" s="27" t="s">
        <v>265</v>
      </c>
      <c r="U127" s="27" t="s">
        <v>31</v>
      </c>
      <c r="V127" s="27">
        <v>1</v>
      </c>
      <c r="W127" s="27" t="s">
        <v>119</v>
      </c>
      <c r="X127" s="27" t="s">
        <v>120</v>
      </c>
      <c r="Y127" s="27"/>
      <c r="Z127" s="27" t="s">
        <v>101</v>
      </c>
      <c r="AA127" s="28"/>
      <c r="AB127" s="27" t="s">
        <v>856</v>
      </c>
      <c r="AC127" s="29" t="s">
        <v>458</v>
      </c>
      <c r="AD127" s="27"/>
      <c r="AE127" s="27"/>
      <c r="AF127" s="27">
        <v>46042.791666666701</v>
      </c>
      <c r="AG127" s="27"/>
      <c r="AH127" s="27"/>
      <c r="AI127" s="27" t="s">
        <v>104</v>
      </c>
      <c r="AJ127" s="27" t="s">
        <v>105</v>
      </c>
      <c r="AK127" s="27" t="s">
        <v>106</v>
      </c>
      <c r="AL127" s="27" t="s">
        <v>857</v>
      </c>
      <c r="AM127" s="27" t="s">
        <v>108</v>
      </c>
      <c r="AN1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 s="27" t="str">
        <f>TEXT(casesIPO[[#This Row],[Created On]],"yyyy / mm")</f>
        <v>2026 / 02</v>
      </c>
      <c r="AS127" s="27" t="str">
        <f>casesIPO[[#This Row],[Interaction Type]]</f>
        <v>Return / Replace / Scrap</v>
      </c>
      <c r="AT1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8" spans="1:46" x14ac:dyDescent="0.25">
      <c r="A128" s="26">
        <v>46077.474189814799</v>
      </c>
      <c r="B128" s="27" t="s">
        <v>858</v>
      </c>
      <c r="C128" s="27" t="s">
        <v>87</v>
      </c>
      <c r="D128" s="27" t="s">
        <v>194</v>
      </c>
      <c r="E128" s="27" t="s">
        <v>859</v>
      </c>
      <c r="F128" s="27"/>
      <c r="G128" s="27"/>
      <c r="H128" s="27" t="s">
        <v>860</v>
      </c>
      <c r="I128" s="27" t="s">
        <v>124</v>
      </c>
      <c r="J128" s="27" t="s">
        <v>860</v>
      </c>
      <c r="K128" s="27" t="s">
        <v>861</v>
      </c>
      <c r="L128" s="27" t="s">
        <v>862</v>
      </c>
      <c r="M128" s="27" t="s">
        <v>863</v>
      </c>
      <c r="N128" s="28" t="s">
        <v>864</v>
      </c>
      <c r="O128" s="27" t="s">
        <v>865</v>
      </c>
      <c r="P128" s="27" t="s">
        <v>866</v>
      </c>
      <c r="Q128" s="27"/>
      <c r="R128" s="27" t="s">
        <v>860</v>
      </c>
      <c r="S128" s="27" t="s">
        <v>124</v>
      </c>
      <c r="T128" s="27" t="s">
        <v>860</v>
      </c>
      <c r="U128" s="27" t="s">
        <v>861</v>
      </c>
      <c r="V128" s="27">
        <v>1</v>
      </c>
      <c r="W128" s="27" t="s">
        <v>867</v>
      </c>
      <c r="X128" s="27" t="s">
        <v>868</v>
      </c>
      <c r="Y128" s="27"/>
      <c r="Z128" s="27" t="s">
        <v>53</v>
      </c>
      <c r="AA128" s="28"/>
      <c r="AB128" s="27"/>
      <c r="AC128" s="29"/>
      <c r="AD128" s="27"/>
      <c r="AE128" s="27"/>
      <c r="AF128" s="27"/>
      <c r="AG128" s="27">
        <v>46071.791666666701</v>
      </c>
      <c r="AH128" s="27"/>
      <c r="AI128" s="27" t="s">
        <v>204</v>
      </c>
      <c r="AJ128" s="27" t="s">
        <v>105</v>
      </c>
      <c r="AK128" s="27" t="s">
        <v>869</v>
      </c>
      <c r="AL128" s="27" t="s">
        <v>869</v>
      </c>
      <c r="AM128" s="27" t="s">
        <v>108</v>
      </c>
      <c r="AN1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TGP</v>
      </c>
      <c r="AO1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Bill To</v>
      </c>
      <c r="AP1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Account</v>
      </c>
      <c r="AQ1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 s="27" t="str">
        <f>TEXT(casesIPO[[#This Row],[Created On]],"yyyy / mm")</f>
        <v>2026 / 02</v>
      </c>
      <c r="AS128" s="27" t="str">
        <f>casesIPO[[#This Row],[Interaction Type]]</f>
        <v>Credit / Debit Request</v>
      </c>
      <c r="AT12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9" spans="1:46" x14ac:dyDescent="0.25">
      <c r="A129" s="26">
        <v>46077.546805555598</v>
      </c>
      <c r="B129" s="27" t="s">
        <v>870</v>
      </c>
      <c r="C129" s="27" t="s">
        <v>87</v>
      </c>
      <c r="D129" s="27" t="s">
        <v>88</v>
      </c>
      <c r="E129" s="27" t="s">
        <v>110</v>
      </c>
      <c r="F129" s="27"/>
      <c r="G129" s="27"/>
      <c r="H129" s="27" t="s">
        <v>23</v>
      </c>
      <c r="I129" s="27" t="s">
        <v>91</v>
      </c>
      <c r="J129" s="27" t="s">
        <v>92</v>
      </c>
      <c r="K129" s="27" t="s">
        <v>33</v>
      </c>
      <c r="L129" s="27" t="s">
        <v>871</v>
      </c>
      <c r="M129" s="27" t="s">
        <v>872</v>
      </c>
      <c r="N129" s="28" t="s">
        <v>873</v>
      </c>
      <c r="O129" s="27" t="s">
        <v>874</v>
      </c>
      <c r="P129" s="27" t="s">
        <v>875</v>
      </c>
      <c r="Q129" s="27">
        <v>4</v>
      </c>
      <c r="R129" s="27" t="s">
        <v>23</v>
      </c>
      <c r="S129" s="27" t="s">
        <v>91</v>
      </c>
      <c r="T129" s="27" t="s">
        <v>92</v>
      </c>
      <c r="U129" s="27" t="s">
        <v>33</v>
      </c>
      <c r="V129" s="27">
        <v>1</v>
      </c>
      <c r="W129" s="27" t="s">
        <v>155</v>
      </c>
      <c r="X129" s="27" t="s">
        <v>156</v>
      </c>
      <c r="Y129" s="27"/>
      <c r="Z129" s="27" t="s">
        <v>101</v>
      </c>
      <c r="AA129" s="28"/>
      <c r="AB129" s="27" t="s">
        <v>876</v>
      </c>
      <c r="AC129" s="29"/>
      <c r="AD129" s="27"/>
      <c r="AE129" s="27"/>
      <c r="AF129" s="27">
        <v>46072.791666666701</v>
      </c>
      <c r="AG129" s="27"/>
      <c r="AH129" s="27"/>
      <c r="AI129" s="27" t="s">
        <v>104</v>
      </c>
      <c r="AJ129" s="27" t="s">
        <v>105</v>
      </c>
      <c r="AK129" s="27" t="s">
        <v>106</v>
      </c>
      <c r="AL129" s="27" t="s">
        <v>877</v>
      </c>
      <c r="AM129" s="27" t="s">
        <v>108</v>
      </c>
      <c r="AN1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 s="27" t="str">
        <f>TEXT(casesIPO[[#This Row],[Created On]],"yyyy / mm")</f>
        <v>2026 / 02</v>
      </c>
      <c r="AS129" s="27" t="str">
        <f>casesIPO[[#This Row],[Interaction Type]]</f>
        <v>Return / Replace / Scrap</v>
      </c>
      <c r="AT12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0" spans="1:46" x14ac:dyDescent="0.25">
      <c r="A130" s="26">
        <v>46077.7980902778</v>
      </c>
      <c r="B130" s="27" t="s">
        <v>878</v>
      </c>
      <c r="C130" s="27" t="s">
        <v>87</v>
      </c>
      <c r="D130" s="27" t="s">
        <v>88</v>
      </c>
      <c r="E130" s="27" t="s">
        <v>110</v>
      </c>
      <c r="F130" s="27"/>
      <c r="G130" s="27"/>
      <c r="H130" s="27" t="s">
        <v>17</v>
      </c>
      <c r="I130" s="27" t="s">
        <v>148</v>
      </c>
      <c r="J130" s="27" t="s">
        <v>169</v>
      </c>
      <c r="K130" s="27" t="s">
        <v>31</v>
      </c>
      <c r="L130" s="27" t="s">
        <v>879</v>
      </c>
      <c r="M130" s="27" t="s">
        <v>880</v>
      </c>
      <c r="N130" s="28" t="s">
        <v>881</v>
      </c>
      <c r="O130" s="27" t="s">
        <v>882</v>
      </c>
      <c r="P130" s="27" t="s">
        <v>883</v>
      </c>
      <c r="Q130" s="27"/>
      <c r="R130" s="27"/>
      <c r="S130" s="27"/>
      <c r="T130" s="27"/>
      <c r="U130" s="27"/>
      <c r="V130" s="27">
        <v>6</v>
      </c>
      <c r="W130" s="27"/>
      <c r="X130" s="27"/>
      <c r="Y130" s="27"/>
      <c r="Z130" s="27"/>
      <c r="AA130" s="28"/>
      <c r="AB130" s="27" t="s">
        <v>884</v>
      </c>
      <c r="AC130" s="29"/>
      <c r="AD130" s="27"/>
      <c r="AE130" s="27"/>
      <c r="AF130" s="27">
        <v>45782.833333333299</v>
      </c>
      <c r="AG130" s="27"/>
      <c r="AH130" s="27"/>
      <c r="AI130" s="27"/>
      <c r="AJ130" s="27" t="s">
        <v>134</v>
      </c>
      <c r="AK130" s="27" t="s">
        <v>106</v>
      </c>
      <c r="AL130" s="27" t="s">
        <v>106</v>
      </c>
      <c r="AM130" s="27" t="s">
        <v>108</v>
      </c>
      <c r="AN1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 s="27" t="str">
        <f>TEXT(casesIPO[[#This Row],[Created On]],"yyyy / mm")</f>
        <v>2026 / 02</v>
      </c>
      <c r="AS130" s="27" t="str">
        <f>casesIPO[[#This Row],[Interaction Type]]</f>
        <v>Return / Replace / Scrap</v>
      </c>
      <c r="AT1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1" spans="1:46" x14ac:dyDescent="0.25">
      <c r="A131" s="26">
        <v>46077.7980902778</v>
      </c>
      <c r="B131" s="27" t="s">
        <v>878</v>
      </c>
      <c r="C131" s="27" t="s">
        <v>87</v>
      </c>
      <c r="D131" s="27" t="s">
        <v>88</v>
      </c>
      <c r="E131" s="27" t="s">
        <v>110</v>
      </c>
      <c r="F131" s="27"/>
      <c r="G131" s="27"/>
      <c r="H131" s="27" t="s">
        <v>17</v>
      </c>
      <c r="I131" s="27" t="s">
        <v>148</v>
      </c>
      <c r="J131" s="27" t="s">
        <v>169</v>
      </c>
      <c r="K131" s="27" t="s">
        <v>31</v>
      </c>
      <c r="L131" s="27" t="s">
        <v>879</v>
      </c>
      <c r="M131" s="27" t="s">
        <v>880</v>
      </c>
      <c r="N131" s="28" t="s">
        <v>881</v>
      </c>
      <c r="O131" s="27" t="s">
        <v>882</v>
      </c>
      <c r="P131" s="27" t="s">
        <v>883</v>
      </c>
      <c r="Q131" s="27"/>
      <c r="R131" s="27"/>
      <c r="S131" s="27"/>
      <c r="T131" s="27"/>
      <c r="U131" s="27"/>
      <c r="V131" s="27">
        <v>1</v>
      </c>
      <c r="W131" s="27"/>
      <c r="X131" s="27"/>
      <c r="Y131" s="27"/>
      <c r="Z131" s="27"/>
      <c r="AA131" s="28"/>
      <c r="AB131" s="27" t="s">
        <v>885</v>
      </c>
      <c r="AC131" s="29"/>
      <c r="AD131" s="27"/>
      <c r="AE131" s="27"/>
      <c r="AF131" s="27">
        <v>45782.833333333299</v>
      </c>
      <c r="AG131" s="27"/>
      <c r="AH131" s="27"/>
      <c r="AI131" s="27"/>
      <c r="AJ131" s="27" t="s">
        <v>134</v>
      </c>
      <c r="AK131" s="27" t="s">
        <v>106</v>
      </c>
      <c r="AL131" s="27" t="s">
        <v>106</v>
      </c>
      <c r="AM131" s="27" t="s">
        <v>108</v>
      </c>
      <c r="AN1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 s="27" t="str">
        <f>TEXT(casesIPO[[#This Row],[Created On]],"yyyy / mm")</f>
        <v>2026 / 02</v>
      </c>
      <c r="AS131" s="27" t="str">
        <f>casesIPO[[#This Row],[Interaction Type]]</f>
        <v>Return / Replace / Scrap</v>
      </c>
      <c r="AT1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2" spans="1:46" x14ac:dyDescent="0.25">
      <c r="A132" s="26">
        <v>46078.257696759298</v>
      </c>
      <c r="B132" s="27" t="s">
        <v>886</v>
      </c>
      <c r="C132" s="27" t="s">
        <v>87</v>
      </c>
      <c r="D132" s="27" t="s">
        <v>88</v>
      </c>
      <c r="E132" s="27" t="s">
        <v>110</v>
      </c>
      <c r="F132" s="27"/>
      <c r="G132" s="27"/>
      <c r="H132" s="27" t="s">
        <v>23</v>
      </c>
      <c r="I132" s="27" t="s">
        <v>91</v>
      </c>
      <c r="J132" s="27" t="s">
        <v>887</v>
      </c>
      <c r="K132" s="27" t="s">
        <v>33</v>
      </c>
      <c r="L132" s="27" t="s">
        <v>888</v>
      </c>
      <c r="M132" s="27" t="s">
        <v>889</v>
      </c>
      <c r="N132" s="28" t="s">
        <v>890</v>
      </c>
      <c r="O132" s="27" t="s">
        <v>891</v>
      </c>
      <c r="P132" s="27" t="s">
        <v>892</v>
      </c>
      <c r="Q132" s="27"/>
      <c r="R132" s="27" t="s">
        <v>23</v>
      </c>
      <c r="S132" s="27" t="s">
        <v>91</v>
      </c>
      <c r="T132" s="27" t="s">
        <v>887</v>
      </c>
      <c r="U132" s="27" t="s">
        <v>33</v>
      </c>
      <c r="V132" s="27">
        <v>14</v>
      </c>
      <c r="W132" s="27" t="s">
        <v>155</v>
      </c>
      <c r="X132" s="27" t="s">
        <v>587</v>
      </c>
      <c r="Y132" s="27"/>
      <c r="Z132" s="27" t="s">
        <v>101</v>
      </c>
      <c r="AA132" s="28"/>
      <c r="AB132" s="27" t="s">
        <v>893</v>
      </c>
      <c r="AC132" s="29"/>
      <c r="AD132" s="27"/>
      <c r="AE132" s="27"/>
      <c r="AF132" s="27">
        <v>45986.791666666701</v>
      </c>
      <c r="AG132" s="27"/>
      <c r="AH132" s="27"/>
      <c r="AI132" s="27" t="s">
        <v>104</v>
      </c>
      <c r="AJ132" s="27" t="s">
        <v>105</v>
      </c>
      <c r="AK132" s="27" t="s">
        <v>270</v>
      </c>
      <c r="AL132" s="27" t="s">
        <v>270</v>
      </c>
      <c r="AM132" s="27" t="s">
        <v>108</v>
      </c>
      <c r="AN1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2" s="27" t="str">
        <f>TEXT(casesIPO[[#This Row],[Created On]],"yyyy / mm")</f>
        <v>2026 / 02</v>
      </c>
      <c r="AS132" s="27" t="str">
        <f>casesIPO[[#This Row],[Interaction Type]]</f>
        <v>Return / Replace / Scrap</v>
      </c>
      <c r="AT13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3" spans="1:46" x14ac:dyDescent="0.25">
      <c r="A133" s="26">
        <v>46078.283819444398</v>
      </c>
      <c r="B133" s="27" t="s">
        <v>894</v>
      </c>
      <c r="C133" s="27" t="s">
        <v>87</v>
      </c>
      <c r="D133" s="27" t="s">
        <v>88</v>
      </c>
      <c r="E133" s="27" t="s">
        <v>89</v>
      </c>
      <c r="F133" s="27"/>
      <c r="G133" s="27" t="s">
        <v>90</v>
      </c>
      <c r="H133" s="27" t="s">
        <v>17</v>
      </c>
      <c r="I133" s="27" t="s">
        <v>148</v>
      </c>
      <c r="J133" s="27" t="s">
        <v>149</v>
      </c>
      <c r="K133" s="27" t="s">
        <v>31</v>
      </c>
      <c r="L133" s="27" t="s">
        <v>895</v>
      </c>
      <c r="M133" s="27" t="s">
        <v>772</v>
      </c>
      <c r="N133" s="28" t="s">
        <v>896</v>
      </c>
      <c r="O133" s="27" t="s">
        <v>897</v>
      </c>
      <c r="P133" s="27" t="s">
        <v>898</v>
      </c>
      <c r="Q133" s="27">
        <v>38</v>
      </c>
      <c r="R133" s="27" t="s">
        <v>17</v>
      </c>
      <c r="S133" s="27" t="s">
        <v>148</v>
      </c>
      <c r="T133" s="27" t="s">
        <v>149</v>
      </c>
      <c r="U133" s="27" t="s">
        <v>31</v>
      </c>
      <c r="V133" s="27">
        <v>2</v>
      </c>
      <c r="W133" s="27" t="s">
        <v>187</v>
      </c>
      <c r="X133" s="27" t="s">
        <v>899</v>
      </c>
      <c r="Y133" s="27"/>
      <c r="Z133" s="27" t="s">
        <v>101</v>
      </c>
      <c r="AA133" s="28"/>
      <c r="AB133" s="27" t="s">
        <v>900</v>
      </c>
      <c r="AC133" s="29" t="s">
        <v>901</v>
      </c>
      <c r="AD133" s="27"/>
      <c r="AE133" s="27"/>
      <c r="AF133" s="27">
        <v>45918.833333333299</v>
      </c>
      <c r="AG133" s="27"/>
      <c r="AH133" s="27"/>
      <c r="AI133" s="27" t="s">
        <v>419</v>
      </c>
      <c r="AJ133" s="27" t="s">
        <v>134</v>
      </c>
      <c r="AK133" s="27" t="s">
        <v>270</v>
      </c>
      <c r="AL133" s="27" t="s">
        <v>270</v>
      </c>
      <c r="AM133" s="27" t="s">
        <v>108</v>
      </c>
      <c r="AN1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1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3" s="27" t="str">
        <f>TEXT(casesIPO[[#This Row],[Created On]],"yyyy / mm")</f>
        <v>2026 / 02</v>
      </c>
      <c r="AS133" s="27" t="str">
        <f>casesIPO[[#This Row],[Interaction Type]]</f>
        <v>Return / Replace / Scrap</v>
      </c>
      <c r="AT13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4" spans="1:46" x14ac:dyDescent="0.25">
      <c r="A134" s="26">
        <v>46078.457835648202</v>
      </c>
      <c r="B134" s="27" t="s">
        <v>902</v>
      </c>
      <c r="C134" s="27" t="s">
        <v>87</v>
      </c>
      <c r="D134" s="27" t="s">
        <v>88</v>
      </c>
      <c r="E134" s="27" t="s">
        <v>89</v>
      </c>
      <c r="F134" s="27"/>
      <c r="G134" s="27" t="s">
        <v>90</v>
      </c>
      <c r="H134" s="27" t="s">
        <v>18</v>
      </c>
      <c r="I134" s="27" t="s">
        <v>460</v>
      </c>
      <c r="J134" s="27" t="s">
        <v>514</v>
      </c>
      <c r="K134" s="27" t="s">
        <v>32</v>
      </c>
      <c r="L134" s="27" t="s">
        <v>903</v>
      </c>
      <c r="M134" s="27" t="s">
        <v>904</v>
      </c>
      <c r="N134" s="28" t="s">
        <v>905</v>
      </c>
      <c r="O134" s="27" t="s">
        <v>906</v>
      </c>
      <c r="P134" s="27" t="s">
        <v>907</v>
      </c>
      <c r="Q134" s="27">
        <v>1</v>
      </c>
      <c r="R134" s="27" t="s">
        <v>18</v>
      </c>
      <c r="S134" s="27" t="s">
        <v>460</v>
      </c>
      <c r="T134" s="27" t="s">
        <v>514</v>
      </c>
      <c r="U134" s="27" t="s">
        <v>32</v>
      </c>
      <c r="V134" s="27">
        <v>1</v>
      </c>
      <c r="W134" s="27" t="s">
        <v>266</v>
      </c>
      <c r="X134" s="27" t="s">
        <v>685</v>
      </c>
      <c r="Y134" s="27" t="s">
        <v>908</v>
      </c>
      <c r="Z134" s="27" t="s">
        <v>101</v>
      </c>
      <c r="AA134" s="28"/>
      <c r="AB134" s="27" t="s">
        <v>909</v>
      </c>
      <c r="AC134" s="29" t="s">
        <v>910</v>
      </c>
      <c r="AD134" s="27"/>
      <c r="AE134" s="27"/>
      <c r="AF134" s="27"/>
      <c r="AG134" s="27">
        <v>46042.083333333299</v>
      </c>
      <c r="AH134" s="27"/>
      <c r="AI134" s="27" t="s">
        <v>178</v>
      </c>
      <c r="AJ134" s="27" t="s">
        <v>134</v>
      </c>
      <c r="AK134" s="27" t="s">
        <v>911</v>
      </c>
      <c r="AL134" s="27" t="s">
        <v>146</v>
      </c>
      <c r="AM134" s="27" t="s">
        <v>108</v>
      </c>
      <c r="AN1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1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Lock Unresponsive</v>
      </c>
      <c r="AR134" s="27" t="str">
        <f>TEXT(casesIPO[[#This Row],[Created On]],"yyyy / mm")</f>
        <v>2026 / 02</v>
      </c>
      <c r="AS134" s="27" t="str">
        <f>casesIPO[[#This Row],[Interaction Type]]</f>
        <v>Return / Replace / Scrap</v>
      </c>
      <c r="AT1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5" spans="1:46" x14ac:dyDescent="0.25">
      <c r="A135" s="26">
        <v>46078.468761574099</v>
      </c>
      <c r="B135" s="27" t="s">
        <v>912</v>
      </c>
      <c r="C135" s="27" t="s">
        <v>87</v>
      </c>
      <c r="D135" s="27" t="s">
        <v>88</v>
      </c>
      <c r="E135" s="27" t="s">
        <v>110</v>
      </c>
      <c r="F135" s="27"/>
      <c r="G135" s="27"/>
      <c r="H135" s="27" t="s">
        <v>24</v>
      </c>
      <c r="I135" s="27" t="s">
        <v>111</v>
      </c>
      <c r="J135" s="27" t="s">
        <v>224</v>
      </c>
      <c r="K135" s="27" t="s">
        <v>33</v>
      </c>
      <c r="L135" s="27" t="s">
        <v>913</v>
      </c>
      <c r="M135" s="27" t="s">
        <v>127</v>
      </c>
      <c r="N135" s="28" t="s">
        <v>914</v>
      </c>
      <c r="O135" s="27" t="s">
        <v>915</v>
      </c>
      <c r="P135" s="27" t="s">
        <v>916</v>
      </c>
      <c r="Q135" s="27">
        <v>29</v>
      </c>
      <c r="R135" s="27" t="s">
        <v>24</v>
      </c>
      <c r="S135" s="27" t="s">
        <v>111</v>
      </c>
      <c r="T135" s="27" t="s">
        <v>224</v>
      </c>
      <c r="U135" s="27" t="s">
        <v>33</v>
      </c>
      <c r="V135" s="27">
        <v>6</v>
      </c>
      <c r="W135" s="27" t="s">
        <v>155</v>
      </c>
      <c r="X135" s="27" t="s">
        <v>156</v>
      </c>
      <c r="Y135" s="27"/>
      <c r="Z135" s="27" t="s">
        <v>101</v>
      </c>
      <c r="AA135" s="28"/>
      <c r="AB135" s="27"/>
      <c r="AC135" s="29"/>
      <c r="AD135" s="27"/>
      <c r="AE135" s="27"/>
      <c r="AF135" s="27"/>
      <c r="AG135" s="27">
        <v>46065</v>
      </c>
      <c r="AH135" s="27"/>
      <c r="AI135" s="27" t="s">
        <v>104</v>
      </c>
      <c r="AJ135" s="27" t="s">
        <v>105</v>
      </c>
      <c r="AK135" s="27" t="s">
        <v>122</v>
      </c>
      <c r="AL135" s="27" t="s">
        <v>122</v>
      </c>
      <c r="AM135" s="27" t="s">
        <v>108</v>
      </c>
      <c r="AN1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5" s="27" t="str">
        <f>TEXT(casesIPO[[#This Row],[Created On]],"yyyy / mm")</f>
        <v>2026 / 02</v>
      </c>
      <c r="AS135" s="27" t="str">
        <f>casesIPO[[#This Row],[Interaction Type]]</f>
        <v>Return / Replace / Scrap</v>
      </c>
      <c r="AT1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6" spans="1:46" x14ac:dyDescent="0.25">
      <c r="A136" s="26">
        <v>46078.491666666698</v>
      </c>
      <c r="B136" s="27" t="s">
        <v>917</v>
      </c>
      <c r="C136" s="27" t="s">
        <v>87</v>
      </c>
      <c r="D136" s="27" t="s">
        <v>88</v>
      </c>
      <c r="E136" s="27" t="s">
        <v>110</v>
      </c>
      <c r="F136" s="27"/>
      <c r="G136" s="27"/>
      <c r="H136" s="27" t="s">
        <v>12</v>
      </c>
      <c r="I136" s="27" t="s">
        <v>111</v>
      </c>
      <c r="J136" s="27" t="s">
        <v>112</v>
      </c>
      <c r="K136" s="27" t="s">
        <v>33</v>
      </c>
      <c r="L136" s="27" t="s">
        <v>918</v>
      </c>
      <c r="M136" s="27" t="s">
        <v>919</v>
      </c>
      <c r="N136" s="28" t="s">
        <v>920</v>
      </c>
      <c r="O136" s="27" t="s">
        <v>921</v>
      </c>
      <c r="P136" s="27" t="s">
        <v>922</v>
      </c>
      <c r="Q136" s="27">
        <v>1</v>
      </c>
      <c r="R136" s="27" t="s">
        <v>12</v>
      </c>
      <c r="S136" s="27" t="s">
        <v>111</v>
      </c>
      <c r="T136" s="27" t="s">
        <v>112</v>
      </c>
      <c r="U136" s="27" t="s">
        <v>33</v>
      </c>
      <c r="V136" s="27">
        <v>4</v>
      </c>
      <c r="W136" s="27" t="s">
        <v>618</v>
      </c>
      <c r="X136" s="27" t="s">
        <v>619</v>
      </c>
      <c r="Y136" s="27"/>
      <c r="Z136" s="27" t="s">
        <v>53</v>
      </c>
      <c r="AA136" s="28"/>
      <c r="AB136" s="27"/>
      <c r="AC136" s="29"/>
      <c r="AD136" s="27"/>
      <c r="AE136" s="27"/>
      <c r="AF136" s="27"/>
      <c r="AG136" s="27">
        <v>46021</v>
      </c>
      <c r="AH136" s="27"/>
      <c r="AI136" s="27" t="s">
        <v>419</v>
      </c>
      <c r="AJ136" s="27" t="s">
        <v>134</v>
      </c>
      <c r="AK136" s="27" t="s">
        <v>122</v>
      </c>
      <c r="AL136" s="27" t="s">
        <v>122</v>
      </c>
      <c r="AM136" s="27" t="s">
        <v>108</v>
      </c>
      <c r="AN1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6" s="27" t="str">
        <f>TEXT(casesIPO[[#This Row],[Created On]],"yyyy / mm")</f>
        <v>2026 / 02</v>
      </c>
      <c r="AS136" s="27" t="str">
        <f>casesIPO[[#This Row],[Interaction Type]]</f>
        <v>Return / Replace / Scrap</v>
      </c>
      <c r="AT13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37" spans="1:46" x14ac:dyDescent="0.25">
      <c r="A137" s="26">
        <v>46078.491666666698</v>
      </c>
      <c r="B137" s="27" t="s">
        <v>917</v>
      </c>
      <c r="C137" s="27" t="s">
        <v>87</v>
      </c>
      <c r="D137" s="27" t="s">
        <v>88</v>
      </c>
      <c r="E137" s="27" t="s">
        <v>110</v>
      </c>
      <c r="F137" s="27"/>
      <c r="G137" s="27"/>
      <c r="H137" s="27" t="s">
        <v>12</v>
      </c>
      <c r="I137" s="27" t="s">
        <v>111</v>
      </c>
      <c r="J137" s="27" t="s">
        <v>112</v>
      </c>
      <c r="K137" s="27" t="s">
        <v>33</v>
      </c>
      <c r="L137" s="27" t="s">
        <v>918</v>
      </c>
      <c r="M137" s="27" t="s">
        <v>919</v>
      </c>
      <c r="N137" s="28" t="s">
        <v>920</v>
      </c>
      <c r="O137" s="27" t="s">
        <v>921</v>
      </c>
      <c r="P137" s="27" t="s">
        <v>922</v>
      </c>
      <c r="Q137" s="27">
        <v>2</v>
      </c>
      <c r="R137" s="27" t="s">
        <v>12</v>
      </c>
      <c r="S137" s="27" t="s">
        <v>111</v>
      </c>
      <c r="T137" s="27" t="s">
        <v>112</v>
      </c>
      <c r="U137" s="27" t="s">
        <v>33</v>
      </c>
      <c r="V137" s="27">
        <v>84</v>
      </c>
      <c r="W137" s="27" t="s">
        <v>618</v>
      </c>
      <c r="X137" s="27" t="s">
        <v>619</v>
      </c>
      <c r="Y137" s="27"/>
      <c r="Z137" s="27" t="s">
        <v>53</v>
      </c>
      <c r="AA137" s="28"/>
      <c r="AB137" s="27"/>
      <c r="AC137" s="29"/>
      <c r="AD137" s="27"/>
      <c r="AE137" s="27"/>
      <c r="AF137" s="27"/>
      <c r="AG137" s="27">
        <v>46021</v>
      </c>
      <c r="AH137" s="27"/>
      <c r="AI137" s="27" t="s">
        <v>419</v>
      </c>
      <c r="AJ137" s="27" t="s">
        <v>134</v>
      </c>
      <c r="AK137" s="27" t="s">
        <v>122</v>
      </c>
      <c r="AL137" s="27" t="s">
        <v>122</v>
      </c>
      <c r="AM137" s="27" t="s">
        <v>108</v>
      </c>
      <c r="AN1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7" s="27" t="str">
        <f>TEXT(casesIPO[[#This Row],[Created On]],"yyyy / mm")</f>
        <v>2026 / 02</v>
      </c>
      <c r="AS137" s="27" t="str">
        <f>casesIPO[[#This Row],[Interaction Type]]</f>
        <v>Return / Replace / Scrap</v>
      </c>
      <c r="AT13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38" spans="1:46" x14ac:dyDescent="0.25">
      <c r="A138" s="26">
        <v>46078.491666666698</v>
      </c>
      <c r="B138" s="27" t="s">
        <v>917</v>
      </c>
      <c r="C138" s="27" t="s">
        <v>87</v>
      </c>
      <c r="D138" s="27" t="s">
        <v>88</v>
      </c>
      <c r="E138" s="27" t="s">
        <v>110</v>
      </c>
      <c r="F138" s="27"/>
      <c r="G138" s="27"/>
      <c r="H138" s="27" t="s">
        <v>12</v>
      </c>
      <c r="I138" s="27" t="s">
        <v>111</v>
      </c>
      <c r="J138" s="27" t="s">
        <v>112</v>
      </c>
      <c r="K138" s="27" t="s">
        <v>33</v>
      </c>
      <c r="L138" s="27" t="s">
        <v>918</v>
      </c>
      <c r="M138" s="27" t="s">
        <v>919</v>
      </c>
      <c r="N138" s="28" t="s">
        <v>920</v>
      </c>
      <c r="O138" s="27" t="s">
        <v>921</v>
      </c>
      <c r="P138" s="27" t="s">
        <v>922</v>
      </c>
      <c r="Q138" s="27">
        <v>3</v>
      </c>
      <c r="R138" s="27" t="s">
        <v>12</v>
      </c>
      <c r="S138" s="27" t="s">
        <v>111</v>
      </c>
      <c r="T138" s="27" t="s">
        <v>923</v>
      </c>
      <c r="U138" s="27" t="s">
        <v>33</v>
      </c>
      <c r="V138" s="27">
        <v>2</v>
      </c>
      <c r="W138" s="27" t="s">
        <v>618</v>
      </c>
      <c r="X138" s="27" t="s">
        <v>619</v>
      </c>
      <c r="Y138" s="27"/>
      <c r="Z138" s="27" t="s">
        <v>53</v>
      </c>
      <c r="AA138" s="28"/>
      <c r="AB138" s="27"/>
      <c r="AC138" s="29"/>
      <c r="AD138" s="27"/>
      <c r="AE138" s="27"/>
      <c r="AF138" s="27"/>
      <c r="AG138" s="27">
        <v>46021</v>
      </c>
      <c r="AH138" s="27"/>
      <c r="AI138" s="27" t="s">
        <v>419</v>
      </c>
      <c r="AJ138" s="27" t="s">
        <v>134</v>
      </c>
      <c r="AK138" s="27" t="s">
        <v>122</v>
      </c>
      <c r="AL138" s="27" t="s">
        <v>122</v>
      </c>
      <c r="AM138" s="27" t="s">
        <v>108</v>
      </c>
      <c r="AN1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8" s="27" t="str">
        <f>TEXT(casesIPO[[#This Row],[Created On]],"yyyy / mm")</f>
        <v>2026 / 02</v>
      </c>
      <c r="AS138" s="27" t="str">
        <f>casesIPO[[#This Row],[Interaction Type]]</f>
        <v>Return / Replace / Scrap</v>
      </c>
      <c r="AT1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39" spans="1:46" x14ac:dyDescent="0.25">
      <c r="A139" s="26">
        <v>46078.491666666698</v>
      </c>
      <c r="B139" s="27" t="s">
        <v>917</v>
      </c>
      <c r="C139" s="27" t="s">
        <v>87</v>
      </c>
      <c r="D139" s="27" t="s">
        <v>88</v>
      </c>
      <c r="E139" s="27" t="s">
        <v>110</v>
      </c>
      <c r="F139" s="27"/>
      <c r="G139" s="27"/>
      <c r="H139" s="27" t="s">
        <v>12</v>
      </c>
      <c r="I139" s="27" t="s">
        <v>111</v>
      </c>
      <c r="J139" s="27" t="s">
        <v>112</v>
      </c>
      <c r="K139" s="27" t="s">
        <v>33</v>
      </c>
      <c r="L139" s="27" t="s">
        <v>918</v>
      </c>
      <c r="M139" s="27" t="s">
        <v>919</v>
      </c>
      <c r="N139" s="28" t="s">
        <v>920</v>
      </c>
      <c r="O139" s="27" t="s">
        <v>921</v>
      </c>
      <c r="P139" s="27" t="s">
        <v>922</v>
      </c>
      <c r="Q139" s="27">
        <v>4</v>
      </c>
      <c r="R139" s="27" t="s">
        <v>12</v>
      </c>
      <c r="S139" s="27" t="s">
        <v>111</v>
      </c>
      <c r="T139" s="27" t="s">
        <v>923</v>
      </c>
      <c r="U139" s="27" t="s">
        <v>33</v>
      </c>
      <c r="V139" s="27">
        <v>1</v>
      </c>
      <c r="W139" s="27" t="s">
        <v>618</v>
      </c>
      <c r="X139" s="27" t="s">
        <v>619</v>
      </c>
      <c r="Y139" s="27"/>
      <c r="Z139" s="27" t="s">
        <v>53</v>
      </c>
      <c r="AA139" s="28"/>
      <c r="AB139" s="27"/>
      <c r="AC139" s="29"/>
      <c r="AD139" s="27"/>
      <c r="AE139" s="27"/>
      <c r="AF139" s="27"/>
      <c r="AG139" s="27">
        <v>46021</v>
      </c>
      <c r="AH139" s="27"/>
      <c r="AI139" s="27" t="s">
        <v>419</v>
      </c>
      <c r="AJ139" s="27" t="s">
        <v>134</v>
      </c>
      <c r="AK139" s="27" t="s">
        <v>122</v>
      </c>
      <c r="AL139" s="27" t="s">
        <v>122</v>
      </c>
      <c r="AM139" s="27" t="s">
        <v>108</v>
      </c>
      <c r="AN1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9" s="27" t="str">
        <f>TEXT(casesIPO[[#This Row],[Created On]],"yyyy / mm")</f>
        <v>2026 / 02</v>
      </c>
      <c r="AS139" s="27" t="str">
        <f>casesIPO[[#This Row],[Interaction Type]]</f>
        <v>Return / Replace / Scrap</v>
      </c>
      <c r="AT13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40" spans="1:46" x14ac:dyDescent="0.25">
      <c r="A140" s="26">
        <v>46078.491666666698</v>
      </c>
      <c r="B140" s="27" t="s">
        <v>917</v>
      </c>
      <c r="C140" s="27" t="s">
        <v>87</v>
      </c>
      <c r="D140" s="27" t="s">
        <v>88</v>
      </c>
      <c r="E140" s="27" t="s">
        <v>110</v>
      </c>
      <c r="F140" s="27"/>
      <c r="G140" s="27"/>
      <c r="H140" s="27" t="s">
        <v>12</v>
      </c>
      <c r="I140" s="27" t="s">
        <v>111</v>
      </c>
      <c r="J140" s="27" t="s">
        <v>112</v>
      </c>
      <c r="K140" s="27" t="s">
        <v>33</v>
      </c>
      <c r="L140" s="27" t="s">
        <v>918</v>
      </c>
      <c r="M140" s="27" t="s">
        <v>919</v>
      </c>
      <c r="N140" s="28" t="s">
        <v>920</v>
      </c>
      <c r="O140" s="27" t="s">
        <v>921</v>
      </c>
      <c r="P140" s="27" t="s">
        <v>922</v>
      </c>
      <c r="Q140" s="27">
        <v>5</v>
      </c>
      <c r="R140" s="27" t="s">
        <v>12</v>
      </c>
      <c r="S140" s="27" t="s">
        <v>111</v>
      </c>
      <c r="T140" s="27" t="s">
        <v>923</v>
      </c>
      <c r="U140" s="27" t="s">
        <v>33</v>
      </c>
      <c r="V140" s="27">
        <v>22</v>
      </c>
      <c r="W140" s="27" t="s">
        <v>618</v>
      </c>
      <c r="X140" s="27" t="s">
        <v>619</v>
      </c>
      <c r="Y140" s="27"/>
      <c r="Z140" s="27" t="s">
        <v>53</v>
      </c>
      <c r="AA140" s="28"/>
      <c r="AB140" s="27"/>
      <c r="AC140" s="29"/>
      <c r="AD140" s="27"/>
      <c r="AE140" s="27"/>
      <c r="AF140" s="27"/>
      <c r="AG140" s="27">
        <v>46021</v>
      </c>
      <c r="AH140" s="27"/>
      <c r="AI140" s="27" t="s">
        <v>419</v>
      </c>
      <c r="AJ140" s="27" t="s">
        <v>134</v>
      </c>
      <c r="AK140" s="27" t="s">
        <v>122</v>
      </c>
      <c r="AL140" s="27" t="s">
        <v>122</v>
      </c>
      <c r="AM140" s="27" t="s">
        <v>108</v>
      </c>
      <c r="AN1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0" s="27" t="str">
        <f>TEXT(casesIPO[[#This Row],[Created On]],"yyyy / mm")</f>
        <v>2026 / 02</v>
      </c>
      <c r="AS140" s="27" t="str">
        <f>casesIPO[[#This Row],[Interaction Type]]</f>
        <v>Return / Replace / Scrap</v>
      </c>
      <c r="AT14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41" spans="1:46" x14ac:dyDescent="0.25">
      <c r="A141" s="26">
        <v>46078.518645833297</v>
      </c>
      <c r="B141" s="27" t="s">
        <v>924</v>
      </c>
      <c r="C141" s="27" t="s">
        <v>87</v>
      </c>
      <c r="D141" s="27" t="s">
        <v>88</v>
      </c>
      <c r="E141" s="27" t="s">
        <v>89</v>
      </c>
      <c r="F141" s="27"/>
      <c r="G141" s="27" t="s">
        <v>168</v>
      </c>
      <c r="H141" s="27" t="s">
        <v>17</v>
      </c>
      <c r="I141" s="27" t="s">
        <v>148</v>
      </c>
      <c r="J141" s="27" t="s">
        <v>149</v>
      </c>
      <c r="K141" s="27" t="s">
        <v>35</v>
      </c>
      <c r="L141" s="27" t="s">
        <v>925</v>
      </c>
      <c r="M141" s="27" t="s">
        <v>393</v>
      </c>
      <c r="N141" s="28" t="s">
        <v>926</v>
      </c>
      <c r="O141" s="27" t="s">
        <v>927</v>
      </c>
      <c r="P141" s="27" t="s">
        <v>928</v>
      </c>
      <c r="Q141" s="27">
        <v>4</v>
      </c>
      <c r="R141" s="27" t="s">
        <v>17</v>
      </c>
      <c r="S141" s="27" t="s">
        <v>148</v>
      </c>
      <c r="T141" s="27" t="s">
        <v>149</v>
      </c>
      <c r="U141" s="27" t="s">
        <v>35</v>
      </c>
      <c r="V141" s="27">
        <v>4</v>
      </c>
      <c r="W141" s="27" t="s">
        <v>98</v>
      </c>
      <c r="X141" s="27" t="s">
        <v>175</v>
      </c>
      <c r="Y141" s="27"/>
      <c r="Z141" s="27" t="s">
        <v>101</v>
      </c>
      <c r="AA141" s="28"/>
      <c r="AB141" s="27" t="s">
        <v>929</v>
      </c>
      <c r="AC141" s="29" t="s">
        <v>708</v>
      </c>
      <c r="AD141" s="27"/>
      <c r="AE141" s="27"/>
      <c r="AF141" s="27">
        <v>45952.833333333299</v>
      </c>
      <c r="AG141" s="27"/>
      <c r="AH141" s="27"/>
      <c r="AI141" s="27" t="s">
        <v>104</v>
      </c>
      <c r="AJ141" s="27" t="s">
        <v>105</v>
      </c>
      <c r="AK141" s="27" t="s">
        <v>270</v>
      </c>
      <c r="AL141" s="27" t="s">
        <v>270</v>
      </c>
      <c r="AM141" s="27" t="s">
        <v>108</v>
      </c>
      <c r="AN1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1" s="27" t="str">
        <f>TEXT(casesIPO[[#This Row],[Created On]],"yyyy / mm")</f>
        <v>2026 / 02</v>
      </c>
      <c r="AS141" s="27" t="str">
        <f>casesIPO[[#This Row],[Interaction Type]]</f>
        <v>Return / Replace / Scrap</v>
      </c>
      <c r="AT1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42" spans="1:46" x14ac:dyDescent="0.25">
      <c r="A142" s="26">
        <v>46078.519120370402</v>
      </c>
      <c r="B142" s="27" t="s">
        <v>930</v>
      </c>
      <c r="C142" s="27" t="s">
        <v>87</v>
      </c>
      <c r="D142" s="27" t="s">
        <v>88</v>
      </c>
      <c r="E142" s="27" t="s">
        <v>110</v>
      </c>
      <c r="F142" s="27"/>
      <c r="G142" s="27"/>
      <c r="H142" s="27" t="s">
        <v>12</v>
      </c>
      <c r="I142" s="27" t="s">
        <v>111</v>
      </c>
      <c r="J142" s="27" t="s">
        <v>931</v>
      </c>
      <c r="K142" s="27" t="s">
        <v>33</v>
      </c>
      <c r="L142" s="27" t="s">
        <v>932</v>
      </c>
      <c r="M142" s="27" t="s">
        <v>127</v>
      </c>
      <c r="N142" s="28" t="s">
        <v>933</v>
      </c>
      <c r="O142" s="27" t="s">
        <v>934</v>
      </c>
      <c r="P142" s="27" t="s">
        <v>935</v>
      </c>
      <c r="Q142" s="27">
        <v>1</v>
      </c>
      <c r="R142" s="27" t="s">
        <v>12</v>
      </c>
      <c r="S142" s="27" t="s">
        <v>111</v>
      </c>
      <c r="T142" s="27" t="s">
        <v>931</v>
      </c>
      <c r="U142" s="27" t="s">
        <v>33</v>
      </c>
      <c r="V142" s="27">
        <v>1</v>
      </c>
      <c r="W142" s="27" t="s">
        <v>131</v>
      </c>
      <c r="X142" s="27" t="s">
        <v>165</v>
      </c>
      <c r="Y142" s="27"/>
      <c r="Z142" s="27" t="s">
        <v>133</v>
      </c>
      <c r="AA142" s="28"/>
      <c r="AB142" s="27"/>
      <c r="AC142" s="29" t="s">
        <v>936</v>
      </c>
      <c r="AD142" s="27"/>
      <c r="AE142" s="27"/>
      <c r="AF142" s="27"/>
      <c r="AG142" s="27">
        <v>46072</v>
      </c>
      <c r="AH142" s="27"/>
      <c r="AI142" s="27" t="s">
        <v>104</v>
      </c>
      <c r="AJ142" s="27" t="s">
        <v>105</v>
      </c>
      <c r="AK142" s="27" t="s">
        <v>122</v>
      </c>
      <c r="AL142" s="27" t="s">
        <v>122</v>
      </c>
      <c r="AM142" s="27" t="s">
        <v>108</v>
      </c>
      <c r="AN1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2" s="27" t="str">
        <f>TEXT(casesIPO[[#This Row],[Created On]],"yyyy / mm")</f>
        <v>2026 / 02</v>
      </c>
      <c r="AS142" s="27" t="str">
        <f>casesIPO[[#This Row],[Interaction Type]]</f>
        <v>Return / Replace / Scrap</v>
      </c>
      <c r="AT1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43" spans="1:46" x14ac:dyDescent="0.25">
      <c r="A143" s="26">
        <v>46078.5414467593</v>
      </c>
      <c r="B143" s="27" t="s">
        <v>937</v>
      </c>
      <c r="C143" s="27" t="s">
        <v>87</v>
      </c>
      <c r="D143" s="27" t="s">
        <v>88</v>
      </c>
      <c r="E143" s="27" t="s">
        <v>110</v>
      </c>
      <c r="F143" s="27"/>
      <c r="G143" s="27"/>
      <c r="H143" s="27" t="s">
        <v>14</v>
      </c>
      <c r="I143" s="27" t="s">
        <v>182</v>
      </c>
      <c r="J143" s="27" t="s">
        <v>938</v>
      </c>
      <c r="K143" s="27" t="s">
        <v>34</v>
      </c>
      <c r="L143" s="27" t="s">
        <v>939</v>
      </c>
      <c r="M143" s="27" t="s">
        <v>940</v>
      </c>
      <c r="N143" s="28" t="s">
        <v>941</v>
      </c>
      <c r="O143" s="27" t="s">
        <v>942</v>
      </c>
      <c r="P143" s="27" t="s">
        <v>941</v>
      </c>
      <c r="Q143" s="27">
        <v>1</v>
      </c>
      <c r="R143" s="27" t="s">
        <v>14</v>
      </c>
      <c r="S143" s="27" t="s">
        <v>182</v>
      </c>
      <c r="T143" s="27" t="s">
        <v>938</v>
      </c>
      <c r="U143" s="27" t="s">
        <v>34</v>
      </c>
      <c r="V143" s="27">
        <v>1</v>
      </c>
      <c r="W143" s="27" t="s">
        <v>618</v>
      </c>
      <c r="X143" s="27" t="s">
        <v>619</v>
      </c>
      <c r="Y143" s="27"/>
      <c r="Z143" s="27" t="s">
        <v>53</v>
      </c>
      <c r="AA143" s="28"/>
      <c r="AB143" s="27" t="s">
        <v>943</v>
      </c>
      <c r="AC143" s="29" t="s">
        <v>761</v>
      </c>
      <c r="AD143" s="27"/>
      <c r="AE143" s="27"/>
      <c r="AF143" s="27">
        <v>45998.791666666701</v>
      </c>
      <c r="AG143" s="27"/>
      <c r="AH143" s="27"/>
      <c r="AI143" s="27" t="s">
        <v>419</v>
      </c>
      <c r="AJ143" s="27" t="s">
        <v>105</v>
      </c>
      <c r="AK143" s="27" t="s">
        <v>192</v>
      </c>
      <c r="AL143" s="27" t="s">
        <v>192</v>
      </c>
      <c r="AM143" s="27" t="s">
        <v>108</v>
      </c>
      <c r="AN1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3" s="27" t="str">
        <f>TEXT(casesIPO[[#This Row],[Created On]],"yyyy / mm")</f>
        <v>2026 / 02</v>
      </c>
      <c r="AS143" s="27" t="str">
        <f>casesIPO[[#This Row],[Interaction Type]]</f>
        <v>Return / Replace / Scrap</v>
      </c>
      <c r="AT14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44" spans="1:46" x14ac:dyDescent="0.25">
      <c r="A144" s="26">
        <v>46078.5414467593</v>
      </c>
      <c r="B144" s="27" t="s">
        <v>937</v>
      </c>
      <c r="C144" s="27" t="s">
        <v>87</v>
      </c>
      <c r="D144" s="27" t="s">
        <v>88</v>
      </c>
      <c r="E144" s="27" t="s">
        <v>110</v>
      </c>
      <c r="F144" s="27"/>
      <c r="G144" s="27"/>
      <c r="H144" s="27" t="s">
        <v>14</v>
      </c>
      <c r="I144" s="27" t="s">
        <v>182</v>
      </c>
      <c r="J144" s="27" t="s">
        <v>938</v>
      </c>
      <c r="K144" s="27" t="s">
        <v>34</v>
      </c>
      <c r="L144" s="27" t="s">
        <v>939</v>
      </c>
      <c r="M144" s="27" t="s">
        <v>940</v>
      </c>
      <c r="N144" s="28" t="s">
        <v>941</v>
      </c>
      <c r="O144" s="27" t="s">
        <v>942</v>
      </c>
      <c r="P144" s="27" t="s">
        <v>941</v>
      </c>
      <c r="Q144" s="27">
        <v>2</v>
      </c>
      <c r="R144" s="27" t="s">
        <v>14</v>
      </c>
      <c r="S144" s="27" t="s">
        <v>182</v>
      </c>
      <c r="T144" s="27" t="s">
        <v>938</v>
      </c>
      <c r="U144" s="27" t="s">
        <v>34</v>
      </c>
      <c r="V144" s="27">
        <v>1</v>
      </c>
      <c r="W144" s="27" t="s">
        <v>618</v>
      </c>
      <c r="X144" s="27" t="s">
        <v>619</v>
      </c>
      <c r="Y144" s="27"/>
      <c r="Z144" s="27" t="s">
        <v>53</v>
      </c>
      <c r="AA144" s="28"/>
      <c r="AB144" s="27" t="s">
        <v>944</v>
      </c>
      <c r="AC144" s="29" t="s">
        <v>761</v>
      </c>
      <c r="AD144" s="27"/>
      <c r="AE144" s="27"/>
      <c r="AF144" s="27">
        <v>45998.791666666701</v>
      </c>
      <c r="AG144" s="27"/>
      <c r="AH144" s="27"/>
      <c r="AI144" s="27" t="s">
        <v>419</v>
      </c>
      <c r="AJ144" s="27" t="s">
        <v>105</v>
      </c>
      <c r="AK144" s="27" t="s">
        <v>192</v>
      </c>
      <c r="AL144" s="27" t="s">
        <v>192</v>
      </c>
      <c r="AM144" s="27" t="s">
        <v>108</v>
      </c>
      <c r="AN1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4" s="27" t="str">
        <f>TEXT(casesIPO[[#This Row],[Created On]],"yyyy / mm")</f>
        <v>2026 / 02</v>
      </c>
      <c r="AS144" s="27" t="str">
        <f>casesIPO[[#This Row],[Interaction Type]]</f>
        <v>Return / Replace / Scrap</v>
      </c>
      <c r="AT1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45" spans="1:46" x14ac:dyDescent="0.25">
      <c r="A145" s="26">
        <v>46078.554131944402</v>
      </c>
      <c r="B145" s="27" t="s">
        <v>945</v>
      </c>
      <c r="C145" s="27" t="s">
        <v>87</v>
      </c>
      <c r="D145" s="27" t="s">
        <v>88</v>
      </c>
      <c r="E145" s="27" t="s">
        <v>62</v>
      </c>
      <c r="F145" s="27"/>
      <c r="G145" s="27"/>
      <c r="H145" s="27" t="s">
        <v>14</v>
      </c>
      <c r="I145" s="27" t="s">
        <v>182</v>
      </c>
      <c r="J145" s="27" t="s">
        <v>946</v>
      </c>
      <c r="K145" s="27" t="s">
        <v>34</v>
      </c>
      <c r="L145" s="27" t="s">
        <v>947</v>
      </c>
      <c r="M145" s="27" t="s">
        <v>948</v>
      </c>
      <c r="N145" s="28" t="s">
        <v>949</v>
      </c>
      <c r="O145" s="27" t="s">
        <v>950</v>
      </c>
      <c r="P145" s="27" t="s">
        <v>949</v>
      </c>
      <c r="Q145" s="27">
        <v>15</v>
      </c>
      <c r="R145" s="27" t="s">
        <v>14</v>
      </c>
      <c r="S145" s="27" t="s">
        <v>182</v>
      </c>
      <c r="T145" s="27" t="s">
        <v>946</v>
      </c>
      <c r="U145" s="27" t="s">
        <v>34</v>
      </c>
      <c r="V145" s="27">
        <v>1</v>
      </c>
      <c r="W145" s="27" t="s">
        <v>618</v>
      </c>
      <c r="X145" s="27" t="s">
        <v>619</v>
      </c>
      <c r="Y145" s="27"/>
      <c r="Z145" s="27" t="s">
        <v>53</v>
      </c>
      <c r="AA145" s="28"/>
      <c r="AB145" s="27" t="s">
        <v>951</v>
      </c>
      <c r="AC145" s="29" t="s">
        <v>761</v>
      </c>
      <c r="AD145" s="27"/>
      <c r="AE145" s="27"/>
      <c r="AF145" s="27">
        <v>45862.833333333299</v>
      </c>
      <c r="AG145" s="27"/>
      <c r="AH145" s="27"/>
      <c r="AI145" s="27" t="s">
        <v>419</v>
      </c>
      <c r="AJ145" s="27" t="s">
        <v>105</v>
      </c>
      <c r="AK145" s="27" t="s">
        <v>192</v>
      </c>
      <c r="AL145" s="27" t="s">
        <v>192</v>
      </c>
      <c r="AM145" s="27" t="s">
        <v>108</v>
      </c>
      <c r="AN1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5" s="27" t="str">
        <f>TEXT(casesIPO[[#This Row],[Created On]],"yyyy / mm")</f>
        <v>2026 / 02</v>
      </c>
      <c r="AS145" s="27" t="str">
        <f>casesIPO[[#This Row],[Interaction Type]]</f>
        <v>Return / Replace / Scrap</v>
      </c>
      <c r="AT1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46" spans="1:46" x14ac:dyDescent="0.25">
      <c r="A146" s="26">
        <v>46078.561400462997</v>
      </c>
      <c r="B146" s="27" t="s">
        <v>952</v>
      </c>
      <c r="C146" s="27" t="s">
        <v>87</v>
      </c>
      <c r="D146" s="27" t="s">
        <v>88</v>
      </c>
      <c r="E146" s="27" t="s">
        <v>89</v>
      </c>
      <c r="F146" s="27"/>
      <c r="G146" s="27" t="s">
        <v>168</v>
      </c>
      <c r="H146" s="27" t="s">
        <v>14</v>
      </c>
      <c r="I146" s="27" t="s">
        <v>182</v>
      </c>
      <c r="J146" s="27" t="s">
        <v>953</v>
      </c>
      <c r="K146" s="27" t="s">
        <v>34</v>
      </c>
      <c r="L146" s="27" t="s">
        <v>954</v>
      </c>
      <c r="M146" s="27" t="s">
        <v>955</v>
      </c>
      <c r="N146" s="28" t="s">
        <v>956</v>
      </c>
      <c r="O146" s="27" t="s">
        <v>957</v>
      </c>
      <c r="P146" s="27" t="s">
        <v>956</v>
      </c>
      <c r="Q146" s="27"/>
      <c r="R146" s="27" t="s">
        <v>14</v>
      </c>
      <c r="S146" s="27" t="s">
        <v>182</v>
      </c>
      <c r="T146" s="27" t="s">
        <v>953</v>
      </c>
      <c r="U146" s="27" t="s">
        <v>34</v>
      </c>
      <c r="V146" s="27">
        <v>1</v>
      </c>
      <c r="W146" s="27" t="s">
        <v>958</v>
      </c>
      <c r="X146" s="27" t="s">
        <v>959</v>
      </c>
      <c r="Y146" s="27"/>
      <c r="Z146" s="27" t="s">
        <v>101</v>
      </c>
      <c r="AA146" s="28"/>
      <c r="AB146" s="27" t="s">
        <v>960</v>
      </c>
      <c r="AC146" s="29" t="s">
        <v>190</v>
      </c>
      <c r="AD146" s="27"/>
      <c r="AE146" s="27"/>
      <c r="AF146" s="27">
        <v>43990.833333333299</v>
      </c>
      <c r="AG146" s="27"/>
      <c r="AH146" s="27"/>
      <c r="AI146" s="27" t="s">
        <v>104</v>
      </c>
      <c r="AJ146" s="27" t="s">
        <v>105</v>
      </c>
      <c r="AK146" s="27" t="s">
        <v>192</v>
      </c>
      <c r="AL146" s="27" t="s">
        <v>192</v>
      </c>
      <c r="AM146" s="27" t="s">
        <v>108</v>
      </c>
      <c r="AN1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Shaft</v>
      </c>
      <c r="AQ1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6" s="27" t="str">
        <f>TEXT(casesIPO[[#This Row],[Created On]],"yyyy / mm")</f>
        <v>2026 / 02</v>
      </c>
      <c r="AS146" s="27" t="str">
        <f>casesIPO[[#This Row],[Interaction Type]]</f>
        <v>Return / Replace / Scrap</v>
      </c>
      <c r="AT14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47" spans="1:46" x14ac:dyDescent="0.25">
      <c r="A147" s="26">
        <v>46078.574826388904</v>
      </c>
      <c r="B147" s="27" t="s">
        <v>961</v>
      </c>
      <c r="C147" s="27" t="s">
        <v>87</v>
      </c>
      <c r="D147" s="27" t="s">
        <v>88</v>
      </c>
      <c r="E147" s="27" t="s">
        <v>285</v>
      </c>
      <c r="F147" s="27"/>
      <c r="G147" s="27"/>
      <c r="H147" s="27" t="s">
        <v>12</v>
      </c>
      <c r="I147" s="27" t="s">
        <v>111</v>
      </c>
      <c r="J147" s="27" t="s">
        <v>112</v>
      </c>
      <c r="K147" s="27" t="s">
        <v>33</v>
      </c>
      <c r="L147" s="27" t="s">
        <v>962</v>
      </c>
      <c r="M147" s="27" t="s">
        <v>963</v>
      </c>
      <c r="N147" s="28" t="s">
        <v>964</v>
      </c>
      <c r="O147" s="27" t="s">
        <v>965</v>
      </c>
      <c r="P147" s="27" t="s">
        <v>966</v>
      </c>
      <c r="Q147" s="27">
        <v>6</v>
      </c>
      <c r="R147" s="27" t="s">
        <v>12</v>
      </c>
      <c r="S147" s="27" t="s">
        <v>111</v>
      </c>
      <c r="T147" s="27" t="s">
        <v>112</v>
      </c>
      <c r="U147" s="27" t="s">
        <v>33</v>
      </c>
      <c r="V147" s="27">
        <v>1</v>
      </c>
      <c r="W147" s="27" t="s">
        <v>294</v>
      </c>
      <c r="X147" s="27" t="s">
        <v>295</v>
      </c>
      <c r="Y147" s="27"/>
      <c r="Z147" s="27" t="s">
        <v>296</v>
      </c>
      <c r="AA147" s="28"/>
      <c r="AB147" s="27"/>
      <c r="AC147" s="29"/>
      <c r="AD147" s="27"/>
      <c r="AE147" s="27"/>
      <c r="AF147" s="27"/>
      <c r="AG147" s="27">
        <v>46044</v>
      </c>
      <c r="AH147" s="27"/>
      <c r="AI147" s="27" t="s">
        <v>104</v>
      </c>
      <c r="AJ147" s="27" t="s">
        <v>134</v>
      </c>
      <c r="AK147" s="27" t="s">
        <v>122</v>
      </c>
      <c r="AL147" s="27" t="s">
        <v>122</v>
      </c>
      <c r="AM147" s="27" t="s">
        <v>108</v>
      </c>
      <c r="AN1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1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7" s="27" t="str">
        <f>TEXT(casesIPO[[#This Row],[Created On]],"yyyy / mm")</f>
        <v>2026 / 02</v>
      </c>
      <c r="AS147" s="27" t="str">
        <f>casesIPO[[#This Row],[Interaction Type]]</f>
        <v>Return / Replace / Scrap</v>
      </c>
      <c r="AT14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48" spans="1:46" x14ac:dyDescent="0.25">
      <c r="A148" s="26">
        <v>46078.574826388904</v>
      </c>
      <c r="B148" s="27" t="s">
        <v>961</v>
      </c>
      <c r="C148" s="27" t="s">
        <v>87</v>
      </c>
      <c r="D148" s="27" t="s">
        <v>88</v>
      </c>
      <c r="E148" s="27" t="s">
        <v>285</v>
      </c>
      <c r="F148" s="27"/>
      <c r="G148" s="27"/>
      <c r="H148" s="27" t="s">
        <v>12</v>
      </c>
      <c r="I148" s="27" t="s">
        <v>111</v>
      </c>
      <c r="J148" s="27" t="s">
        <v>112</v>
      </c>
      <c r="K148" s="27" t="s">
        <v>33</v>
      </c>
      <c r="L148" s="27" t="s">
        <v>962</v>
      </c>
      <c r="M148" s="27" t="s">
        <v>963</v>
      </c>
      <c r="N148" s="28" t="s">
        <v>964</v>
      </c>
      <c r="O148" s="27" t="s">
        <v>965</v>
      </c>
      <c r="P148" s="27" t="s">
        <v>966</v>
      </c>
      <c r="Q148" s="27">
        <v>7</v>
      </c>
      <c r="R148" s="27" t="s">
        <v>12</v>
      </c>
      <c r="S148" s="27" t="s">
        <v>111</v>
      </c>
      <c r="T148" s="27" t="s">
        <v>112</v>
      </c>
      <c r="U148" s="27" t="s">
        <v>33</v>
      </c>
      <c r="V148" s="27">
        <v>1</v>
      </c>
      <c r="W148" s="27" t="s">
        <v>294</v>
      </c>
      <c r="X148" s="27" t="s">
        <v>295</v>
      </c>
      <c r="Y148" s="27"/>
      <c r="Z148" s="27" t="s">
        <v>296</v>
      </c>
      <c r="AA148" s="28"/>
      <c r="AB148" s="27"/>
      <c r="AC148" s="29"/>
      <c r="AD148" s="27"/>
      <c r="AE148" s="27"/>
      <c r="AF148" s="27"/>
      <c r="AG148" s="27">
        <v>46041</v>
      </c>
      <c r="AH148" s="27"/>
      <c r="AI148" s="27" t="s">
        <v>104</v>
      </c>
      <c r="AJ148" s="27" t="s">
        <v>134</v>
      </c>
      <c r="AK148" s="27" t="s">
        <v>122</v>
      </c>
      <c r="AL148" s="27" t="s">
        <v>122</v>
      </c>
      <c r="AM148" s="27" t="s">
        <v>108</v>
      </c>
      <c r="AN1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1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8" s="27" t="str">
        <f>TEXT(casesIPO[[#This Row],[Created On]],"yyyy / mm")</f>
        <v>2026 / 02</v>
      </c>
      <c r="AS148" s="27" t="str">
        <f>casesIPO[[#This Row],[Interaction Type]]</f>
        <v>Return / Replace / Scrap</v>
      </c>
      <c r="AT14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49" spans="1:46" x14ac:dyDescent="0.25">
      <c r="A149" s="26">
        <v>46078.574826388904</v>
      </c>
      <c r="B149" s="27" t="s">
        <v>961</v>
      </c>
      <c r="C149" s="27" t="s">
        <v>87</v>
      </c>
      <c r="D149" s="27" t="s">
        <v>88</v>
      </c>
      <c r="E149" s="27" t="s">
        <v>285</v>
      </c>
      <c r="F149" s="27"/>
      <c r="G149" s="27"/>
      <c r="H149" s="27" t="s">
        <v>12</v>
      </c>
      <c r="I149" s="27" t="s">
        <v>111</v>
      </c>
      <c r="J149" s="27" t="s">
        <v>112</v>
      </c>
      <c r="K149" s="27" t="s">
        <v>33</v>
      </c>
      <c r="L149" s="27" t="s">
        <v>962</v>
      </c>
      <c r="M149" s="27" t="s">
        <v>963</v>
      </c>
      <c r="N149" s="28" t="s">
        <v>964</v>
      </c>
      <c r="O149" s="27" t="s">
        <v>965</v>
      </c>
      <c r="P149" s="27" t="s">
        <v>966</v>
      </c>
      <c r="Q149" s="27">
        <v>8</v>
      </c>
      <c r="R149" s="27" t="s">
        <v>12</v>
      </c>
      <c r="S149" s="27" t="s">
        <v>111</v>
      </c>
      <c r="T149" s="27" t="s">
        <v>112</v>
      </c>
      <c r="U149" s="27" t="s">
        <v>33</v>
      </c>
      <c r="V149" s="27">
        <v>2</v>
      </c>
      <c r="W149" s="27" t="s">
        <v>294</v>
      </c>
      <c r="X149" s="27" t="s">
        <v>295</v>
      </c>
      <c r="Y149" s="27"/>
      <c r="Z149" s="27" t="s">
        <v>296</v>
      </c>
      <c r="AA149" s="28"/>
      <c r="AB149" s="27"/>
      <c r="AC149" s="29"/>
      <c r="AD149" s="27"/>
      <c r="AE149" s="27"/>
      <c r="AF149" s="27"/>
      <c r="AG149" s="27">
        <v>46044</v>
      </c>
      <c r="AH149" s="27"/>
      <c r="AI149" s="27" t="s">
        <v>104</v>
      </c>
      <c r="AJ149" s="27" t="s">
        <v>134</v>
      </c>
      <c r="AK149" s="27" t="s">
        <v>122</v>
      </c>
      <c r="AL149" s="27" t="s">
        <v>122</v>
      </c>
      <c r="AM149" s="27" t="s">
        <v>108</v>
      </c>
      <c r="AN1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1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9" s="27" t="str">
        <f>TEXT(casesIPO[[#This Row],[Created On]],"yyyy / mm")</f>
        <v>2026 / 02</v>
      </c>
      <c r="AS149" s="27" t="str">
        <f>casesIPO[[#This Row],[Interaction Type]]</f>
        <v>Return / Replace / Scrap</v>
      </c>
      <c r="AT14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0" spans="1:46" x14ac:dyDescent="0.25">
      <c r="A150" s="26">
        <v>46078.574826388904</v>
      </c>
      <c r="B150" s="27" t="s">
        <v>961</v>
      </c>
      <c r="C150" s="27" t="s">
        <v>87</v>
      </c>
      <c r="D150" s="27" t="s">
        <v>88</v>
      </c>
      <c r="E150" s="27" t="s">
        <v>285</v>
      </c>
      <c r="F150" s="27"/>
      <c r="G150" s="27"/>
      <c r="H150" s="27" t="s">
        <v>12</v>
      </c>
      <c r="I150" s="27" t="s">
        <v>111</v>
      </c>
      <c r="J150" s="27" t="s">
        <v>112</v>
      </c>
      <c r="K150" s="27" t="s">
        <v>33</v>
      </c>
      <c r="L150" s="27" t="s">
        <v>962</v>
      </c>
      <c r="M150" s="27" t="s">
        <v>963</v>
      </c>
      <c r="N150" s="28" t="s">
        <v>964</v>
      </c>
      <c r="O150" s="27" t="s">
        <v>965</v>
      </c>
      <c r="P150" s="27" t="s">
        <v>966</v>
      </c>
      <c r="Q150" s="27"/>
      <c r="R150" s="27" t="s">
        <v>12</v>
      </c>
      <c r="S150" s="27" t="s">
        <v>111</v>
      </c>
      <c r="T150" s="27" t="s">
        <v>112</v>
      </c>
      <c r="U150" s="27" t="s">
        <v>33</v>
      </c>
      <c r="V150" s="27">
        <v>1</v>
      </c>
      <c r="W150" s="27" t="s">
        <v>294</v>
      </c>
      <c r="X150" s="27" t="s">
        <v>295</v>
      </c>
      <c r="Y150" s="27"/>
      <c r="Z150" s="27" t="s">
        <v>296</v>
      </c>
      <c r="AA150" s="28"/>
      <c r="AB150" s="27"/>
      <c r="AC150" s="29"/>
      <c r="AD150" s="27"/>
      <c r="AE150" s="27"/>
      <c r="AF150" s="27"/>
      <c r="AG150" s="27">
        <v>46044</v>
      </c>
      <c r="AH150" s="27"/>
      <c r="AI150" s="27" t="s">
        <v>104</v>
      </c>
      <c r="AJ150" s="27" t="s">
        <v>134</v>
      </c>
      <c r="AK150" s="27" t="s">
        <v>122</v>
      </c>
      <c r="AL150" s="27" t="s">
        <v>122</v>
      </c>
      <c r="AM150" s="27" t="s">
        <v>108</v>
      </c>
      <c r="AN1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1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0" s="27" t="str">
        <f>TEXT(casesIPO[[#This Row],[Created On]],"yyyy / mm")</f>
        <v>2026 / 02</v>
      </c>
      <c r="AS150" s="27" t="str">
        <f>casesIPO[[#This Row],[Interaction Type]]</f>
        <v>Return / Replace / Scrap</v>
      </c>
      <c r="AT1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1" spans="1:46" x14ac:dyDescent="0.25">
      <c r="A151" s="26">
        <v>46078.574826388904</v>
      </c>
      <c r="B151" s="27" t="s">
        <v>961</v>
      </c>
      <c r="C151" s="27" t="s">
        <v>87</v>
      </c>
      <c r="D151" s="27" t="s">
        <v>88</v>
      </c>
      <c r="E151" s="27" t="s">
        <v>285</v>
      </c>
      <c r="F151" s="27"/>
      <c r="G151" s="27"/>
      <c r="H151" s="27" t="s">
        <v>12</v>
      </c>
      <c r="I151" s="27" t="s">
        <v>111</v>
      </c>
      <c r="J151" s="27" t="s">
        <v>112</v>
      </c>
      <c r="K151" s="27" t="s">
        <v>33</v>
      </c>
      <c r="L151" s="27" t="s">
        <v>962</v>
      </c>
      <c r="M151" s="27" t="s">
        <v>963</v>
      </c>
      <c r="N151" s="28" t="s">
        <v>964</v>
      </c>
      <c r="O151" s="27" t="s">
        <v>965</v>
      </c>
      <c r="P151" s="27" t="s">
        <v>966</v>
      </c>
      <c r="Q151" s="27"/>
      <c r="R151" s="27" t="s">
        <v>12</v>
      </c>
      <c r="S151" s="27" t="s">
        <v>111</v>
      </c>
      <c r="T151" s="27" t="s">
        <v>112</v>
      </c>
      <c r="U151" s="27" t="s">
        <v>33</v>
      </c>
      <c r="V151" s="27">
        <v>5</v>
      </c>
      <c r="W151" s="27" t="s">
        <v>294</v>
      </c>
      <c r="X151" s="27" t="s">
        <v>295</v>
      </c>
      <c r="Y151" s="27"/>
      <c r="Z151" s="27" t="s">
        <v>296</v>
      </c>
      <c r="AA151" s="28"/>
      <c r="AB151" s="27"/>
      <c r="AC151" s="29"/>
      <c r="AD151" s="27"/>
      <c r="AE151" s="27"/>
      <c r="AF151" s="27"/>
      <c r="AG151" s="27">
        <v>46044</v>
      </c>
      <c r="AH151" s="27"/>
      <c r="AI151" s="27" t="s">
        <v>104</v>
      </c>
      <c r="AJ151" s="27" t="s">
        <v>134</v>
      </c>
      <c r="AK151" s="27" t="s">
        <v>122</v>
      </c>
      <c r="AL151" s="27" t="s">
        <v>122</v>
      </c>
      <c r="AM151" s="27" t="s">
        <v>108</v>
      </c>
      <c r="AN1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1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1" s="27" t="str">
        <f>TEXT(casesIPO[[#This Row],[Created On]],"yyyy / mm")</f>
        <v>2026 / 02</v>
      </c>
      <c r="AS151" s="27" t="str">
        <f>casesIPO[[#This Row],[Interaction Type]]</f>
        <v>Return / Replace / Scrap</v>
      </c>
      <c r="AT1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2" spans="1:46" x14ac:dyDescent="0.25">
      <c r="A152" s="26">
        <v>46078.578900462999</v>
      </c>
      <c r="B152" s="27" t="s">
        <v>967</v>
      </c>
      <c r="C152" s="27" t="s">
        <v>87</v>
      </c>
      <c r="D152" s="27" t="s">
        <v>88</v>
      </c>
      <c r="E152" s="27" t="s">
        <v>89</v>
      </c>
      <c r="F152" s="27"/>
      <c r="G152" s="27" t="s">
        <v>90</v>
      </c>
      <c r="H152" s="27" t="s">
        <v>17</v>
      </c>
      <c r="I152" s="27" t="s">
        <v>148</v>
      </c>
      <c r="J152" s="27" t="s">
        <v>800</v>
      </c>
      <c r="K152" s="27" t="s">
        <v>35</v>
      </c>
      <c r="L152" s="27" t="s">
        <v>968</v>
      </c>
      <c r="M152" s="27" t="s">
        <v>723</v>
      </c>
      <c r="N152" s="28" t="s">
        <v>969</v>
      </c>
      <c r="O152" s="27" t="s">
        <v>970</v>
      </c>
      <c r="P152" s="27" t="s">
        <v>971</v>
      </c>
      <c r="Q152" s="27">
        <v>11</v>
      </c>
      <c r="R152" s="27" t="s">
        <v>17</v>
      </c>
      <c r="S152" s="27" t="s">
        <v>148</v>
      </c>
      <c r="T152" s="27" t="s">
        <v>800</v>
      </c>
      <c r="U152" s="27" t="s">
        <v>35</v>
      </c>
      <c r="V152" s="27">
        <v>1</v>
      </c>
      <c r="W152" s="27" t="s">
        <v>266</v>
      </c>
      <c r="X152" s="27" t="s">
        <v>175</v>
      </c>
      <c r="Y152" s="27" t="s">
        <v>267</v>
      </c>
      <c r="Z152" s="27" t="s">
        <v>101</v>
      </c>
      <c r="AA152" s="28"/>
      <c r="AB152" s="27" t="s">
        <v>972</v>
      </c>
      <c r="AC152" s="29" t="s">
        <v>802</v>
      </c>
      <c r="AD152" s="27"/>
      <c r="AE152" s="27"/>
      <c r="AF152" s="27">
        <v>45896.833333333299</v>
      </c>
      <c r="AG152" s="27"/>
      <c r="AH152" s="27"/>
      <c r="AI152" s="27" t="s">
        <v>104</v>
      </c>
      <c r="AJ152" s="27" t="s">
        <v>134</v>
      </c>
      <c r="AK152" s="27" t="s">
        <v>270</v>
      </c>
      <c r="AL152" s="27" t="s">
        <v>578</v>
      </c>
      <c r="AM152" s="27" t="s">
        <v>108</v>
      </c>
      <c r="AN1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152" s="27" t="str">
        <f>TEXT(casesIPO[[#This Row],[Created On]],"yyyy / mm")</f>
        <v>2026 / 02</v>
      </c>
      <c r="AS152" s="27" t="str">
        <f>casesIPO[[#This Row],[Interaction Type]]</f>
        <v>Return / Replace / Scrap</v>
      </c>
      <c r="AT1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3" spans="1:46" x14ac:dyDescent="0.25">
      <c r="A153" s="26">
        <v>46078.6505092593</v>
      </c>
      <c r="B153" s="27" t="s">
        <v>973</v>
      </c>
      <c r="C153" s="27" t="s">
        <v>87</v>
      </c>
      <c r="D153" s="27" t="s">
        <v>88</v>
      </c>
      <c r="E153" s="27" t="s">
        <v>110</v>
      </c>
      <c r="F153" s="27"/>
      <c r="G153" s="27"/>
      <c r="H153" s="27" t="s">
        <v>17</v>
      </c>
      <c r="I153" s="27" t="s">
        <v>148</v>
      </c>
      <c r="J153" s="27" t="s">
        <v>161</v>
      </c>
      <c r="K153" s="27" t="s">
        <v>35</v>
      </c>
      <c r="L153" s="27" t="s">
        <v>974</v>
      </c>
      <c r="M153" s="27" t="s">
        <v>975</v>
      </c>
      <c r="N153" s="28" t="s">
        <v>976</v>
      </c>
      <c r="O153" s="27" t="s">
        <v>977</v>
      </c>
      <c r="P153" s="27" t="s">
        <v>978</v>
      </c>
      <c r="Q153" s="27">
        <v>1</v>
      </c>
      <c r="R153" s="27" t="s">
        <v>17</v>
      </c>
      <c r="S153" s="27" t="s">
        <v>148</v>
      </c>
      <c r="T153" s="27" t="s">
        <v>161</v>
      </c>
      <c r="U153" s="27" t="s">
        <v>35</v>
      </c>
      <c r="V153" s="27">
        <v>20</v>
      </c>
      <c r="W153" s="27" t="s">
        <v>131</v>
      </c>
      <c r="X153" s="27" t="s">
        <v>165</v>
      </c>
      <c r="Y153" s="27"/>
      <c r="Z153" s="27" t="s">
        <v>133</v>
      </c>
      <c r="AA153" s="28"/>
      <c r="AB153" s="27" t="s">
        <v>979</v>
      </c>
      <c r="AC153" s="29"/>
      <c r="AD153" s="27"/>
      <c r="AE153" s="27"/>
      <c r="AF153" s="27">
        <v>46071.791666666701</v>
      </c>
      <c r="AG153" s="27"/>
      <c r="AH153" s="27"/>
      <c r="AI153" s="27" t="s">
        <v>104</v>
      </c>
      <c r="AJ153" s="27" t="s">
        <v>134</v>
      </c>
      <c r="AK153" s="27" t="s">
        <v>529</v>
      </c>
      <c r="AL153" s="27" t="s">
        <v>529</v>
      </c>
      <c r="AM153" s="27" t="s">
        <v>108</v>
      </c>
      <c r="AN1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3" s="27" t="str">
        <f>TEXT(casesIPO[[#This Row],[Created On]],"yyyy / mm")</f>
        <v>2026 / 02</v>
      </c>
      <c r="AS153" s="27" t="str">
        <f>casesIPO[[#This Row],[Interaction Type]]</f>
        <v>Return / Replace / Scrap</v>
      </c>
      <c r="AT1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54" spans="1:46" x14ac:dyDescent="0.25">
      <c r="A154" s="26">
        <v>46078.670138888898</v>
      </c>
      <c r="B154" s="27" t="s">
        <v>980</v>
      </c>
      <c r="C154" s="27" t="s">
        <v>87</v>
      </c>
      <c r="D154" s="27" t="s">
        <v>88</v>
      </c>
      <c r="E154" s="27" t="s">
        <v>110</v>
      </c>
      <c r="F154" s="27"/>
      <c r="G154" s="27"/>
      <c r="H154" s="27" t="s">
        <v>23</v>
      </c>
      <c r="I154" s="27" t="s">
        <v>91</v>
      </c>
      <c r="J154" s="27" t="s">
        <v>251</v>
      </c>
      <c r="K154" s="27" t="s">
        <v>33</v>
      </c>
      <c r="L154" s="27" t="s">
        <v>981</v>
      </c>
      <c r="M154" s="27" t="s">
        <v>787</v>
      </c>
      <c r="N154" s="28" t="s">
        <v>982</v>
      </c>
      <c r="O154" s="27" t="s">
        <v>983</v>
      </c>
      <c r="P154" s="27" t="s">
        <v>984</v>
      </c>
      <c r="Q154" s="27">
        <v>1</v>
      </c>
      <c r="R154" s="27" t="s">
        <v>23</v>
      </c>
      <c r="S154" s="27" t="s">
        <v>91</v>
      </c>
      <c r="T154" s="27" t="s">
        <v>251</v>
      </c>
      <c r="U154" s="27" t="s">
        <v>33</v>
      </c>
      <c r="V154" s="27">
        <v>1</v>
      </c>
      <c r="W154" s="27" t="s">
        <v>155</v>
      </c>
      <c r="X154" s="27" t="s">
        <v>587</v>
      </c>
      <c r="Y154" s="27"/>
      <c r="Z154" s="27" t="s">
        <v>101</v>
      </c>
      <c r="AA154" s="28"/>
      <c r="AB154" s="27" t="s">
        <v>985</v>
      </c>
      <c r="AC154" s="29"/>
      <c r="AD154" s="27"/>
      <c r="AE154" s="27"/>
      <c r="AF154" s="27">
        <v>46027.791666666701</v>
      </c>
      <c r="AG154" s="27"/>
      <c r="AH154" s="27"/>
      <c r="AI154" s="27" t="s">
        <v>104</v>
      </c>
      <c r="AJ154" s="27" t="s">
        <v>105</v>
      </c>
      <c r="AK154" s="27" t="s">
        <v>986</v>
      </c>
      <c r="AL154" s="27" t="s">
        <v>382</v>
      </c>
      <c r="AM154" s="27" t="s">
        <v>108</v>
      </c>
      <c r="AN1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4" s="27" t="str">
        <f>TEXT(casesIPO[[#This Row],[Created On]],"yyyy / mm")</f>
        <v>2026 / 02</v>
      </c>
      <c r="AS154" s="27" t="str">
        <f>casesIPO[[#This Row],[Interaction Type]]</f>
        <v>Return / Replace / Scrap</v>
      </c>
      <c r="AT15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5" spans="1:46" x14ac:dyDescent="0.25">
      <c r="A155" s="26">
        <v>46078.684548611098</v>
      </c>
      <c r="B155" s="27" t="s">
        <v>987</v>
      </c>
      <c r="C155" s="27" t="s">
        <v>87</v>
      </c>
      <c r="D155" s="27" t="s">
        <v>88</v>
      </c>
      <c r="E155" s="27" t="s">
        <v>89</v>
      </c>
      <c r="F155" s="27"/>
      <c r="G155" s="27" t="s">
        <v>90</v>
      </c>
      <c r="H155" s="27" t="s">
        <v>22</v>
      </c>
      <c r="I155" s="27" t="s">
        <v>124</v>
      </c>
      <c r="J155" s="27" t="s">
        <v>125</v>
      </c>
      <c r="K155" s="27" t="s">
        <v>30</v>
      </c>
      <c r="L155" s="27" t="s">
        <v>988</v>
      </c>
      <c r="M155" s="27" t="s">
        <v>807</v>
      </c>
      <c r="N155" s="28" t="s">
        <v>989</v>
      </c>
      <c r="O155" s="27" t="s">
        <v>990</v>
      </c>
      <c r="P155" s="27" t="s">
        <v>991</v>
      </c>
      <c r="Q155" s="27">
        <v>1</v>
      </c>
      <c r="R155" s="27" t="s">
        <v>22</v>
      </c>
      <c r="S155" s="27" t="s">
        <v>124</v>
      </c>
      <c r="T155" s="27" t="s">
        <v>125</v>
      </c>
      <c r="U155" s="27" t="s">
        <v>30</v>
      </c>
      <c r="V155" s="27">
        <v>1</v>
      </c>
      <c r="W155" s="27" t="s">
        <v>187</v>
      </c>
      <c r="X155" s="27" t="s">
        <v>992</v>
      </c>
      <c r="Y155" s="27"/>
      <c r="Z155" s="27" t="s">
        <v>101</v>
      </c>
      <c r="AA155" s="28"/>
      <c r="AB155" s="27" t="s">
        <v>993</v>
      </c>
      <c r="AC155" s="29"/>
      <c r="AD155" s="27"/>
      <c r="AE155" s="27"/>
      <c r="AF155" s="27">
        <v>46219.833333333299</v>
      </c>
      <c r="AG155" s="27"/>
      <c r="AH155" s="27"/>
      <c r="AI155" s="27" t="s">
        <v>204</v>
      </c>
      <c r="AJ155" s="27" t="s">
        <v>105</v>
      </c>
      <c r="AK155" s="27" t="s">
        <v>106</v>
      </c>
      <c r="AL155" s="27" t="s">
        <v>994</v>
      </c>
      <c r="AM155" s="27" t="s">
        <v>108</v>
      </c>
      <c r="AN1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Warped</v>
      </c>
      <c r="AQ1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5" s="27" t="str">
        <f>TEXT(casesIPO[[#This Row],[Created On]],"yyyy / mm")</f>
        <v>2026 / 02</v>
      </c>
      <c r="AS155" s="27" t="str">
        <f>casesIPO[[#This Row],[Interaction Type]]</f>
        <v>Return / Replace / Scrap</v>
      </c>
      <c r="AT15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6" spans="1:46" x14ac:dyDescent="0.25">
      <c r="A156" s="26">
        <v>46078.736979166701</v>
      </c>
      <c r="B156" s="27" t="s">
        <v>995</v>
      </c>
      <c r="C156" s="27" t="s">
        <v>87</v>
      </c>
      <c r="D156" s="27" t="s">
        <v>88</v>
      </c>
      <c r="E156" s="27" t="s">
        <v>89</v>
      </c>
      <c r="F156" s="27"/>
      <c r="G156" s="27" t="s">
        <v>168</v>
      </c>
      <c r="H156" s="27" t="s">
        <v>18</v>
      </c>
      <c r="I156" s="27" t="s">
        <v>460</v>
      </c>
      <c r="J156" s="27" t="s">
        <v>996</v>
      </c>
      <c r="K156" s="27" t="s">
        <v>32</v>
      </c>
      <c r="L156" s="27" t="s">
        <v>997</v>
      </c>
      <c r="M156" s="27" t="s">
        <v>998</v>
      </c>
      <c r="N156" s="28" t="s">
        <v>276</v>
      </c>
      <c r="O156" s="27" t="s">
        <v>999</v>
      </c>
      <c r="P156" s="27"/>
      <c r="Q156" s="27"/>
      <c r="R156" s="27" t="s">
        <v>18</v>
      </c>
      <c r="S156" s="27" t="s">
        <v>460</v>
      </c>
      <c r="T156" s="27" t="s">
        <v>996</v>
      </c>
      <c r="U156" s="27" t="s">
        <v>32</v>
      </c>
      <c r="V156" s="27">
        <v>1</v>
      </c>
      <c r="W156" s="27" t="s">
        <v>266</v>
      </c>
      <c r="X156" s="27" t="s">
        <v>518</v>
      </c>
      <c r="Y156" s="27" t="s">
        <v>519</v>
      </c>
      <c r="Z156" s="27" t="s">
        <v>101</v>
      </c>
      <c r="AA156" s="28"/>
      <c r="AB156" s="27" t="s">
        <v>1000</v>
      </c>
      <c r="AC156" s="29" t="s">
        <v>1001</v>
      </c>
      <c r="AD156" s="27"/>
      <c r="AE156" s="27"/>
      <c r="AF156" s="27"/>
      <c r="AG156" s="27">
        <v>45132.083333333299</v>
      </c>
      <c r="AH156" s="27"/>
      <c r="AI156" s="27" t="s">
        <v>104</v>
      </c>
      <c r="AJ156" s="27" t="s">
        <v>105</v>
      </c>
      <c r="AK156" s="27" t="s">
        <v>1002</v>
      </c>
      <c r="AL156" s="27" t="s">
        <v>146</v>
      </c>
      <c r="AM156" s="27" t="s">
        <v>108</v>
      </c>
      <c r="AN1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Battery Drain</v>
      </c>
      <c r="AQ1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High Battery Consumption</v>
      </c>
      <c r="AR156" s="27" t="str">
        <f>TEXT(casesIPO[[#This Row],[Created On]],"yyyy / mm")</f>
        <v>2026 / 02</v>
      </c>
      <c r="AS156" s="27" t="str">
        <f>casesIPO[[#This Row],[Interaction Type]]</f>
        <v>Return / Replace / Scrap</v>
      </c>
      <c r="AT1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7" spans="1:46" x14ac:dyDescent="0.25">
      <c r="A157" s="26">
        <v>46078.836018518501</v>
      </c>
      <c r="B157" s="27" t="s">
        <v>1003</v>
      </c>
      <c r="C157" s="27" t="s">
        <v>87</v>
      </c>
      <c r="D157" s="27" t="s">
        <v>194</v>
      </c>
      <c r="E157" s="27" t="s">
        <v>195</v>
      </c>
      <c r="F157" s="27"/>
      <c r="G157" s="27"/>
      <c r="H157" s="27" t="s">
        <v>17</v>
      </c>
      <c r="I157" s="27" t="s">
        <v>148</v>
      </c>
      <c r="J157" s="27" t="s">
        <v>522</v>
      </c>
      <c r="K157" s="27" t="s">
        <v>35</v>
      </c>
      <c r="L157" s="27" t="s">
        <v>1004</v>
      </c>
      <c r="M157" s="27" t="s">
        <v>772</v>
      </c>
      <c r="N157" s="28" t="s">
        <v>1005</v>
      </c>
      <c r="O157" s="27" t="s">
        <v>1006</v>
      </c>
      <c r="P157" s="27" t="s">
        <v>1007</v>
      </c>
      <c r="Q157" s="27">
        <v>8</v>
      </c>
      <c r="R157" s="27" t="s">
        <v>17</v>
      </c>
      <c r="S157" s="27" t="s">
        <v>148</v>
      </c>
      <c r="T157" s="27" t="s">
        <v>522</v>
      </c>
      <c r="U157" s="27" t="s">
        <v>35</v>
      </c>
      <c r="V157" s="27">
        <v>3</v>
      </c>
      <c r="W157" s="27" t="s">
        <v>1008</v>
      </c>
      <c r="X157" s="27" t="s">
        <v>1009</v>
      </c>
      <c r="Y157" s="27"/>
      <c r="Z157" s="27" t="s">
        <v>202</v>
      </c>
      <c r="AA157" s="28"/>
      <c r="AB157" s="27"/>
      <c r="AC157" s="29"/>
      <c r="AD157" s="27"/>
      <c r="AE157" s="27"/>
      <c r="AF157" s="27">
        <v>46077.791666666701</v>
      </c>
      <c r="AG157" s="27"/>
      <c r="AH157" s="27"/>
      <c r="AI157" s="27" t="s">
        <v>204</v>
      </c>
      <c r="AJ157" s="27" t="s">
        <v>105</v>
      </c>
      <c r="AK157" s="27" t="s">
        <v>529</v>
      </c>
      <c r="AL157" s="27" t="s">
        <v>529</v>
      </c>
      <c r="AM157" s="27" t="s">
        <v>108</v>
      </c>
      <c r="AN1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1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1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7" s="27" t="str">
        <f>TEXT(casesIPO[[#This Row],[Created On]],"yyyy / mm")</f>
        <v>2026 / 02</v>
      </c>
      <c r="AS157" s="27" t="str">
        <f>casesIPO[[#This Row],[Interaction Type]]</f>
        <v>Credit / Debit Request</v>
      </c>
      <c r="AT15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58" spans="1:46" x14ac:dyDescent="0.25">
      <c r="A158" s="26">
        <v>46078.838460648098</v>
      </c>
      <c r="B158" s="27" t="s">
        <v>1010</v>
      </c>
      <c r="C158" s="27" t="s">
        <v>87</v>
      </c>
      <c r="D158" s="27" t="s">
        <v>88</v>
      </c>
      <c r="E158" s="27" t="s">
        <v>62</v>
      </c>
      <c r="F158" s="27"/>
      <c r="G158" s="27"/>
      <c r="H158" s="27" t="s">
        <v>17</v>
      </c>
      <c r="I158" s="27" t="s">
        <v>148</v>
      </c>
      <c r="J158" s="27" t="s">
        <v>169</v>
      </c>
      <c r="K158" s="27" t="s">
        <v>35</v>
      </c>
      <c r="L158" s="27" t="s">
        <v>1011</v>
      </c>
      <c r="M158" s="27" t="s">
        <v>1012</v>
      </c>
      <c r="N158" s="28" t="s">
        <v>1013</v>
      </c>
      <c r="O158" s="27" t="s">
        <v>1014</v>
      </c>
      <c r="P158" s="27" t="s">
        <v>1015</v>
      </c>
      <c r="Q158" s="27">
        <v>1</v>
      </c>
      <c r="R158" s="27" t="s">
        <v>17</v>
      </c>
      <c r="S158" s="27" t="s">
        <v>148</v>
      </c>
      <c r="T158" s="27" t="s">
        <v>169</v>
      </c>
      <c r="U158" s="27" t="s">
        <v>35</v>
      </c>
      <c r="V158" s="27">
        <v>75</v>
      </c>
      <c r="W158" s="27" t="s">
        <v>618</v>
      </c>
      <c r="X158" s="27" t="s">
        <v>619</v>
      </c>
      <c r="Y158" s="27"/>
      <c r="Z158" s="27" t="s">
        <v>53</v>
      </c>
      <c r="AA158" s="28"/>
      <c r="AB158" s="27" t="s">
        <v>1016</v>
      </c>
      <c r="AC158" s="29"/>
      <c r="AD158" s="27"/>
      <c r="AE158" s="27"/>
      <c r="AF158" s="27">
        <v>46070.791666666701</v>
      </c>
      <c r="AG158" s="27"/>
      <c r="AH158" s="27"/>
      <c r="AI158" s="27" t="s">
        <v>419</v>
      </c>
      <c r="AJ158" s="27" t="s">
        <v>134</v>
      </c>
      <c r="AK158" s="27" t="s">
        <v>529</v>
      </c>
      <c r="AL158" s="27" t="s">
        <v>529</v>
      </c>
      <c r="AM158" s="27" t="s">
        <v>108</v>
      </c>
      <c r="AN1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8" s="27" t="str">
        <f>TEXT(casesIPO[[#This Row],[Created On]],"yyyy / mm")</f>
        <v>2026 / 02</v>
      </c>
      <c r="AS158" s="27" t="str">
        <f>casesIPO[[#This Row],[Interaction Type]]</f>
        <v>Return / Replace / Scrap</v>
      </c>
      <c r="AT15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59" spans="1:46" x14ac:dyDescent="0.25">
      <c r="A159" s="26">
        <v>46079.325868055603</v>
      </c>
      <c r="B159" s="27" t="s">
        <v>1017</v>
      </c>
      <c r="C159" s="27" t="s">
        <v>87</v>
      </c>
      <c r="D159" s="27" t="s">
        <v>194</v>
      </c>
      <c r="E159" s="27" t="s">
        <v>195</v>
      </c>
      <c r="F159" s="27"/>
      <c r="G159" s="27"/>
      <c r="H159" s="27" t="s">
        <v>22</v>
      </c>
      <c r="I159" s="27" t="s">
        <v>124</v>
      </c>
      <c r="J159" s="27" t="s">
        <v>1018</v>
      </c>
      <c r="K159" s="27" t="s">
        <v>1019</v>
      </c>
      <c r="L159" s="27" t="s">
        <v>1020</v>
      </c>
      <c r="M159" s="27" t="s">
        <v>1021</v>
      </c>
      <c r="N159" s="28" t="s">
        <v>1022</v>
      </c>
      <c r="O159" s="27" t="s">
        <v>1023</v>
      </c>
      <c r="P159" s="27" t="s">
        <v>1024</v>
      </c>
      <c r="Q159" s="27"/>
      <c r="R159" s="27" t="s">
        <v>22</v>
      </c>
      <c r="S159" s="27" t="s">
        <v>124</v>
      </c>
      <c r="T159" s="27" t="s">
        <v>1018</v>
      </c>
      <c r="U159" s="27" t="s">
        <v>1019</v>
      </c>
      <c r="V159" s="27">
        <v>1</v>
      </c>
      <c r="W159" s="27" t="s">
        <v>364</v>
      </c>
      <c r="X159" s="27" t="s">
        <v>757</v>
      </c>
      <c r="Y159" s="27"/>
      <c r="Z159" s="27" t="s">
        <v>53</v>
      </c>
      <c r="AA159" s="28"/>
      <c r="AB159" s="27"/>
      <c r="AC159" s="29"/>
      <c r="AD159" s="27"/>
      <c r="AE159" s="27"/>
      <c r="AF159" s="27"/>
      <c r="AG159" s="27">
        <v>46079</v>
      </c>
      <c r="AH159" s="27"/>
      <c r="AI159" s="27" t="s">
        <v>204</v>
      </c>
      <c r="AJ159" s="27" t="s">
        <v>105</v>
      </c>
      <c r="AK159" s="27" t="s">
        <v>1025</v>
      </c>
      <c r="AL159" s="27" t="s">
        <v>1025</v>
      </c>
      <c r="AM159" s="27" t="s">
        <v>108</v>
      </c>
      <c r="AN1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9" s="27" t="str">
        <f>TEXT(casesIPO[[#This Row],[Created On]],"yyyy / mm")</f>
        <v>2026 / 02</v>
      </c>
      <c r="AS159" s="27" t="str">
        <f>casesIPO[[#This Row],[Interaction Type]]</f>
        <v>Credit / Debit Request</v>
      </c>
      <c r="AT15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60" spans="1:46" x14ac:dyDescent="0.25">
      <c r="A160" s="26">
        <v>46079.348831018498</v>
      </c>
      <c r="B160" s="27" t="s">
        <v>1026</v>
      </c>
      <c r="C160" s="27" t="s">
        <v>87</v>
      </c>
      <c r="D160" s="27" t="s">
        <v>88</v>
      </c>
      <c r="E160" s="27" t="s">
        <v>110</v>
      </c>
      <c r="F160" s="27"/>
      <c r="G160" s="27"/>
      <c r="H160" s="27" t="s">
        <v>720</v>
      </c>
      <c r="I160" s="27" t="s">
        <v>148</v>
      </c>
      <c r="J160" s="27" t="s">
        <v>1027</v>
      </c>
      <c r="K160" s="27" t="s">
        <v>31</v>
      </c>
      <c r="L160" s="27" t="s">
        <v>1028</v>
      </c>
      <c r="M160" s="27" t="s">
        <v>1029</v>
      </c>
      <c r="N160" s="28" t="s">
        <v>1030</v>
      </c>
      <c r="O160" s="27" t="s">
        <v>1031</v>
      </c>
      <c r="P160" s="27" t="s">
        <v>1032</v>
      </c>
      <c r="Q160" s="27">
        <v>2</v>
      </c>
      <c r="R160" s="27" t="s">
        <v>720</v>
      </c>
      <c r="S160" s="27" t="s">
        <v>148</v>
      </c>
      <c r="T160" s="27" t="s">
        <v>1027</v>
      </c>
      <c r="U160" s="27" t="s">
        <v>31</v>
      </c>
      <c r="V160" s="27">
        <v>1</v>
      </c>
      <c r="W160" s="27" t="s">
        <v>131</v>
      </c>
      <c r="X160" s="27" t="s">
        <v>165</v>
      </c>
      <c r="Y160" s="27"/>
      <c r="Z160" s="27" t="s">
        <v>133</v>
      </c>
      <c r="AA160" s="28"/>
      <c r="AB160" s="27" t="s">
        <v>1033</v>
      </c>
      <c r="AC160" s="29"/>
      <c r="AD160" s="27"/>
      <c r="AE160" s="27"/>
      <c r="AF160" s="27">
        <v>46064.791666666701</v>
      </c>
      <c r="AG160" s="27"/>
      <c r="AH160" s="27"/>
      <c r="AI160" s="27" t="s">
        <v>419</v>
      </c>
      <c r="AJ160" s="27" t="s">
        <v>134</v>
      </c>
      <c r="AK160" s="27" t="s">
        <v>529</v>
      </c>
      <c r="AL160" s="27" t="s">
        <v>529</v>
      </c>
      <c r="AM160" s="27" t="s">
        <v>108</v>
      </c>
      <c r="AN1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0" s="27" t="str">
        <f>TEXT(casesIPO[[#This Row],[Created On]],"yyyy / mm")</f>
        <v>2026 / 02</v>
      </c>
      <c r="AS160" s="27" t="str">
        <f>casesIPO[[#This Row],[Interaction Type]]</f>
        <v>Return / Replace / Scrap</v>
      </c>
      <c r="AT1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61" spans="1:46" x14ac:dyDescent="0.25">
      <c r="A161" s="26">
        <v>46079.348831018498</v>
      </c>
      <c r="B161" s="27" t="s">
        <v>1026</v>
      </c>
      <c r="C161" s="27" t="s">
        <v>87</v>
      </c>
      <c r="D161" s="27" t="s">
        <v>88</v>
      </c>
      <c r="E161" s="27" t="s">
        <v>110</v>
      </c>
      <c r="F161" s="27"/>
      <c r="G161" s="27"/>
      <c r="H161" s="27" t="s">
        <v>720</v>
      </c>
      <c r="I161" s="27" t="s">
        <v>148</v>
      </c>
      <c r="J161" s="27" t="s">
        <v>1027</v>
      </c>
      <c r="K161" s="27" t="s">
        <v>31</v>
      </c>
      <c r="L161" s="27" t="s">
        <v>1028</v>
      </c>
      <c r="M161" s="27" t="s">
        <v>1029</v>
      </c>
      <c r="N161" s="28" t="s">
        <v>1030</v>
      </c>
      <c r="O161" s="27" t="s">
        <v>1031</v>
      </c>
      <c r="P161" s="27" t="s">
        <v>1032</v>
      </c>
      <c r="Q161" s="27">
        <v>1</v>
      </c>
      <c r="R161" s="27" t="s">
        <v>720</v>
      </c>
      <c r="S161" s="27" t="s">
        <v>148</v>
      </c>
      <c r="T161" s="27" t="s">
        <v>1027</v>
      </c>
      <c r="U161" s="27" t="s">
        <v>31</v>
      </c>
      <c r="V161" s="27">
        <v>1</v>
      </c>
      <c r="W161" s="27" t="s">
        <v>1034</v>
      </c>
      <c r="X161" s="27" t="s">
        <v>1035</v>
      </c>
      <c r="Y161" s="27"/>
      <c r="Z161" s="27" t="s">
        <v>53</v>
      </c>
      <c r="AA161" s="28"/>
      <c r="AB161" s="27" t="s">
        <v>1036</v>
      </c>
      <c r="AC161" s="29"/>
      <c r="AD161" s="27"/>
      <c r="AE161" s="27"/>
      <c r="AF161" s="27">
        <v>46065.083333333299</v>
      </c>
      <c r="AG161" s="27"/>
      <c r="AH161" s="27"/>
      <c r="AI161" s="27" t="s">
        <v>419</v>
      </c>
      <c r="AJ161" s="27" t="s">
        <v>134</v>
      </c>
      <c r="AK161" s="27" t="s">
        <v>529</v>
      </c>
      <c r="AL161" s="27" t="s">
        <v>529</v>
      </c>
      <c r="AM161" s="27" t="s">
        <v>108</v>
      </c>
      <c r="AN1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1" s="27" t="str">
        <f>TEXT(casesIPO[[#This Row],[Created On]],"yyyy / mm")</f>
        <v>2026 / 02</v>
      </c>
      <c r="AS161" s="27" t="str">
        <f>casesIPO[[#This Row],[Interaction Type]]</f>
        <v>Return / Replace / Scrap</v>
      </c>
      <c r="AT16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62" spans="1:46" x14ac:dyDescent="0.25">
      <c r="A162" s="26">
        <v>46079.3584722222</v>
      </c>
      <c r="B162" s="27" t="s">
        <v>1037</v>
      </c>
      <c r="C162" s="27" t="s">
        <v>87</v>
      </c>
      <c r="D162" s="27" t="s">
        <v>88</v>
      </c>
      <c r="E162" s="27" t="s">
        <v>62</v>
      </c>
      <c r="F162" s="27"/>
      <c r="G162" s="27"/>
      <c r="H162" s="27" t="s">
        <v>720</v>
      </c>
      <c r="I162" s="27" t="s">
        <v>148</v>
      </c>
      <c r="J162" s="27" t="s">
        <v>1027</v>
      </c>
      <c r="K162" s="27" t="s">
        <v>31</v>
      </c>
      <c r="L162" s="27" t="s">
        <v>1038</v>
      </c>
      <c r="M162" s="27" t="s">
        <v>1029</v>
      </c>
      <c r="N162" s="28" t="s">
        <v>1039</v>
      </c>
      <c r="O162" s="27" t="s">
        <v>1040</v>
      </c>
      <c r="P162" s="27" t="s">
        <v>1041</v>
      </c>
      <c r="Q162" s="27">
        <v>1</v>
      </c>
      <c r="R162" s="27" t="s">
        <v>720</v>
      </c>
      <c r="S162" s="27" t="s">
        <v>148</v>
      </c>
      <c r="T162" s="27" t="s">
        <v>1027</v>
      </c>
      <c r="U162" s="27" t="s">
        <v>31</v>
      </c>
      <c r="V162" s="27">
        <v>1</v>
      </c>
      <c r="W162" s="27" t="s">
        <v>618</v>
      </c>
      <c r="X162" s="27" t="s">
        <v>619</v>
      </c>
      <c r="Y162" s="27"/>
      <c r="Z162" s="27" t="s">
        <v>53</v>
      </c>
      <c r="AA162" s="28"/>
      <c r="AB162" s="27" t="s">
        <v>1042</v>
      </c>
      <c r="AC162" s="29"/>
      <c r="AD162" s="27"/>
      <c r="AE162" s="27"/>
      <c r="AF162" s="27">
        <v>46037.791666666701</v>
      </c>
      <c r="AG162" s="27"/>
      <c r="AH162" s="27"/>
      <c r="AI162" s="27" t="s">
        <v>419</v>
      </c>
      <c r="AJ162" s="27" t="s">
        <v>134</v>
      </c>
      <c r="AK162" s="27" t="s">
        <v>529</v>
      </c>
      <c r="AL162" s="27" t="s">
        <v>529</v>
      </c>
      <c r="AM162" s="27" t="s">
        <v>108</v>
      </c>
      <c r="AN1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2" s="27" t="str">
        <f>TEXT(casesIPO[[#This Row],[Created On]],"yyyy / mm")</f>
        <v>2026 / 02</v>
      </c>
      <c r="AS162" s="27" t="str">
        <f>casesIPO[[#This Row],[Interaction Type]]</f>
        <v>Return / Replace / Scrap</v>
      </c>
      <c r="AT1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63" spans="1:46" x14ac:dyDescent="0.25">
      <c r="A163" s="26">
        <v>46079.457291666702</v>
      </c>
      <c r="B163" s="27" t="s">
        <v>1043</v>
      </c>
      <c r="C163" s="27" t="s">
        <v>87</v>
      </c>
      <c r="D163" s="27" t="s">
        <v>194</v>
      </c>
      <c r="E163" s="27" t="s">
        <v>195</v>
      </c>
      <c r="F163" s="27"/>
      <c r="G163" s="27"/>
      <c r="H163" s="27" t="s">
        <v>17</v>
      </c>
      <c r="I163" s="27" t="s">
        <v>148</v>
      </c>
      <c r="J163" s="27" t="s">
        <v>800</v>
      </c>
      <c r="K163" s="27" t="s">
        <v>31</v>
      </c>
      <c r="L163" s="27" t="s">
        <v>1044</v>
      </c>
      <c r="M163" s="27" t="s">
        <v>1045</v>
      </c>
      <c r="N163" s="28" t="s">
        <v>1046</v>
      </c>
      <c r="O163" s="27" t="s">
        <v>1047</v>
      </c>
      <c r="P163" s="27" t="s">
        <v>1048</v>
      </c>
      <c r="Q163" s="27"/>
      <c r="R163" s="27" t="s">
        <v>17</v>
      </c>
      <c r="S163" s="27" t="s">
        <v>148</v>
      </c>
      <c r="T163" s="27" t="s">
        <v>800</v>
      </c>
      <c r="U163" s="27" t="s">
        <v>31</v>
      </c>
      <c r="V163" s="27">
        <v>1</v>
      </c>
      <c r="W163" s="27" t="s">
        <v>364</v>
      </c>
      <c r="X163" s="27" t="s">
        <v>365</v>
      </c>
      <c r="Y163" s="27"/>
      <c r="Z163" s="27" t="s">
        <v>53</v>
      </c>
      <c r="AA163" s="28"/>
      <c r="AB163" s="27"/>
      <c r="AC163" s="29"/>
      <c r="AD163" s="27"/>
      <c r="AE163" s="27"/>
      <c r="AF163" s="27">
        <v>46051.791666666701</v>
      </c>
      <c r="AG163" s="27"/>
      <c r="AH163" s="27"/>
      <c r="AI163" s="27" t="s">
        <v>204</v>
      </c>
      <c r="AJ163" s="27" t="s">
        <v>134</v>
      </c>
      <c r="AK163" s="27" t="s">
        <v>529</v>
      </c>
      <c r="AL163" s="27" t="s">
        <v>529</v>
      </c>
      <c r="AM163" s="27" t="s">
        <v>108</v>
      </c>
      <c r="AN1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3" s="27" t="str">
        <f>TEXT(casesIPO[[#This Row],[Created On]],"yyyy / mm")</f>
        <v>2026 / 02</v>
      </c>
      <c r="AS163" s="27" t="str">
        <f>casesIPO[[#This Row],[Interaction Type]]</f>
        <v>Credit / Debit Request</v>
      </c>
      <c r="AT16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64" spans="1:46" x14ac:dyDescent="0.25">
      <c r="A164" s="26">
        <v>46079.463564814803</v>
      </c>
      <c r="B164" s="27" t="s">
        <v>1049</v>
      </c>
      <c r="C164" s="27" t="s">
        <v>87</v>
      </c>
      <c r="D164" s="27" t="s">
        <v>194</v>
      </c>
      <c r="E164" s="27" t="s">
        <v>195</v>
      </c>
      <c r="F164" s="27"/>
      <c r="G164" s="27"/>
      <c r="H164" s="27" t="s">
        <v>17</v>
      </c>
      <c r="I164" s="27" t="s">
        <v>148</v>
      </c>
      <c r="J164" s="27" t="s">
        <v>169</v>
      </c>
      <c r="K164" s="27" t="s">
        <v>31</v>
      </c>
      <c r="L164" s="27" t="s">
        <v>1050</v>
      </c>
      <c r="M164" s="27" t="s">
        <v>1045</v>
      </c>
      <c r="N164" s="28" t="s">
        <v>1046</v>
      </c>
      <c r="O164" s="27" t="s">
        <v>1047</v>
      </c>
      <c r="P164" s="27" t="s">
        <v>1051</v>
      </c>
      <c r="Q164" s="27"/>
      <c r="R164" s="27" t="s">
        <v>17</v>
      </c>
      <c r="S164" s="27" t="s">
        <v>148</v>
      </c>
      <c r="T164" s="27" t="s">
        <v>169</v>
      </c>
      <c r="U164" s="27" t="s">
        <v>31</v>
      </c>
      <c r="V164" s="27">
        <v>1</v>
      </c>
      <c r="W164" s="27" t="s">
        <v>364</v>
      </c>
      <c r="X164" s="27" t="s">
        <v>365</v>
      </c>
      <c r="Y164" s="27"/>
      <c r="Z164" s="27" t="s">
        <v>53</v>
      </c>
      <c r="AA164" s="28"/>
      <c r="AB164" s="27"/>
      <c r="AC164" s="29"/>
      <c r="AD164" s="27"/>
      <c r="AE164" s="27"/>
      <c r="AF164" s="27">
        <v>46021.083333333299</v>
      </c>
      <c r="AG164" s="27"/>
      <c r="AH164" s="27"/>
      <c r="AI164" s="27" t="s">
        <v>204</v>
      </c>
      <c r="AJ164" s="27" t="s">
        <v>134</v>
      </c>
      <c r="AK164" s="27" t="s">
        <v>529</v>
      </c>
      <c r="AL164" s="27" t="s">
        <v>529</v>
      </c>
      <c r="AM164" s="27" t="s">
        <v>108</v>
      </c>
      <c r="AN1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4" s="27" t="str">
        <f>TEXT(casesIPO[[#This Row],[Created On]],"yyyy / mm")</f>
        <v>2026 / 02</v>
      </c>
      <c r="AS164" s="27" t="str">
        <f>casesIPO[[#This Row],[Interaction Type]]</f>
        <v>Credit / Debit Request</v>
      </c>
      <c r="AT16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65" spans="1:46" x14ac:dyDescent="0.25">
      <c r="A165" s="26">
        <v>46079.475173611099</v>
      </c>
      <c r="B165" s="27" t="s">
        <v>1052</v>
      </c>
      <c r="C165" s="27" t="s">
        <v>87</v>
      </c>
      <c r="D165" s="27" t="s">
        <v>194</v>
      </c>
      <c r="E165" s="27" t="s">
        <v>195</v>
      </c>
      <c r="F165" s="27"/>
      <c r="G165" s="27"/>
      <c r="H165" s="27" t="s">
        <v>17</v>
      </c>
      <c r="I165" s="27" t="s">
        <v>148</v>
      </c>
      <c r="J165" s="27" t="s">
        <v>169</v>
      </c>
      <c r="K165" s="27" t="s">
        <v>31</v>
      </c>
      <c r="L165" s="27" t="s">
        <v>1053</v>
      </c>
      <c r="M165" s="27" t="s">
        <v>975</v>
      </c>
      <c r="N165" s="28" t="s">
        <v>1054</v>
      </c>
      <c r="O165" s="27" t="s">
        <v>1055</v>
      </c>
      <c r="P165" s="27" t="s">
        <v>1056</v>
      </c>
      <c r="Q165" s="27"/>
      <c r="R165" s="27" t="s">
        <v>17</v>
      </c>
      <c r="S165" s="27" t="s">
        <v>148</v>
      </c>
      <c r="T165" s="27" t="s">
        <v>169</v>
      </c>
      <c r="U165" s="27" t="s">
        <v>31</v>
      </c>
      <c r="V165" s="27">
        <v>1</v>
      </c>
      <c r="W165" s="27" t="s">
        <v>364</v>
      </c>
      <c r="X165" s="27" t="s">
        <v>365</v>
      </c>
      <c r="Y165" s="27"/>
      <c r="Z165" s="27" t="s">
        <v>53</v>
      </c>
      <c r="AA165" s="28"/>
      <c r="AB165" s="27"/>
      <c r="AC165" s="29"/>
      <c r="AD165" s="27"/>
      <c r="AE165" s="27"/>
      <c r="AF165" s="27">
        <v>46070.791666666701</v>
      </c>
      <c r="AG165" s="27"/>
      <c r="AH165" s="27"/>
      <c r="AI165" s="27" t="s">
        <v>204</v>
      </c>
      <c r="AJ165" s="27" t="s">
        <v>105</v>
      </c>
      <c r="AK165" s="27" t="s">
        <v>529</v>
      </c>
      <c r="AL165" s="27" t="s">
        <v>529</v>
      </c>
      <c r="AM165" s="27" t="s">
        <v>108</v>
      </c>
      <c r="AN1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5" s="27" t="str">
        <f>TEXT(casesIPO[[#This Row],[Created On]],"yyyy / mm")</f>
        <v>2026 / 02</v>
      </c>
      <c r="AS165" s="27" t="str">
        <f>casesIPO[[#This Row],[Interaction Type]]</f>
        <v>Credit / Debit Request</v>
      </c>
      <c r="AT16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66" spans="1:46" x14ac:dyDescent="0.25">
      <c r="A166" s="26">
        <v>46079.5078125</v>
      </c>
      <c r="B166" s="27" t="s">
        <v>1057</v>
      </c>
      <c r="C166" s="27" t="s">
        <v>87</v>
      </c>
      <c r="D166" s="27" t="s">
        <v>88</v>
      </c>
      <c r="E166" s="27" t="s">
        <v>89</v>
      </c>
      <c r="F166" s="27"/>
      <c r="G166" s="27" t="s">
        <v>90</v>
      </c>
      <c r="H166" s="27" t="s">
        <v>17</v>
      </c>
      <c r="I166" s="27" t="s">
        <v>148</v>
      </c>
      <c r="J166" s="27" t="s">
        <v>149</v>
      </c>
      <c r="K166" s="27" t="s">
        <v>35</v>
      </c>
      <c r="L166" s="27" t="s">
        <v>1058</v>
      </c>
      <c r="M166" s="27" t="s">
        <v>1059</v>
      </c>
      <c r="N166" s="28" t="s">
        <v>1060</v>
      </c>
      <c r="O166" s="27" t="s">
        <v>1061</v>
      </c>
      <c r="P166" s="27" t="s">
        <v>1062</v>
      </c>
      <c r="Q166" s="27">
        <v>7</v>
      </c>
      <c r="R166" s="27" t="s">
        <v>17</v>
      </c>
      <c r="S166" s="27" t="s">
        <v>148</v>
      </c>
      <c r="T166" s="27" t="s">
        <v>149</v>
      </c>
      <c r="U166" s="27" t="s">
        <v>35</v>
      </c>
      <c r="V166" s="27">
        <v>1</v>
      </c>
      <c r="W166" s="27" t="s">
        <v>98</v>
      </c>
      <c r="X166" s="27" t="s">
        <v>317</v>
      </c>
      <c r="Y166" s="27"/>
      <c r="Z166" s="27" t="s">
        <v>101</v>
      </c>
      <c r="AA166" s="28"/>
      <c r="AB166" s="27" t="s">
        <v>1063</v>
      </c>
      <c r="AC166" s="29" t="s">
        <v>1064</v>
      </c>
      <c r="AD166" s="27"/>
      <c r="AE166" s="27"/>
      <c r="AF166" s="27">
        <v>46054.791666666701</v>
      </c>
      <c r="AG166" s="27"/>
      <c r="AH166" s="27"/>
      <c r="AI166" s="27" t="s">
        <v>104</v>
      </c>
      <c r="AJ166" s="27" t="s">
        <v>105</v>
      </c>
      <c r="AK166" s="27" t="s">
        <v>529</v>
      </c>
      <c r="AL166" s="27" t="s">
        <v>408</v>
      </c>
      <c r="AM166" s="27" t="s">
        <v>108</v>
      </c>
      <c r="AN1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6" s="27" t="str">
        <f>TEXT(casesIPO[[#This Row],[Created On]],"yyyy / mm")</f>
        <v>2026 / 02</v>
      </c>
      <c r="AS166" s="27" t="str">
        <f>casesIPO[[#This Row],[Interaction Type]]</f>
        <v>Return / Replace / Scrap</v>
      </c>
      <c r="AT16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67" spans="1:46" x14ac:dyDescent="0.25">
      <c r="A167" s="26">
        <v>46079.523159722201</v>
      </c>
      <c r="B167" s="27" t="s">
        <v>1065</v>
      </c>
      <c r="C167" s="27" t="s">
        <v>87</v>
      </c>
      <c r="D167" s="27" t="s">
        <v>88</v>
      </c>
      <c r="E167" s="27" t="s">
        <v>89</v>
      </c>
      <c r="F167" s="27"/>
      <c r="G167" s="27" t="s">
        <v>90</v>
      </c>
      <c r="H167" s="27" t="s">
        <v>17</v>
      </c>
      <c r="I167" s="27" t="s">
        <v>148</v>
      </c>
      <c r="J167" s="27" t="s">
        <v>169</v>
      </c>
      <c r="K167" s="27" t="s">
        <v>35</v>
      </c>
      <c r="L167" s="27" t="s">
        <v>1066</v>
      </c>
      <c r="M167" s="27" t="s">
        <v>1059</v>
      </c>
      <c r="N167" s="28" t="s">
        <v>1067</v>
      </c>
      <c r="O167" s="27" t="s">
        <v>1068</v>
      </c>
      <c r="P167" s="27" t="s">
        <v>1069</v>
      </c>
      <c r="Q167" s="27">
        <v>18</v>
      </c>
      <c r="R167" s="27" t="s">
        <v>17</v>
      </c>
      <c r="S167" s="27" t="s">
        <v>148</v>
      </c>
      <c r="T167" s="27" t="s">
        <v>169</v>
      </c>
      <c r="U167" s="27" t="s">
        <v>35</v>
      </c>
      <c r="V167" s="27">
        <v>1</v>
      </c>
      <c r="W167" s="27" t="s">
        <v>98</v>
      </c>
      <c r="X167" s="27" t="s">
        <v>1070</v>
      </c>
      <c r="Y167" s="27"/>
      <c r="Z167" s="27" t="s">
        <v>101</v>
      </c>
      <c r="AA167" s="28"/>
      <c r="AB167" s="27" t="s">
        <v>1071</v>
      </c>
      <c r="AC167" s="29" t="s">
        <v>1072</v>
      </c>
      <c r="AD167" s="27"/>
      <c r="AE167" s="27"/>
      <c r="AF167" s="27">
        <v>45960.833333333299</v>
      </c>
      <c r="AG167" s="27"/>
      <c r="AH167" s="27"/>
      <c r="AI167" s="27" t="s">
        <v>178</v>
      </c>
      <c r="AJ167" s="27" t="s">
        <v>134</v>
      </c>
      <c r="AK167" s="27" t="s">
        <v>529</v>
      </c>
      <c r="AL167" s="27" t="s">
        <v>529</v>
      </c>
      <c r="AM167" s="27" t="s">
        <v>108</v>
      </c>
      <c r="AN1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1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7" s="27" t="str">
        <f>TEXT(casesIPO[[#This Row],[Created On]],"yyyy / mm")</f>
        <v>2026 / 02</v>
      </c>
      <c r="AS167" s="27" t="str">
        <f>casesIPO[[#This Row],[Interaction Type]]</f>
        <v>Return / Replace / Scrap</v>
      </c>
      <c r="AT1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68" spans="1:46" x14ac:dyDescent="0.25">
      <c r="A168" s="26">
        <v>46079.578379629602</v>
      </c>
      <c r="B168" s="27" t="s">
        <v>1073</v>
      </c>
      <c r="C168" s="27" t="s">
        <v>87</v>
      </c>
      <c r="D168" s="27" t="s">
        <v>88</v>
      </c>
      <c r="E168" s="27" t="s">
        <v>89</v>
      </c>
      <c r="F168" s="27"/>
      <c r="G168" s="27" t="s">
        <v>168</v>
      </c>
      <c r="H168" s="27" t="s">
        <v>720</v>
      </c>
      <c r="I168" s="27" t="s">
        <v>182</v>
      </c>
      <c r="J168" s="27" t="s">
        <v>763</v>
      </c>
      <c r="K168" s="27" t="s">
        <v>288</v>
      </c>
      <c r="L168" s="27" t="s">
        <v>1074</v>
      </c>
      <c r="M168" s="27" t="s">
        <v>1075</v>
      </c>
      <c r="N168" s="28" t="s">
        <v>1076</v>
      </c>
      <c r="O168" s="27" t="s">
        <v>1077</v>
      </c>
      <c r="P168" s="27" t="s">
        <v>1078</v>
      </c>
      <c r="Q168" s="27"/>
      <c r="R168" s="27" t="s">
        <v>720</v>
      </c>
      <c r="S168" s="27" t="s">
        <v>182</v>
      </c>
      <c r="T168" s="27" t="s">
        <v>763</v>
      </c>
      <c r="U168" s="27" t="s">
        <v>288</v>
      </c>
      <c r="V168" s="27">
        <v>2</v>
      </c>
      <c r="W168" s="27" t="s">
        <v>958</v>
      </c>
      <c r="X168" s="27" t="s">
        <v>959</v>
      </c>
      <c r="Y168" s="27"/>
      <c r="Z168" s="27" t="s">
        <v>101</v>
      </c>
      <c r="AA168" s="28"/>
      <c r="AB168" s="27"/>
      <c r="AC168" s="29" t="s">
        <v>1079</v>
      </c>
      <c r="AD168" s="27"/>
      <c r="AE168" s="27"/>
      <c r="AF168" s="27">
        <v>45620.791666666701</v>
      </c>
      <c r="AG168" s="27"/>
      <c r="AH168" s="27"/>
      <c r="AI168" s="27" t="s">
        <v>178</v>
      </c>
      <c r="AJ168" s="27" t="s">
        <v>134</v>
      </c>
      <c r="AK168" s="27" t="s">
        <v>1080</v>
      </c>
      <c r="AL168" s="27" t="s">
        <v>1080</v>
      </c>
      <c r="AM168" s="27" t="s">
        <v>108</v>
      </c>
      <c r="AN1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1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Shaft</v>
      </c>
      <c r="AQ1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8" s="27" t="str">
        <f>TEXT(casesIPO[[#This Row],[Created On]],"yyyy / mm")</f>
        <v>2026 / 02</v>
      </c>
      <c r="AS168" s="27" t="str">
        <f>casesIPO[[#This Row],[Interaction Type]]</f>
        <v>Return / Replace / Scrap</v>
      </c>
      <c r="AT16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69" spans="1:46" x14ac:dyDescent="0.25">
      <c r="A169" s="26">
        <v>46079.584618055596</v>
      </c>
      <c r="B169" s="27" t="s">
        <v>1081</v>
      </c>
      <c r="C169" s="27" t="s">
        <v>87</v>
      </c>
      <c r="D169" s="27" t="s">
        <v>88</v>
      </c>
      <c r="E169" s="27" t="s">
        <v>110</v>
      </c>
      <c r="F169" s="27"/>
      <c r="G169" s="27"/>
      <c r="H169" s="27" t="s">
        <v>720</v>
      </c>
      <c r="I169" s="27" t="s">
        <v>182</v>
      </c>
      <c r="J169" s="27" t="s">
        <v>763</v>
      </c>
      <c r="K169" s="27" t="s">
        <v>288</v>
      </c>
      <c r="L169" s="27" t="s">
        <v>1082</v>
      </c>
      <c r="M169" s="27" t="s">
        <v>127</v>
      </c>
      <c r="N169" s="28" t="s">
        <v>1083</v>
      </c>
      <c r="O169" s="27" t="s">
        <v>1084</v>
      </c>
      <c r="P169" s="27" t="s">
        <v>1085</v>
      </c>
      <c r="Q169" s="27">
        <v>14</v>
      </c>
      <c r="R169" s="27"/>
      <c r="S169" s="27"/>
      <c r="T169" s="27"/>
      <c r="U169" s="27"/>
      <c r="V169" s="27">
        <v>1</v>
      </c>
      <c r="W169" s="27"/>
      <c r="X169" s="27"/>
      <c r="Y169" s="27"/>
      <c r="Z169" s="27"/>
      <c r="AA169" s="28"/>
      <c r="AB169" s="27" t="s">
        <v>1086</v>
      </c>
      <c r="AC169" s="29"/>
      <c r="AD169" s="27"/>
      <c r="AE169" s="27"/>
      <c r="AF169" s="27">
        <v>46071.791666666701</v>
      </c>
      <c r="AG169" s="27"/>
      <c r="AH169" s="27"/>
      <c r="AI169" s="27"/>
      <c r="AJ169" s="27" t="s">
        <v>134</v>
      </c>
      <c r="AK169" s="27" t="s">
        <v>106</v>
      </c>
      <c r="AL169" s="27" t="s">
        <v>106</v>
      </c>
      <c r="AM169" s="27" t="s">
        <v>108</v>
      </c>
      <c r="AN1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1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9" s="27" t="str">
        <f>TEXT(casesIPO[[#This Row],[Created On]],"yyyy / mm")</f>
        <v>2026 / 02</v>
      </c>
      <c r="AS169" s="27" t="str">
        <f>casesIPO[[#This Row],[Interaction Type]]</f>
        <v>Return / Replace / Scrap</v>
      </c>
      <c r="AT1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70" spans="1:46" x14ac:dyDescent="0.25">
      <c r="A170" s="26">
        <v>46079.668784722198</v>
      </c>
      <c r="B170" s="27" t="s">
        <v>1087</v>
      </c>
      <c r="C170" s="27" t="s">
        <v>87</v>
      </c>
      <c r="D170" s="27" t="s">
        <v>88</v>
      </c>
      <c r="E170" s="27" t="s">
        <v>110</v>
      </c>
      <c r="F170" s="27"/>
      <c r="G170" s="27"/>
      <c r="H170" s="27" t="s">
        <v>24</v>
      </c>
      <c r="I170" s="27" t="s">
        <v>111</v>
      </c>
      <c r="J170" s="27" t="s">
        <v>600</v>
      </c>
      <c r="K170" s="27" t="s">
        <v>33</v>
      </c>
      <c r="L170" s="27" t="s">
        <v>1088</v>
      </c>
      <c r="M170" s="27" t="s">
        <v>1089</v>
      </c>
      <c r="N170" s="28" t="s">
        <v>1090</v>
      </c>
      <c r="O170" s="27" t="s">
        <v>1091</v>
      </c>
      <c r="P170" s="27"/>
      <c r="Q170" s="27">
        <v>1</v>
      </c>
      <c r="R170" s="27" t="s">
        <v>24</v>
      </c>
      <c r="S170" s="27" t="s">
        <v>111</v>
      </c>
      <c r="T170" s="27" t="s">
        <v>600</v>
      </c>
      <c r="U170" s="27" t="s">
        <v>33</v>
      </c>
      <c r="V170" s="27">
        <v>6</v>
      </c>
      <c r="W170" s="27" t="s">
        <v>119</v>
      </c>
      <c r="X170" s="27" t="s">
        <v>570</v>
      </c>
      <c r="Y170" s="27"/>
      <c r="Z170" s="27" t="s">
        <v>101</v>
      </c>
      <c r="AA170" s="28"/>
      <c r="AB170" s="27"/>
      <c r="AC170" s="29"/>
      <c r="AD170" s="27"/>
      <c r="AE170" s="27"/>
      <c r="AF170" s="27"/>
      <c r="AG170" s="27">
        <v>46063</v>
      </c>
      <c r="AH170" s="27"/>
      <c r="AI170" s="27" t="s">
        <v>419</v>
      </c>
      <c r="AJ170" s="27" t="s">
        <v>134</v>
      </c>
      <c r="AK170" s="27" t="s">
        <v>1092</v>
      </c>
      <c r="AL170" s="27" t="s">
        <v>122</v>
      </c>
      <c r="AM170" s="27" t="s">
        <v>108</v>
      </c>
      <c r="AN1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0" s="27" t="str">
        <f>TEXT(casesIPO[[#This Row],[Created On]],"yyyy / mm")</f>
        <v>2026 / 02</v>
      </c>
      <c r="AS170" s="27" t="str">
        <f>casesIPO[[#This Row],[Interaction Type]]</f>
        <v>Return / Replace / Scrap</v>
      </c>
      <c r="AT17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71" spans="1:46" x14ac:dyDescent="0.25">
      <c r="A171" s="26">
        <v>46079.668784722198</v>
      </c>
      <c r="B171" s="27" t="s">
        <v>1087</v>
      </c>
      <c r="C171" s="27" t="s">
        <v>87</v>
      </c>
      <c r="D171" s="27" t="s">
        <v>88</v>
      </c>
      <c r="E171" s="27" t="s">
        <v>110</v>
      </c>
      <c r="F171" s="27"/>
      <c r="G171" s="27"/>
      <c r="H171" s="27" t="s">
        <v>24</v>
      </c>
      <c r="I171" s="27" t="s">
        <v>111</v>
      </c>
      <c r="J171" s="27" t="s">
        <v>600</v>
      </c>
      <c r="K171" s="27" t="s">
        <v>33</v>
      </c>
      <c r="L171" s="27" t="s">
        <v>1088</v>
      </c>
      <c r="M171" s="27" t="s">
        <v>1089</v>
      </c>
      <c r="N171" s="28" t="s">
        <v>1090</v>
      </c>
      <c r="O171" s="27" t="s">
        <v>1091</v>
      </c>
      <c r="P171" s="27"/>
      <c r="Q171" s="27">
        <v>1</v>
      </c>
      <c r="R171" s="27" t="s">
        <v>24</v>
      </c>
      <c r="S171" s="27" t="s">
        <v>111</v>
      </c>
      <c r="T171" s="27" t="s">
        <v>600</v>
      </c>
      <c r="U171" s="27" t="s">
        <v>33</v>
      </c>
      <c r="V171" s="27">
        <v>6</v>
      </c>
      <c r="W171" s="27" t="s">
        <v>119</v>
      </c>
      <c r="X171" s="27" t="s">
        <v>570</v>
      </c>
      <c r="Y171" s="27"/>
      <c r="Z171" s="27" t="s">
        <v>101</v>
      </c>
      <c r="AA171" s="28"/>
      <c r="AB171" s="27" t="s">
        <v>606</v>
      </c>
      <c r="AC171" s="29"/>
      <c r="AD171" s="27"/>
      <c r="AE171" s="27"/>
      <c r="AF171" s="27">
        <v>46072.791666666701</v>
      </c>
      <c r="AG171" s="27"/>
      <c r="AH171" s="27"/>
      <c r="AI171" s="27" t="s">
        <v>104</v>
      </c>
      <c r="AJ171" s="27" t="s">
        <v>134</v>
      </c>
      <c r="AK171" s="27" t="s">
        <v>1092</v>
      </c>
      <c r="AL171" s="27" t="s">
        <v>122</v>
      </c>
      <c r="AM171" s="27" t="s">
        <v>108</v>
      </c>
      <c r="AN1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1" s="27" t="str">
        <f>TEXT(casesIPO[[#This Row],[Created On]],"yyyy / mm")</f>
        <v>2026 / 02</v>
      </c>
      <c r="AS171" s="27" t="str">
        <f>casesIPO[[#This Row],[Interaction Type]]</f>
        <v>Return / Replace / Scrap</v>
      </c>
      <c r="AT17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72" spans="1:46" x14ac:dyDescent="0.25">
      <c r="A172" s="26">
        <v>46079.713043981501</v>
      </c>
      <c r="B172" s="27" t="s">
        <v>1093</v>
      </c>
      <c r="C172" s="27" t="s">
        <v>87</v>
      </c>
      <c r="D172" s="27" t="s">
        <v>88</v>
      </c>
      <c r="E172" s="27" t="s">
        <v>110</v>
      </c>
      <c r="F172" s="27"/>
      <c r="G172" s="27"/>
      <c r="H172" s="27" t="s">
        <v>23</v>
      </c>
      <c r="I172" s="27" t="s">
        <v>91</v>
      </c>
      <c r="J172" s="27" t="s">
        <v>251</v>
      </c>
      <c r="K172" s="27" t="s">
        <v>33</v>
      </c>
      <c r="L172" s="27" t="s">
        <v>1094</v>
      </c>
      <c r="M172" s="27" t="s">
        <v>1095</v>
      </c>
      <c r="N172" s="28" t="s">
        <v>1096</v>
      </c>
      <c r="O172" s="27" t="s">
        <v>1097</v>
      </c>
      <c r="P172" s="27"/>
      <c r="Q172" s="27">
        <v>1</v>
      </c>
      <c r="R172" s="27" t="s">
        <v>23</v>
      </c>
      <c r="S172" s="27" t="s">
        <v>91</v>
      </c>
      <c r="T172" s="27" t="s">
        <v>251</v>
      </c>
      <c r="U172" s="27" t="s">
        <v>33</v>
      </c>
      <c r="V172" s="27">
        <v>1</v>
      </c>
      <c r="W172" s="27" t="s">
        <v>155</v>
      </c>
      <c r="X172" s="27" t="s">
        <v>587</v>
      </c>
      <c r="Y172" s="27"/>
      <c r="Z172" s="27" t="s">
        <v>101</v>
      </c>
      <c r="AA172" s="28"/>
      <c r="AB172" s="27"/>
      <c r="AC172" s="29"/>
      <c r="AD172" s="27"/>
      <c r="AE172" s="27"/>
      <c r="AF172" s="27">
        <v>46047.791666666701</v>
      </c>
      <c r="AG172" s="27"/>
      <c r="AH172" s="27"/>
      <c r="AI172" s="27" t="s">
        <v>104</v>
      </c>
      <c r="AJ172" s="27" t="s">
        <v>134</v>
      </c>
      <c r="AK172" s="27" t="s">
        <v>563</v>
      </c>
      <c r="AL172" s="27" t="s">
        <v>563</v>
      </c>
      <c r="AM172" s="27" t="s">
        <v>108</v>
      </c>
      <c r="AN1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2" s="27" t="str">
        <f>TEXT(casesIPO[[#This Row],[Created On]],"yyyy / mm")</f>
        <v>2026 / 02</v>
      </c>
      <c r="AS172" s="27" t="str">
        <f>casesIPO[[#This Row],[Interaction Type]]</f>
        <v>Return / Replace / Scrap</v>
      </c>
      <c r="AT1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73" spans="1:46" x14ac:dyDescent="0.25">
      <c r="A173" s="26">
        <v>46079.718773148103</v>
      </c>
      <c r="B173" s="27" t="s">
        <v>1098</v>
      </c>
      <c r="C173" s="27" t="s">
        <v>87</v>
      </c>
      <c r="D173" s="27" t="s">
        <v>88</v>
      </c>
      <c r="E173" s="27" t="s">
        <v>110</v>
      </c>
      <c r="F173" s="27"/>
      <c r="G173" s="27"/>
      <c r="H173" s="27" t="s">
        <v>11</v>
      </c>
      <c r="I173" s="27" t="s">
        <v>469</v>
      </c>
      <c r="J173" s="27" t="s">
        <v>469</v>
      </c>
      <c r="K173" s="27" t="s">
        <v>33</v>
      </c>
      <c r="L173" s="27" t="s">
        <v>1099</v>
      </c>
      <c r="M173" s="27" t="s">
        <v>1100</v>
      </c>
      <c r="N173" s="28" t="s">
        <v>1101</v>
      </c>
      <c r="O173" s="27" t="s">
        <v>1102</v>
      </c>
      <c r="P173" s="27" t="s">
        <v>1103</v>
      </c>
      <c r="Q173" s="27">
        <v>2</v>
      </c>
      <c r="R173" s="27" t="s">
        <v>11</v>
      </c>
      <c r="S173" s="27" t="s">
        <v>469</v>
      </c>
      <c r="T173" s="27" t="s">
        <v>469</v>
      </c>
      <c r="U173" s="27" t="s">
        <v>33</v>
      </c>
      <c r="V173" s="27">
        <v>1</v>
      </c>
      <c r="W173" s="27" t="s">
        <v>131</v>
      </c>
      <c r="X173" s="27" t="s">
        <v>165</v>
      </c>
      <c r="Y173" s="27"/>
      <c r="Z173" s="27" t="s">
        <v>133</v>
      </c>
      <c r="AA173" s="28"/>
      <c r="AB173" s="27" t="s">
        <v>1104</v>
      </c>
      <c r="AC173" s="29"/>
      <c r="AD173" s="27"/>
      <c r="AE173" s="27"/>
      <c r="AF173" s="27">
        <v>46050.791666666701</v>
      </c>
      <c r="AG173" s="27"/>
      <c r="AH173" s="27"/>
      <c r="AI173" s="27" t="s">
        <v>204</v>
      </c>
      <c r="AJ173" s="27" t="s">
        <v>134</v>
      </c>
      <c r="AK173" s="27" t="s">
        <v>1105</v>
      </c>
      <c r="AL173" s="27" t="s">
        <v>1105</v>
      </c>
      <c r="AM173" s="27" t="s">
        <v>108</v>
      </c>
      <c r="AN1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1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3" s="27" t="str">
        <f>TEXT(casesIPO[[#This Row],[Created On]],"yyyy / mm")</f>
        <v>2026 / 02</v>
      </c>
      <c r="AS173" s="27" t="str">
        <f>casesIPO[[#This Row],[Interaction Type]]</f>
        <v>Return / Replace / Scrap</v>
      </c>
      <c r="AT1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74" spans="1:46" x14ac:dyDescent="0.25">
      <c r="A174" s="26">
        <v>46080.408865740697</v>
      </c>
      <c r="B174" s="27" t="s">
        <v>1106</v>
      </c>
      <c r="C174" s="27" t="s">
        <v>87</v>
      </c>
      <c r="D174" s="27" t="s">
        <v>88</v>
      </c>
      <c r="E174" s="27" t="s">
        <v>110</v>
      </c>
      <c r="F174" s="27"/>
      <c r="G174" s="27"/>
      <c r="H174" s="27" t="s">
        <v>12</v>
      </c>
      <c r="I174" s="27" t="s">
        <v>111</v>
      </c>
      <c r="J174" s="27" t="s">
        <v>591</v>
      </c>
      <c r="K174" s="27" t="s">
        <v>33</v>
      </c>
      <c r="L174" s="27" t="s">
        <v>1107</v>
      </c>
      <c r="M174" s="27" t="s">
        <v>1108</v>
      </c>
      <c r="N174" s="28" t="s">
        <v>1109</v>
      </c>
      <c r="O174" s="27" t="s">
        <v>1110</v>
      </c>
      <c r="P174" s="27" t="s">
        <v>1111</v>
      </c>
      <c r="Q174" s="27">
        <v>4</v>
      </c>
      <c r="R174" s="27" t="s">
        <v>12</v>
      </c>
      <c r="S174" s="27" t="s">
        <v>111</v>
      </c>
      <c r="T174" s="27" t="s">
        <v>1112</v>
      </c>
      <c r="U174" s="27" t="s">
        <v>33</v>
      </c>
      <c r="V174" s="27">
        <v>1</v>
      </c>
      <c r="W174" s="27" t="s">
        <v>155</v>
      </c>
      <c r="X174" s="27" t="s">
        <v>156</v>
      </c>
      <c r="Y174" s="27"/>
      <c r="Z174" s="27" t="s">
        <v>101</v>
      </c>
      <c r="AA174" s="28"/>
      <c r="AB174" s="27" t="s">
        <v>1113</v>
      </c>
      <c r="AC174" s="29"/>
      <c r="AD174" s="27"/>
      <c r="AE174" s="27"/>
      <c r="AF174" s="27">
        <v>46075.791666666701</v>
      </c>
      <c r="AG174" s="27"/>
      <c r="AH174" s="27"/>
      <c r="AI174" s="27" t="s">
        <v>104</v>
      </c>
      <c r="AJ174" s="27" t="s">
        <v>105</v>
      </c>
      <c r="AK174" s="27" t="s">
        <v>106</v>
      </c>
      <c r="AL174" s="27" t="s">
        <v>122</v>
      </c>
      <c r="AM174" s="27" t="s">
        <v>108</v>
      </c>
      <c r="AN1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4" s="27" t="str">
        <f>TEXT(casesIPO[[#This Row],[Created On]],"yyyy / mm")</f>
        <v>2026 / 02</v>
      </c>
      <c r="AS174" s="27" t="str">
        <f>casesIPO[[#This Row],[Interaction Type]]</f>
        <v>Return / Replace / Scrap</v>
      </c>
      <c r="AT17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75" spans="1:46" x14ac:dyDescent="0.25">
      <c r="A175" s="26">
        <v>46080.409745370402</v>
      </c>
      <c r="B175" s="27" t="s">
        <v>1114</v>
      </c>
      <c r="C175" s="27" t="s">
        <v>87</v>
      </c>
      <c r="D175" s="27" t="s">
        <v>88</v>
      </c>
      <c r="E175" s="27" t="s">
        <v>110</v>
      </c>
      <c r="F175" s="27"/>
      <c r="G175" s="27"/>
      <c r="H175" s="27" t="s">
        <v>23</v>
      </c>
      <c r="I175" s="27" t="s">
        <v>91</v>
      </c>
      <c r="J175" s="27" t="s">
        <v>251</v>
      </c>
      <c r="K175" s="27" t="s">
        <v>33</v>
      </c>
      <c r="L175" s="27" t="s">
        <v>1115</v>
      </c>
      <c r="M175" s="27" t="s">
        <v>1116</v>
      </c>
      <c r="N175" s="28" t="s">
        <v>1117</v>
      </c>
      <c r="O175" s="27" t="s">
        <v>1118</v>
      </c>
      <c r="P175" s="27" t="s">
        <v>1119</v>
      </c>
      <c r="Q175" s="27">
        <v>2</v>
      </c>
      <c r="R175" s="27"/>
      <c r="S175" s="27"/>
      <c r="T175" s="27"/>
      <c r="U175" s="27"/>
      <c r="V175" s="27">
        <v>2</v>
      </c>
      <c r="W175" s="27"/>
      <c r="X175" s="27"/>
      <c r="Y175" s="27"/>
      <c r="Z175" s="27"/>
      <c r="AA175" s="28"/>
      <c r="AB175" s="27" t="s">
        <v>1120</v>
      </c>
      <c r="AC175" s="29"/>
      <c r="AD175" s="27"/>
      <c r="AE175" s="27"/>
      <c r="AF175" s="27">
        <v>45834.833333333299</v>
      </c>
      <c r="AG175" s="27"/>
      <c r="AH175" s="27"/>
      <c r="AI175" s="27"/>
      <c r="AJ175" s="27" t="s">
        <v>134</v>
      </c>
      <c r="AK175" s="27" t="s">
        <v>106</v>
      </c>
      <c r="AL175" s="27" t="s">
        <v>106</v>
      </c>
      <c r="AM175" s="27" t="s">
        <v>108</v>
      </c>
      <c r="AN1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5" s="27" t="str">
        <f>TEXT(casesIPO[[#This Row],[Created On]],"yyyy / mm")</f>
        <v>2026 / 02</v>
      </c>
      <c r="AS175" s="27" t="str">
        <f>casesIPO[[#This Row],[Interaction Type]]</f>
        <v>Return / Replace / Scrap</v>
      </c>
      <c r="AT1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76" spans="1:46" x14ac:dyDescent="0.25">
      <c r="A176" s="26">
        <v>46080.5784837963</v>
      </c>
      <c r="B176" s="27" t="s">
        <v>1121</v>
      </c>
      <c r="C176" s="27" t="s">
        <v>87</v>
      </c>
      <c r="D176" s="27" t="s">
        <v>88</v>
      </c>
      <c r="E176" s="27" t="s">
        <v>110</v>
      </c>
      <c r="F176" s="27"/>
      <c r="G176" s="27"/>
      <c r="H176" s="27" t="s">
        <v>16</v>
      </c>
      <c r="I176" s="27" t="s">
        <v>469</v>
      </c>
      <c r="J176" s="27" t="s">
        <v>469</v>
      </c>
      <c r="K176" s="27" t="s">
        <v>288</v>
      </c>
      <c r="L176" s="27" t="s">
        <v>1122</v>
      </c>
      <c r="M176" s="27" t="s">
        <v>1123</v>
      </c>
      <c r="N176" s="28" t="s">
        <v>1124</v>
      </c>
      <c r="O176" s="27" t="s">
        <v>1125</v>
      </c>
      <c r="P176" s="27" t="s">
        <v>1126</v>
      </c>
      <c r="Q176" s="27"/>
      <c r="R176" s="27"/>
      <c r="S176" s="27"/>
      <c r="T176" s="27"/>
      <c r="U176" s="27"/>
      <c r="V176" s="27"/>
      <c r="W176" s="27"/>
      <c r="X176" s="27"/>
      <c r="Y176" s="27"/>
      <c r="Z176" s="27"/>
      <c r="AA176" s="28"/>
      <c r="AB176" s="27"/>
      <c r="AC176" s="29"/>
      <c r="AD176" s="27"/>
      <c r="AE176" s="27"/>
      <c r="AF176" s="27"/>
      <c r="AG176" s="27"/>
      <c r="AH176" s="27"/>
      <c r="AI176" s="27"/>
      <c r="AJ176" s="27" t="s">
        <v>134</v>
      </c>
      <c r="AK176" s="27" t="s">
        <v>420</v>
      </c>
      <c r="AL176" s="27" t="s">
        <v>420</v>
      </c>
      <c r="AM176" s="27" t="s">
        <v>299</v>
      </c>
      <c r="AN1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1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6" s="27" t="str">
        <f>TEXT(casesIPO[[#This Row],[Created On]],"yyyy / mm")</f>
        <v>2026 / 02</v>
      </c>
      <c r="AS176" s="27" t="str">
        <f>casesIPO[[#This Row],[Interaction Type]]</f>
        <v>Return / Replace / Scrap</v>
      </c>
      <c r="AT1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77" spans="1:46" x14ac:dyDescent="0.25">
      <c r="A177" s="26">
        <v>46080.633958333303</v>
      </c>
      <c r="B177" s="27" t="s">
        <v>1127</v>
      </c>
      <c r="C177" s="27" t="s">
        <v>87</v>
      </c>
      <c r="D177" s="27" t="s">
        <v>88</v>
      </c>
      <c r="E177" s="27" t="s">
        <v>110</v>
      </c>
      <c r="F177" s="27"/>
      <c r="G177" s="27"/>
      <c r="H177" s="27" t="s">
        <v>17</v>
      </c>
      <c r="I177" s="27" t="s">
        <v>148</v>
      </c>
      <c r="J177" s="27" t="s">
        <v>169</v>
      </c>
      <c r="K177" s="27" t="s">
        <v>35</v>
      </c>
      <c r="L177" s="27" t="s">
        <v>1128</v>
      </c>
      <c r="M177" s="27" t="s">
        <v>1129</v>
      </c>
      <c r="N177" s="28" t="s">
        <v>1130</v>
      </c>
      <c r="O177" s="27" t="s">
        <v>1131</v>
      </c>
      <c r="P177" s="27"/>
      <c r="Q177" s="27"/>
      <c r="R177" s="27" t="s">
        <v>17</v>
      </c>
      <c r="S177" s="27" t="s">
        <v>148</v>
      </c>
      <c r="T177" s="27" t="s">
        <v>169</v>
      </c>
      <c r="U177" s="27" t="s">
        <v>35</v>
      </c>
      <c r="V177" s="27">
        <v>1</v>
      </c>
      <c r="W177" s="27" t="s">
        <v>119</v>
      </c>
      <c r="X177" s="27" t="s">
        <v>120</v>
      </c>
      <c r="Y177" s="27"/>
      <c r="Z177" s="27" t="s">
        <v>101</v>
      </c>
      <c r="AA177" s="28"/>
      <c r="AB177" s="27" t="s">
        <v>1132</v>
      </c>
      <c r="AC177" s="29" t="s">
        <v>554</v>
      </c>
      <c r="AD177" s="27" t="s">
        <v>1133</v>
      </c>
      <c r="AE177" s="27"/>
      <c r="AF177" s="27">
        <v>46052.083333333299</v>
      </c>
      <c r="AG177" s="27"/>
      <c r="AH177" s="27"/>
      <c r="AI177" s="27" t="s">
        <v>104</v>
      </c>
      <c r="AJ177" s="27" t="s">
        <v>105</v>
      </c>
      <c r="AK177" s="27" t="s">
        <v>1134</v>
      </c>
      <c r="AL177" s="27" t="s">
        <v>408</v>
      </c>
      <c r="AM177" s="27" t="s">
        <v>108</v>
      </c>
      <c r="AN1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7" s="27" t="str">
        <f>TEXT(casesIPO[[#This Row],[Created On]],"yyyy / mm")</f>
        <v>2026 / 02</v>
      </c>
      <c r="AS177" s="27" t="str">
        <f>casesIPO[[#This Row],[Interaction Type]]</f>
        <v>Return / Replace / Scrap</v>
      </c>
      <c r="AT17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78" spans="1:46" x14ac:dyDescent="0.25">
      <c r="A178" s="26">
        <v>46080.717037037</v>
      </c>
      <c r="B178" s="27" t="s">
        <v>1135</v>
      </c>
      <c r="C178" s="27" t="s">
        <v>87</v>
      </c>
      <c r="D178" s="27" t="s">
        <v>88</v>
      </c>
      <c r="E178" s="27" t="s">
        <v>62</v>
      </c>
      <c r="F178" s="27"/>
      <c r="G178" s="27"/>
      <c r="H178" s="27" t="s">
        <v>23</v>
      </c>
      <c r="I178" s="27" t="s">
        <v>91</v>
      </c>
      <c r="J178" s="27" t="s">
        <v>251</v>
      </c>
      <c r="K178" s="27" t="s">
        <v>33</v>
      </c>
      <c r="L178" s="27" t="s">
        <v>1136</v>
      </c>
      <c r="M178" s="27" t="s">
        <v>1137</v>
      </c>
      <c r="N178" s="28" t="s">
        <v>1138</v>
      </c>
      <c r="O178" s="27" t="s">
        <v>1139</v>
      </c>
      <c r="P178" s="27"/>
      <c r="Q178" s="27">
        <v>9</v>
      </c>
      <c r="R178" s="27" t="s">
        <v>23</v>
      </c>
      <c r="S178" s="27" t="s">
        <v>91</v>
      </c>
      <c r="T178" s="27" t="s">
        <v>251</v>
      </c>
      <c r="U178" s="27" t="s">
        <v>33</v>
      </c>
      <c r="V178" s="27">
        <v>16</v>
      </c>
      <c r="W178" s="27" t="s">
        <v>346</v>
      </c>
      <c r="X178" s="27" t="s">
        <v>347</v>
      </c>
      <c r="Y178" s="27"/>
      <c r="Z178" s="27" t="s">
        <v>285</v>
      </c>
      <c r="AA178" s="28"/>
      <c r="AB178" s="27" t="s">
        <v>1140</v>
      </c>
      <c r="AC178" s="29"/>
      <c r="AD178" s="27"/>
      <c r="AE178" s="27"/>
      <c r="AF178" s="27">
        <v>46058.041666666701</v>
      </c>
      <c r="AG178" s="27"/>
      <c r="AH178" s="27"/>
      <c r="AI178" s="27" t="s">
        <v>104</v>
      </c>
      <c r="AJ178" s="27" t="s">
        <v>134</v>
      </c>
      <c r="AK178" s="27" t="s">
        <v>420</v>
      </c>
      <c r="AL178" s="27" t="s">
        <v>420</v>
      </c>
      <c r="AM178" s="27" t="s">
        <v>108</v>
      </c>
      <c r="AN1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8" s="27" t="str">
        <f>TEXT(casesIPO[[#This Row],[Created On]],"yyyy / mm")</f>
        <v>2026 / 02</v>
      </c>
      <c r="AS178" s="27" t="str">
        <f>casesIPO[[#This Row],[Interaction Type]]</f>
        <v>Return / Replace / Scrap</v>
      </c>
      <c r="AT17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79" spans="1:46" x14ac:dyDescent="0.25">
      <c r="A179" s="26">
        <v>46080.717037037</v>
      </c>
      <c r="B179" s="27" t="s">
        <v>1135</v>
      </c>
      <c r="C179" s="27" t="s">
        <v>87</v>
      </c>
      <c r="D179" s="27" t="s">
        <v>88</v>
      </c>
      <c r="E179" s="27" t="s">
        <v>62</v>
      </c>
      <c r="F179" s="27"/>
      <c r="G179" s="27"/>
      <c r="H179" s="27" t="s">
        <v>23</v>
      </c>
      <c r="I179" s="27" t="s">
        <v>91</v>
      </c>
      <c r="J179" s="27" t="s">
        <v>251</v>
      </c>
      <c r="K179" s="27" t="s">
        <v>33</v>
      </c>
      <c r="L179" s="27" t="s">
        <v>1136</v>
      </c>
      <c r="M179" s="27" t="s">
        <v>1137</v>
      </c>
      <c r="N179" s="28" t="s">
        <v>1138</v>
      </c>
      <c r="O179" s="27" t="s">
        <v>1139</v>
      </c>
      <c r="P179" s="27"/>
      <c r="Q179" s="27">
        <v>10</v>
      </c>
      <c r="R179" s="27" t="s">
        <v>23</v>
      </c>
      <c r="S179" s="27" t="s">
        <v>91</v>
      </c>
      <c r="T179" s="27" t="s">
        <v>251</v>
      </c>
      <c r="U179" s="27" t="s">
        <v>33</v>
      </c>
      <c r="V179" s="27">
        <v>16</v>
      </c>
      <c r="W179" s="27" t="s">
        <v>346</v>
      </c>
      <c r="X179" s="27" t="s">
        <v>347</v>
      </c>
      <c r="Y179" s="27"/>
      <c r="Z179" s="27" t="s">
        <v>285</v>
      </c>
      <c r="AA179" s="28"/>
      <c r="AB179" s="27" t="s">
        <v>1141</v>
      </c>
      <c r="AC179" s="29"/>
      <c r="AD179" s="27"/>
      <c r="AE179" s="27"/>
      <c r="AF179" s="27">
        <v>46058.041666666701</v>
      </c>
      <c r="AG179" s="27"/>
      <c r="AH179" s="27"/>
      <c r="AI179" s="27" t="s">
        <v>104</v>
      </c>
      <c r="AJ179" s="27" t="s">
        <v>134</v>
      </c>
      <c r="AK179" s="27" t="s">
        <v>420</v>
      </c>
      <c r="AL179" s="27" t="s">
        <v>420</v>
      </c>
      <c r="AM179" s="27" t="s">
        <v>108</v>
      </c>
      <c r="AN1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9" s="27" t="str">
        <f>TEXT(casesIPO[[#This Row],[Created On]],"yyyy / mm")</f>
        <v>2026 / 02</v>
      </c>
      <c r="AS179" s="27" t="str">
        <f>casesIPO[[#This Row],[Interaction Type]]</f>
        <v>Return / Replace / Scrap</v>
      </c>
      <c r="AT17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80" spans="1:46" x14ac:dyDescent="0.25">
      <c r="A180" s="26">
        <v>46079.562581018501</v>
      </c>
      <c r="B180" s="27" t="s">
        <v>1142</v>
      </c>
      <c r="C180" s="27" t="s">
        <v>87</v>
      </c>
      <c r="D180" s="27" t="s">
        <v>88</v>
      </c>
      <c r="E180" s="27" t="s">
        <v>89</v>
      </c>
      <c r="F180" s="27"/>
      <c r="G180" s="27" t="s">
        <v>90</v>
      </c>
      <c r="H180" s="27" t="s">
        <v>23</v>
      </c>
      <c r="I180" s="27" t="s">
        <v>91</v>
      </c>
      <c r="J180" s="27" t="s">
        <v>251</v>
      </c>
      <c r="K180" s="27" t="s">
        <v>33</v>
      </c>
      <c r="L180" s="27" t="s">
        <v>1143</v>
      </c>
      <c r="M180" s="27" t="s">
        <v>1144</v>
      </c>
      <c r="N180" s="28" t="s">
        <v>1145</v>
      </c>
      <c r="O180" s="27" t="s">
        <v>1146</v>
      </c>
      <c r="P180" s="27" t="s">
        <v>1147</v>
      </c>
      <c r="Q180" s="27">
        <v>2</v>
      </c>
      <c r="R180" s="27" t="s">
        <v>23</v>
      </c>
      <c r="S180" s="27" t="s">
        <v>91</v>
      </c>
      <c r="T180" s="27" t="s">
        <v>251</v>
      </c>
      <c r="U180" s="27" t="s">
        <v>33</v>
      </c>
      <c r="V180" s="27">
        <v>1</v>
      </c>
      <c r="W180" s="27" t="s">
        <v>98</v>
      </c>
      <c r="X180" s="27" t="s">
        <v>1148</v>
      </c>
      <c r="Y180" s="27" t="s">
        <v>1149</v>
      </c>
      <c r="Z180" s="27" t="s">
        <v>101</v>
      </c>
      <c r="AA180" s="28"/>
      <c r="AB180" s="27"/>
      <c r="AC180" s="29" t="s">
        <v>547</v>
      </c>
      <c r="AD180" s="27"/>
      <c r="AE180" s="27"/>
      <c r="AF180" s="27">
        <v>45621.791666666701</v>
      </c>
      <c r="AG180" s="27"/>
      <c r="AH180" s="27"/>
      <c r="AI180" s="27" t="s">
        <v>104</v>
      </c>
      <c r="AJ180" s="27" t="s">
        <v>134</v>
      </c>
      <c r="AK180" s="27" t="s">
        <v>1150</v>
      </c>
      <c r="AL180" s="27" t="s">
        <v>1150</v>
      </c>
      <c r="AM180" s="27" t="s">
        <v>108</v>
      </c>
      <c r="AN1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1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Sticks / Binds/ Not Smooth Operation</v>
      </c>
      <c r="AR180" s="27" t="str">
        <f>TEXT(casesIPO[[#This Row],[Created On]],"yyyy / mm")</f>
        <v>2026 / 02</v>
      </c>
      <c r="AS180" s="27" t="str">
        <f>casesIPO[[#This Row],[Interaction Type]]</f>
        <v>Return / Replace / Scrap</v>
      </c>
      <c r="AT1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81" spans="1:46" x14ac:dyDescent="0.25">
      <c r="A181" s="26">
        <v>46079.580636574101</v>
      </c>
      <c r="B181" s="27" t="s">
        <v>1151</v>
      </c>
      <c r="C181" s="27" t="s">
        <v>87</v>
      </c>
      <c r="D181" s="27" t="s">
        <v>88</v>
      </c>
      <c r="E181" s="27" t="s">
        <v>89</v>
      </c>
      <c r="F181" s="27"/>
      <c r="G181" s="27" t="s">
        <v>90</v>
      </c>
      <c r="H181" s="27" t="s">
        <v>23</v>
      </c>
      <c r="I181" s="27" t="s">
        <v>91</v>
      </c>
      <c r="J181" s="27" t="s">
        <v>251</v>
      </c>
      <c r="K181" s="27" t="s">
        <v>33</v>
      </c>
      <c r="L181" s="27" t="s">
        <v>1152</v>
      </c>
      <c r="M181" s="27" t="s">
        <v>1153</v>
      </c>
      <c r="N181" s="28" t="s">
        <v>1154</v>
      </c>
      <c r="O181" s="27" t="s">
        <v>1155</v>
      </c>
      <c r="P181" s="27" t="s">
        <v>1156</v>
      </c>
      <c r="Q181" s="27">
        <v>3</v>
      </c>
      <c r="R181" s="27" t="s">
        <v>23</v>
      </c>
      <c r="S181" s="27" t="s">
        <v>91</v>
      </c>
      <c r="T181" s="27" t="s">
        <v>251</v>
      </c>
      <c r="U181" s="27" t="s">
        <v>33</v>
      </c>
      <c r="V181" s="27">
        <v>1</v>
      </c>
      <c r="W181" s="27" t="s">
        <v>98</v>
      </c>
      <c r="X181" s="27" t="s">
        <v>1148</v>
      </c>
      <c r="Y181" s="27" t="s">
        <v>1149</v>
      </c>
      <c r="Z181" s="27" t="s">
        <v>101</v>
      </c>
      <c r="AA181" s="28"/>
      <c r="AB181" s="27"/>
      <c r="AC181" s="29" t="s">
        <v>1157</v>
      </c>
      <c r="AD181" s="27"/>
      <c r="AE181" s="27"/>
      <c r="AF181" s="27">
        <v>45831.833333333299</v>
      </c>
      <c r="AG181" s="27"/>
      <c r="AH181" s="27"/>
      <c r="AI181" s="27" t="s">
        <v>104</v>
      </c>
      <c r="AJ181" s="27" t="s">
        <v>134</v>
      </c>
      <c r="AK181" s="27" t="s">
        <v>1150</v>
      </c>
      <c r="AL181" s="27" t="s">
        <v>1150</v>
      </c>
      <c r="AM181" s="27" t="s">
        <v>108</v>
      </c>
      <c r="AN1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1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Sticks / Binds/ Not Smooth Operation</v>
      </c>
      <c r="AR181" s="27" t="str">
        <f>TEXT(casesIPO[[#This Row],[Created On]],"yyyy / mm")</f>
        <v>2026 / 02</v>
      </c>
      <c r="AS181" s="27" t="str">
        <f>casesIPO[[#This Row],[Interaction Type]]</f>
        <v>Return / Replace / Scrap</v>
      </c>
      <c r="AT18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82" spans="1:46" x14ac:dyDescent="0.25">
      <c r="A182" s="26">
        <v>46079.680335648103</v>
      </c>
      <c r="B182" s="27" t="s">
        <v>1158</v>
      </c>
      <c r="C182" s="27" t="s">
        <v>87</v>
      </c>
      <c r="D182" s="27" t="s">
        <v>88</v>
      </c>
      <c r="E182" s="27" t="s">
        <v>62</v>
      </c>
      <c r="F182" s="27"/>
      <c r="G182" s="27"/>
      <c r="H182" s="27" t="s">
        <v>12</v>
      </c>
      <c r="I182" s="27" t="s">
        <v>111</v>
      </c>
      <c r="J182" s="27" t="s">
        <v>112</v>
      </c>
      <c r="K182" s="27" t="s">
        <v>33</v>
      </c>
      <c r="L182" s="27" t="s">
        <v>1159</v>
      </c>
      <c r="M182" s="27" t="s">
        <v>748</v>
      </c>
      <c r="N182" s="28" t="s">
        <v>1160</v>
      </c>
      <c r="O182" s="27" t="s">
        <v>1161</v>
      </c>
      <c r="P182" s="27" t="s">
        <v>1162</v>
      </c>
      <c r="Q182" s="27">
        <v>1</v>
      </c>
      <c r="R182" s="27"/>
      <c r="S182" s="27"/>
      <c r="T182" s="27"/>
      <c r="U182" s="27"/>
      <c r="V182" s="27">
        <v>4</v>
      </c>
      <c r="W182" s="27"/>
      <c r="X182" s="27"/>
      <c r="Y182" s="27"/>
      <c r="Z182" s="27"/>
      <c r="AA182" s="28"/>
      <c r="AB182" s="27" t="s">
        <v>1163</v>
      </c>
      <c r="AC182" s="29"/>
      <c r="AD182" s="27"/>
      <c r="AE182" s="27"/>
      <c r="AF182" s="27">
        <v>46052.791666666701</v>
      </c>
      <c r="AG182" s="27"/>
      <c r="AH182" s="27"/>
      <c r="AI182" s="27"/>
      <c r="AJ182" s="27" t="s">
        <v>134</v>
      </c>
      <c r="AK182" s="27" t="s">
        <v>106</v>
      </c>
      <c r="AL182" s="27" t="s">
        <v>106</v>
      </c>
      <c r="AM182" s="27" t="s">
        <v>108</v>
      </c>
      <c r="AN1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2" s="27" t="str">
        <f>TEXT(casesIPO[[#This Row],[Created On]],"yyyy / mm")</f>
        <v>2026 / 02</v>
      </c>
      <c r="AS182" s="27" t="str">
        <f>casesIPO[[#This Row],[Interaction Type]]</f>
        <v>Return / Replace / Scrap</v>
      </c>
      <c r="AT1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83" spans="1:46" x14ac:dyDescent="0.25">
      <c r="A183" s="26">
        <v>46079.681041666699</v>
      </c>
      <c r="B183" s="27" t="s">
        <v>1164</v>
      </c>
      <c r="C183" s="27" t="s">
        <v>87</v>
      </c>
      <c r="D183" s="27" t="s">
        <v>88</v>
      </c>
      <c r="E183" s="27" t="s">
        <v>110</v>
      </c>
      <c r="F183" s="27"/>
      <c r="G183" s="27"/>
      <c r="H183" s="27" t="s">
        <v>720</v>
      </c>
      <c r="I183" s="27" t="s">
        <v>148</v>
      </c>
      <c r="J183" s="27" t="s">
        <v>1027</v>
      </c>
      <c r="K183" s="27" t="s">
        <v>35</v>
      </c>
      <c r="L183" s="27" t="s">
        <v>1165</v>
      </c>
      <c r="M183" s="27" t="s">
        <v>1166</v>
      </c>
      <c r="N183" s="28" t="s">
        <v>1167</v>
      </c>
      <c r="O183" s="27" t="s">
        <v>1168</v>
      </c>
      <c r="P183" s="27" t="s">
        <v>1169</v>
      </c>
      <c r="Q183" s="27"/>
      <c r="R183" s="27"/>
      <c r="S183" s="27"/>
      <c r="T183" s="27"/>
      <c r="U183" s="27"/>
      <c r="V183" s="27">
        <v>8</v>
      </c>
      <c r="W183" s="27"/>
      <c r="X183" s="27"/>
      <c r="Y183" s="27"/>
      <c r="Z183" s="27"/>
      <c r="AA183" s="28"/>
      <c r="AB183" s="27" t="s">
        <v>1170</v>
      </c>
      <c r="AC183" s="29"/>
      <c r="AD183" s="27"/>
      <c r="AE183" s="27"/>
      <c r="AF183" s="27">
        <v>45744.833333333299</v>
      </c>
      <c r="AG183" s="27"/>
      <c r="AH183" s="27"/>
      <c r="AI183" s="27"/>
      <c r="AJ183" s="27" t="s">
        <v>134</v>
      </c>
      <c r="AK183" s="27" t="s">
        <v>106</v>
      </c>
      <c r="AL183" s="27" t="s">
        <v>106</v>
      </c>
      <c r="AM183" s="27" t="s">
        <v>108</v>
      </c>
      <c r="AN1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3" s="27" t="str">
        <f>TEXT(casesIPO[[#This Row],[Created On]],"yyyy / mm")</f>
        <v>2026 / 02</v>
      </c>
      <c r="AS183" s="27" t="str">
        <f>casesIPO[[#This Row],[Interaction Type]]</f>
        <v>Return / Replace / Scrap</v>
      </c>
      <c r="AT18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84" spans="1:46" x14ac:dyDescent="0.25">
      <c r="A184" s="26">
        <v>46079.681041666699</v>
      </c>
      <c r="B184" s="27" t="s">
        <v>1164</v>
      </c>
      <c r="C184" s="27" t="s">
        <v>87</v>
      </c>
      <c r="D184" s="27" t="s">
        <v>88</v>
      </c>
      <c r="E184" s="27" t="s">
        <v>110</v>
      </c>
      <c r="F184" s="27"/>
      <c r="G184" s="27"/>
      <c r="H184" s="27" t="s">
        <v>720</v>
      </c>
      <c r="I184" s="27" t="s">
        <v>148</v>
      </c>
      <c r="J184" s="27" t="s">
        <v>1027</v>
      </c>
      <c r="K184" s="27" t="s">
        <v>35</v>
      </c>
      <c r="L184" s="27" t="s">
        <v>1165</v>
      </c>
      <c r="M184" s="27" t="s">
        <v>1166</v>
      </c>
      <c r="N184" s="28" t="s">
        <v>1167</v>
      </c>
      <c r="O184" s="27" t="s">
        <v>1168</v>
      </c>
      <c r="P184" s="27" t="s">
        <v>1169</v>
      </c>
      <c r="Q184" s="27"/>
      <c r="R184" s="27"/>
      <c r="S184" s="27"/>
      <c r="T184" s="27"/>
      <c r="U184" s="27"/>
      <c r="V184" s="27">
        <v>3</v>
      </c>
      <c r="W184" s="27"/>
      <c r="X184" s="27"/>
      <c r="Y184" s="27"/>
      <c r="Z184" s="27"/>
      <c r="AA184" s="28"/>
      <c r="AB184" s="27" t="s">
        <v>1171</v>
      </c>
      <c r="AC184" s="29"/>
      <c r="AD184" s="27"/>
      <c r="AE184" s="27"/>
      <c r="AF184" s="27">
        <v>45744.833333333299</v>
      </c>
      <c r="AG184" s="27"/>
      <c r="AH184" s="27"/>
      <c r="AI184" s="27"/>
      <c r="AJ184" s="27" t="s">
        <v>134</v>
      </c>
      <c r="AK184" s="27" t="s">
        <v>106</v>
      </c>
      <c r="AL184" s="27" t="s">
        <v>106</v>
      </c>
      <c r="AM184" s="27" t="s">
        <v>108</v>
      </c>
      <c r="AN1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4" s="27" t="str">
        <f>TEXT(casesIPO[[#This Row],[Created On]],"yyyy / mm")</f>
        <v>2026 / 02</v>
      </c>
      <c r="AS184" s="27" t="str">
        <f>casesIPO[[#This Row],[Interaction Type]]</f>
        <v>Return / Replace / Scrap</v>
      </c>
      <c r="AT18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85" spans="1:46" x14ac:dyDescent="0.25">
      <c r="A185" s="26">
        <v>46079.681041666699</v>
      </c>
      <c r="B185" s="27" t="s">
        <v>1164</v>
      </c>
      <c r="C185" s="27" t="s">
        <v>87</v>
      </c>
      <c r="D185" s="27" t="s">
        <v>88</v>
      </c>
      <c r="E185" s="27" t="s">
        <v>110</v>
      </c>
      <c r="F185" s="27"/>
      <c r="G185" s="27"/>
      <c r="H185" s="27" t="s">
        <v>720</v>
      </c>
      <c r="I185" s="27" t="s">
        <v>148</v>
      </c>
      <c r="J185" s="27" t="s">
        <v>1027</v>
      </c>
      <c r="K185" s="27" t="s">
        <v>35</v>
      </c>
      <c r="L185" s="27" t="s">
        <v>1165</v>
      </c>
      <c r="M185" s="27" t="s">
        <v>1166</v>
      </c>
      <c r="N185" s="28" t="s">
        <v>1167</v>
      </c>
      <c r="O185" s="27" t="s">
        <v>1168</v>
      </c>
      <c r="P185" s="27" t="s">
        <v>1169</v>
      </c>
      <c r="Q185" s="27"/>
      <c r="R185" s="27"/>
      <c r="S185" s="27"/>
      <c r="T185" s="27"/>
      <c r="U185" s="27"/>
      <c r="V185" s="27">
        <v>1</v>
      </c>
      <c r="W185" s="27"/>
      <c r="X185" s="27"/>
      <c r="Y185" s="27"/>
      <c r="Z185" s="27"/>
      <c r="AA185" s="28"/>
      <c r="AB185" s="27" t="s">
        <v>1172</v>
      </c>
      <c r="AC185" s="29"/>
      <c r="AD185" s="27"/>
      <c r="AE185" s="27"/>
      <c r="AF185" s="27">
        <v>45744.833333333299</v>
      </c>
      <c r="AG185" s="27"/>
      <c r="AH185" s="27"/>
      <c r="AI185" s="27"/>
      <c r="AJ185" s="27" t="s">
        <v>134</v>
      </c>
      <c r="AK185" s="27" t="s">
        <v>106</v>
      </c>
      <c r="AL185" s="27" t="s">
        <v>106</v>
      </c>
      <c r="AM185" s="27" t="s">
        <v>108</v>
      </c>
      <c r="AN1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5" s="27" t="str">
        <f>TEXT(casesIPO[[#This Row],[Created On]],"yyyy / mm")</f>
        <v>2026 / 02</v>
      </c>
      <c r="AS185" s="27" t="str">
        <f>casesIPO[[#This Row],[Interaction Type]]</f>
        <v>Return / Replace / Scrap</v>
      </c>
      <c r="AT18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86" spans="1:46" x14ac:dyDescent="0.25">
      <c r="A186" s="26">
        <v>46079.681041666699</v>
      </c>
      <c r="B186" s="27" t="s">
        <v>1164</v>
      </c>
      <c r="C186" s="27" t="s">
        <v>87</v>
      </c>
      <c r="D186" s="27" t="s">
        <v>88</v>
      </c>
      <c r="E186" s="27" t="s">
        <v>110</v>
      </c>
      <c r="F186" s="27"/>
      <c r="G186" s="27"/>
      <c r="H186" s="27" t="s">
        <v>720</v>
      </c>
      <c r="I186" s="27" t="s">
        <v>148</v>
      </c>
      <c r="J186" s="27" t="s">
        <v>1027</v>
      </c>
      <c r="K186" s="27" t="s">
        <v>35</v>
      </c>
      <c r="L186" s="27" t="s">
        <v>1165</v>
      </c>
      <c r="M186" s="27" t="s">
        <v>1166</v>
      </c>
      <c r="N186" s="28" t="s">
        <v>1167</v>
      </c>
      <c r="O186" s="27" t="s">
        <v>1168</v>
      </c>
      <c r="P186" s="27" t="s">
        <v>1169</v>
      </c>
      <c r="Q186" s="27"/>
      <c r="R186" s="27"/>
      <c r="S186" s="27"/>
      <c r="T186" s="27"/>
      <c r="U186" s="27"/>
      <c r="V186" s="27">
        <v>1</v>
      </c>
      <c r="W186" s="27"/>
      <c r="X186" s="27"/>
      <c r="Y186" s="27"/>
      <c r="Z186" s="27"/>
      <c r="AA186" s="28"/>
      <c r="AB186" s="27" t="s">
        <v>1173</v>
      </c>
      <c r="AC186" s="29"/>
      <c r="AD186" s="27"/>
      <c r="AE186" s="27"/>
      <c r="AF186" s="27">
        <v>45744.833333333299</v>
      </c>
      <c r="AG186" s="27"/>
      <c r="AH186" s="27"/>
      <c r="AI186" s="27"/>
      <c r="AJ186" s="27" t="s">
        <v>134</v>
      </c>
      <c r="AK186" s="27" t="s">
        <v>106</v>
      </c>
      <c r="AL186" s="27" t="s">
        <v>106</v>
      </c>
      <c r="AM186" s="27" t="s">
        <v>108</v>
      </c>
      <c r="AN1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6" s="27" t="str">
        <f>TEXT(casesIPO[[#This Row],[Created On]],"yyyy / mm")</f>
        <v>2026 / 02</v>
      </c>
      <c r="AS186" s="27" t="str">
        <f>casesIPO[[#This Row],[Interaction Type]]</f>
        <v>Return / Replace / Scrap</v>
      </c>
      <c r="AT18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87" spans="1:46" x14ac:dyDescent="0.25">
      <c r="A187" s="26">
        <v>46077.422245370399</v>
      </c>
      <c r="B187" s="27" t="s">
        <v>1174</v>
      </c>
      <c r="C187" s="27" t="s">
        <v>87</v>
      </c>
      <c r="D187" s="27" t="s">
        <v>194</v>
      </c>
      <c r="E187" s="27" t="s">
        <v>195</v>
      </c>
      <c r="F187" s="27"/>
      <c r="G187" s="27"/>
      <c r="H187" s="27" t="s">
        <v>720</v>
      </c>
      <c r="I187" s="27" t="s">
        <v>91</v>
      </c>
      <c r="J187" s="27" t="s">
        <v>721</v>
      </c>
      <c r="K187" s="27" t="s">
        <v>33</v>
      </c>
      <c r="L187" s="27" t="s">
        <v>1175</v>
      </c>
      <c r="M187" s="27" t="s">
        <v>1176</v>
      </c>
      <c r="N187" s="28" t="s">
        <v>1177</v>
      </c>
      <c r="O187" s="27" t="s">
        <v>1178</v>
      </c>
      <c r="P187" s="27" t="s">
        <v>1179</v>
      </c>
      <c r="Q187" s="27"/>
      <c r="R187" s="27" t="s">
        <v>720</v>
      </c>
      <c r="S187" s="27" t="s">
        <v>91</v>
      </c>
      <c r="T187" s="27" t="s">
        <v>721</v>
      </c>
      <c r="U187" s="27" t="s">
        <v>33</v>
      </c>
      <c r="V187" s="27">
        <v>1</v>
      </c>
      <c r="W187" s="27" t="s">
        <v>1180</v>
      </c>
      <c r="X187" s="27" t="s">
        <v>1181</v>
      </c>
      <c r="Y187" s="27"/>
      <c r="Z187" s="27" t="s">
        <v>53</v>
      </c>
      <c r="AA187" s="28"/>
      <c r="AB187" s="27"/>
      <c r="AC187" s="29"/>
      <c r="AD187" s="27"/>
      <c r="AE187" s="27"/>
      <c r="AF187" s="27">
        <v>46042.791666666701</v>
      </c>
      <c r="AG187" s="27"/>
      <c r="AH187" s="27"/>
      <c r="AI187" s="27" t="s">
        <v>204</v>
      </c>
      <c r="AJ187" s="27" t="s">
        <v>105</v>
      </c>
      <c r="AK187" s="27" t="s">
        <v>1182</v>
      </c>
      <c r="AL187" s="27" t="s">
        <v>1182</v>
      </c>
      <c r="AM187" s="27" t="s">
        <v>108</v>
      </c>
      <c r="AN1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1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1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1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7" s="27" t="str">
        <f>TEXT(casesIPO[[#This Row],[Created On]],"yyyy / mm")</f>
        <v>2026 / 02</v>
      </c>
      <c r="AS187" s="27" t="str">
        <f>casesIPO[[#This Row],[Interaction Type]]</f>
        <v>Credit / Debit Request</v>
      </c>
      <c r="AT1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88" spans="1:46" x14ac:dyDescent="0.25">
      <c r="A188" s="26">
        <v>46076.723298611098</v>
      </c>
      <c r="B188" s="27" t="s">
        <v>1183</v>
      </c>
      <c r="C188" s="27" t="s">
        <v>87</v>
      </c>
      <c r="D188" s="27" t="s">
        <v>88</v>
      </c>
      <c r="E188" s="27" t="s">
        <v>110</v>
      </c>
      <c r="F188" s="27"/>
      <c r="G188" s="27"/>
      <c r="H188" s="27" t="s">
        <v>17</v>
      </c>
      <c r="I188" s="27" t="s">
        <v>148</v>
      </c>
      <c r="J188" s="27" t="s">
        <v>149</v>
      </c>
      <c r="K188" s="27" t="s">
        <v>31</v>
      </c>
      <c r="L188" s="27" t="s">
        <v>1184</v>
      </c>
      <c r="M188" s="27" t="s">
        <v>261</v>
      </c>
      <c r="N188" s="28" t="s">
        <v>1185</v>
      </c>
      <c r="O188" s="27" t="s">
        <v>1186</v>
      </c>
      <c r="P188" s="27" t="s">
        <v>1187</v>
      </c>
      <c r="Q188" s="27"/>
      <c r="R188" s="27"/>
      <c r="S188" s="27"/>
      <c r="T188" s="27"/>
      <c r="U188" s="27"/>
      <c r="V188" s="27">
        <v>6</v>
      </c>
      <c r="W188" s="27"/>
      <c r="X188" s="27"/>
      <c r="Y188" s="27"/>
      <c r="Z188" s="27"/>
      <c r="AA188" s="28"/>
      <c r="AB188" s="27" t="s">
        <v>1188</v>
      </c>
      <c r="AC188" s="29"/>
      <c r="AD188" s="27"/>
      <c r="AE188" s="27"/>
      <c r="AF188" s="27">
        <v>45845.833333333299</v>
      </c>
      <c r="AG188" s="27"/>
      <c r="AH188" s="27"/>
      <c r="AI188" s="27"/>
      <c r="AJ188" s="27" t="s">
        <v>134</v>
      </c>
      <c r="AK188" s="27" t="s">
        <v>106</v>
      </c>
      <c r="AL188" s="27" t="s">
        <v>408</v>
      </c>
      <c r="AM188" s="27" t="s">
        <v>108</v>
      </c>
      <c r="AN1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8" s="27" t="str">
        <f>TEXT(casesIPO[[#This Row],[Created On]],"yyyy / mm")</f>
        <v>2026 / 02</v>
      </c>
      <c r="AS188" s="27" t="str">
        <f>casesIPO[[#This Row],[Interaction Type]]</f>
        <v>Return / Replace / Scrap</v>
      </c>
      <c r="AT18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89" spans="1:46" x14ac:dyDescent="0.25">
      <c r="A189" s="26">
        <v>46077.613645833299</v>
      </c>
      <c r="B189" s="27" t="s">
        <v>1189</v>
      </c>
      <c r="C189" s="27" t="s">
        <v>87</v>
      </c>
      <c r="D189" s="27" t="s">
        <v>88</v>
      </c>
      <c r="E189" s="27" t="s">
        <v>110</v>
      </c>
      <c r="F189" s="27"/>
      <c r="G189" s="27"/>
      <c r="H189" s="27" t="s">
        <v>720</v>
      </c>
      <c r="I189" s="27" t="s">
        <v>182</v>
      </c>
      <c r="J189" s="27" t="s">
        <v>763</v>
      </c>
      <c r="K189" s="27" t="s">
        <v>288</v>
      </c>
      <c r="L189" s="27" t="s">
        <v>1190</v>
      </c>
      <c r="M189" s="27" t="s">
        <v>1191</v>
      </c>
      <c r="N189" s="28" t="s">
        <v>1192</v>
      </c>
      <c r="O189" s="27" t="s">
        <v>1193</v>
      </c>
      <c r="P189" s="27" t="s">
        <v>1194</v>
      </c>
      <c r="Q189" s="27">
        <v>1</v>
      </c>
      <c r="R189" s="27" t="s">
        <v>720</v>
      </c>
      <c r="S189" s="27" t="s">
        <v>182</v>
      </c>
      <c r="T189" s="27" t="s">
        <v>763</v>
      </c>
      <c r="U189" s="27" t="s">
        <v>288</v>
      </c>
      <c r="V189" s="27">
        <v>23</v>
      </c>
      <c r="W189" s="27" t="s">
        <v>155</v>
      </c>
      <c r="X189" s="27" t="s">
        <v>156</v>
      </c>
      <c r="Y189" s="27"/>
      <c r="Z189" s="27" t="s">
        <v>101</v>
      </c>
      <c r="AA189" s="28"/>
      <c r="AB189" s="27" t="s">
        <v>1195</v>
      </c>
      <c r="AC189" s="29"/>
      <c r="AD189" s="27"/>
      <c r="AE189" s="27"/>
      <c r="AF189" s="27">
        <v>46061.791666666701</v>
      </c>
      <c r="AG189" s="27"/>
      <c r="AH189" s="27"/>
      <c r="AI189" s="27" t="s">
        <v>178</v>
      </c>
      <c r="AJ189" s="27" t="s">
        <v>105</v>
      </c>
      <c r="AK189" s="27" t="s">
        <v>363</v>
      </c>
      <c r="AL189" s="27" t="s">
        <v>1196</v>
      </c>
      <c r="AM189" s="27" t="s">
        <v>108</v>
      </c>
      <c r="AN1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1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9" s="27" t="str">
        <f>TEXT(casesIPO[[#This Row],[Created On]],"yyyy / mm")</f>
        <v>2026 / 02</v>
      </c>
      <c r="AS189" s="27" t="str">
        <f>casesIPO[[#This Row],[Interaction Type]]</f>
        <v>Return / Replace / Scrap</v>
      </c>
      <c r="AT1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90" spans="1:46" x14ac:dyDescent="0.25">
      <c r="A190" s="26">
        <v>46078.393402777801</v>
      </c>
      <c r="B190" s="27" t="s">
        <v>1197</v>
      </c>
      <c r="C190" s="27" t="s">
        <v>87</v>
      </c>
      <c r="D190" s="27" t="s">
        <v>88</v>
      </c>
      <c r="E190" s="27" t="s">
        <v>89</v>
      </c>
      <c r="F190" s="27"/>
      <c r="G190" s="27" t="s">
        <v>168</v>
      </c>
      <c r="H190" s="27" t="s">
        <v>14</v>
      </c>
      <c r="I190" s="27" t="s">
        <v>182</v>
      </c>
      <c r="J190" s="27" t="s">
        <v>953</v>
      </c>
      <c r="K190" s="27" t="s">
        <v>34</v>
      </c>
      <c r="L190" s="27" t="s">
        <v>1198</v>
      </c>
      <c r="M190" s="27" t="s">
        <v>1199</v>
      </c>
      <c r="N190" s="28" t="s">
        <v>1200</v>
      </c>
      <c r="O190" s="27" t="s">
        <v>1201</v>
      </c>
      <c r="P190" s="27" t="s">
        <v>1202</v>
      </c>
      <c r="Q190" s="27">
        <v>1</v>
      </c>
      <c r="R190" s="27" t="s">
        <v>14</v>
      </c>
      <c r="S190" s="27" t="s">
        <v>182</v>
      </c>
      <c r="T190" s="27" t="s">
        <v>953</v>
      </c>
      <c r="U190" s="27" t="s">
        <v>34</v>
      </c>
      <c r="V190" s="27">
        <v>1</v>
      </c>
      <c r="W190" s="27" t="s">
        <v>958</v>
      </c>
      <c r="X190" s="27" t="s">
        <v>959</v>
      </c>
      <c r="Y190" s="27"/>
      <c r="Z190" s="27" t="s">
        <v>101</v>
      </c>
      <c r="AA190" s="28"/>
      <c r="AB190" s="27" t="s">
        <v>1203</v>
      </c>
      <c r="AC190" s="29" t="s">
        <v>190</v>
      </c>
      <c r="AD190" s="27"/>
      <c r="AE190" s="27"/>
      <c r="AF190" s="27">
        <v>45986.791666666701</v>
      </c>
      <c r="AG190" s="27"/>
      <c r="AH190" s="27"/>
      <c r="AI190" s="27" t="s">
        <v>178</v>
      </c>
      <c r="AJ190" s="27" t="s">
        <v>134</v>
      </c>
      <c r="AK190" s="27" t="s">
        <v>106</v>
      </c>
      <c r="AL190" s="27" t="s">
        <v>192</v>
      </c>
      <c r="AM190" s="27" t="s">
        <v>108</v>
      </c>
      <c r="AN1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Shaft</v>
      </c>
      <c r="AQ1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0" s="27" t="str">
        <f>TEXT(casesIPO[[#This Row],[Created On]],"yyyy / mm")</f>
        <v>2026 / 02</v>
      </c>
      <c r="AS190" s="27" t="str">
        <f>casesIPO[[#This Row],[Interaction Type]]</f>
        <v>Return / Replace / Scrap</v>
      </c>
      <c r="AT19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91" spans="1:46" x14ac:dyDescent="0.25">
      <c r="A191" s="26">
        <v>46078.458217592597</v>
      </c>
      <c r="B191" s="27" t="s">
        <v>1204</v>
      </c>
      <c r="C191" s="27" t="s">
        <v>87</v>
      </c>
      <c r="D191" s="27" t="s">
        <v>88</v>
      </c>
      <c r="E191" s="27" t="s">
        <v>89</v>
      </c>
      <c r="F191" s="27"/>
      <c r="G191" s="27" t="s">
        <v>168</v>
      </c>
      <c r="H191" s="27" t="s">
        <v>14</v>
      </c>
      <c r="I191" s="27" t="s">
        <v>182</v>
      </c>
      <c r="J191" s="27" t="s">
        <v>730</v>
      </c>
      <c r="K191" s="27" t="s">
        <v>34</v>
      </c>
      <c r="L191" s="27" t="s">
        <v>1205</v>
      </c>
      <c r="M191" s="27" t="s">
        <v>1206</v>
      </c>
      <c r="N191" s="28" t="s">
        <v>1207</v>
      </c>
      <c r="O191" s="27" t="s">
        <v>1208</v>
      </c>
      <c r="P191" s="27" t="s">
        <v>1207</v>
      </c>
      <c r="Q191" s="27">
        <v>1</v>
      </c>
      <c r="R191" s="27" t="s">
        <v>14</v>
      </c>
      <c r="S191" s="27" t="s">
        <v>182</v>
      </c>
      <c r="T191" s="27" t="s">
        <v>730</v>
      </c>
      <c r="U191" s="27" t="s">
        <v>34</v>
      </c>
      <c r="V191" s="27">
        <v>3</v>
      </c>
      <c r="W191" s="27" t="s">
        <v>714</v>
      </c>
      <c r="X191" s="27" t="s">
        <v>1209</v>
      </c>
      <c r="Y191" s="27"/>
      <c r="Z191" s="27" t="s">
        <v>101</v>
      </c>
      <c r="AA191" s="28"/>
      <c r="AB191" s="27" t="s">
        <v>1210</v>
      </c>
      <c r="AC191" s="29" t="s">
        <v>761</v>
      </c>
      <c r="AD191" s="27"/>
      <c r="AE191" s="27"/>
      <c r="AF191" s="27">
        <v>45685.791666666701</v>
      </c>
      <c r="AG191" s="27"/>
      <c r="AH191" s="27"/>
      <c r="AI191" s="27" t="s">
        <v>104</v>
      </c>
      <c r="AJ191" s="27" t="s">
        <v>105</v>
      </c>
      <c r="AK191" s="27" t="s">
        <v>106</v>
      </c>
      <c r="AL191" s="27" t="s">
        <v>192</v>
      </c>
      <c r="AM191" s="27" t="s">
        <v>108</v>
      </c>
      <c r="AN1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1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1" s="27" t="str">
        <f>TEXT(casesIPO[[#This Row],[Created On]],"yyyy / mm")</f>
        <v>2026 / 02</v>
      </c>
      <c r="AS191" s="27" t="str">
        <f>casesIPO[[#This Row],[Interaction Type]]</f>
        <v>Return / Replace / Scrap</v>
      </c>
      <c r="AT1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92" spans="1:46" x14ac:dyDescent="0.25">
      <c r="A192" s="26">
        <v>46079.603611111103</v>
      </c>
      <c r="B192" s="27" t="s">
        <v>1211</v>
      </c>
      <c r="C192" s="27" t="s">
        <v>87</v>
      </c>
      <c r="D192" s="27" t="s">
        <v>88</v>
      </c>
      <c r="E192" s="27" t="s">
        <v>89</v>
      </c>
      <c r="F192" s="27"/>
      <c r="G192" s="27" t="s">
        <v>90</v>
      </c>
      <c r="H192" s="27" t="s">
        <v>14</v>
      </c>
      <c r="I192" s="27" t="s">
        <v>182</v>
      </c>
      <c r="J192" s="27" t="s">
        <v>1212</v>
      </c>
      <c r="K192" s="27" t="s">
        <v>34</v>
      </c>
      <c r="L192" s="27" t="s">
        <v>1213</v>
      </c>
      <c r="M192" s="27" t="s">
        <v>1214</v>
      </c>
      <c r="N192" s="28" t="s">
        <v>1215</v>
      </c>
      <c r="O192" s="27" t="s">
        <v>1216</v>
      </c>
      <c r="P192" s="27" t="s">
        <v>1217</v>
      </c>
      <c r="Q192" s="27">
        <v>1</v>
      </c>
      <c r="R192" s="27" t="s">
        <v>14</v>
      </c>
      <c r="S192" s="27" t="s">
        <v>182</v>
      </c>
      <c r="T192" s="27" t="s">
        <v>1212</v>
      </c>
      <c r="U192" s="27" t="s">
        <v>34</v>
      </c>
      <c r="V192" s="27">
        <v>1</v>
      </c>
      <c r="W192" s="27" t="s">
        <v>714</v>
      </c>
      <c r="X192" s="27" t="s">
        <v>1209</v>
      </c>
      <c r="Y192" s="27"/>
      <c r="Z192" s="27" t="s">
        <v>101</v>
      </c>
      <c r="AA192" s="28"/>
      <c r="AB192" s="27" t="s">
        <v>1218</v>
      </c>
      <c r="AC192" s="29" t="s">
        <v>161</v>
      </c>
      <c r="AD192" s="27"/>
      <c r="AE192" s="27"/>
      <c r="AF192" s="27">
        <v>45796.833333333299</v>
      </c>
      <c r="AG192" s="27"/>
      <c r="AH192" s="27"/>
      <c r="AI192" s="27" t="s">
        <v>178</v>
      </c>
      <c r="AJ192" s="27" t="s">
        <v>134</v>
      </c>
      <c r="AK192" s="27" t="s">
        <v>106</v>
      </c>
      <c r="AL192" s="27" t="s">
        <v>192</v>
      </c>
      <c r="AM192" s="27" t="s">
        <v>108</v>
      </c>
      <c r="AN1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1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2" s="27" t="str">
        <f>TEXT(casesIPO[[#This Row],[Created On]],"yyyy / mm")</f>
        <v>2026 / 02</v>
      </c>
      <c r="AS192" s="27" t="str">
        <f>casesIPO[[#This Row],[Interaction Type]]</f>
        <v>Return / Replace / Scrap</v>
      </c>
      <c r="AT19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93" spans="1:46" x14ac:dyDescent="0.25">
      <c r="A193" s="26">
        <v>46079.658275463</v>
      </c>
      <c r="B193" s="27" t="s">
        <v>1219</v>
      </c>
      <c r="C193" s="27" t="s">
        <v>87</v>
      </c>
      <c r="D193" s="27" t="s">
        <v>88</v>
      </c>
      <c r="E193" s="27" t="s">
        <v>89</v>
      </c>
      <c r="F193" s="27"/>
      <c r="G193" s="27" t="s">
        <v>90</v>
      </c>
      <c r="H193" s="27" t="s">
        <v>18</v>
      </c>
      <c r="I193" s="27" t="s">
        <v>460</v>
      </c>
      <c r="J193" s="27" t="s">
        <v>490</v>
      </c>
      <c r="K193" s="27" t="s">
        <v>32</v>
      </c>
      <c r="L193" s="27" t="s">
        <v>1220</v>
      </c>
      <c r="M193" s="27" t="s">
        <v>1221</v>
      </c>
      <c r="N193" s="28" t="s">
        <v>1222</v>
      </c>
      <c r="O193" s="27" t="s">
        <v>1223</v>
      </c>
      <c r="P193" s="27" t="s">
        <v>1224</v>
      </c>
      <c r="Q193" s="27"/>
      <c r="R193" s="27" t="s">
        <v>18</v>
      </c>
      <c r="S193" s="27" t="s">
        <v>460</v>
      </c>
      <c r="T193" s="27" t="s">
        <v>490</v>
      </c>
      <c r="U193" s="27" t="s">
        <v>32</v>
      </c>
      <c r="V193" s="27">
        <v>1</v>
      </c>
      <c r="W193" s="27" t="s">
        <v>266</v>
      </c>
      <c r="X193" s="27" t="s">
        <v>175</v>
      </c>
      <c r="Y193" s="27" t="s">
        <v>494</v>
      </c>
      <c r="Z193" s="27" t="s">
        <v>101</v>
      </c>
      <c r="AA193" s="28"/>
      <c r="AB193" s="27" t="s">
        <v>1225</v>
      </c>
      <c r="AC193" s="29" t="s">
        <v>848</v>
      </c>
      <c r="AD193" s="27"/>
      <c r="AE193" s="27"/>
      <c r="AF193" s="27">
        <v>45687.791666666701</v>
      </c>
      <c r="AG193" s="27"/>
      <c r="AH193" s="27"/>
      <c r="AI193" s="27" t="s">
        <v>104</v>
      </c>
      <c r="AJ193" s="27" t="s">
        <v>105</v>
      </c>
      <c r="AK193" s="27" t="s">
        <v>106</v>
      </c>
      <c r="AL193" s="27" t="s">
        <v>146</v>
      </c>
      <c r="AM193" s="27" t="s">
        <v>108</v>
      </c>
      <c r="AN1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Not Unlocking</v>
      </c>
      <c r="AR193" s="27" t="str">
        <f>TEXT(casesIPO[[#This Row],[Created On]],"yyyy / mm")</f>
        <v>2026 / 02</v>
      </c>
      <c r="AS193" s="27" t="str">
        <f>casesIPO[[#This Row],[Interaction Type]]</f>
        <v>Return / Replace / Scrap</v>
      </c>
      <c r="AT19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94" spans="1:46" x14ac:dyDescent="0.25">
      <c r="A194" s="26">
        <v>46079.727384259299</v>
      </c>
      <c r="B194" s="27" t="s">
        <v>1226</v>
      </c>
      <c r="C194" s="27" t="s">
        <v>87</v>
      </c>
      <c r="D194" s="27" t="s">
        <v>88</v>
      </c>
      <c r="E194" s="27" t="s">
        <v>89</v>
      </c>
      <c r="F194" s="27"/>
      <c r="G194" s="27" t="s">
        <v>90</v>
      </c>
      <c r="H194" s="27" t="s">
        <v>17</v>
      </c>
      <c r="I194" s="27" t="s">
        <v>148</v>
      </c>
      <c r="J194" s="27" t="s">
        <v>149</v>
      </c>
      <c r="K194" s="27" t="s">
        <v>31</v>
      </c>
      <c r="L194" s="27" t="s">
        <v>1227</v>
      </c>
      <c r="M194" s="27" t="s">
        <v>1228</v>
      </c>
      <c r="N194" s="28" t="s">
        <v>1229</v>
      </c>
      <c r="O194" s="27" t="s">
        <v>1230</v>
      </c>
      <c r="P194" s="27" t="s">
        <v>1231</v>
      </c>
      <c r="Q194" s="27"/>
      <c r="R194" s="27"/>
      <c r="S194" s="27"/>
      <c r="T194" s="27"/>
      <c r="U194" s="27"/>
      <c r="V194" s="27">
        <v>1</v>
      </c>
      <c r="W194" s="27" t="s">
        <v>378</v>
      </c>
      <c r="X194" s="27" t="s">
        <v>379</v>
      </c>
      <c r="Y194" s="27"/>
      <c r="Z194" s="27" t="s">
        <v>285</v>
      </c>
      <c r="AA194" s="28"/>
      <c r="AB194" s="27" t="s">
        <v>1232</v>
      </c>
      <c r="AC194" s="29"/>
      <c r="AD194" s="27"/>
      <c r="AE194" s="27"/>
      <c r="AF194" s="27">
        <v>45981.791666666701</v>
      </c>
      <c r="AG194" s="27"/>
      <c r="AH194" s="27"/>
      <c r="AI194" s="27"/>
      <c r="AJ194" s="27" t="s">
        <v>134</v>
      </c>
      <c r="AK194" s="27" t="s">
        <v>106</v>
      </c>
      <c r="AL194" s="27" t="s">
        <v>106</v>
      </c>
      <c r="AM194" s="27" t="s">
        <v>108</v>
      </c>
      <c r="AN1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1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1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4" s="27" t="str">
        <f>TEXT(casesIPO[[#This Row],[Created On]],"yyyy / mm")</f>
        <v>2026 / 02</v>
      </c>
      <c r="AS194" s="27" t="str">
        <f>casesIPO[[#This Row],[Interaction Type]]</f>
        <v>Return / Replace / Scrap</v>
      </c>
      <c r="AT1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95" spans="1:46" x14ac:dyDescent="0.25">
      <c r="A195" s="26">
        <v>46080.512789351902</v>
      </c>
      <c r="B195" s="27" t="s">
        <v>1233</v>
      </c>
      <c r="C195" s="27" t="s">
        <v>87</v>
      </c>
      <c r="D195" s="27" t="s">
        <v>88</v>
      </c>
      <c r="E195" s="27" t="s">
        <v>110</v>
      </c>
      <c r="F195" s="27"/>
      <c r="G195" s="27"/>
      <c r="H195" s="27" t="s">
        <v>23</v>
      </c>
      <c r="I195" s="27" t="s">
        <v>91</v>
      </c>
      <c r="J195" s="27" t="s">
        <v>251</v>
      </c>
      <c r="K195" s="27" t="s">
        <v>33</v>
      </c>
      <c r="L195" s="27" t="s">
        <v>1234</v>
      </c>
      <c r="M195" s="27" t="s">
        <v>1235</v>
      </c>
      <c r="N195" s="28" t="s">
        <v>1236</v>
      </c>
      <c r="O195" s="27" t="s">
        <v>1237</v>
      </c>
      <c r="P195" s="27" t="s">
        <v>1238</v>
      </c>
      <c r="Q195" s="27">
        <v>2</v>
      </c>
      <c r="R195" s="27"/>
      <c r="S195" s="27"/>
      <c r="T195" s="27"/>
      <c r="U195" s="27"/>
      <c r="V195" s="27">
        <v>1</v>
      </c>
      <c r="W195" s="27"/>
      <c r="X195" s="27"/>
      <c r="Y195" s="27"/>
      <c r="Z195" s="27"/>
      <c r="AA195" s="28"/>
      <c r="AB195" s="27" t="s">
        <v>1120</v>
      </c>
      <c r="AC195" s="29"/>
      <c r="AD195" s="27"/>
      <c r="AE195" s="27"/>
      <c r="AF195" s="27">
        <v>46075.791666666701</v>
      </c>
      <c r="AG195" s="27"/>
      <c r="AH195" s="27"/>
      <c r="AI195" s="27"/>
      <c r="AJ195" s="27" t="s">
        <v>134</v>
      </c>
      <c r="AK195" s="27" t="s">
        <v>106</v>
      </c>
      <c r="AL195" s="27" t="s">
        <v>106</v>
      </c>
      <c r="AM195" s="27" t="s">
        <v>108</v>
      </c>
      <c r="AN1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5" s="27" t="str">
        <f>TEXT(casesIPO[[#This Row],[Created On]],"yyyy / mm")</f>
        <v>2026 / 02</v>
      </c>
      <c r="AS195" s="27" t="str">
        <f>casesIPO[[#This Row],[Interaction Type]]</f>
        <v>Return / Replace / Scrap</v>
      </c>
      <c r="AT1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96" spans="1:46" x14ac:dyDescent="0.25">
      <c r="A196" s="26">
        <v>46076.620497685202</v>
      </c>
      <c r="B196" s="27" t="s">
        <v>1239</v>
      </c>
      <c r="C196" s="27" t="s">
        <v>87</v>
      </c>
      <c r="D196" s="27" t="s">
        <v>88</v>
      </c>
      <c r="E196" s="27" t="s">
        <v>110</v>
      </c>
      <c r="F196" s="27"/>
      <c r="G196" s="27"/>
      <c r="H196" s="27" t="s">
        <v>17</v>
      </c>
      <c r="I196" s="27" t="s">
        <v>148</v>
      </c>
      <c r="J196" s="27" t="s">
        <v>161</v>
      </c>
      <c r="K196" s="27" t="s">
        <v>35</v>
      </c>
      <c r="L196" s="27" t="s">
        <v>1240</v>
      </c>
      <c r="M196" s="27" t="s">
        <v>1241</v>
      </c>
      <c r="N196" s="28" t="s">
        <v>1242</v>
      </c>
      <c r="O196" s="27" t="s">
        <v>1243</v>
      </c>
      <c r="P196" s="27" t="s">
        <v>1244</v>
      </c>
      <c r="Q196" s="27">
        <v>3</v>
      </c>
      <c r="R196" s="27" t="s">
        <v>17</v>
      </c>
      <c r="S196" s="27" t="s">
        <v>148</v>
      </c>
      <c r="T196" s="27" t="s">
        <v>1245</v>
      </c>
      <c r="U196" s="27" t="s">
        <v>35</v>
      </c>
      <c r="V196" s="27">
        <v>1</v>
      </c>
      <c r="W196" s="27" t="s">
        <v>155</v>
      </c>
      <c r="X196" s="27" t="s">
        <v>156</v>
      </c>
      <c r="Y196" s="27"/>
      <c r="Z196" s="27" t="s">
        <v>101</v>
      </c>
      <c r="AA196" s="28"/>
      <c r="AB196" s="27" t="s">
        <v>1246</v>
      </c>
      <c r="AC196" s="29"/>
      <c r="AD196" s="27"/>
      <c r="AE196" s="27"/>
      <c r="AF196" s="27">
        <v>45791.833333333299</v>
      </c>
      <c r="AG196" s="27"/>
      <c r="AH196" s="27"/>
      <c r="AI196" s="27" t="s">
        <v>104</v>
      </c>
      <c r="AJ196" s="27" t="s">
        <v>105</v>
      </c>
      <c r="AK196" s="27" t="s">
        <v>106</v>
      </c>
      <c r="AL196" s="27" t="s">
        <v>408</v>
      </c>
      <c r="AM196" s="27" t="s">
        <v>108</v>
      </c>
      <c r="AN1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6" s="27" t="str">
        <f>TEXT(casesIPO[[#This Row],[Created On]],"yyyy / mm")</f>
        <v>2026 / 02</v>
      </c>
      <c r="AS196" s="27" t="str">
        <f>casesIPO[[#This Row],[Interaction Type]]</f>
        <v>Return / Replace / Scrap</v>
      </c>
      <c r="AT19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97" spans="1:46" x14ac:dyDescent="0.25">
      <c r="A197" s="26">
        <v>46077.621724536999</v>
      </c>
      <c r="B197" s="27" t="s">
        <v>1247</v>
      </c>
      <c r="C197" s="27" t="s">
        <v>87</v>
      </c>
      <c r="D197" s="27" t="s">
        <v>88</v>
      </c>
      <c r="E197" s="27" t="s">
        <v>110</v>
      </c>
      <c r="F197" s="27"/>
      <c r="G197" s="27"/>
      <c r="H197" s="27" t="s">
        <v>720</v>
      </c>
      <c r="I197" s="27" t="s">
        <v>148</v>
      </c>
      <c r="J197" s="27" t="s">
        <v>1248</v>
      </c>
      <c r="K197" s="27" t="s">
        <v>31</v>
      </c>
      <c r="L197" s="27" t="s">
        <v>1249</v>
      </c>
      <c r="M197" s="27" t="s">
        <v>754</v>
      </c>
      <c r="N197" s="28" t="s">
        <v>1250</v>
      </c>
      <c r="O197" s="27" t="s">
        <v>1251</v>
      </c>
      <c r="P197" s="27" t="s">
        <v>1252</v>
      </c>
      <c r="Q197" s="27">
        <v>3</v>
      </c>
      <c r="R197" s="27" t="s">
        <v>720</v>
      </c>
      <c r="S197" s="27" t="s">
        <v>148</v>
      </c>
      <c r="T197" s="27" t="s">
        <v>1248</v>
      </c>
      <c r="U197" s="27" t="s">
        <v>31</v>
      </c>
      <c r="V197" s="27">
        <v>10</v>
      </c>
      <c r="W197" s="27" t="s">
        <v>618</v>
      </c>
      <c r="X197" s="27" t="s">
        <v>619</v>
      </c>
      <c r="Y197" s="27"/>
      <c r="Z197" s="27" t="s">
        <v>53</v>
      </c>
      <c r="AA197" s="28"/>
      <c r="AB197" s="27" t="s">
        <v>1253</v>
      </c>
      <c r="AC197" s="29"/>
      <c r="AD197" s="27"/>
      <c r="AE197" s="27"/>
      <c r="AF197" s="27">
        <v>46009.791666666701</v>
      </c>
      <c r="AG197" s="27"/>
      <c r="AH197" s="27"/>
      <c r="AI197" s="27" t="s">
        <v>104</v>
      </c>
      <c r="AJ197" s="27" t="s">
        <v>134</v>
      </c>
      <c r="AK197" s="27" t="s">
        <v>621</v>
      </c>
      <c r="AL197" s="27" t="s">
        <v>180</v>
      </c>
      <c r="AM197" s="27" t="s">
        <v>108</v>
      </c>
      <c r="AN1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7" s="27" t="str">
        <f>TEXT(casesIPO[[#This Row],[Created On]],"yyyy / mm")</f>
        <v>2026 / 02</v>
      </c>
      <c r="AS197" s="27" t="str">
        <f>casesIPO[[#This Row],[Interaction Type]]</f>
        <v>Return / Replace / Scrap</v>
      </c>
      <c r="AT1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98" spans="1:46" x14ac:dyDescent="0.25">
      <c r="A198" s="26">
        <v>46077.621724536999</v>
      </c>
      <c r="B198" s="27" t="s">
        <v>1247</v>
      </c>
      <c r="C198" s="27" t="s">
        <v>87</v>
      </c>
      <c r="D198" s="27" t="s">
        <v>88</v>
      </c>
      <c r="E198" s="27" t="s">
        <v>110</v>
      </c>
      <c r="F198" s="27"/>
      <c r="G198" s="27"/>
      <c r="H198" s="27" t="s">
        <v>720</v>
      </c>
      <c r="I198" s="27" t="s">
        <v>148</v>
      </c>
      <c r="J198" s="27" t="s">
        <v>1248</v>
      </c>
      <c r="K198" s="27" t="s">
        <v>31</v>
      </c>
      <c r="L198" s="27" t="s">
        <v>1249</v>
      </c>
      <c r="M198" s="27" t="s">
        <v>754</v>
      </c>
      <c r="N198" s="28" t="s">
        <v>1250</v>
      </c>
      <c r="O198" s="27" t="s">
        <v>1251</v>
      </c>
      <c r="P198" s="27" t="s">
        <v>1252</v>
      </c>
      <c r="Q198" s="27">
        <v>3</v>
      </c>
      <c r="R198" s="27" t="s">
        <v>720</v>
      </c>
      <c r="S198" s="27" t="s">
        <v>148</v>
      </c>
      <c r="T198" s="27" t="s">
        <v>1248</v>
      </c>
      <c r="U198" s="27" t="s">
        <v>31</v>
      </c>
      <c r="V198" s="27">
        <v>10</v>
      </c>
      <c r="W198" s="27" t="s">
        <v>131</v>
      </c>
      <c r="X198" s="27" t="s">
        <v>165</v>
      </c>
      <c r="Y198" s="27"/>
      <c r="Z198" s="27" t="s">
        <v>133</v>
      </c>
      <c r="AA198" s="28"/>
      <c r="AB198" s="27" t="s">
        <v>1254</v>
      </c>
      <c r="AC198" s="29"/>
      <c r="AD198" s="27"/>
      <c r="AE198" s="27"/>
      <c r="AF198" s="27">
        <v>46009.791666666701</v>
      </c>
      <c r="AG198" s="27"/>
      <c r="AH198" s="27"/>
      <c r="AI198" s="27" t="s">
        <v>419</v>
      </c>
      <c r="AJ198" s="27" t="s">
        <v>134</v>
      </c>
      <c r="AK198" s="27" t="s">
        <v>621</v>
      </c>
      <c r="AL198" s="27" t="s">
        <v>180</v>
      </c>
      <c r="AM198" s="27" t="s">
        <v>108</v>
      </c>
      <c r="AN1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8" s="27" t="str">
        <f>TEXT(casesIPO[[#This Row],[Created On]],"yyyy / mm")</f>
        <v>2026 / 02</v>
      </c>
      <c r="AS198" s="27" t="str">
        <f>casesIPO[[#This Row],[Interaction Type]]</f>
        <v>Return / Replace / Scrap</v>
      </c>
      <c r="AT1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99" spans="1:46" x14ac:dyDescent="0.25">
      <c r="A199" s="26">
        <v>46078.487210648098</v>
      </c>
      <c r="B199" s="27" t="s">
        <v>1255</v>
      </c>
      <c r="C199" s="27" t="s">
        <v>87</v>
      </c>
      <c r="D199" s="27" t="s">
        <v>88</v>
      </c>
      <c r="E199" s="27" t="s">
        <v>62</v>
      </c>
      <c r="F199" s="27"/>
      <c r="G199" s="27"/>
      <c r="H199" s="27" t="s">
        <v>23</v>
      </c>
      <c r="I199" s="27" t="s">
        <v>91</v>
      </c>
      <c r="J199" s="27" t="s">
        <v>1256</v>
      </c>
      <c r="K199" s="27" t="s">
        <v>33</v>
      </c>
      <c r="L199" s="27" t="s">
        <v>1257</v>
      </c>
      <c r="M199" s="27" t="s">
        <v>127</v>
      </c>
      <c r="N199" s="28" t="s">
        <v>1258</v>
      </c>
      <c r="O199" s="27" t="s">
        <v>1259</v>
      </c>
      <c r="P199" s="27" t="s">
        <v>1260</v>
      </c>
      <c r="Q199" s="27">
        <v>27</v>
      </c>
      <c r="R199" s="27" t="s">
        <v>23</v>
      </c>
      <c r="S199" s="27" t="s">
        <v>91</v>
      </c>
      <c r="T199" s="27" t="s">
        <v>1261</v>
      </c>
      <c r="U199" s="27" t="s">
        <v>33</v>
      </c>
      <c r="V199" s="27">
        <v>2</v>
      </c>
      <c r="W199" s="27" t="s">
        <v>416</v>
      </c>
      <c r="X199" s="27" t="s">
        <v>417</v>
      </c>
      <c r="Y199" s="27"/>
      <c r="Z199" s="27" t="s">
        <v>53</v>
      </c>
      <c r="AA199" s="28"/>
      <c r="AB199" s="27" t="s">
        <v>1262</v>
      </c>
      <c r="AC199" s="29"/>
      <c r="AD199" s="27"/>
      <c r="AE199" s="27"/>
      <c r="AF199" s="27">
        <v>46041.791666666701</v>
      </c>
      <c r="AG199" s="27"/>
      <c r="AH199" s="27"/>
      <c r="AI199" s="27" t="s">
        <v>419</v>
      </c>
      <c r="AJ199" s="27" t="s">
        <v>134</v>
      </c>
      <c r="AK199" s="27" t="s">
        <v>106</v>
      </c>
      <c r="AL199" s="27" t="s">
        <v>382</v>
      </c>
      <c r="AM199" s="27" t="s">
        <v>108</v>
      </c>
      <c r="AN1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9" s="27" t="str">
        <f>TEXT(casesIPO[[#This Row],[Created On]],"yyyy / mm")</f>
        <v>2026 / 02</v>
      </c>
      <c r="AS199" s="27" t="str">
        <f>casesIPO[[#This Row],[Interaction Type]]</f>
        <v>Return / Replace / Scrap</v>
      </c>
      <c r="AT1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00" spans="1:46" x14ac:dyDescent="0.25">
      <c r="A200" s="26">
        <v>46078.547430555598</v>
      </c>
      <c r="B200" s="27" t="s">
        <v>1263</v>
      </c>
      <c r="C200" s="27" t="s">
        <v>87</v>
      </c>
      <c r="D200" s="27" t="s">
        <v>88</v>
      </c>
      <c r="E200" s="27" t="s">
        <v>110</v>
      </c>
      <c r="F200" s="27"/>
      <c r="G200" s="27"/>
      <c r="H200" s="27" t="s">
        <v>17</v>
      </c>
      <c r="I200" s="27" t="s">
        <v>148</v>
      </c>
      <c r="J200" s="27" t="s">
        <v>149</v>
      </c>
      <c r="K200" s="27" t="s">
        <v>35</v>
      </c>
      <c r="L200" s="27" t="s">
        <v>1264</v>
      </c>
      <c r="M200" s="27" t="s">
        <v>1265</v>
      </c>
      <c r="N200" s="28" t="s">
        <v>1266</v>
      </c>
      <c r="O200" s="27" t="s">
        <v>1267</v>
      </c>
      <c r="P200" s="27" t="s">
        <v>1268</v>
      </c>
      <c r="Q200" s="27"/>
      <c r="R200" s="27"/>
      <c r="S200" s="27"/>
      <c r="T200" s="27"/>
      <c r="U200" s="27"/>
      <c r="V200" s="27">
        <v>1</v>
      </c>
      <c r="W200" s="27"/>
      <c r="X200" s="27"/>
      <c r="Y200" s="27"/>
      <c r="Z200" s="27"/>
      <c r="AA200" s="28"/>
      <c r="AB200" s="27" t="s">
        <v>1269</v>
      </c>
      <c r="AC200" s="29"/>
      <c r="AD200" s="27"/>
      <c r="AE200" s="27"/>
      <c r="AF200" s="27">
        <v>46005.791666666701</v>
      </c>
      <c r="AG200" s="27"/>
      <c r="AH200" s="27"/>
      <c r="AI200" s="27"/>
      <c r="AJ200" s="27" t="s">
        <v>134</v>
      </c>
      <c r="AK200" s="27" t="s">
        <v>106</v>
      </c>
      <c r="AL200" s="27" t="s">
        <v>106</v>
      </c>
      <c r="AM200" s="27" t="s">
        <v>108</v>
      </c>
      <c r="AN2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0" s="27" t="str">
        <f>TEXT(casesIPO[[#This Row],[Created On]],"yyyy / mm")</f>
        <v>2026 / 02</v>
      </c>
      <c r="AS200" s="27" t="str">
        <f>casesIPO[[#This Row],[Interaction Type]]</f>
        <v>Return / Replace / Scrap</v>
      </c>
      <c r="AT20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01" spans="1:46" x14ac:dyDescent="0.25">
      <c r="A201" s="26">
        <v>46078.600057870397</v>
      </c>
      <c r="B201" s="27" t="s">
        <v>1270</v>
      </c>
      <c r="C201" s="27" t="s">
        <v>87</v>
      </c>
      <c r="D201" s="27" t="s">
        <v>88</v>
      </c>
      <c r="E201" s="27" t="s">
        <v>110</v>
      </c>
      <c r="F201" s="27"/>
      <c r="G201" s="27"/>
      <c r="H201" s="27" t="s">
        <v>17</v>
      </c>
      <c r="I201" s="27" t="s">
        <v>148</v>
      </c>
      <c r="J201" s="27" t="s">
        <v>169</v>
      </c>
      <c r="K201" s="27" t="s">
        <v>35</v>
      </c>
      <c r="L201" s="27" t="s">
        <v>1271</v>
      </c>
      <c r="M201" s="27" t="s">
        <v>1272</v>
      </c>
      <c r="N201" s="28" t="s">
        <v>1273</v>
      </c>
      <c r="O201" s="27" t="s">
        <v>1274</v>
      </c>
      <c r="P201" s="27" t="s">
        <v>1275</v>
      </c>
      <c r="Q201" s="27">
        <v>1</v>
      </c>
      <c r="R201" s="27"/>
      <c r="S201" s="27"/>
      <c r="T201" s="27"/>
      <c r="U201" s="27"/>
      <c r="V201" s="27">
        <v>1</v>
      </c>
      <c r="W201" s="27"/>
      <c r="X201" s="27"/>
      <c r="Y201" s="27"/>
      <c r="Z201" s="27"/>
      <c r="AA201" s="28"/>
      <c r="AB201" s="27" t="s">
        <v>1276</v>
      </c>
      <c r="AC201" s="29"/>
      <c r="AD201" s="27"/>
      <c r="AE201" s="27"/>
      <c r="AF201" s="27">
        <v>46058.791666666701</v>
      </c>
      <c r="AG201" s="27"/>
      <c r="AH201" s="27"/>
      <c r="AI201" s="27"/>
      <c r="AJ201" s="27" t="s">
        <v>134</v>
      </c>
      <c r="AK201" s="27" t="s">
        <v>106</v>
      </c>
      <c r="AL201" s="27" t="s">
        <v>106</v>
      </c>
      <c r="AM201" s="27" t="s">
        <v>108</v>
      </c>
      <c r="AN2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1" s="27" t="str">
        <f>TEXT(casesIPO[[#This Row],[Created On]],"yyyy / mm")</f>
        <v>2026 / 02</v>
      </c>
      <c r="AS201" s="27" t="str">
        <f>casesIPO[[#This Row],[Interaction Type]]</f>
        <v>Return / Replace / Scrap</v>
      </c>
      <c r="AT20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02" spans="1:46" x14ac:dyDescent="0.25">
      <c r="A202" s="26">
        <v>46078.600057870397</v>
      </c>
      <c r="B202" s="27" t="s">
        <v>1270</v>
      </c>
      <c r="C202" s="27" t="s">
        <v>87</v>
      </c>
      <c r="D202" s="27" t="s">
        <v>88</v>
      </c>
      <c r="E202" s="27" t="s">
        <v>110</v>
      </c>
      <c r="F202" s="27"/>
      <c r="G202" s="27"/>
      <c r="H202" s="27" t="s">
        <v>17</v>
      </c>
      <c r="I202" s="27" t="s">
        <v>148</v>
      </c>
      <c r="J202" s="27" t="s">
        <v>169</v>
      </c>
      <c r="K202" s="27" t="s">
        <v>35</v>
      </c>
      <c r="L202" s="27" t="s">
        <v>1271</v>
      </c>
      <c r="M202" s="27" t="s">
        <v>1272</v>
      </c>
      <c r="N202" s="28" t="s">
        <v>1273</v>
      </c>
      <c r="O202" s="27" t="s">
        <v>1274</v>
      </c>
      <c r="P202" s="27" t="s">
        <v>1275</v>
      </c>
      <c r="Q202" s="27">
        <v>2</v>
      </c>
      <c r="R202" s="27"/>
      <c r="S202" s="27"/>
      <c r="T202" s="27"/>
      <c r="U202" s="27"/>
      <c r="V202" s="27">
        <v>1</v>
      </c>
      <c r="W202" s="27"/>
      <c r="X202" s="27"/>
      <c r="Y202" s="27"/>
      <c r="Z202" s="27"/>
      <c r="AA202" s="28"/>
      <c r="AB202" s="27" t="s">
        <v>1277</v>
      </c>
      <c r="AC202" s="29"/>
      <c r="AD202" s="27"/>
      <c r="AE202" s="27"/>
      <c r="AF202" s="27">
        <v>46058.791666666701</v>
      </c>
      <c r="AG202" s="27"/>
      <c r="AH202" s="27"/>
      <c r="AI202" s="27"/>
      <c r="AJ202" s="27" t="s">
        <v>134</v>
      </c>
      <c r="AK202" s="27" t="s">
        <v>106</v>
      </c>
      <c r="AL202" s="27" t="s">
        <v>106</v>
      </c>
      <c r="AM202" s="27" t="s">
        <v>108</v>
      </c>
      <c r="AN2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2" s="27" t="str">
        <f>TEXT(casesIPO[[#This Row],[Created On]],"yyyy / mm")</f>
        <v>2026 / 02</v>
      </c>
      <c r="AS202" s="27" t="str">
        <f>casesIPO[[#This Row],[Interaction Type]]</f>
        <v>Return / Replace / Scrap</v>
      </c>
      <c r="AT2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03" spans="1:46" x14ac:dyDescent="0.25">
      <c r="A203" s="26">
        <v>46078.600057870397</v>
      </c>
      <c r="B203" s="27" t="s">
        <v>1270</v>
      </c>
      <c r="C203" s="27" t="s">
        <v>87</v>
      </c>
      <c r="D203" s="27" t="s">
        <v>88</v>
      </c>
      <c r="E203" s="27" t="s">
        <v>110</v>
      </c>
      <c r="F203" s="27"/>
      <c r="G203" s="27"/>
      <c r="H203" s="27" t="s">
        <v>17</v>
      </c>
      <c r="I203" s="27" t="s">
        <v>148</v>
      </c>
      <c r="J203" s="27" t="s">
        <v>169</v>
      </c>
      <c r="K203" s="27" t="s">
        <v>35</v>
      </c>
      <c r="L203" s="27" t="s">
        <v>1271</v>
      </c>
      <c r="M203" s="27" t="s">
        <v>1272</v>
      </c>
      <c r="N203" s="28" t="s">
        <v>1273</v>
      </c>
      <c r="O203" s="27" t="s">
        <v>1274</v>
      </c>
      <c r="P203" s="27" t="s">
        <v>1275</v>
      </c>
      <c r="Q203" s="27">
        <v>3</v>
      </c>
      <c r="R203" s="27"/>
      <c r="S203" s="27"/>
      <c r="T203" s="27"/>
      <c r="U203" s="27"/>
      <c r="V203" s="27">
        <v>22</v>
      </c>
      <c r="W203" s="27"/>
      <c r="X203" s="27"/>
      <c r="Y203" s="27"/>
      <c r="Z203" s="27"/>
      <c r="AA203" s="28"/>
      <c r="AB203" s="27" t="s">
        <v>1278</v>
      </c>
      <c r="AC203" s="29"/>
      <c r="AD203" s="27"/>
      <c r="AE203" s="27"/>
      <c r="AF203" s="27">
        <v>46058.791666666701</v>
      </c>
      <c r="AG203" s="27"/>
      <c r="AH203" s="27"/>
      <c r="AI203" s="27"/>
      <c r="AJ203" s="27" t="s">
        <v>134</v>
      </c>
      <c r="AK203" s="27" t="s">
        <v>106</v>
      </c>
      <c r="AL203" s="27" t="s">
        <v>106</v>
      </c>
      <c r="AM203" s="27" t="s">
        <v>108</v>
      </c>
      <c r="AN2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3" s="27" t="str">
        <f>TEXT(casesIPO[[#This Row],[Created On]],"yyyy / mm")</f>
        <v>2026 / 02</v>
      </c>
      <c r="AS203" s="27" t="str">
        <f>casesIPO[[#This Row],[Interaction Type]]</f>
        <v>Return / Replace / Scrap</v>
      </c>
      <c r="AT20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04" spans="1:46" x14ac:dyDescent="0.25">
      <c r="A204" s="26">
        <v>46078.600057870397</v>
      </c>
      <c r="B204" s="27" t="s">
        <v>1270</v>
      </c>
      <c r="C204" s="27" t="s">
        <v>87</v>
      </c>
      <c r="D204" s="27" t="s">
        <v>88</v>
      </c>
      <c r="E204" s="27" t="s">
        <v>110</v>
      </c>
      <c r="F204" s="27"/>
      <c r="G204" s="27"/>
      <c r="H204" s="27" t="s">
        <v>17</v>
      </c>
      <c r="I204" s="27" t="s">
        <v>148</v>
      </c>
      <c r="J204" s="27" t="s">
        <v>169</v>
      </c>
      <c r="K204" s="27" t="s">
        <v>35</v>
      </c>
      <c r="L204" s="27" t="s">
        <v>1271</v>
      </c>
      <c r="M204" s="27" t="s">
        <v>1272</v>
      </c>
      <c r="N204" s="28" t="s">
        <v>1273</v>
      </c>
      <c r="O204" s="27" t="s">
        <v>1274</v>
      </c>
      <c r="P204" s="27" t="s">
        <v>1275</v>
      </c>
      <c r="Q204" s="27">
        <v>4</v>
      </c>
      <c r="R204" s="27"/>
      <c r="S204" s="27"/>
      <c r="T204" s="27"/>
      <c r="U204" s="27"/>
      <c r="V204" s="27">
        <v>2</v>
      </c>
      <c r="W204" s="27"/>
      <c r="X204" s="27"/>
      <c r="Y204" s="27"/>
      <c r="Z204" s="27"/>
      <c r="AA204" s="28"/>
      <c r="AB204" s="27" t="s">
        <v>1279</v>
      </c>
      <c r="AC204" s="29"/>
      <c r="AD204" s="27"/>
      <c r="AE204" s="27"/>
      <c r="AF204" s="27">
        <v>46058.791666666701</v>
      </c>
      <c r="AG204" s="27"/>
      <c r="AH204" s="27"/>
      <c r="AI204" s="27"/>
      <c r="AJ204" s="27" t="s">
        <v>134</v>
      </c>
      <c r="AK204" s="27" t="s">
        <v>106</v>
      </c>
      <c r="AL204" s="27" t="s">
        <v>106</v>
      </c>
      <c r="AM204" s="27" t="s">
        <v>108</v>
      </c>
      <c r="AN2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4" s="27" t="str">
        <f>TEXT(casesIPO[[#This Row],[Created On]],"yyyy / mm")</f>
        <v>2026 / 02</v>
      </c>
      <c r="AS204" s="27" t="str">
        <f>casesIPO[[#This Row],[Interaction Type]]</f>
        <v>Return / Replace / Scrap</v>
      </c>
      <c r="AT20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05" spans="1:46" x14ac:dyDescent="0.25">
      <c r="A205" s="26">
        <v>46079.589606481502</v>
      </c>
      <c r="B205" s="27" t="s">
        <v>1280</v>
      </c>
      <c r="C205" s="27" t="s">
        <v>87</v>
      </c>
      <c r="D205" s="27" t="s">
        <v>88</v>
      </c>
      <c r="E205" s="27" t="s">
        <v>110</v>
      </c>
      <c r="F205" s="27"/>
      <c r="G205" s="27"/>
      <c r="H205" s="27" t="s">
        <v>23</v>
      </c>
      <c r="I205" s="27" t="s">
        <v>91</v>
      </c>
      <c r="J205" s="27" t="s">
        <v>251</v>
      </c>
      <c r="K205" s="27" t="s">
        <v>33</v>
      </c>
      <c r="L205" s="27" t="s">
        <v>1281</v>
      </c>
      <c r="M205" s="27" t="s">
        <v>94</v>
      </c>
      <c r="N205" s="28" t="s">
        <v>1282</v>
      </c>
      <c r="O205" s="27" t="s">
        <v>1283</v>
      </c>
      <c r="P205" s="27" t="s">
        <v>1284</v>
      </c>
      <c r="Q205" s="27">
        <v>1</v>
      </c>
      <c r="R205" s="27" t="s">
        <v>23</v>
      </c>
      <c r="S205" s="27" t="s">
        <v>91</v>
      </c>
      <c r="T205" s="27" t="s">
        <v>251</v>
      </c>
      <c r="U205" s="27" t="s">
        <v>33</v>
      </c>
      <c r="V205" s="27">
        <v>1</v>
      </c>
      <c r="W205" s="27" t="s">
        <v>119</v>
      </c>
      <c r="X205" s="27" t="s">
        <v>570</v>
      </c>
      <c r="Y205" s="27"/>
      <c r="Z205" s="27" t="s">
        <v>101</v>
      </c>
      <c r="AA205" s="28"/>
      <c r="AB205" s="27" t="s">
        <v>1285</v>
      </c>
      <c r="AC205" s="29"/>
      <c r="AD205" s="27"/>
      <c r="AE205" s="27"/>
      <c r="AF205" s="27">
        <v>46075.791666666701</v>
      </c>
      <c r="AG205" s="27"/>
      <c r="AH205" s="27"/>
      <c r="AI205" s="27" t="s">
        <v>104</v>
      </c>
      <c r="AJ205" s="27" t="s">
        <v>105</v>
      </c>
      <c r="AK205" s="27" t="s">
        <v>107</v>
      </c>
      <c r="AL205" s="27" t="s">
        <v>107</v>
      </c>
      <c r="AM205" s="27" t="s">
        <v>108</v>
      </c>
      <c r="AN2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2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2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5" s="27" t="str">
        <f>TEXT(casesIPO[[#This Row],[Created On]],"yyyy / mm")</f>
        <v>2026 / 02</v>
      </c>
      <c r="AS205" s="27" t="str">
        <f>casesIPO[[#This Row],[Interaction Type]]</f>
        <v>Return / Replace / Scrap</v>
      </c>
      <c r="AT20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06" spans="1:46" x14ac:dyDescent="0.25">
      <c r="A206" s="26">
        <v>46079.6170949074</v>
      </c>
      <c r="B206" s="27" t="s">
        <v>1286</v>
      </c>
      <c r="C206" s="27" t="s">
        <v>87</v>
      </c>
      <c r="D206" s="27" t="s">
        <v>88</v>
      </c>
      <c r="E206" s="27" t="s">
        <v>110</v>
      </c>
      <c r="F206" s="27"/>
      <c r="G206" s="27"/>
      <c r="H206" s="27" t="s">
        <v>17</v>
      </c>
      <c r="I206" s="27" t="s">
        <v>148</v>
      </c>
      <c r="J206" s="27" t="s">
        <v>169</v>
      </c>
      <c r="K206" s="27" t="s">
        <v>31</v>
      </c>
      <c r="L206" s="27" t="s">
        <v>1287</v>
      </c>
      <c r="M206" s="27" t="s">
        <v>139</v>
      </c>
      <c r="N206" s="28" t="s">
        <v>1288</v>
      </c>
      <c r="O206" s="27" t="s">
        <v>1289</v>
      </c>
      <c r="P206" s="27" t="s">
        <v>1290</v>
      </c>
      <c r="Q206" s="27"/>
      <c r="R206" s="27" t="s">
        <v>17</v>
      </c>
      <c r="S206" s="27" t="s">
        <v>148</v>
      </c>
      <c r="T206" s="27" t="s">
        <v>169</v>
      </c>
      <c r="U206" s="27" t="s">
        <v>31</v>
      </c>
      <c r="V206" s="27">
        <v>6</v>
      </c>
      <c r="W206" s="27" t="s">
        <v>155</v>
      </c>
      <c r="X206" s="27" t="s">
        <v>156</v>
      </c>
      <c r="Y206" s="27"/>
      <c r="Z206" s="27" t="s">
        <v>101</v>
      </c>
      <c r="AA206" s="28"/>
      <c r="AB206" s="27" t="s">
        <v>1291</v>
      </c>
      <c r="AC206" s="29"/>
      <c r="AD206" s="27"/>
      <c r="AE206" s="27"/>
      <c r="AF206" s="27">
        <v>46078.791666666701</v>
      </c>
      <c r="AG206" s="27"/>
      <c r="AH206" s="27"/>
      <c r="AI206" s="27" t="s">
        <v>104</v>
      </c>
      <c r="AJ206" s="27" t="s">
        <v>105</v>
      </c>
      <c r="AK206" s="27" t="s">
        <v>107</v>
      </c>
      <c r="AL206" s="27" t="s">
        <v>578</v>
      </c>
      <c r="AM206" s="27" t="s">
        <v>108</v>
      </c>
      <c r="AN2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2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6" s="27" t="str">
        <f>TEXT(casesIPO[[#This Row],[Created On]],"yyyy / mm")</f>
        <v>2026 / 02</v>
      </c>
      <c r="AS206" s="27" t="str">
        <f>casesIPO[[#This Row],[Interaction Type]]</f>
        <v>Return / Replace / Scrap</v>
      </c>
      <c r="AT20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07" spans="1:46" x14ac:dyDescent="0.25">
      <c r="A207" s="26">
        <v>46080.417187500003</v>
      </c>
      <c r="B207" s="27" t="s">
        <v>1292</v>
      </c>
      <c r="C207" s="27" t="s">
        <v>87</v>
      </c>
      <c r="D207" s="27" t="s">
        <v>88</v>
      </c>
      <c r="E207" s="27" t="s">
        <v>110</v>
      </c>
      <c r="F207" s="27"/>
      <c r="G207" s="27"/>
      <c r="H207" s="27" t="s">
        <v>17</v>
      </c>
      <c r="I207" s="27" t="s">
        <v>148</v>
      </c>
      <c r="J207" s="27" t="s">
        <v>169</v>
      </c>
      <c r="K207" s="27" t="s">
        <v>35</v>
      </c>
      <c r="L207" s="27" t="s">
        <v>1293</v>
      </c>
      <c r="M207" s="27" t="s">
        <v>1294</v>
      </c>
      <c r="N207" s="28" t="s">
        <v>1295</v>
      </c>
      <c r="O207" s="27" t="s">
        <v>1296</v>
      </c>
      <c r="P207" s="27" t="s">
        <v>1297</v>
      </c>
      <c r="Q207" s="27"/>
      <c r="R207" s="27"/>
      <c r="S207" s="27"/>
      <c r="T207" s="27"/>
      <c r="U207" s="27"/>
      <c r="V207" s="27">
        <v>6</v>
      </c>
      <c r="W207" s="27"/>
      <c r="X207" s="27"/>
      <c r="Y207" s="27"/>
      <c r="Z207" s="27"/>
      <c r="AA207" s="28"/>
      <c r="AB207" s="27" t="s">
        <v>1298</v>
      </c>
      <c r="AC207" s="29"/>
      <c r="AD207" s="27"/>
      <c r="AE207" s="27"/>
      <c r="AF207" s="27">
        <v>46075.791666666701</v>
      </c>
      <c r="AG207" s="27"/>
      <c r="AH207" s="27"/>
      <c r="AI207" s="27"/>
      <c r="AJ207" s="27" t="s">
        <v>134</v>
      </c>
      <c r="AK207" s="27" t="s">
        <v>106</v>
      </c>
      <c r="AL207" s="27" t="s">
        <v>106</v>
      </c>
      <c r="AM207" s="27" t="s">
        <v>108</v>
      </c>
      <c r="AN2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7" s="27" t="str">
        <f>TEXT(casesIPO[[#This Row],[Created On]],"yyyy / mm")</f>
        <v>2026 / 02</v>
      </c>
      <c r="AS207" s="27" t="str">
        <f>casesIPO[[#This Row],[Interaction Type]]</f>
        <v>Return / Replace / Scrap</v>
      </c>
      <c r="AT20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08" spans="1:46" x14ac:dyDescent="0.25">
      <c r="A208" s="26">
        <v>46077.573333333297</v>
      </c>
      <c r="B208" s="27" t="s">
        <v>1299</v>
      </c>
      <c r="C208" s="27" t="s">
        <v>87</v>
      </c>
      <c r="D208" s="27" t="s">
        <v>88</v>
      </c>
      <c r="E208" s="27" t="s">
        <v>62</v>
      </c>
      <c r="F208" s="27"/>
      <c r="G208" s="27"/>
      <c r="H208" s="27" t="s">
        <v>12</v>
      </c>
      <c r="I208" s="27" t="s">
        <v>111</v>
      </c>
      <c r="J208" s="27" t="s">
        <v>477</v>
      </c>
      <c r="K208" s="27" t="s">
        <v>33</v>
      </c>
      <c r="L208" s="27" t="s">
        <v>1300</v>
      </c>
      <c r="M208" s="27" t="s">
        <v>1301</v>
      </c>
      <c r="N208" s="28" t="s">
        <v>1302</v>
      </c>
      <c r="O208" s="27" t="s">
        <v>1303</v>
      </c>
      <c r="P208" s="27" t="s">
        <v>1304</v>
      </c>
      <c r="Q208" s="27">
        <v>1</v>
      </c>
      <c r="R208" s="27" t="s">
        <v>12</v>
      </c>
      <c r="S208" s="27" t="s">
        <v>111</v>
      </c>
      <c r="T208" s="27" t="s">
        <v>477</v>
      </c>
      <c r="U208" s="27" t="s">
        <v>33</v>
      </c>
      <c r="V208" s="27">
        <v>1</v>
      </c>
      <c r="W208" s="27" t="s">
        <v>416</v>
      </c>
      <c r="X208" s="27" t="s">
        <v>417</v>
      </c>
      <c r="Y208" s="27"/>
      <c r="Z208" s="27" t="s">
        <v>53</v>
      </c>
      <c r="AA208" s="28"/>
      <c r="AB208" s="27" t="s">
        <v>1305</v>
      </c>
      <c r="AC208" s="29"/>
      <c r="AD208" s="27"/>
      <c r="AE208" s="27"/>
      <c r="AF208" s="27">
        <v>46050.791666666701</v>
      </c>
      <c r="AG208" s="27"/>
      <c r="AH208" s="27"/>
      <c r="AI208" s="27" t="s">
        <v>419</v>
      </c>
      <c r="AJ208" s="27" t="s">
        <v>105</v>
      </c>
      <c r="AK208" s="27" t="s">
        <v>106</v>
      </c>
      <c r="AL208" s="27" t="s">
        <v>877</v>
      </c>
      <c r="AM208" s="27" t="s">
        <v>108</v>
      </c>
      <c r="AN2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2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2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8" s="27" t="str">
        <f>TEXT(casesIPO[[#This Row],[Created On]],"yyyy / mm")</f>
        <v>2026 / 02</v>
      </c>
      <c r="AS208" s="27" t="str">
        <f>casesIPO[[#This Row],[Interaction Type]]</f>
        <v>Return / Replace / Scrap</v>
      </c>
      <c r="AT20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09" spans="1:46" x14ac:dyDescent="0.25">
      <c r="A209" s="26">
        <v>46077.576284722199</v>
      </c>
      <c r="B209" s="27" t="s">
        <v>1306</v>
      </c>
      <c r="C209" s="27" t="s">
        <v>87</v>
      </c>
      <c r="D209" s="27" t="s">
        <v>88</v>
      </c>
      <c r="E209" s="27" t="s">
        <v>62</v>
      </c>
      <c r="F209" s="27"/>
      <c r="G209" s="27"/>
      <c r="H209" s="27" t="s">
        <v>12</v>
      </c>
      <c r="I209" s="27" t="s">
        <v>111</v>
      </c>
      <c r="J209" s="27" t="s">
        <v>923</v>
      </c>
      <c r="K209" s="27" t="s">
        <v>33</v>
      </c>
      <c r="L209" s="27" t="s">
        <v>1307</v>
      </c>
      <c r="M209" s="27" t="s">
        <v>1301</v>
      </c>
      <c r="N209" s="28" t="s">
        <v>1308</v>
      </c>
      <c r="O209" s="27" t="s">
        <v>1309</v>
      </c>
      <c r="P209" s="27" t="s">
        <v>1310</v>
      </c>
      <c r="Q209" s="27">
        <v>1</v>
      </c>
      <c r="R209" s="27" t="s">
        <v>12</v>
      </c>
      <c r="S209" s="27" t="s">
        <v>111</v>
      </c>
      <c r="T209" s="27" t="s">
        <v>923</v>
      </c>
      <c r="U209" s="27" t="s">
        <v>33</v>
      </c>
      <c r="V209" s="27">
        <v>1</v>
      </c>
      <c r="W209" s="27" t="s">
        <v>416</v>
      </c>
      <c r="X209" s="27" t="s">
        <v>417</v>
      </c>
      <c r="Y209" s="27"/>
      <c r="Z209" s="27" t="s">
        <v>53</v>
      </c>
      <c r="AA209" s="28"/>
      <c r="AB209" s="27" t="s">
        <v>1311</v>
      </c>
      <c r="AC209" s="29"/>
      <c r="AD209" s="27"/>
      <c r="AE209" s="27"/>
      <c r="AF209" s="27">
        <v>46048.791666666701</v>
      </c>
      <c r="AG209" s="27"/>
      <c r="AH209" s="27"/>
      <c r="AI209" s="27" t="s">
        <v>419</v>
      </c>
      <c r="AJ209" s="27" t="s">
        <v>105</v>
      </c>
      <c r="AK209" s="27" t="s">
        <v>106</v>
      </c>
      <c r="AL209" s="27" t="s">
        <v>877</v>
      </c>
      <c r="AM209" s="27" t="s">
        <v>108</v>
      </c>
      <c r="AN2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2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2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9" s="27" t="str">
        <f>TEXT(casesIPO[[#This Row],[Created On]],"yyyy / mm")</f>
        <v>2026 / 02</v>
      </c>
      <c r="AS209" s="27" t="str">
        <f>casesIPO[[#This Row],[Interaction Type]]</f>
        <v>Return / Replace / Scrap</v>
      </c>
      <c r="AT20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10" spans="1:46" x14ac:dyDescent="0.25">
      <c r="A210" s="26">
        <v>46077.576284722199</v>
      </c>
      <c r="B210" s="27" t="s">
        <v>1306</v>
      </c>
      <c r="C210" s="27" t="s">
        <v>87</v>
      </c>
      <c r="D210" s="27" t="s">
        <v>88</v>
      </c>
      <c r="E210" s="27" t="s">
        <v>62</v>
      </c>
      <c r="F210" s="27"/>
      <c r="G210" s="27"/>
      <c r="H210" s="27" t="s">
        <v>12</v>
      </c>
      <c r="I210" s="27" t="s">
        <v>111</v>
      </c>
      <c r="J210" s="27" t="s">
        <v>923</v>
      </c>
      <c r="K210" s="27" t="s">
        <v>33</v>
      </c>
      <c r="L210" s="27" t="s">
        <v>1307</v>
      </c>
      <c r="M210" s="27" t="s">
        <v>1301</v>
      </c>
      <c r="N210" s="28" t="s">
        <v>1308</v>
      </c>
      <c r="O210" s="27" t="s">
        <v>1309</v>
      </c>
      <c r="P210" s="27" t="s">
        <v>1310</v>
      </c>
      <c r="Q210" s="27">
        <v>2</v>
      </c>
      <c r="R210" s="27" t="s">
        <v>12</v>
      </c>
      <c r="S210" s="27" t="s">
        <v>111</v>
      </c>
      <c r="T210" s="27" t="s">
        <v>923</v>
      </c>
      <c r="U210" s="27" t="s">
        <v>33</v>
      </c>
      <c r="V210" s="27">
        <v>1</v>
      </c>
      <c r="W210" s="27" t="s">
        <v>416</v>
      </c>
      <c r="X210" s="27" t="s">
        <v>417</v>
      </c>
      <c r="Y210" s="27"/>
      <c r="Z210" s="27" t="s">
        <v>53</v>
      </c>
      <c r="AA210" s="28"/>
      <c r="AB210" s="27" t="s">
        <v>1312</v>
      </c>
      <c r="AC210" s="29"/>
      <c r="AD210" s="27"/>
      <c r="AE210" s="27"/>
      <c r="AF210" s="27">
        <v>46048.791666666701</v>
      </c>
      <c r="AG210" s="27"/>
      <c r="AH210" s="27"/>
      <c r="AI210" s="27" t="s">
        <v>419</v>
      </c>
      <c r="AJ210" s="27" t="s">
        <v>105</v>
      </c>
      <c r="AK210" s="27" t="s">
        <v>106</v>
      </c>
      <c r="AL210" s="27" t="s">
        <v>877</v>
      </c>
      <c r="AM210" s="27" t="s">
        <v>108</v>
      </c>
      <c r="AN2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2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2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0" s="27" t="str">
        <f>TEXT(casesIPO[[#This Row],[Created On]],"yyyy / mm")</f>
        <v>2026 / 02</v>
      </c>
      <c r="AS210" s="27" t="str">
        <f>casesIPO[[#This Row],[Interaction Type]]</f>
        <v>Return / Replace / Scrap</v>
      </c>
      <c r="AT21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11" spans="1:46" x14ac:dyDescent="0.25">
      <c r="A211" s="26">
        <v>46078.409837963001</v>
      </c>
      <c r="B211" s="27" t="s">
        <v>1313</v>
      </c>
      <c r="C211" s="27" t="s">
        <v>87</v>
      </c>
      <c r="D211" s="27" t="s">
        <v>88</v>
      </c>
      <c r="E211" s="27" t="s">
        <v>285</v>
      </c>
      <c r="F211" s="27"/>
      <c r="G211" s="27"/>
      <c r="H211" s="27" t="s">
        <v>24</v>
      </c>
      <c r="I211" s="27" t="s">
        <v>111</v>
      </c>
      <c r="J211" s="27" t="s">
        <v>1314</v>
      </c>
      <c r="K211" s="27" t="s">
        <v>33</v>
      </c>
      <c r="L211" s="27" t="s">
        <v>1315</v>
      </c>
      <c r="M211" s="27" t="s">
        <v>1316</v>
      </c>
      <c r="N211" s="28" t="s">
        <v>1317</v>
      </c>
      <c r="O211" s="27" t="s">
        <v>1318</v>
      </c>
      <c r="P211" s="27" t="s">
        <v>1319</v>
      </c>
      <c r="Q211" s="27">
        <v>17</v>
      </c>
      <c r="R211" s="27" t="s">
        <v>24</v>
      </c>
      <c r="S211" s="27" t="s">
        <v>111</v>
      </c>
      <c r="T211" s="27" t="s">
        <v>1314</v>
      </c>
      <c r="U211" s="27" t="s">
        <v>33</v>
      </c>
      <c r="V211" s="27">
        <v>2</v>
      </c>
      <c r="W211" s="27" t="s">
        <v>378</v>
      </c>
      <c r="X211" s="27" t="s">
        <v>379</v>
      </c>
      <c r="Y211" s="27"/>
      <c r="Z211" s="27" t="s">
        <v>285</v>
      </c>
      <c r="AA211" s="28"/>
      <c r="AB211" s="27" t="s">
        <v>1320</v>
      </c>
      <c r="AC211" s="29"/>
      <c r="AD211" s="27"/>
      <c r="AE211" s="27"/>
      <c r="AF211" s="27">
        <v>46069.791666666701</v>
      </c>
      <c r="AG211" s="27"/>
      <c r="AH211" s="27"/>
      <c r="AI211" s="27" t="s">
        <v>104</v>
      </c>
      <c r="AJ211" s="27" t="s">
        <v>105</v>
      </c>
      <c r="AK211" s="27" t="s">
        <v>106</v>
      </c>
      <c r="AL211" s="27" t="s">
        <v>122</v>
      </c>
      <c r="AM211" s="27" t="s">
        <v>108</v>
      </c>
      <c r="AN2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2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2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2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1" s="27" t="str">
        <f>TEXT(casesIPO[[#This Row],[Created On]],"yyyy / mm")</f>
        <v>2026 / 02</v>
      </c>
      <c r="AS211" s="27" t="str">
        <f>casesIPO[[#This Row],[Interaction Type]]</f>
        <v>Return / Replace / Scrap</v>
      </c>
      <c r="AT21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12" spans="1:46" x14ac:dyDescent="0.25">
      <c r="A212" s="26">
        <v>46079.586006944402</v>
      </c>
      <c r="B212" s="27" t="s">
        <v>1321</v>
      </c>
      <c r="C212" s="27" t="s">
        <v>87</v>
      </c>
      <c r="D212" s="27" t="s">
        <v>194</v>
      </c>
      <c r="E212" s="27" t="s">
        <v>859</v>
      </c>
      <c r="F212" s="27"/>
      <c r="G212" s="27"/>
      <c r="H212" s="27" t="s">
        <v>23</v>
      </c>
      <c r="I212" s="27" t="s">
        <v>91</v>
      </c>
      <c r="J212" s="27" t="s">
        <v>251</v>
      </c>
      <c r="K212" s="27" t="s">
        <v>33</v>
      </c>
      <c r="L212" s="27" t="s">
        <v>1322</v>
      </c>
      <c r="M212" s="27" t="s">
        <v>1323</v>
      </c>
      <c r="N212" s="28" t="s">
        <v>1324</v>
      </c>
      <c r="O212" s="27" t="s">
        <v>1325</v>
      </c>
      <c r="P212" s="27" t="s">
        <v>1326</v>
      </c>
      <c r="Q212" s="27">
        <v>1</v>
      </c>
      <c r="R212" s="27" t="s">
        <v>23</v>
      </c>
      <c r="S212" s="27" t="s">
        <v>91</v>
      </c>
      <c r="T212" s="27" t="s">
        <v>251</v>
      </c>
      <c r="U212" s="27" t="s">
        <v>33</v>
      </c>
      <c r="V212" s="27">
        <v>1</v>
      </c>
      <c r="W212" s="27" t="s">
        <v>1327</v>
      </c>
      <c r="X212" s="27" t="s">
        <v>1328</v>
      </c>
      <c r="Y212" s="27"/>
      <c r="Z212" s="27" t="s">
        <v>1329</v>
      </c>
      <c r="AA212" s="28"/>
      <c r="AB212" s="27" t="s">
        <v>257</v>
      </c>
      <c r="AC212" s="29"/>
      <c r="AD212" s="27"/>
      <c r="AE212" s="27"/>
      <c r="AF212" s="27">
        <v>45880.833333333299</v>
      </c>
      <c r="AG212" s="27"/>
      <c r="AH212" s="27"/>
      <c r="AI212" s="27" t="s">
        <v>204</v>
      </c>
      <c r="AJ212" s="27" t="s">
        <v>105</v>
      </c>
      <c r="AK212" s="27" t="s">
        <v>1330</v>
      </c>
      <c r="AL212" s="27" t="s">
        <v>1330</v>
      </c>
      <c r="AM212" s="27" t="s">
        <v>108</v>
      </c>
      <c r="AN2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2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Shipping &amp; Handling in ERP</v>
      </c>
      <c r="AQ2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2" s="27" t="str">
        <f>TEXT(casesIPO[[#This Row],[Created On]],"yyyy / mm")</f>
        <v>2026 / 02</v>
      </c>
      <c r="AS212" s="27" t="str">
        <f>casesIPO[[#This Row],[Interaction Type]]</f>
        <v>Credit / Debit Request</v>
      </c>
      <c r="AT2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3" spans="1:46" x14ac:dyDescent="0.25">
      <c r="A213" s="26">
        <v>46080.359155092599</v>
      </c>
      <c r="B213" s="27" t="s">
        <v>1331</v>
      </c>
      <c r="C213" s="27" t="s">
        <v>87</v>
      </c>
      <c r="D213" s="27" t="s">
        <v>194</v>
      </c>
      <c r="E213" s="27" t="s">
        <v>859</v>
      </c>
      <c r="F213" s="27"/>
      <c r="G213" s="27"/>
      <c r="H213" s="27" t="s">
        <v>1332</v>
      </c>
      <c r="I213" s="27" t="s">
        <v>124</v>
      </c>
      <c r="J213" s="27" t="s">
        <v>1333</v>
      </c>
      <c r="K213" s="27" t="s">
        <v>1334</v>
      </c>
      <c r="L213" s="27" t="s">
        <v>1335</v>
      </c>
      <c r="M213" s="27" t="s">
        <v>1336</v>
      </c>
      <c r="N213" s="28" t="s">
        <v>1337</v>
      </c>
      <c r="O213" s="27" t="s">
        <v>1338</v>
      </c>
      <c r="P213" s="27" t="s">
        <v>1339</v>
      </c>
      <c r="Q213" s="27"/>
      <c r="R213" s="27" t="s">
        <v>1332</v>
      </c>
      <c r="S213" s="27" t="s">
        <v>124</v>
      </c>
      <c r="T213" s="27" t="s">
        <v>1333</v>
      </c>
      <c r="U213" s="27" t="s">
        <v>1334</v>
      </c>
      <c r="V213" s="27">
        <v>1</v>
      </c>
      <c r="W213" s="27" t="s">
        <v>867</v>
      </c>
      <c r="X213" s="27" t="s">
        <v>1340</v>
      </c>
      <c r="Y213" s="27"/>
      <c r="Z213" s="27" t="s">
        <v>133</v>
      </c>
      <c r="AA213" s="28"/>
      <c r="AB213" s="27"/>
      <c r="AC213" s="29"/>
      <c r="AD213" s="27"/>
      <c r="AE213" s="27"/>
      <c r="AF213" s="27">
        <v>46078</v>
      </c>
      <c r="AG213" s="27"/>
      <c r="AH213" s="27"/>
      <c r="AI213" s="27" t="s">
        <v>204</v>
      </c>
      <c r="AJ213" s="27" t="s">
        <v>105</v>
      </c>
      <c r="AK213" s="27" t="s">
        <v>1341</v>
      </c>
      <c r="AL213" s="27" t="s">
        <v>1341</v>
      </c>
      <c r="AM213" s="27" t="s">
        <v>108</v>
      </c>
      <c r="AN2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AD Systems</v>
      </c>
      <c r="AO2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Bill To</v>
      </c>
      <c r="AP2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Management Used Incorrect Account</v>
      </c>
      <c r="AQ2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3" s="27" t="str">
        <f>TEXT(casesIPO[[#This Row],[Created On]],"yyyy / mm")</f>
        <v>2026 / 02</v>
      </c>
      <c r="AS213" s="27" t="str">
        <f>casesIPO[[#This Row],[Interaction Type]]</f>
        <v>Credit / Debit Request</v>
      </c>
      <c r="AT2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4" spans="1:46" x14ac:dyDescent="0.25">
      <c r="A214" s="26">
        <v>46080.362511574102</v>
      </c>
      <c r="B214" s="27" t="s">
        <v>1342</v>
      </c>
      <c r="C214" s="27" t="s">
        <v>87</v>
      </c>
      <c r="D214" s="27" t="s">
        <v>194</v>
      </c>
      <c r="E214" s="27" t="s">
        <v>859</v>
      </c>
      <c r="F214" s="27"/>
      <c r="G214" s="27"/>
      <c r="H214" s="27" t="s">
        <v>1332</v>
      </c>
      <c r="I214" s="27" t="s">
        <v>124</v>
      </c>
      <c r="J214" s="27" t="s">
        <v>1333</v>
      </c>
      <c r="K214" s="27" t="s">
        <v>1334</v>
      </c>
      <c r="L214" s="27" t="s">
        <v>1343</v>
      </c>
      <c r="M214" s="27" t="s">
        <v>1336</v>
      </c>
      <c r="N214" s="28" t="s">
        <v>1337</v>
      </c>
      <c r="O214" s="27" t="s">
        <v>1338</v>
      </c>
      <c r="P214" s="27" t="s">
        <v>1344</v>
      </c>
      <c r="Q214" s="27"/>
      <c r="R214" s="27" t="s">
        <v>1332</v>
      </c>
      <c r="S214" s="27" t="s">
        <v>124</v>
      </c>
      <c r="T214" s="27" t="s">
        <v>1333</v>
      </c>
      <c r="U214" s="27" t="s">
        <v>1334</v>
      </c>
      <c r="V214" s="27">
        <v>1</v>
      </c>
      <c r="W214" s="27" t="s">
        <v>867</v>
      </c>
      <c r="X214" s="27" t="s">
        <v>1340</v>
      </c>
      <c r="Y214" s="27"/>
      <c r="Z214" s="27" t="s">
        <v>133</v>
      </c>
      <c r="AA214" s="28"/>
      <c r="AB214" s="27"/>
      <c r="AC214" s="29"/>
      <c r="AD214" s="27"/>
      <c r="AE214" s="27"/>
      <c r="AF214" s="27">
        <v>46070</v>
      </c>
      <c r="AG214" s="27"/>
      <c r="AH214" s="27"/>
      <c r="AI214" s="27" t="s">
        <v>204</v>
      </c>
      <c r="AJ214" s="27" t="s">
        <v>105</v>
      </c>
      <c r="AK214" s="27" t="s">
        <v>1341</v>
      </c>
      <c r="AL214" s="27" t="s">
        <v>1341</v>
      </c>
      <c r="AM214" s="27" t="s">
        <v>108</v>
      </c>
      <c r="AN2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AD Systems</v>
      </c>
      <c r="AO2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Bill To</v>
      </c>
      <c r="AP2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Management Used Incorrect Account</v>
      </c>
      <c r="AQ2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4" s="27" t="str">
        <f>TEXT(casesIPO[[#This Row],[Created On]],"yyyy / mm")</f>
        <v>2026 / 02</v>
      </c>
      <c r="AS214" s="27" t="str">
        <f>casesIPO[[#This Row],[Interaction Type]]</f>
        <v>Credit / Debit Request</v>
      </c>
      <c r="AT21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5" spans="1:46" x14ac:dyDescent="0.25">
      <c r="A215" s="26">
        <v>46080.367916666699</v>
      </c>
      <c r="B215" s="27" t="s">
        <v>1345</v>
      </c>
      <c r="C215" s="27" t="s">
        <v>87</v>
      </c>
      <c r="D215" s="27" t="s">
        <v>194</v>
      </c>
      <c r="E215" s="27" t="s">
        <v>859</v>
      </c>
      <c r="F215" s="27"/>
      <c r="G215" s="27"/>
      <c r="H215" s="27" t="s">
        <v>1332</v>
      </c>
      <c r="I215" s="27" t="s">
        <v>124</v>
      </c>
      <c r="J215" s="27" t="s">
        <v>1333</v>
      </c>
      <c r="K215" s="27" t="s">
        <v>1334</v>
      </c>
      <c r="L215" s="27" t="s">
        <v>1346</v>
      </c>
      <c r="M215" s="27" t="s">
        <v>660</v>
      </c>
      <c r="N215" s="28" t="s">
        <v>1337</v>
      </c>
      <c r="O215" s="27" t="s">
        <v>1338</v>
      </c>
      <c r="P215" s="27" t="s">
        <v>1344</v>
      </c>
      <c r="Q215" s="27"/>
      <c r="R215" s="27" t="s">
        <v>1332</v>
      </c>
      <c r="S215" s="27" t="s">
        <v>124</v>
      </c>
      <c r="T215" s="27" t="s">
        <v>1333</v>
      </c>
      <c r="U215" s="27" t="s">
        <v>1334</v>
      </c>
      <c r="V215" s="27">
        <v>1</v>
      </c>
      <c r="W215" s="27" t="s">
        <v>867</v>
      </c>
      <c r="X215" s="27" t="s">
        <v>1340</v>
      </c>
      <c r="Y215" s="27"/>
      <c r="Z215" s="27" t="s">
        <v>133</v>
      </c>
      <c r="AA215" s="28"/>
      <c r="AB215" s="27"/>
      <c r="AC215" s="29"/>
      <c r="AD215" s="27"/>
      <c r="AE215" s="27"/>
      <c r="AF215" s="27">
        <v>46070</v>
      </c>
      <c r="AG215" s="27"/>
      <c r="AH215" s="27"/>
      <c r="AI215" s="27" t="s">
        <v>775</v>
      </c>
      <c r="AJ215" s="27" t="s">
        <v>105</v>
      </c>
      <c r="AK215" s="27" t="s">
        <v>1341</v>
      </c>
      <c r="AL215" s="27" t="s">
        <v>1341</v>
      </c>
      <c r="AM215" s="27" t="s">
        <v>108</v>
      </c>
      <c r="AN2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AD Systems</v>
      </c>
      <c r="AO2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Bill To</v>
      </c>
      <c r="AP2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Management Used Incorrect Account</v>
      </c>
      <c r="AQ2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5" s="27" t="str">
        <f>TEXT(casesIPO[[#This Row],[Created On]],"yyyy / mm")</f>
        <v>2026 / 02</v>
      </c>
      <c r="AS215" s="27" t="str">
        <f>casesIPO[[#This Row],[Interaction Type]]</f>
        <v>Credit / Debit Request</v>
      </c>
      <c r="AT2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6" spans="1:46" x14ac:dyDescent="0.25">
      <c r="A216" s="26">
        <v>46080.370138888902</v>
      </c>
      <c r="B216" s="27" t="s">
        <v>1347</v>
      </c>
      <c r="C216" s="27" t="s">
        <v>87</v>
      </c>
      <c r="D216" s="27" t="s">
        <v>194</v>
      </c>
      <c r="E216" s="27" t="s">
        <v>859</v>
      </c>
      <c r="F216" s="27"/>
      <c r="G216" s="27"/>
      <c r="H216" s="27" t="s">
        <v>1332</v>
      </c>
      <c r="I216" s="27" t="s">
        <v>124</v>
      </c>
      <c r="J216" s="27" t="s">
        <v>1333</v>
      </c>
      <c r="K216" s="27" t="s">
        <v>1334</v>
      </c>
      <c r="L216" s="27" t="s">
        <v>1348</v>
      </c>
      <c r="M216" s="27" t="s">
        <v>660</v>
      </c>
      <c r="N216" s="28" t="s">
        <v>1337</v>
      </c>
      <c r="O216" s="27" t="s">
        <v>1338</v>
      </c>
      <c r="P216" s="27" t="s">
        <v>1339</v>
      </c>
      <c r="Q216" s="27"/>
      <c r="R216" s="27" t="s">
        <v>1332</v>
      </c>
      <c r="S216" s="27" t="s">
        <v>124</v>
      </c>
      <c r="T216" s="27" t="s">
        <v>1333</v>
      </c>
      <c r="U216" s="27" t="s">
        <v>1334</v>
      </c>
      <c r="V216" s="27">
        <v>1</v>
      </c>
      <c r="W216" s="27" t="s">
        <v>867</v>
      </c>
      <c r="X216" s="27" t="s">
        <v>1340</v>
      </c>
      <c r="Y216" s="27"/>
      <c r="Z216" s="27" t="s">
        <v>133</v>
      </c>
      <c r="AA216" s="28"/>
      <c r="AB216" s="27"/>
      <c r="AC216" s="29"/>
      <c r="AD216" s="27"/>
      <c r="AE216" s="27"/>
      <c r="AF216" s="27">
        <v>46078</v>
      </c>
      <c r="AG216" s="27"/>
      <c r="AH216" s="27"/>
      <c r="AI216" s="27" t="s">
        <v>775</v>
      </c>
      <c r="AJ216" s="27" t="s">
        <v>105</v>
      </c>
      <c r="AK216" s="27" t="s">
        <v>1341</v>
      </c>
      <c r="AL216" s="27" t="s">
        <v>1341</v>
      </c>
      <c r="AM216" s="27" t="s">
        <v>108</v>
      </c>
      <c r="AN2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AD Systems</v>
      </c>
      <c r="AO2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Bill To</v>
      </c>
      <c r="AP2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Management Used Incorrect Account</v>
      </c>
      <c r="AQ2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6" s="27" t="str">
        <f>TEXT(casesIPO[[#This Row],[Created On]],"yyyy / mm")</f>
        <v>2026 / 02</v>
      </c>
      <c r="AS216" s="27" t="str">
        <f>casesIPO[[#This Row],[Interaction Type]]</f>
        <v>Credit / Debit Request</v>
      </c>
      <c r="AT21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7" spans="1:46" x14ac:dyDescent="0.25">
      <c r="A217" s="26">
        <v>46080.423703703702</v>
      </c>
      <c r="B217" s="27" t="s">
        <v>1349</v>
      </c>
      <c r="C217" s="27" t="s">
        <v>87</v>
      </c>
      <c r="D217" s="27" t="s">
        <v>88</v>
      </c>
      <c r="E217" s="27" t="s">
        <v>89</v>
      </c>
      <c r="F217" s="27"/>
      <c r="G217" s="27" t="s">
        <v>168</v>
      </c>
      <c r="H217" s="27" t="s">
        <v>17</v>
      </c>
      <c r="I217" s="27" t="s">
        <v>148</v>
      </c>
      <c r="J217" s="27" t="s">
        <v>410</v>
      </c>
      <c r="K217" s="27" t="s">
        <v>35</v>
      </c>
      <c r="L217" s="27" t="s">
        <v>1350</v>
      </c>
      <c r="M217" s="27" t="s">
        <v>787</v>
      </c>
      <c r="N217" s="28" t="s">
        <v>1351</v>
      </c>
      <c r="O217" s="27" t="s">
        <v>1352</v>
      </c>
      <c r="P217" s="27" t="s">
        <v>1353</v>
      </c>
      <c r="Q217" s="27"/>
      <c r="R217" s="27"/>
      <c r="S217" s="27"/>
      <c r="T217" s="27"/>
      <c r="U217" s="27"/>
      <c r="V217" s="27">
        <v>7</v>
      </c>
      <c r="W217" s="27"/>
      <c r="X217" s="27"/>
      <c r="Y217" s="27"/>
      <c r="Z217" s="27"/>
      <c r="AA217" s="28"/>
      <c r="AB217" s="27" t="s">
        <v>1354</v>
      </c>
      <c r="AC217" s="29"/>
      <c r="AD217" s="27"/>
      <c r="AE217" s="27"/>
      <c r="AF217" s="27">
        <v>45715.791666666701</v>
      </c>
      <c r="AG217" s="27"/>
      <c r="AH217" s="27"/>
      <c r="AI217" s="27"/>
      <c r="AJ217" s="27" t="s">
        <v>134</v>
      </c>
      <c r="AK217" s="27" t="s">
        <v>106</v>
      </c>
      <c r="AL217" s="27" t="s">
        <v>106</v>
      </c>
      <c r="AM217" s="27" t="s">
        <v>108</v>
      </c>
      <c r="AN2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7" s="27" t="str">
        <f>TEXT(casesIPO[[#This Row],[Created On]],"yyyy / mm")</f>
        <v>2026 / 02</v>
      </c>
      <c r="AS217" s="27" t="str">
        <f>casesIPO[[#This Row],[Interaction Type]]</f>
        <v>Return / Replace / Scrap</v>
      </c>
      <c r="AT21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8" spans="1:46" x14ac:dyDescent="0.25">
      <c r="A218" s="26">
        <v>46076.450601851902</v>
      </c>
      <c r="B218" s="27" t="s">
        <v>1355</v>
      </c>
      <c r="C218" s="27" t="s">
        <v>87</v>
      </c>
      <c r="D218" s="27" t="s">
        <v>88</v>
      </c>
      <c r="E218" s="27" t="s">
        <v>110</v>
      </c>
      <c r="F218" s="27"/>
      <c r="G218" s="27"/>
      <c r="H218" s="27" t="s">
        <v>14</v>
      </c>
      <c r="I218" s="27" t="s">
        <v>182</v>
      </c>
      <c r="J218" s="27" t="s">
        <v>1356</v>
      </c>
      <c r="K218" s="27" t="s">
        <v>34</v>
      </c>
      <c r="L218" s="27" t="s">
        <v>1357</v>
      </c>
      <c r="M218" s="27" t="s">
        <v>1265</v>
      </c>
      <c r="N218" s="28" t="s">
        <v>1358</v>
      </c>
      <c r="O218" s="27" t="s">
        <v>1359</v>
      </c>
      <c r="P218" s="27" t="s">
        <v>1360</v>
      </c>
      <c r="Q218" s="27">
        <v>1</v>
      </c>
      <c r="R218" s="27" t="s">
        <v>14</v>
      </c>
      <c r="S218" s="27" t="s">
        <v>182</v>
      </c>
      <c r="T218" s="27" t="s">
        <v>1356</v>
      </c>
      <c r="U218" s="27" t="s">
        <v>34</v>
      </c>
      <c r="V218" s="27">
        <v>2</v>
      </c>
      <c r="W218" s="27" t="s">
        <v>131</v>
      </c>
      <c r="X218" s="27" t="s">
        <v>165</v>
      </c>
      <c r="Y218" s="27"/>
      <c r="Z218" s="27" t="s">
        <v>133</v>
      </c>
      <c r="AA218" s="28"/>
      <c r="AB218" s="27" t="s">
        <v>1361</v>
      </c>
      <c r="AC218" s="29" t="s">
        <v>761</v>
      </c>
      <c r="AD218" s="27"/>
      <c r="AE218" s="27"/>
      <c r="AF218" s="27">
        <v>45950.833333333299</v>
      </c>
      <c r="AG218" s="27"/>
      <c r="AH218" s="27"/>
      <c r="AI218" s="27" t="s">
        <v>104</v>
      </c>
      <c r="AJ218" s="27" t="s">
        <v>134</v>
      </c>
      <c r="AK218" s="27" t="s">
        <v>106</v>
      </c>
      <c r="AL218" s="27" t="s">
        <v>1196</v>
      </c>
      <c r="AM218" s="27" t="s">
        <v>108</v>
      </c>
      <c r="AN2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2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2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8" s="27" t="str">
        <f>TEXT(casesIPO[[#This Row],[Created On]],"yyyy / mm")</f>
        <v>2026 / 02</v>
      </c>
      <c r="AS218" s="27" t="str">
        <f>casesIPO[[#This Row],[Interaction Type]]</f>
        <v>Return / Replace / Scrap</v>
      </c>
      <c r="AT21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9" spans="1:46" x14ac:dyDescent="0.25">
      <c r="A219" s="26">
        <v>46076.450601851902</v>
      </c>
      <c r="B219" s="27" t="s">
        <v>1355</v>
      </c>
      <c r="C219" s="27" t="s">
        <v>87</v>
      </c>
      <c r="D219" s="27" t="s">
        <v>88</v>
      </c>
      <c r="E219" s="27" t="s">
        <v>110</v>
      </c>
      <c r="F219" s="27"/>
      <c r="G219" s="27"/>
      <c r="H219" s="27" t="s">
        <v>14</v>
      </c>
      <c r="I219" s="27" t="s">
        <v>182</v>
      </c>
      <c r="J219" s="27" t="s">
        <v>1356</v>
      </c>
      <c r="K219" s="27" t="s">
        <v>34</v>
      </c>
      <c r="L219" s="27" t="s">
        <v>1357</v>
      </c>
      <c r="M219" s="27" t="s">
        <v>1265</v>
      </c>
      <c r="N219" s="28" t="s">
        <v>1358</v>
      </c>
      <c r="O219" s="27" t="s">
        <v>1359</v>
      </c>
      <c r="P219" s="27" t="s">
        <v>1360</v>
      </c>
      <c r="Q219" s="27">
        <v>1</v>
      </c>
      <c r="R219" s="27" t="s">
        <v>14</v>
      </c>
      <c r="S219" s="27" t="s">
        <v>182</v>
      </c>
      <c r="T219" s="27" t="s">
        <v>1356</v>
      </c>
      <c r="U219" s="27" t="s">
        <v>34</v>
      </c>
      <c r="V219" s="27">
        <v>2</v>
      </c>
      <c r="W219" s="27" t="s">
        <v>131</v>
      </c>
      <c r="X219" s="27" t="s">
        <v>165</v>
      </c>
      <c r="Y219" s="27"/>
      <c r="Z219" s="27" t="s">
        <v>133</v>
      </c>
      <c r="AA219" s="28"/>
      <c r="AB219" s="27" t="s">
        <v>1362</v>
      </c>
      <c r="AC219" s="29" t="s">
        <v>761</v>
      </c>
      <c r="AD219" s="27"/>
      <c r="AE219" s="27"/>
      <c r="AF219" s="27">
        <v>45950.833333333299</v>
      </c>
      <c r="AG219" s="27"/>
      <c r="AH219" s="27"/>
      <c r="AI219" s="27" t="s">
        <v>419</v>
      </c>
      <c r="AJ219" s="27" t="s">
        <v>134</v>
      </c>
      <c r="AK219" s="27" t="s">
        <v>106</v>
      </c>
      <c r="AL219" s="27" t="s">
        <v>1196</v>
      </c>
      <c r="AM219" s="27" t="s">
        <v>108</v>
      </c>
      <c r="AN2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2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2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9" s="27" t="str">
        <f>TEXT(casesIPO[[#This Row],[Created On]],"yyyy / mm")</f>
        <v>2026 / 02</v>
      </c>
      <c r="AS219" s="27" t="str">
        <f>casesIPO[[#This Row],[Interaction Type]]</f>
        <v>Return / Replace / Scrap</v>
      </c>
      <c r="AT21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20" spans="1:46" x14ac:dyDescent="0.25">
      <c r="A220" s="26">
        <v>46076.6152546296</v>
      </c>
      <c r="B220" s="27" t="s">
        <v>1363</v>
      </c>
      <c r="C220" s="27" t="s">
        <v>87</v>
      </c>
      <c r="D220" s="27" t="s">
        <v>88</v>
      </c>
      <c r="E220" s="27" t="s">
        <v>89</v>
      </c>
      <c r="F220" s="27"/>
      <c r="G220" s="27" t="s">
        <v>90</v>
      </c>
      <c r="H220" s="27" t="s">
        <v>18</v>
      </c>
      <c r="I220" s="27" t="s">
        <v>460</v>
      </c>
      <c r="J220" s="27" t="s">
        <v>461</v>
      </c>
      <c r="K220" s="27" t="s">
        <v>31</v>
      </c>
      <c r="L220" s="27" t="s">
        <v>1364</v>
      </c>
      <c r="M220" s="27" t="s">
        <v>1365</v>
      </c>
      <c r="N220" s="28" t="s">
        <v>276</v>
      </c>
      <c r="O220" s="27" t="s">
        <v>1366</v>
      </c>
      <c r="P220" s="27"/>
      <c r="Q220" s="27"/>
      <c r="R220" s="27" t="s">
        <v>18</v>
      </c>
      <c r="S220" s="27" t="s">
        <v>460</v>
      </c>
      <c r="T220" s="27" t="s">
        <v>461</v>
      </c>
      <c r="U220" s="27" t="s">
        <v>31</v>
      </c>
      <c r="V220" s="27">
        <v>1</v>
      </c>
      <c r="W220" s="27" t="s">
        <v>266</v>
      </c>
      <c r="X220" s="27" t="s">
        <v>685</v>
      </c>
      <c r="Y220" s="27" t="s">
        <v>686</v>
      </c>
      <c r="Z220" s="27" t="s">
        <v>101</v>
      </c>
      <c r="AA220" s="28"/>
      <c r="AB220" s="27" t="s">
        <v>1367</v>
      </c>
      <c r="AC220" s="29" t="s">
        <v>1368</v>
      </c>
      <c r="AD220" s="27"/>
      <c r="AE220" s="27"/>
      <c r="AF220" s="27"/>
      <c r="AG220" s="27">
        <v>45681</v>
      </c>
      <c r="AH220" s="27"/>
      <c r="AI220" s="27" t="s">
        <v>104</v>
      </c>
      <c r="AJ220" s="27" t="s">
        <v>105</v>
      </c>
      <c r="AK220" s="27" t="s">
        <v>1369</v>
      </c>
      <c r="AL220" s="27" t="s">
        <v>146</v>
      </c>
      <c r="AM220" s="27" t="s">
        <v>108</v>
      </c>
      <c r="AN2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2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2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Damaged Part</v>
      </c>
      <c r="AR220" s="27" t="str">
        <f>TEXT(casesIPO[[#This Row],[Created On]],"yyyy / mm")</f>
        <v>2026 / 02</v>
      </c>
      <c r="AS220" s="27" t="str">
        <f>casesIPO[[#This Row],[Interaction Type]]</f>
        <v>Return / Replace / Scrap</v>
      </c>
      <c r="AT22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21" spans="1:46" x14ac:dyDescent="0.25">
      <c r="A221" s="26">
        <v>46076.668379629598</v>
      </c>
      <c r="B221" s="27" t="s">
        <v>1370</v>
      </c>
      <c r="C221" s="27" t="s">
        <v>87</v>
      </c>
      <c r="D221" s="27" t="s">
        <v>88</v>
      </c>
      <c r="E221" s="27" t="s">
        <v>110</v>
      </c>
      <c r="F221" s="27"/>
      <c r="G221" s="27"/>
      <c r="H221" s="27" t="s">
        <v>23</v>
      </c>
      <c r="I221" s="27" t="s">
        <v>91</v>
      </c>
      <c r="J221" s="27" t="s">
        <v>251</v>
      </c>
      <c r="K221" s="27" t="s">
        <v>33</v>
      </c>
      <c r="L221" s="27" t="s">
        <v>1371</v>
      </c>
      <c r="M221" s="27" t="s">
        <v>872</v>
      </c>
      <c r="N221" s="28" t="s">
        <v>1372</v>
      </c>
      <c r="O221" s="27" t="s">
        <v>1373</v>
      </c>
      <c r="P221" s="27" t="s">
        <v>1374</v>
      </c>
      <c r="Q221" s="27">
        <v>16</v>
      </c>
      <c r="R221" s="27" t="s">
        <v>23</v>
      </c>
      <c r="S221" s="27" t="s">
        <v>91</v>
      </c>
      <c r="T221" s="27" t="s">
        <v>1375</v>
      </c>
      <c r="U221" s="27" t="s">
        <v>33</v>
      </c>
      <c r="V221" s="27">
        <v>4</v>
      </c>
      <c r="W221" s="27" t="s">
        <v>131</v>
      </c>
      <c r="X221" s="27" t="s">
        <v>165</v>
      </c>
      <c r="Y221" s="27"/>
      <c r="Z221" s="27" t="s">
        <v>133</v>
      </c>
      <c r="AA221" s="28"/>
      <c r="AB221" s="27" t="s">
        <v>1376</v>
      </c>
      <c r="AC221" s="29"/>
      <c r="AD221" s="27"/>
      <c r="AE221" s="27"/>
      <c r="AF221" s="27">
        <v>46056.791666666701</v>
      </c>
      <c r="AG221" s="27"/>
      <c r="AH221" s="27"/>
      <c r="AI221" s="27" t="s">
        <v>104</v>
      </c>
      <c r="AJ221" s="27" t="s">
        <v>105</v>
      </c>
      <c r="AK221" s="27" t="s">
        <v>106</v>
      </c>
      <c r="AL221" s="27" t="s">
        <v>680</v>
      </c>
      <c r="AM221" s="27" t="s">
        <v>108</v>
      </c>
      <c r="AN2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2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2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1" s="27" t="str">
        <f>TEXT(casesIPO[[#This Row],[Created On]],"yyyy / mm")</f>
        <v>2026 / 02</v>
      </c>
      <c r="AS221" s="27" t="str">
        <f>casesIPO[[#This Row],[Interaction Type]]</f>
        <v>Return / Replace / Scrap</v>
      </c>
      <c r="AT22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22" spans="1:46" x14ac:dyDescent="0.25">
      <c r="A222" s="26">
        <v>46077.351620370398</v>
      </c>
      <c r="B222" s="27" t="s">
        <v>1377</v>
      </c>
      <c r="C222" s="27" t="s">
        <v>87</v>
      </c>
      <c r="D222" s="27" t="s">
        <v>88</v>
      </c>
      <c r="E222" s="27" t="s">
        <v>110</v>
      </c>
      <c r="F222" s="27"/>
      <c r="G222" s="27"/>
      <c r="H222" s="27" t="s">
        <v>17</v>
      </c>
      <c r="I222" s="27" t="s">
        <v>148</v>
      </c>
      <c r="J222" s="27" t="s">
        <v>149</v>
      </c>
      <c r="K222" s="27" t="s">
        <v>35</v>
      </c>
      <c r="L222" s="27" t="s">
        <v>1378</v>
      </c>
      <c r="M222" s="27" t="s">
        <v>1379</v>
      </c>
      <c r="N222" s="28" t="s">
        <v>1380</v>
      </c>
      <c r="O222" s="27" t="s">
        <v>1381</v>
      </c>
      <c r="P222" s="27" t="s">
        <v>1382</v>
      </c>
      <c r="Q222" s="27">
        <v>4</v>
      </c>
      <c r="R222" s="27" t="s">
        <v>17</v>
      </c>
      <c r="S222" s="27" t="s">
        <v>148</v>
      </c>
      <c r="T222" s="27" t="s">
        <v>149</v>
      </c>
      <c r="U222" s="27" t="s">
        <v>35</v>
      </c>
      <c r="V222" s="27">
        <v>1</v>
      </c>
      <c r="W222" s="27" t="s">
        <v>119</v>
      </c>
      <c r="X222" s="27" t="s">
        <v>120</v>
      </c>
      <c r="Y222" s="27"/>
      <c r="Z222" s="27" t="s">
        <v>101</v>
      </c>
      <c r="AA222" s="28"/>
      <c r="AB222" s="27" t="s">
        <v>1383</v>
      </c>
      <c r="AC222" s="29" t="s">
        <v>901</v>
      </c>
      <c r="AD222" s="27" t="s">
        <v>1384</v>
      </c>
      <c r="AE222" s="27"/>
      <c r="AF222" s="27">
        <v>45970.791666666701</v>
      </c>
      <c r="AG222" s="27"/>
      <c r="AH222" s="27"/>
      <c r="AI222" s="27" t="s">
        <v>104</v>
      </c>
      <c r="AJ222" s="27" t="s">
        <v>105</v>
      </c>
      <c r="AK222" s="27" t="s">
        <v>106</v>
      </c>
      <c r="AL222" s="27" t="s">
        <v>270</v>
      </c>
      <c r="AM222" s="27" t="s">
        <v>108</v>
      </c>
      <c r="AN2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2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2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2" s="27" t="str">
        <f>TEXT(casesIPO[[#This Row],[Created On]],"yyyy / mm")</f>
        <v>2026 / 02</v>
      </c>
      <c r="AS222" s="27" t="str">
        <f>casesIPO[[#This Row],[Interaction Type]]</f>
        <v>Return / Replace / Scrap</v>
      </c>
      <c r="AT22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23" spans="1:46" x14ac:dyDescent="0.25">
      <c r="A223" s="26">
        <v>46077.553171296298</v>
      </c>
      <c r="B223" s="27" t="s">
        <v>1385</v>
      </c>
      <c r="C223" s="27" t="s">
        <v>87</v>
      </c>
      <c r="D223" s="27" t="s">
        <v>88</v>
      </c>
      <c r="E223" s="27" t="s">
        <v>89</v>
      </c>
      <c r="F223" s="27"/>
      <c r="G223" s="27" t="s">
        <v>90</v>
      </c>
      <c r="H223" s="27" t="s">
        <v>14</v>
      </c>
      <c r="I223" s="27" t="s">
        <v>182</v>
      </c>
      <c r="J223" s="27" t="s">
        <v>183</v>
      </c>
      <c r="K223" s="27" t="s">
        <v>34</v>
      </c>
      <c r="L223" s="27" t="s">
        <v>1386</v>
      </c>
      <c r="M223" s="27" t="s">
        <v>1387</v>
      </c>
      <c r="N223" s="28" t="s">
        <v>1388</v>
      </c>
      <c r="O223" s="27" t="s">
        <v>1389</v>
      </c>
      <c r="P223" s="27" t="s">
        <v>1390</v>
      </c>
      <c r="Q223" s="27">
        <v>2</v>
      </c>
      <c r="R223" s="27" t="s">
        <v>14</v>
      </c>
      <c r="S223" s="27" t="s">
        <v>182</v>
      </c>
      <c r="T223" s="27" t="s">
        <v>183</v>
      </c>
      <c r="U223" s="27" t="s">
        <v>34</v>
      </c>
      <c r="V223" s="27">
        <v>1</v>
      </c>
      <c r="W223" s="27" t="s">
        <v>1391</v>
      </c>
      <c r="X223" s="27" t="s">
        <v>959</v>
      </c>
      <c r="Y223" s="27"/>
      <c r="Z223" s="27" t="s">
        <v>101</v>
      </c>
      <c r="AA223" s="28"/>
      <c r="AB223" s="27" t="s">
        <v>1392</v>
      </c>
      <c r="AC223" s="29" t="s">
        <v>761</v>
      </c>
      <c r="AD223" s="27"/>
      <c r="AE223" s="27"/>
      <c r="AF223" s="27">
        <v>45910.833333333299</v>
      </c>
      <c r="AG223" s="27"/>
      <c r="AH223" s="27"/>
      <c r="AI223" s="27" t="s">
        <v>178</v>
      </c>
      <c r="AJ223" s="27" t="s">
        <v>134</v>
      </c>
      <c r="AK223" s="27" t="s">
        <v>106</v>
      </c>
      <c r="AL223" s="27" t="s">
        <v>192</v>
      </c>
      <c r="AM223" s="27" t="s">
        <v>108</v>
      </c>
      <c r="AN2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Out of the Box</v>
      </c>
      <c r="AP2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Shaft</v>
      </c>
      <c r="AQ2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3" s="27" t="str">
        <f>TEXT(casesIPO[[#This Row],[Created On]],"yyyy / mm")</f>
        <v>2026 / 02</v>
      </c>
      <c r="AS223" s="27" t="str">
        <f>casesIPO[[#This Row],[Interaction Type]]</f>
        <v>Return / Replace / Scrap</v>
      </c>
      <c r="AT2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24" spans="1:46" x14ac:dyDescent="0.25">
      <c r="A224" s="26">
        <v>46077.567604166703</v>
      </c>
      <c r="B224" s="27" t="s">
        <v>1393</v>
      </c>
      <c r="C224" s="27" t="s">
        <v>87</v>
      </c>
      <c r="D224" s="27" t="s">
        <v>88</v>
      </c>
      <c r="E224" s="27" t="s">
        <v>89</v>
      </c>
      <c r="F224" s="27"/>
      <c r="G224" s="27" t="s">
        <v>90</v>
      </c>
      <c r="H224" s="27" t="s">
        <v>23</v>
      </c>
      <c r="I224" s="27" t="s">
        <v>91</v>
      </c>
      <c r="J224" s="27" t="s">
        <v>251</v>
      </c>
      <c r="K224" s="27" t="s">
        <v>33</v>
      </c>
      <c r="L224" s="27" t="s">
        <v>1394</v>
      </c>
      <c r="M224" s="27" t="s">
        <v>1395</v>
      </c>
      <c r="N224" s="28" t="s">
        <v>1396</v>
      </c>
      <c r="O224" s="27" t="s">
        <v>1397</v>
      </c>
      <c r="P224" s="27" t="s">
        <v>1398</v>
      </c>
      <c r="Q224" s="27"/>
      <c r="R224" s="27" t="s">
        <v>23</v>
      </c>
      <c r="S224" s="27" t="s">
        <v>91</v>
      </c>
      <c r="T224" s="27" t="s">
        <v>251</v>
      </c>
      <c r="U224" s="27" t="s">
        <v>33</v>
      </c>
      <c r="V224" s="27">
        <v>2</v>
      </c>
      <c r="W224" s="27" t="s">
        <v>98</v>
      </c>
      <c r="X224" s="27" t="s">
        <v>1148</v>
      </c>
      <c r="Y224" s="27" t="s">
        <v>1399</v>
      </c>
      <c r="Z224" s="27" t="s">
        <v>101</v>
      </c>
      <c r="AA224" s="28"/>
      <c r="AB224" s="27" t="s">
        <v>1400</v>
      </c>
      <c r="AC224" s="29" t="s">
        <v>547</v>
      </c>
      <c r="AD224" s="27"/>
      <c r="AE224" s="27"/>
      <c r="AF224" s="27">
        <v>45508.833333333299</v>
      </c>
      <c r="AG224" s="27"/>
      <c r="AH224" s="27"/>
      <c r="AI224" s="27" t="s">
        <v>104</v>
      </c>
      <c r="AJ224" s="27" t="s">
        <v>105</v>
      </c>
      <c r="AK224" s="27" t="s">
        <v>106</v>
      </c>
      <c r="AL224" s="27" t="s">
        <v>1196</v>
      </c>
      <c r="AM224" s="27" t="s">
        <v>108</v>
      </c>
      <c r="AN2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2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2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Release</v>
      </c>
      <c r="AR224" s="27" t="str">
        <f>TEXT(casesIPO[[#This Row],[Created On]],"yyyy / mm")</f>
        <v>2026 / 02</v>
      </c>
      <c r="AS224" s="27" t="str">
        <f>casesIPO[[#This Row],[Interaction Type]]</f>
        <v>Return / Replace / Scrap</v>
      </c>
      <c r="AT22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25" spans="1:46" x14ac:dyDescent="0.25">
      <c r="A225" s="26">
        <v>46077.629826388897</v>
      </c>
      <c r="B225" s="27" t="s">
        <v>1401</v>
      </c>
      <c r="C225" s="27" t="s">
        <v>87</v>
      </c>
      <c r="D225" s="27" t="s">
        <v>88</v>
      </c>
      <c r="E225" s="27" t="s">
        <v>110</v>
      </c>
      <c r="F225" s="27"/>
      <c r="G225" s="27"/>
      <c r="H225" s="27" t="s">
        <v>14</v>
      </c>
      <c r="I225" s="27" t="s">
        <v>182</v>
      </c>
      <c r="J225" s="27" t="s">
        <v>1402</v>
      </c>
      <c r="K225" s="27" t="s">
        <v>34</v>
      </c>
      <c r="L225" s="27" t="s">
        <v>1403</v>
      </c>
      <c r="M225" s="27" t="s">
        <v>1404</v>
      </c>
      <c r="N225" s="28" t="s">
        <v>1405</v>
      </c>
      <c r="O225" s="27" t="s">
        <v>1406</v>
      </c>
      <c r="P225" s="27" t="s">
        <v>1405</v>
      </c>
      <c r="Q225" s="27">
        <v>6</v>
      </c>
      <c r="R225" s="27" t="s">
        <v>14</v>
      </c>
      <c r="S225" s="27" t="s">
        <v>182</v>
      </c>
      <c r="T225" s="27" t="s">
        <v>1402</v>
      </c>
      <c r="U225" s="27" t="s">
        <v>34</v>
      </c>
      <c r="V225" s="27">
        <v>1</v>
      </c>
      <c r="W225" s="27" t="s">
        <v>143</v>
      </c>
      <c r="X225" s="27" t="s">
        <v>144</v>
      </c>
      <c r="Y225" s="27"/>
      <c r="Z225" s="27" t="s">
        <v>53</v>
      </c>
      <c r="AA225" s="28"/>
      <c r="AB225" s="27" t="s">
        <v>1407</v>
      </c>
      <c r="AC225" s="29"/>
      <c r="AD225" s="27"/>
      <c r="AE225" s="27"/>
      <c r="AF225" s="27">
        <v>45812.833333333299</v>
      </c>
      <c r="AG225" s="27"/>
      <c r="AH225" s="27"/>
      <c r="AI225" s="27" t="s">
        <v>104</v>
      </c>
      <c r="AJ225" s="27" t="s">
        <v>105</v>
      </c>
      <c r="AK225" s="27" t="s">
        <v>106</v>
      </c>
      <c r="AL225" s="27" t="s">
        <v>695</v>
      </c>
      <c r="AM225" s="27" t="s">
        <v>108</v>
      </c>
      <c r="AN2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lost/damaged</v>
      </c>
      <c r="AP2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lost</v>
      </c>
      <c r="AQ2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5" s="27" t="str">
        <f>TEXT(casesIPO[[#This Row],[Created On]],"yyyy / mm")</f>
        <v>2026 / 02</v>
      </c>
      <c r="AS225" s="27" t="str">
        <f>casesIPO[[#This Row],[Interaction Type]]</f>
        <v>Return / Replace / Scrap</v>
      </c>
      <c r="AT2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26" spans="1:46" x14ac:dyDescent="0.25">
      <c r="A226" s="26">
        <v>46077.733425925901</v>
      </c>
      <c r="B226" s="27" t="s">
        <v>1408</v>
      </c>
      <c r="C226" s="27" t="s">
        <v>87</v>
      </c>
      <c r="D226" s="27" t="s">
        <v>88</v>
      </c>
      <c r="E226" s="27" t="s">
        <v>89</v>
      </c>
      <c r="F226" s="27"/>
      <c r="G226" s="27" t="s">
        <v>168</v>
      </c>
      <c r="H226" s="27" t="s">
        <v>21</v>
      </c>
      <c r="I226" s="27" t="s">
        <v>272</v>
      </c>
      <c r="J226" s="27" t="s">
        <v>273</v>
      </c>
      <c r="K226" s="27" t="s">
        <v>35</v>
      </c>
      <c r="L226" s="27" t="s">
        <v>1409</v>
      </c>
      <c r="M226" s="27" t="s">
        <v>1410</v>
      </c>
      <c r="N226" s="28" t="s">
        <v>276</v>
      </c>
      <c r="O226" s="27" t="s">
        <v>1411</v>
      </c>
      <c r="P226" s="27"/>
      <c r="Q226" s="27"/>
      <c r="R226" s="27" t="s">
        <v>21</v>
      </c>
      <c r="S226" s="27" t="s">
        <v>272</v>
      </c>
      <c r="T226" s="27" t="s">
        <v>273</v>
      </c>
      <c r="U226" s="27" t="s">
        <v>35</v>
      </c>
      <c r="V226" s="27">
        <v>1</v>
      </c>
      <c r="W226" s="27" t="s">
        <v>266</v>
      </c>
      <c r="X226" s="27" t="s">
        <v>279</v>
      </c>
      <c r="Y226" s="27" t="s">
        <v>1412</v>
      </c>
      <c r="Z226" s="27" t="s">
        <v>101</v>
      </c>
      <c r="AA226" s="28"/>
      <c r="AB226" s="27" t="s">
        <v>1413</v>
      </c>
      <c r="AC226" s="29" t="s">
        <v>282</v>
      </c>
      <c r="AD226" s="27"/>
      <c r="AE226" s="27">
        <v>45587.833333333299</v>
      </c>
      <c r="AF226" s="27"/>
      <c r="AG226" s="27"/>
      <c r="AH226" s="27"/>
      <c r="AI226" s="27" t="s">
        <v>178</v>
      </c>
      <c r="AJ226" s="27" t="s">
        <v>134</v>
      </c>
      <c r="AK226" s="27" t="s">
        <v>1414</v>
      </c>
      <c r="AL226" s="27" t="s">
        <v>146</v>
      </c>
      <c r="AM226" s="27" t="s">
        <v>108</v>
      </c>
      <c r="AN2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2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2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Programming Failure</v>
      </c>
      <c r="AR226" s="27" t="str">
        <f>TEXT(casesIPO[[#This Row],[Created On]],"yyyy / mm")</f>
        <v>2026 / 02</v>
      </c>
      <c r="AS226" s="27" t="str">
        <f>casesIPO[[#This Row],[Interaction Type]]</f>
        <v>Return / Replace / Scrap</v>
      </c>
      <c r="AT2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27" spans="1:46" x14ac:dyDescent="0.25">
      <c r="A227" s="26">
        <v>46078.337743055599</v>
      </c>
      <c r="B227" s="27" t="s">
        <v>1415</v>
      </c>
      <c r="C227" s="27" t="s">
        <v>87</v>
      </c>
      <c r="D227" s="27" t="s">
        <v>88</v>
      </c>
      <c r="E227" s="27" t="s">
        <v>62</v>
      </c>
      <c r="F227" s="27"/>
      <c r="G227" s="27"/>
      <c r="H227" s="27" t="s">
        <v>12</v>
      </c>
      <c r="I227" s="27" t="s">
        <v>111</v>
      </c>
      <c r="J227" s="27" t="s">
        <v>112</v>
      </c>
      <c r="K227" s="27" t="s">
        <v>33</v>
      </c>
      <c r="L227" s="27" t="s">
        <v>1416</v>
      </c>
      <c r="M227" s="27" t="s">
        <v>1417</v>
      </c>
      <c r="N227" s="28" t="s">
        <v>1418</v>
      </c>
      <c r="O227" s="27" t="s">
        <v>1419</v>
      </c>
      <c r="P227" s="27" t="s">
        <v>1420</v>
      </c>
      <c r="Q227" s="27">
        <v>3</v>
      </c>
      <c r="R227" s="27" t="s">
        <v>12</v>
      </c>
      <c r="S227" s="27" t="s">
        <v>111</v>
      </c>
      <c r="T227" s="27" t="s">
        <v>112</v>
      </c>
      <c r="U227" s="27" t="s">
        <v>33</v>
      </c>
      <c r="V227" s="27">
        <v>15</v>
      </c>
      <c r="W227" s="27" t="s">
        <v>346</v>
      </c>
      <c r="X227" s="27" t="s">
        <v>1421</v>
      </c>
      <c r="Y227" s="27"/>
      <c r="Z227" s="27" t="s">
        <v>285</v>
      </c>
      <c r="AA227" s="28"/>
      <c r="AB227" s="27" t="s">
        <v>1422</v>
      </c>
      <c r="AC227" s="29" t="s">
        <v>381</v>
      </c>
      <c r="AD227" s="27"/>
      <c r="AE227" s="27">
        <v>45959</v>
      </c>
      <c r="AF227" s="27">
        <v>45958.833333333299</v>
      </c>
      <c r="AG227" s="27"/>
      <c r="AH227" s="27"/>
      <c r="AI227" s="27" t="s">
        <v>104</v>
      </c>
      <c r="AJ227" s="27" t="s">
        <v>105</v>
      </c>
      <c r="AK227" s="27" t="s">
        <v>1423</v>
      </c>
      <c r="AL227" s="27" t="s">
        <v>122</v>
      </c>
      <c r="AM227" s="27" t="s">
        <v>108</v>
      </c>
      <c r="AN2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2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Shipped Incorrect Amount</v>
      </c>
      <c r="AQ2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7" s="27" t="str">
        <f>TEXT(casesIPO[[#This Row],[Created On]],"yyyy / mm")</f>
        <v>2026 / 02</v>
      </c>
      <c r="AS227" s="27" t="str">
        <f>casesIPO[[#This Row],[Interaction Type]]</f>
        <v>Return / Replace / Scrap</v>
      </c>
      <c r="AT2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28" spans="1:46" x14ac:dyDescent="0.25">
      <c r="A228" s="26">
        <v>46078.346921296303</v>
      </c>
      <c r="B228" s="27" t="s">
        <v>1424</v>
      </c>
      <c r="C228" s="27" t="s">
        <v>87</v>
      </c>
      <c r="D228" s="27" t="s">
        <v>194</v>
      </c>
      <c r="E228" s="27" t="s">
        <v>195</v>
      </c>
      <c r="F228" s="27"/>
      <c r="G228" s="27"/>
      <c r="H228" s="27" t="s">
        <v>22</v>
      </c>
      <c r="I228" s="27" t="s">
        <v>124</v>
      </c>
      <c r="J228" s="27" t="s">
        <v>1018</v>
      </c>
      <c r="K228" s="27" t="s">
        <v>1425</v>
      </c>
      <c r="L228" s="27" t="s">
        <v>1426</v>
      </c>
      <c r="M228" s="27" t="s">
        <v>471</v>
      </c>
      <c r="N228" s="28" t="s">
        <v>1427</v>
      </c>
      <c r="O228" s="27" t="s">
        <v>1428</v>
      </c>
      <c r="P228" s="27" t="s">
        <v>1429</v>
      </c>
      <c r="Q228" s="27"/>
      <c r="R228" s="27" t="s">
        <v>22</v>
      </c>
      <c r="S228" s="27" t="s">
        <v>124</v>
      </c>
      <c r="T228" s="27" t="s">
        <v>1018</v>
      </c>
      <c r="U228" s="27" t="s">
        <v>1425</v>
      </c>
      <c r="V228" s="27">
        <v>1</v>
      </c>
      <c r="W228" s="27" t="s">
        <v>364</v>
      </c>
      <c r="X228" s="27" t="s">
        <v>757</v>
      </c>
      <c r="Y228" s="27"/>
      <c r="Z228" s="27" t="s">
        <v>53</v>
      </c>
      <c r="AA228" s="28"/>
      <c r="AB228" s="27"/>
      <c r="AC228" s="29"/>
      <c r="AD228" s="27"/>
      <c r="AE228" s="27"/>
      <c r="AF228" s="27"/>
      <c r="AG228" s="27">
        <v>46078</v>
      </c>
      <c r="AH228" s="27"/>
      <c r="AI228" s="27" t="s">
        <v>204</v>
      </c>
      <c r="AJ228" s="27" t="s">
        <v>105</v>
      </c>
      <c r="AK228" s="27" t="s">
        <v>1025</v>
      </c>
      <c r="AL228" s="27" t="s">
        <v>1025</v>
      </c>
      <c r="AM228" s="27" t="s">
        <v>108</v>
      </c>
      <c r="AN2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2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2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8" s="27" t="str">
        <f>TEXT(casesIPO[[#This Row],[Created On]],"yyyy / mm")</f>
        <v>2026 / 02</v>
      </c>
      <c r="AS228" s="27" t="str">
        <f>casesIPO[[#This Row],[Interaction Type]]</f>
        <v>Credit / Debit Request</v>
      </c>
      <c r="AT22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29" spans="1:46" x14ac:dyDescent="0.25">
      <c r="A229" s="26">
        <v>46078.372870370396</v>
      </c>
      <c r="B229" s="27" t="s">
        <v>1430</v>
      </c>
      <c r="C229" s="27" t="s">
        <v>87</v>
      </c>
      <c r="D229" s="27" t="s">
        <v>88</v>
      </c>
      <c r="E229" s="27" t="s">
        <v>110</v>
      </c>
      <c r="F229" s="27"/>
      <c r="G229" s="27"/>
      <c r="H229" s="27" t="s">
        <v>22</v>
      </c>
      <c r="I229" s="27" t="s">
        <v>124</v>
      </c>
      <c r="J229" s="27" t="s">
        <v>1431</v>
      </c>
      <c r="K229" s="27" t="s">
        <v>30</v>
      </c>
      <c r="L229" s="27" t="s">
        <v>1432</v>
      </c>
      <c r="M229" s="27" t="s">
        <v>1433</v>
      </c>
      <c r="N229" s="28" t="s">
        <v>1434</v>
      </c>
      <c r="O229" s="27" t="s">
        <v>1435</v>
      </c>
      <c r="P229" s="27" t="s">
        <v>1436</v>
      </c>
      <c r="Q229" s="27">
        <v>24</v>
      </c>
      <c r="R229" s="27" t="s">
        <v>22</v>
      </c>
      <c r="S229" s="27" t="s">
        <v>124</v>
      </c>
      <c r="T229" s="27" t="s">
        <v>1431</v>
      </c>
      <c r="U229" s="27" t="s">
        <v>30</v>
      </c>
      <c r="V229" s="27">
        <v>20</v>
      </c>
      <c r="W229" s="27" t="s">
        <v>811</v>
      </c>
      <c r="X229" s="27" t="s">
        <v>812</v>
      </c>
      <c r="Y229" s="27"/>
      <c r="Z229" s="27" t="s">
        <v>101</v>
      </c>
      <c r="AA229" s="28"/>
      <c r="AB229" s="27" t="s">
        <v>1437</v>
      </c>
      <c r="AC229" s="29"/>
      <c r="AD229" s="27"/>
      <c r="AE229" s="27"/>
      <c r="AF229" s="27"/>
      <c r="AG229" s="27">
        <v>46078</v>
      </c>
      <c r="AH229" s="27"/>
      <c r="AI229" s="27" t="s">
        <v>178</v>
      </c>
      <c r="AJ229" s="27" t="s">
        <v>134</v>
      </c>
      <c r="AK229" s="27" t="s">
        <v>1025</v>
      </c>
      <c r="AL229" s="27" t="s">
        <v>146</v>
      </c>
      <c r="AM229" s="27" t="s">
        <v>108</v>
      </c>
      <c r="AN2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2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2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9" s="27" t="str">
        <f>TEXT(casesIPO[[#This Row],[Created On]],"yyyy / mm")</f>
        <v>2026 / 02</v>
      </c>
      <c r="AS229" s="27" t="str">
        <f>casesIPO[[#This Row],[Interaction Type]]</f>
        <v>Return / Replace / Scrap</v>
      </c>
      <c r="AT22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30" spans="1:46" x14ac:dyDescent="0.25">
      <c r="A230" s="26">
        <v>46078.407476851899</v>
      </c>
      <c r="B230" s="27" t="s">
        <v>1438</v>
      </c>
      <c r="C230" s="27" t="s">
        <v>87</v>
      </c>
      <c r="D230" s="27" t="s">
        <v>88</v>
      </c>
      <c r="E230" s="27" t="s">
        <v>285</v>
      </c>
      <c r="F230" s="27"/>
      <c r="G230" s="27"/>
      <c r="H230" s="27" t="s">
        <v>22</v>
      </c>
      <c r="I230" s="27" t="s">
        <v>124</v>
      </c>
      <c r="J230" s="27" t="s">
        <v>1439</v>
      </c>
      <c r="K230" s="27" t="s">
        <v>30</v>
      </c>
      <c r="L230" s="27" t="s">
        <v>1440</v>
      </c>
      <c r="M230" s="27" t="s">
        <v>1441</v>
      </c>
      <c r="N230" s="28" t="s">
        <v>1442</v>
      </c>
      <c r="O230" s="27" t="s">
        <v>1443</v>
      </c>
      <c r="P230" s="27" t="s">
        <v>1444</v>
      </c>
      <c r="Q230" s="27">
        <v>1</v>
      </c>
      <c r="R230" s="27" t="s">
        <v>22</v>
      </c>
      <c r="S230" s="27" t="s">
        <v>124</v>
      </c>
      <c r="T230" s="27" t="s">
        <v>1439</v>
      </c>
      <c r="U230" s="27" t="s">
        <v>30</v>
      </c>
      <c r="V230" s="27">
        <v>1</v>
      </c>
      <c r="W230" s="27" t="s">
        <v>143</v>
      </c>
      <c r="X230" s="27" t="s">
        <v>144</v>
      </c>
      <c r="Y230" s="27"/>
      <c r="Z230" s="27" t="s">
        <v>285</v>
      </c>
      <c r="AA230" s="28"/>
      <c r="AB230" s="27" t="s">
        <v>1445</v>
      </c>
      <c r="AC230" s="29"/>
      <c r="AD230" s="27"/>
      <c r="AE230" s="27"/>
      <c r="AF230" s="27"/>
      <c r="AG230" s="27">
        <v>46078</v>
      </c>
      <c r="AH230" s="27"/>
      <c r="AI230" s="27" t="s">
        <v>104</v>
      </c>
      <c r="AJ230" s="27" t="s">
        <v>105</v>
      </c>
      <c r="AK230" s="27" t="s">
        <v>1025</v>
      </c>
      <c r="AL230" s="27" t="s">
        <v>146</v>
      </c>
      <c r="AM230" s="27" t="s">
        <v>108</v>
      </c>
      <c r="AN2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lost/damaged</v>
      </c>
      <c r="AP2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lost</v>
      </c>
      <c r="AQ2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0" s="27" t="str">
        <f>TEXT(casesIPO[[#This Row],[Created On]],"yyyy / mm")</f>
        <v>2026 / 02</v>
      </c>
      <c r="AS230" s="27" t="str">
        <f>casesIPO[[#This Row],[Interaction Type]]</f>
        <v>Return / Replace / Scrap</v>
      </c>
      <c r="AT23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31" spans="1:46" x14ac:dyDescent="0.25">
      <c r="A231" s="26">
        <v>46078.425034722197</v>
      </c>
      <c r="B231" s="27" t="s">
        <v>1446</v>
      </c>
      <c r="C231" s="27" t="s">
        <v>87</v>
      </c>
      <c r="D231" s="27" t="s">
        <v>88</v>
      </c>
      <c r="E231" s="27" t="s">
        <v>110</v>
      </c>
      <c r="F231" s="27"/>
      <c r="G231" s="27"/>
      <c r="H231" s="27" t="s">
        <v>14</v>
      </c>
      <c r="I231" s="27" t="s">
        <v>182</v>
      </c>
      <c r="J231" s="27" t="s">
        <v>938</v>
      </c>
      <c r="K231" s="27" t="s">
        <v>34</v>
      </c>
      <c r="L231" s="27" t="s">
        <v>1447</v>
      </c>
      <c r="M231" s="27" t="s">
        <v>1448</v>
      </c>
      <c r="N231" s="28" t="s">
        <v>1449</v>
      </c>
      <c r="O231" s="27" t="s">
        <v>1450</v>
      </c>
      <c r="P231" s="27" t="s">
        <v>1449</v>
      </c>
      <c r="Q231" s="27"/>
      <c r="R231" s="27" t="s">
        <v>14</v>
      </c>
      <c r="S231" s="27" t="s">
        <v>182</v>
      </c>
      <c r="T231" s="27" t="s">
        <v>938</v>
      </c>
      <c r="U231" s="27" t="s">
        <v>34</v>
      </c>
      <c r="V231" s="27">
        <v>2</v>
      </c>
      <c r="W231" s="27" t="s">
        <v>1034</v>
      </c>
      <c r="X231" s="27" t="s">
        <v>1035</v>
      </c>
      <c r="Y231" s="27"/>
      <c r="Z231" s="27" t="s">
        <v>53</v>
      </c>
      <c r="AA231" s="28"/>
      <c r="AB231" s="27" t="s">
        <v>1451</v>
      </c>
      <c r="AC231" s="29" t="s">
        <v>161</v>
      </c>
      <c r="AD231" s="27"/>
      <c r="AE231" s="27"/>
      <c r="AF231" s="27">
        <v>45999.791666666701</v>
      </c>
      <c r="AG231" s="27"/>
      <c r="AH231" s="27"/>
      <c r="AI231" s="27" t="s">
        <v>104</v>
      </c>
      <c r="AJ231" s="27" t="s">
        <v>134</v>
      </c>
      <c r="AK231" s="27" t="s">
        <v>751</v>
      </c>
      <c r="AL231" s="27" t="s">
        <v>192</v>
      </c>
      <c r="AM231" s="27" t="s">
        <v>299</v>
      </c>
      <c r="AN2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2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1" s="27" t="str">
        <f>TEXT(casesIPO[[#This Row],[Created On]],"yyyy / mm")</f>
        <v>2026 / 02</v>
      </c>
      <c r="AS231" s="27" t="str">
        <f>casesIPO[[#This Row],[Interaction Type]]</f>
        <v>Return / Replace / Scrap</v>
      </c>
      <c r="AT2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32" spans="1:46" x14ac:dyDescent="0.25">
      <c r="A232" s="26">
        <v>46078.425034722197</v>
      </c>
      <c r="B232" s="27" t="s">
        <v>1446</v>
      </c>
      <c r="C232" s="27" t="s">
        <v>87</v>
      </c>
      <c r="D232" s="27" t="s">
        <v>88</v>
      </c>
      <c r="E232" s="27" t="s">
        <v>110</v>
      </c>
      <c r="F232" s="27"/>
      <c r="G232" s="27"/>
      <c r="H232" s="27" t="s">
        <v>14</v>
      </c>
      <c r="I232" s="27" t="s">
        <v>182</v>
      </c>
      <c r="J232" s="27" t="s">
        <v>938</v>
      </c>
      <c r="K232" s="27" t="s">
        <v>34</v>
      </c>
      <c r="L232" s="27" t="s">
        <v>1447</v>
      </c>
      <c r="M232" s="27" t="s">
        <v>1448</v>
      </c>
      <c r="N232" s="28" t="s">
        <v>1449</v>
      </c>
      <c r="O232" s="27" t="s">
        <v>1450</v>
      </c>
      <c r="P232" s="27" t="s">
        <v>1449</v>
      </c>
      <c r="Q232" s="27">
        <v>2</v>
      </c>
      <c r="R232" s="27" t="s">
        <v>14</v>
      </c>
      <c r="S232" s="27" t="s">
        <v>182</v>
      </c>
      <c r="T232" s="27" t="s">
        <v>938</v>
      </c>
      <c r="U232" s="27" t="s">
        <v>34</v>
      </c>
      <c r="V232" s="27">
        <v>2</v>
      </c>
      <c r="W232" s="27" t="s">
        <v>1034</v>
      </c>
      <c r="X232" s="27" t="s">
        <v>1035</v>
      </c>
      <c r="Y232" s="27"/>
      <c r="Z232" s="27" t="s">
        <v>53</v>
      </c>
      <c r="AA232" s="28"/>
      <c r="AB232" s="27" t="s">
        <v>1452</v>
      </c>
      <c r="AC232" s="29" t="s">
        <v>161</v>
      </c>
      <c r="AD232" s="27"/>
      <c r="AE232" s="27"/>
      <c r="AF232" s="27">
        <v>45999.791666666701</v>
      </c>
      <c r="AG232" s="27"/>
      <c r="AH232" s="27"/>
      <c r="AI232" s="27" t="s">
        <v>419</v>
      </c>
      <c r="AJ232" s="27" t="s">
        <v>134</v>
      </c>
      <c r="AK232" s="27" t="s">
        <v>751</v>
      </c>
      <c r="AL232" s="27" t="s">
        <v>192</v>
      </c>
      <c r="AM232" s="27" t="s">
        <v>299</v>
      </c>
      <c r="AN2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2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2" s="27" t="str">
        <f>TEXT(casesIPO[[#This Row],[Created On]],"yyyy / mm")</f>
        <v>2026 / 02</v>
      </c>
      <c r="AS232" s="27" t="str">
        <f>casesIPO[[#This Row],[Interaction Type]]</f>
        <v>Return / Replace / Scrap</v>
      </c>
      <c r="AT2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33" spans="1:46" x14ac:dyDescent="0.25">
      <c r="A233" s="26">
        <v>46078.510439814803</v>
      </c>
      <c r="B233" s="27" t="s">
        <v>1453</v>
      </c>
      <c r="C233" s="27" t="s">
        <v>87</v>
      </c>
      <c r="D233" s="27" t="s">
        <v>88</v>
      </c>
      <c r="E233" s="27" t="s">
        <v>285</v>
      </c>
      <c r="F233" s="27"/>
      <c r="G233" s="27"/>
      <c r="H233" s="27" t="s">
        <v>14</v>
      </c>
      <c r="I233" s="27" t="s">
        <v>182</v>
      </c>
      <c r="J233" s="27" t="s">
        <v>183</v>
      </c>
      <c r="K233" s="27" t="s">
        <v>34</v>
      </c>
      <c r="L233" s="27" t="s">
        <v>1454</v>
      </c>
      <c r="M233" s="27" t="s">
        <v>1455</v>
      </c>
      <c r="N233" s="28" t="s">
        <v>1456</v>
      </c>
      <c r="O233" s="27" t="s">
        <v>1457</v>
      </c>
      <c r="P233" s="27" t="s">
        <v>1456</v>
      </c>
      <c r="Q233" s="27">
        <v>2</v>
      </c>
      <c r="R233" s="27" t="s">
        <v>14</v>
      </c>
      <c r="S233" s="27" t="s">
        <v>182</v>
      </c>
      <c r="T233" s="27" t="s">
        <v>183</v>
      </c>
      <c r="U233" s="27" t="s">
        <v>34</v>
      </c>
      <c r="V233" s="27">
        <v>1</v>
      </c>
      <c r="W233" s="27" t="s">
        <v>300</v>
      </c>
      <c r="X233" s="27" t="s">
        <v>301</v>
      </c>
      <c r="Y233" s="27"/>
      <c r="Z233" s="27" t="s">
        <v>296</v>
      </c>
      <c r="AA233" s="28"/>
      <c r="AB233" s="27" t="s">
        <v>1458</v>
      </c>
      <c r="AC233" s="29" t="s">
        <v>761</v>
      </c>
      <c r="AD233" s="27"/>
      <c r="AE233" s="27"/>
      <c r="AF233" s="27">
        <v>46056.791666666701</v>
      </c>
      <c r="AG233" s="27"/>
      <c r="AH233" s="27"/>
      <c r="AI233" s="27" t="s">
        <v>104</v>
      </c>
      <c r="AJ233" s="27" t="s">
        <v>105</v>
      </c>
      <c r="AK233" s="27" t="s">
        <v>751</v>
      </c>
      <c r="AL233" s="27" t="s">
        <v>192</v>
      </c>
      <c r="AM233" s="27" t="s">
        <v>108</v>
      </c>
      <c r="AN2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2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2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3" s="27" t="str">
        <f>TEXT(casesIPO[[#This Row],[Created On]],"yyyy / mm")</f>
        <v>2026 / 02</v>
      </c>
      <c r="AS233" s="27" t="str">
        <f>casesIPO[[#This Row],[Interaction Type]]</f>
        <v>Return / Replace / Scrap</v>
      </c>
      <c r="AT23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34" spans="1:46" x14ac:dyDescent="0.25">
      <c r="A234" s="26">
        <v>46078.527442129598</v>
      </c>
      <c r="B234" s="27" t="s">
        <v>1459</v>
      </c>
      <c r="C234" s="27" t="s">
        <v>87</v>
      </c>
      <c r="D234" s="27" t="s">
        <v>88</v>
      </c>
      <c r="E234" s="27" t="s">
        <v>110</v>
      </c>
      <c r="F234" s="27"/>
      <c r="G234" s="27"/>
      <c r="H234" s="27" t="s">
        <v>14</v>
      </c>
      <c r="I234" s="27" t="s">
        <v>182</v>
      </c>
      <c r="J234" s="27" t="s">
        <v>778</v>
      </c>
      <c r="K234" s="27" t="s">
        <v>34</v>
      </c>
      <c r="L234" s="27" t="s">
        <v>1460</v>
      </c>
      <c r="M234" s="27" t="s">
        <v>1123</v>
      </c>
      <c r="N234" s="28" t="s">
        <v>1461</v>
      </c>
      <c r="O234" s="27" t="s">
        <v>1462</v>
      </c>
      <c r="P234" s="27" t="s">
        <v>1461</v>
      </c>
      <c r="Q234" s="27"/>
      <c r="R234" s="27" t="s">
        <v>14</v>
      </c>
      <c r="S234" s="27" t="s">
        <v>182</v>
      </c>
      <c r="T234" s="27" t="s">
        <v>778</v>
      </c>
      <c r="U234" s="27" t="s">
        <v>34</v>
      </c>
      <c r="V234" s="27">
        <v>2</v>
      </c>
      <c r="W234" s="27" t="s">
        <v>1463</v>
      </c>
      <c r="X234" s="27" t="s">
        <v>1464</v>
      </c>
      <c r="Y234" s="27"/>
      <c r="Z234" s="27" t="s">
        <v>429</v>
      </c>
      <c r="AA234" s="28"/>
      <c r="AB234" s="27" t="s">
        <v>1465</v>
      </c>
      <c r="AC234" s="29" t="s">
        <v>1466</v>
      </c>
      <c r="AD234" s="27"/>
      <c r="AE234" s="27"/>
      <c r="AF234" s="27">
        <v>45911.833333333299</v>
      </c>
      <c r="AG234" s="27"/>
      <c r="AH234" s="27"/>
      <c r="AI234" s="27" t="s">
        <v>104</v>
      </c>
      <c r="AJ234" s="27" t="s">
        <v>105</v>
      </c>
      <c r="AK234" s="27" t="s">
        <v>363</v>
      </c>
      <c r="AL234" s="27" t="s">
        <v>192</v>
      </c>
      <c r="AM234" s="27" t="s">
        <v>108</v>
      </c>
      <c r="AN2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Spec</v>
      </c>
      <c r="AP2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Spec from Allegion</v>
      </c>
      <c r="AQ2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4" s="27" t="str">
        <f>TEXT(casesIPO[[#This Row],[Created On]],"yyyy / mm")</f>
        <v>2026 / 02</v>
      </c>
      <c r="AS234" s="27" t="str">
        <f>casesIPO[[#This Row],[Interaction Type]]</f>
        <v>Return / Replace / Scrap</v>
      </c>
      <c r="AT23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35" spans="1:46" x14ac:dyDescent="0.25">
      <c r="A235" s="26">
        <v>46078.534861111097</v>
      </c>
      <c r="B235" s="27" t="s">
        <v>1467</v>
      </c>
      <c r="C235" s="27" t="s">
        <v>87</v>
      </c>
      <c r="D235" s="27" t="s">
        <v>88</v>
      </c>
      <c r="E235" s="27" t="s">
        <v>285</v>
      </c>
      <c r="F235" s="27"/>
      <c r="G235" s="27"/>
      <c r="H235" s="27" t="s">
        <v>22</v>
      </c>
      <c r="I235" s="27" t="s">
        <v>124</v>
      </c>
      <c r="J235" s="27" t="s">
        <v>125</v>
      </c>
      <c r="K235" s="27" t="s">
        <v>30</v>
      </c>
      <c r="L235" s="27" t="s">
        <v>1468</v>
      </c>
      <c r="M235" s="27" t="s">
        <v>1336</v>
      </c>
      <c r="N235" s="28" t="s">
        <v>1469</v>
      </c>
      <c r="O235" s="27" t="s">
        <v>1470</v>
      </c>
      <c r="P235" s="27" t="s">
        <v>1471</v>
      </c>
      <c r="Q235" s="27"/>
      <c r="R235" s="27" t="s">
        <v>22</v>
      </c>
      <c r="S235" s="27" t="s">
        <v>124</v>
      </c>
      <c r="T235" s="27" t="s">
        <v>125</v>
      </c>
      <c r="U235" s="27" t="s">
        <v>30</v>
      </c>
      <c r="V235" s="27">
        <v>1</v>
      </c>
      <c r="W235" s="27" t="s">
        <v>294</v>
      </c>
      <c r="X235" s="27" t="s">
        <v>1472</v>
      </c>
      <c r="Y235" s="27"/>
      <c r="Z235" s="27" t="s">
        <v>101</v>
      </c>
      <c r="AA235" s="28"/>
      <c r="AB235" s="27"/>
      <c r="AC235" s="29"/>
      <c r="AD235" s="27"/>
      <c r="AE235" s="27"/>
      <c r="AF235" s="27"/>
      <c r="AG235" s="27">
        <v>46078</v>
      </c>
      <c r="AH235" s="27"/>
      <c r="AI235" s="27" t="s">
        <v>204</v>
      </c>
      <c r="AJ235" s="27" t="s">
        <v>105</v>
      </c>
      <c r="AK235" s="27" t="s">
        <v>1025</v>
      </c>
      <c r="AL235" s="27" t="s">
        <v>146</v>
      </c>
      <c r="AM235" s="27" t="s">
        <v>108</v>
      </c>
      <c r="AN2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2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 Concealed</v>
      </c>
      <c r="AQ2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5" s="27" t="str">
        <f>TEXT(casesIPO[[#This Row],[Created On]],"yyyy / mm")</f>
        <v>2026 / 02</v>
      </c>
      <c r="AS235" s="27" t="str">
        <f>casesIPO[[#This Row],[Interaction Type]]</f>
        <v>Return / Replace / Scrap</v>
      </c>
      <c r="AT2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36" spans="1:46" x14ac:dyDescent="0.25">
      <c r="A236" s="26">
        <v>46078.594849537003</v>
      </c>
      <c r="B236" s="27" t="s">
        <v>1473</v>
      </c>
      <c r="C236" s="27" t="s">
        <v>87</v>
      </c>
      <c r="D236" s="27" t="s">
        <v>88</v>
      </c>
      <c r="E236" s="27" t="s">
        <v>110</v>
      </c>
      <c r="F236" s="27"/>
      <c r="G236" s="27"/>
      <c r="H236" s="27" t="s">
        <v>22</v>
      </c>
      <c r="I236" s="27" t="s">
        <v>124</v>
      </c>
      <c r="J236" s="27" t="s">
        <v>125</v>
      </c>
      <c r="K236" s="27" t="s">
        <v>30</v>
      </c>
      <c r="L236" s="27" t="s">
        <v>1474</v>
      </c>
      <c r="M236" s="27" t="s">
        <v>1336</v>
      </c>
      <c r="N236" s="28" t="s">
        <v>1475</v>
      </c>
      <c r="O236" s="27" t="s">
        <v>1476</v>
      </c>
      <c r="P236" s="27" t="s">
        <v>1477</v>
      </c>
      <c r="Q236" s="27"/>
      <c r="R236" s="27" t="s">
        <v>22</v>
      </c>
      <c r="S236" s="27" t="s">
        <v>124</v>
      </c>
      <c r="T236" s="27" t="s">
        <v>125</v>
      </c>
      <c r="U236" s="27" t="s">
        <v>30</v>
      </c>
      <c r="V236" s="27">
        <v>1</v>
      </c>
      <c r="W236" s="27" t="s">
        <v>811</v>
      </c>
      <c r="X236" s="27" t="s">
        <v>1478</v>
      </c>
      <c r="Y236" s="27"/>
      <c r="Z236" s="27" t="s">
        <v>101</v>
      </c>
      <c r="AA236" s="28"/>
      <c r="AB236" s="27"/>
      <c r="AC236" s="29"/>
      <c r="AD236" s="27"/>
      <c r="AE236" s="27"/>
      <c r="AF236" s="27"/>
      <c r="AG236" s="27">
        <v>46078</v>
      </c>
      <c r="AH236" s="27"/>
      <c r="AI236" s="27" t="s">
        <v>204</v>
      </c>
      <c r="AJ236" s="27" t="s">
        <v>105</v>
      </c>
      <c r="AK236" s="27" t="s">
        <v>1025</v>
      </c>
      <c r="AL236" s="27" t="s">
        <v>1025</v>
      </c>
      <c r="AM236" s="27" t="s">
        <v>108</v>
      </c>
      <c r="AN2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2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Series</v>
      </c>
      <c r="AQ2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6" s="27" t="str">
        <f>TEXT(casesIPO[[#This Row],[Created On]],"yyyy / mm")</f>
        <v>2026 / 02</v>
      </c>
      <c r="AS236" s="27" t="str">
        <f>casesIPO[[#This Row],[Interaction Type]]</f>
        <v>Return / Replace / Scrap</v>
      </c>
      <c r="AT23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37" spans="1:46" x14ac:dyDescent="0.25">
      <c r="A237" s="26">
        <v>46078.612951388903</v>
      </c>
      <c r="B237" s="27" t="s">
        <v>1479</v>
      </c>
      <c r="C237" s="27" t="s">
        <v>87</v>
      </c>
      <c r="D237" s="27" t="s">
        <v>88</v>
      </c>
      <c r="E237" s="27" t="s">
        <v>110</v>
      </c>
      <c r="F237" s="27"/>
      <c r="G237" s="27"/>
      <c r="H237" s="27" t="s">
        <v>22</v>
      </c>
      <c r="I237" s="27" t="s">
        <v>124</v>
      </c>
      <c r="J237" s="27" t="s">
        <v>125</v>
      </c>
      <c r="K237" s="27" t="s">
        <v>30</v>
      </c>
      <c r="L237" s="27" t="s">
        <v>1480</v>
      </c>
      <c r="M237" s="27" t="s">
        <v>1481</v>
      </c>
      <c r="N237" s="28" t="s">
        <v>1482</v>
      </c>
      <c r="O237" s="27" t="s">
        <v>1483</v>
      </c>
      <c r="P237" s="27" t="s">
        <v>1484</v>
      </c>
      <c r="Q237" s="27">
        <v>20</v>
      </c>
      <c r="R237" s="27" t="s">
        <v>22</v>
      </c>
      <c r="S237" s="27" t="s">
        <v>124</v>
      </c>
      <c r="T237" s="27" t="s">
        <v>125</v>
      </c>
      <c r="U237" s="27" t="s">
        <v>30</v>
      </c>
      <c r="V237" s="27">
        <v>1</v>
      </c>
      <c r="W237" s="27" t="s">
        <v>811</v>
      </c>
      <c r="X237" s="27" t="s">
        <v>132</v>
      </c>
      <c r="Y237" s="27"/>
      <c r="Z237" s="27" t="s">
        <v>101</v>
      </c>
      <c r="AA237" s="28"/>
      <c r="AB237" s="27" t="s">
        <v>1485</v>
      </c>
      <c r="AC237" s="29"/>
      <c r="AD237" s="27"/>
      <c r="AE237" s="27"/>
      <c r="AF237" s="27"/>
      <c r="AG237" s="27">
        <v>46078</v>
      </c>
      <c r="AH237" s="27"/>
      <c r="AI237" s="27" t="s">
        <v>104</v>
      </c>
      <c r="AJ237" s="27" t="s">
        <v>105</v>
      </c>
      <c r="AK237" s="27" t="s">
        <v>1025</v>
      </c>
      <c r="AL237" s="27" t="s">
        <v>146</v>
      </c>
      <c r="AM237" s="27" t="s">
        <v>108</v>
      </c>
      <c r="AN2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2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Series</v>
      </c>
      <c r="AQ2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7" s="27" t="str">
        <f>TEXT(casesIPO[[#This Row],[Created On]],"yyyy / mm")</f>
        <v>2026 / 02</v>
      </c>
      <c r="AS237" s="27" t="str">
        <f>casesIPO[[#This Row],[Interaction Type]]</f>
        <v>Return / Replace / Scrap</v>
      </c>
      <c r="AT23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38" spans="1:46" x14ac:dyDescent="0.25">
      <c r="A238" s="26">
        <v>46078.646805555603</v>
      </c>
      <c r="B238" s="27" t="s">
        <v>1486</v>
      </c>
      <c r="C238" s="27" t="s">
        <v>87</v>
      </c>
      <c r="D238" s="27" t="s">
        <v>88</v>
      </c>
      <c r="E238" s="27" t="s">
        <v>110</v>
      </c>
      <c r="F238" s="27"/>
      <c r="G238" s="27"/>
      <c r="H238" s="27" t="s">
        <v>22</v>
      </c>
      <c r="I238" s="27" t="s">
        <v>124</v>
      </c>
      <c r="J238" s="27" t="s">
        <v>1018</v>
      </c>
      <c r="K238" s="27" t="s">
        <v>30</v>
      </c>
      <c r="L238" s="27" t="s">
        <v>1487</v>
      </c>
      <c r="M238" s="27" t="s">
        <v>1323</v>
      </c>
      <c r="N238" s="28" t="s">
        <v>1488</v>
      </c>
      <c r="O238" s="27" t="s">
        <v>1489</v>
      </c>
      <c r="P238" s="27" t="s">
        <v>1490</v>
      </c>
      <c r="Q238" s="27">
        <v>8</v>
      </c>
      <c r="R238" s="27" t="s">
        <v>22</v>
      </c>
      <c r="S238" s="27" t="s">
        <v>124</v>
      </c>
      <c r="T238" s="27" t="s">
        <v>1018</v>
      </c>
      <c r="U238" s="27" t="s">
        <v>30</v>
      </c>
      <c r="V238" s="27">
        <v>1</v>
      </c>
      <c r="W238" s="27" t="s">
        <v>811</v>
      </c>
      <c r="X238" s="27" t="s">
        <v>1491</v>
      </c>
      <c r="Y238" s="27"/>
      <c r="Z238" s="27" t="s">
        <v>101</v>
      </c>
      <c r="AA238" s="28"/>
      <c r="AB238" s="27" t="s">
        <v>1492</v>
      </c>
      <c r="AC238" s="29"/>
      <c r="AD238" s="27"/>
      <c r="AE238" s="27"/>
      <c r="AF238" s="27"/>
      <c r="AG238" s="27">
        <v>46078</v>
      </c>
      <c r="AH238" s="27"/>
      <c r="AI238" s="27" t="s">
        <v>104</v>
      </c>
      <c r="AJ238" s="27" t="s">
        <v>105</v>
      </c>
      <c r="AK238" s="27" t="s">
        <v>1025</v>
      </c>
      <c r="AL238" s="27" t="s">
        <v>146</v>
      </c>
      <c r="AM238" s="27" t="s">
        <v>108</v>
      </c>
      <c r="AN2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2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Frame Size Height</v>
      </c>
      <c r="AQ2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8" s="27" t="str">
        <f>TEXT(casesIPO[[#This Row],[Created On]],"yyyy / mm")</f>
        <v>2026 / 02</v>
      </c>
      <c r="AS238" s="27" t="str">
        <f>casesIPO[[#This Row],[Interaction Type]]</f>
        <v>Return / Replace / Scrap</v>
      </c>
      <c r="AT23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39" spans="1:46" x14ac:dyDescent="0.25">
      <c r="A239" s="26">
        <v>46078.6563888889</v>
      </c>
      <c r="B239" s="27" t="s">
        <v>1493</v>
      </c>
      <c r="C239" s="27" t="s">
        <v>87</v>
      </c>
      <c r="D239" s="27" t="s">
        <v>88</v>
      </c>
      <c r="E239" s="27" t="s">
        <v>110</v>
      </c>
      <c r="F239" s="27"/>
      <c r="G239" s="27"/>
      <c r="H239" s="27" t="s">
        <v>22</v>
      </c>
      <c r="I239" s="27" t="s">
        <v>124</v>
      </c>
      <c r="J239" s="27" t="s">
        <v>1018</v>
      </c>
      <c r="K239" s="27" t="s">
        <v>30</v>
      </c>
      <c r="L239" s="27" t="s">
        <v>1494</v>
      </c>
      <c r="M239" s="27" t="s">
        <v>1495</v>
      </c>
      <c r="N239" s="28" t="s">
        <v>1496</v>
      </c>
      <c r="O239" s="27" t="s">
        <v>1497</v>
      </c>
      <c r="P239" s="27" t="s">
        <v>1498</v>
      </c>
      <c r="Q239" s="27">
        <v>6</v>
      </c>
      <c r="R239" s="27" t="s">
        <v>22</v>
      </c>
      <c r="S239" s="27" t="s">
        <v>124</v>
      </c>
      <c r="T239" s="27" t="s">
        <v>1018</v>
      </c>
      <c r="U239" s="27" t="s">
        <v>30</v>
      </c>
      <c r="V239" s="27">
        <v>1</v>
      </c>
      <c r="W239" s="27" t="s">
        <v>131</v>
      </c>
      <c r="X239" s="27" t="s">
        <v>1499</v>
      </c>
      <c r="Y239" s="27"/>
      <c r="Z239" s="27" t="s">
        <v>133</v>
      </c>
      <c r="AA239" s="28"/>
      <c r="AB239" s="27"/>
      <c r="AC239" s="29"/>
      <c r="AD239" s="27"/>
      <c r="AE239" s="27"/>
      <c r="AF239" s="27"/>
      <c r="AG239" s="27">
        <v>46078</v>
      </c>
      <c r="AH239" s="27"/>
      <c r="AI239" s="27" t="s">
        <v>204</v>
      </c>
      <c r="AJ239" s="27" t="s">
        <v>134</v>
      </c>
      <c r="AK239" s="27" t="s">
        <v>1025</v>
      </c>
      <c r="AL239" s="27" t="s">
        <v>1025</v>
      </c>
      <c r="AM239" s="27" t="s">
        <v>108</v>
      </c>
      <c r="AN2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2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Hinge</v>
      </c>
      <c r="AQ2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9" s="27" t="str">
        <f>TEXT(casesIPO[[#This Row],[Created On]],"yyyy / mm")</f>
        <v>2026 / 02</v>
      </c>
      <c r="AS239" s="27" t="str">
        <f>casesIPO[[#This Row],[Interaction Type]]</f>
        <v>Return / Replace / Scrap</v>
      </c>
      <c r="AT23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40" spans="1:46" x14ac:dyDescent="0.25">
      <c r="A240" s="26">
        <v>46078.668414351901</v>
      </c>
      <c r="B240" s="27" t="s">
        <v>1500</v>
      </c>
      <c r="C240" s="27" t="s">
        <v>87</v>
      </c>
      <c r="D240" s="27" t="s">
        <v>88</v>
      </c>
      <c r="E240" s="27" t="s">
        <v>89</v>
      </c>
      <c r="F240" s="27"/>
      <c r="G240" s="27" t="s">
        <v>168</v>
      </c>
      <c r="H240" s="27" t="s">
        <v>14</v>
      </c>
      <c r="I240" s="27" t="s">
        <v>182</v>
      </c>
      <c r="J240" s="27" t="s">
        <v>1212</v>
      </c>
      <c r="K240" s="27" t="s">
        <v>34</v>
      </c>
      <c r="L240" s="27" t="s">
        <v>1501</v>
      </c>
      <c r="M240" s="27" t="s">
        <v>1502</v>
      </c>
      <c r="N240" s="28" t="s">
        <v>1503</v>
      </c>
      <c r="O240" s="27" t="s">
        <v>1504</v>
      </c>
      <c r="P240" s="27" t="s">
        <v>1503</v>
      </c>
      <c r="Q240" s="27">
        <v>4</v>
      </c>
      <c r="R240" s="27" t="s">
        <v>14</v>
      </c>
      <c r="S240" s="27" t="s">
        <v>182</v>
      </c>
      <c r="T240" s="27" t="s">
        <v>1212</v>
      </c>
      <c r="U240" s="27" t="s">
        <v>34</v>
      </c>
      <c r="V240" s="27">
        <v>1</v>
      </c>
      <c r="W240" s="27" t="s">
        <v>714</v>
      </c>
      <c r="X240" s="27" t="s">
        <v>1505</v>
      </c>
      <c r="Y240" s="27"/>
      <c r="Z240" s="27" t="s">
        <v>101</v>
      </c>
      <c r="AA240" s="28"/>
      <c r="AB240" s="27" t="s">
        <v>1506</v>
      </c>
      <c r="AC240" s="29" t="s">
        <v>1507</v>
      </c>
      <c r="AD240" s="27"/>
      <c r="AE240" s="27"/>
      <c r="AF240" s="27">
        <v>45993.791666666701</v>
      </c>
      <c r="AG240" s="27"/>
      <c r="AH240" s="27"/>
      <c r="AI240" s="27" t="s">
        <v>178</v>
      </c>
      <c r="AJ240" s="27" t="s">
        <v>134</v>
      </c>
      <c r="AK240" s="27" t="s">
        <v>751</v>
      </c>
      <c r="AL240" s="27" t="s">
        <v>192</v>
      </c>
      <c r="AM240" s="27" t="s">
        <v>108</v>
      </c>
      <c r="AN2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2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Door Won't Hold Open</v>
      </c>
      <c r="AQ2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0" s="27" t="str">
        <f>TEXT(casesIPO[[#This Row],[Created On]],"yyyy / mm")</f>
        <v>2026 / 02</v>
      </c>
      <c r="AS240" s="27" t="str">
        <f>casesIPO[[#This Row],[Interaction Type]]</f>
        <v>Return / Replace / Scrap</v>
      </c>
      <c r="AT24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1" spans="1:46" x14ac:dyDescent="0.25">
      <c r="A241" s="26">
        <v>46078.668414351901</v>
      </c>
      <c r="B241" s="27" t="s">
        <v>1500</v>
      </c>
      <c r="C241" s="27" t="s">
        <v>87</v>
      </c>
      <c r="D241" s="27" t="s">
        <v>88</v>
      </c>
      <c r="E241" s="27" t="s">
        <v>89</v>
      </c>
      <c r="F241" s="27"/>
      <c r="G241" s="27" t="s">
        <v>168</v>
      </c>
      <c r="H241" s="27" t="s">
        <v>14</v>
      </c>
      <c r="I241" s="27" t="s">
        <v>182</v>
      </c>
      <c r="J241" s="27" t="s">
        <v>1212</v>
      </c>
      <c r="K241" s="27" t="s">
        <v>34</v>
      </c>
      <c r="L241" s="27" t="s">
        <v>1501</v>
      </c>
      <c r="M241" s="27" t="s">
        <v>1502</v>
      </c>
      <c r="N241" s="28" t="s">
        <v>1503</v>
      </c>
      <c r="O241" s="27" t="s">
        <v>1504</v>
      </c>
      <c r="P241" s="27" t="s">
        <v>1503</v>
      </c>
      <c r="Q241" s="27">
        <v>3</v>
      </c>
      <c r="R241" s="27" t="s">
        <v>14</v>
      </c>
      <c r="S241" s="27" t="s">
        <v>182</v>
      </c>
      <c r="T241" s="27" t="s">
        <v>1212</v>
      </c>
      <c r="U241" s="27" t="s">
        <v>34</v>
      </c>
      <c r="V241" s="27">
        <v>1</v>
      </c>
      <c r="W241" s="27" t="s">
        <v>714</v>
      </c>
      <c r="X241" s="27" t="s">
        <v>1209</v>
      </c>
      <c r="Y241" s="27"/>
      <c r="Z241" s="27" t="s">
        <v>101</v>
      </c>
      <c r="AA241" s="28"/>
      <c r="AB241" s="27" t="s">
        <v>1508</v>
      </c>
      <c r="AC241" s="29" t="s">
        <v>1509</v>
      </c>
      <c r="AD241" s="27"/>
      <c r="AE241" s="27"/>
      <c r="AF241" s="27">
        <v>45993.791666666701</v>
      </c>
      <c r="AG241" s="27"/>
      <c r="AH241" s="27"/>
      <c r="AI241" s="27" t="s">
        <v>104</v>
      </c>
      <c r="AJ241" s="27" t="s">
        <v>134</v>
      </c>
      <c r="AK241" s="27" t="s">
        <v>751</v>
      </c>
      <c r="AL241" s="27" t="s">
        <v>192</v>
      </c>
      <c r="AM241" s="27" t="s">
        <v>108</v>
      </c>
      <c r="AN2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2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2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1" s="27" t="str">
        <f>TEXT(casesIPO[[#This Row],[Created On]],"yyyy / mm")</f>
        <v>2026 / 02</v>
      </c>
      <c r="AS241" s="27" t="str">
        <f>casesIPO[[#This Row],[Interaction Type]]</f>
        <v>Return / Replace / Scrap</v>
      </c>
      <c r="AT2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2" spans="1:46" x14ac:dyDescent="0.25">
      <c r="A242" s="26">
        <v>46078.681041666699</v>
      </c>
      <c r="B242" s="27" t="s">
        <v>1510</v>
      </c>
      <c r="C242" s="27" t="s">
        <v>87</v>
      </c>
      <c r="D242" s="27" t="s">
        <v>88</v>
      </c>
      <c r="E242" s="27" t="s">
        <v>110</v>
      </c>
      <c r="F242" s="27"/>
      <c r="G242" s="27"/>
      <c r="H242" s="27" t="s">
        <v>14</v>
      </c>
      <c r="I242" s="27" t="s">
        <v>182</v>
      </c>
      <c r="J242" s="27" t="s">
        <v>183</v>
      </c>
      <c r="K242" s="27" t="s">
        <v>34</v>
      </c>
      <c r="L242" s="27" t="s">
        <v>1511</v>
      </c>
      <c r="M242" s="27" t="s">
        <v>1021</v>
      </c>
      <c r="N242" s="28" t="s">
        <v>1512</v>
      </c>
      <c r="O242" s="27" t="s">
        <v>1513</v>
      </c>
      <c r="P242" s="27"/>
      <c r="Q242" s="27">
        <v>1</v>
      </c>
      <c r="R242" s="27" t="s">
        <v>14</v>
      </c>
      <c r="S242" s="27" t="s">
        <v>182</v>
      </c>
      <c r="T242" s="27" t="s">
        <v>183</v>
      </c>
      <c r="U242" s="27" t="s">
        <v>34</v>
      </c>
      <c r="V242" s="27">
        <v>1</v>
      </c>
      <c r="W242" s="27" t="s">
        <v>1034</v>
      </c>
      <c r="X242" s="27" t="s">
        <v>1035</v>
      </c>
      <c r="Y242" s="27"/>
      <c r="Z242" s="27" t="s">
        <v>53</v>
      </c>
      <c r="AA242" s="28"/>
      <c r="AB242" s="27" t="s">
        <v>1514</v>
      </c>
      <c r="AC242" s="29" t="s">
        <v>1515</v>
      </c>
      <c r="AD242" s="27"/>
      <c r="AE242" s="27"/>
      <c r="AF242" s="27">
        <v>46069.791666666701</v>
      </c>
      <c r="AG242" s="27"/>
      <c r="AH242" s="27"/>
      <c r="AI242" s="27" t="s">
        <v>104</v>
      </c>
      <c r="AJ242" s="27" t="s">
        <v>105</v>
      </c>
      <c r="AK242" s="27" t="s">
        <v>1516</v>
      </c>
      <c r="AL242" s="27" t="s">
        <v>192</v>
      </c>
      <c r="AM242" s="27" t="s">
        <v>108</v>
      </c>
      <c r="AN2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2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2" s="27" t="str">
        <f>TEXT(casesIPO[[#This Row],[Created On]],"yyyy / mm")</f>
        <v>2026 / 02</v>
      </c>
      <c r="AS242" s="27" t="str">
        <f>casesIPO[[#This Row],[Interaction Type]]</f>
        <v>Return / Replace / Scrap</v>
      </c>
      <c r="AT2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43" spans="1:46" x14ac:dyDescent="0.25">
      <c r="A243" s="26">
        <v>46079.505162037</v>
      </c>
      <c r="B243" s="27" t="s">
        <v>1517</v>
      </c>
      <c r="C243" s="27" t="s">
        <v>87</v>
      </c>
      <c r="D243" s="27" t="s">
        <v>88</v>
      </c>
      <c r="E243" s="27" t="s">
        <v>89</v>
      </c>
      <c r="F243" s="27"/>
      <c r="G243" s="27" t="s">
        <v>168</v>
      </c>
      <c r="H243" s="27" t="s">
        <v>14</v>
      </c>
      <c r="I243" s="27" t="s">
        <v>182</v>
      </c>
      <c r="J243" s="27" t="s">
        <v>1518</v>
      </c>
      <c r="K243" s="27" t="s">
        <v>34</v>
      </c>
      <c r="L243" s="27" t="s">
        <v>1519</v>
      </c>
      <c r="M243" s="27" t="s">
        <v>1520</v>
      </c>
      <c r="N243" s="28" t="s">
        <v>1521</v>
      </c>
      <c r="O243" s="27" t="s">
        <v>1522</v>
      </c>
      <c r="P243" s="27" t="s">
        <v>1521</v>
      </c>
      <c r="Q243" s="27">
        <v>1</v>
      </c>
      <c r="R243" s="27" t="s">
        <v>14</v>
      </c>
      <c r="S243" s="27" t="s">
        <v>182</v>
      </c>
      <c r="T243" s="27" t="s">
        <v>1518</v>
      </c>
      <c r="U243" s="27" t="s">
        <v>34</v>
      </c>
      <c r="V243" s="27">
        <v>1</v>
      </c>
      <c r="W243" s="27" t="s">
        <v>714</v>
      </c>
      <c r="X243" s="27" t="s">
        <v>1209</v>
      </c>
      <c r="Y243" s="27"/>
      <c r="Z243" s="27" t="s">
        <v>101</v>
      </c>
      <c r="AA243" s="28"/>
      <c r="AB243" s="27" t="s">
        <v>1523</v>
      </c>
      <c r="AC243" s="29" t="s">
        <v>1524</v>
      </c>
      <c r="AD243" s="27"/>
      <c r="AE243" s="27"/>
      <c r="AF243" s="27">
        <v>45742.833333333299</v>
      </c>
      <c r="AG243" s="27"/>
      <c r="AH243" s="27"/>
      <c r="AI243" s="27" t="s">
        <v>104</v>
      </c>
      <c r="AJ243" s="27" t="s">
        <v>105</v>
      </c>
      <c r="AK243" s="27" t="s">
        <v>106</v>
      </c>
      <c r="AL243" s="27" t="s">
        <v>192</v>
      </c>
      <c r="AM243" s="27" t="s">
        <v>108</v>
      </c>
      <c r="AN2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2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2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3" s="27" t="str">
        <f>TEXT(casesIPO[[#This Row],[Created On]],"yyyy / mm")</f>
        <v>2026 / 02</v>
      </c>
      <c r="AS243" s="27" t="str">
        <f>casesIPO[[#This Row],[Interaction Type]]</f>
        <v>Return / Replace / Scrap</v>
      </c>
      <c r="AT2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4" spans="1:46" x14ac:dyDescent="0.25">
      <c r="A244" s="26">
        <v>46079.524456018502</v>
      </c>
      <c r="B244" s="27" t="s">
        <v>1525</v>
      </c>
      <c r="C244" s="27" t="s">
        <v>87</v>
      </c>
      <c r="D244" s="27" t="s">
        <v>88</v>
      </c>
      <c r="E244" s="27" t="s">
        <v>110</v>
      </c>
      <c r="F244" s="27"/>
      <c r="G244" s="27"/>
      <c r="H244" s="27" t="s">
        <v>14</v>
      </c>
      <c r="I244" s="27" t="s">
        <v>182</v>
      </c>
      <c r="J244" s="27" t="s">
        <v>1356</v>
      </c>
      <c r="K244" s="27" t="s">
        <v>34</v>
      </c>
      <c r="L244" s="27" t="s">
        <v>1526</v>
      </c>
      <c r="M244" s="27" t="s">
        <v>1527</v>
      </c>
      <c r="N244" s="28" t="s">
        <v>1528</v>
      </c>
      <c r="O244" s="27" t="s">
        <v>1529</v>
      </c>
      <c r="P244" s="27" t="s">
        <v>1528</v>
      </c>
      <c r="Q244" s="27">
        <v>6</v>
      </c>
      <c r="R244" s="27" t="s">
        <v>14</v>
      </c>
      <c r="S244" s="27" t="s">
        <v>182</v>
      </c>
      <c r="T244" s="27" t="s">
        <v>1356</v>
      </c>
      <c r="U244" s="27" t="s">
        <v>34</v>
      </c>
      <c r="V244" s="27">
        <v>1</v>
      </c>
      <c r="W244" s="27" t="s">
        <v>119</v>
      </c>
      <c r="X244" s="27" t="s">
        <v>570</v>
      </c>
      <c r="Y244" s="27"/>
      <c r="Z244" s="27" t="s">
        <v>101</v>
      </c>
      <c r="AA244" s="28"/>
      <c r="AB244" s="27" t="s">
        <v>1530</v>
      </c>
      <c r="AC244" s="29" t="s">
        <v>761</v>
      </c>
      <c r="AD244" s="27"/>
      <c r="AE244" s="27"/>
      <c r="AF244" s="27">
        <v>45358.791666666701</v>
      </c>
      <c r="AG244" s="27"/>
      <c r="AH244" s="27"/>
      <c r="AI244" s="27" t="s">
        <v>104</v>
      </c>
      <c r="AJ244" s="27" t="s">
        <v>105</v>
      </c>
      <c r="AK244" s="27" t="s">
        <v>106</v>
      </c>
      <c r="AL244" s="27" t="s">
        <v>192</v>
      </c>
      <c r="AM244" s="27" t="s">
        <v>108</v>
      </c>
      <c r="AN2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2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2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4" s="27" t="str">
        <f>TEXT(casesIPO[[#This Row],[Created On]],"yyyy / mm")</f>
        <v>2026 / 02</v>
      </c>
      <c r="AS244" s="27" t="str">
        <f>casesIPO[[#This Row],[Interaction Type]]</f>
        <v>Return / Replace / Scrap</v>
      </c>
      <c r="AT24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5" spans="1:46" x14ac:dyDescent="0.25">
      <c r="A245" s="26">
        <v>46079.693981481498</v>
      </c>
      <c r="B245" s="27" t="s">
        <v>1531</v>
      </c>
      <c r="C245" s="27" t="s">
        <v>87</v>
      </c>
      <c r="D245" s="27" t="s">
        <v>88</v>
      </c>
      <c r="E245" s="27" t="s">
        <v>110</v>
      </c>
      <c r="F245" s="27"/>
      <c r="G245" s="27"/>
      <c r="H245" s="27" t="s">
        <v>14</v>
      </c>
      <c r="I245" s="27" t="s">
        <v>182</v>
      </c>
      <c r="J245" s="27" t="s">
        <v>1532</v>
      </c>
      <c r="K245" s="27" t="s">
        <v>34</v>
      </c>
      <c r="L245" s="27" t="s">
        <v>1533</v>
      </c>
      <c r="M245" s="27" t="s">
        <v>1534</v>
      </c>
      <c r="N245" s="28" t="s">
        <v>1535</v>
      </c>
      <c r="O245" s="27" t="s">
        <v>1536</v>
      </c>
      <c r="P245" s="27" t="s">
        <v>1537</v>
      </c>
      <c r="Q245" s="27"/>
      <c r="R245" s="27" t="s">
        <v>14</v>
      </c>
      <c r="S245" s="27" t="s">
        <v>182</v>
      </c>
      <c r="T245" s="27" t="s">
        <v>1532</v>
      </c>
      <c r="U245" s="27" t="s">
        <v>34</v>
      </c>
      <c r="V245" s="27">
        <v>5</v>
      </c>
      <c r="W245" s="27" t="s">
        <v>155</v>
      </c>
      <c r="X245" s="27" t="s">
        <v>587</v>
      </c>
      <c r="Y245" s="27"/>
      <c r="Z245" s="27" t="s">
        <v>101</v>
      </c>
      <c r="AA245" s="28"/>
      <c r="AB245" s="27" t="s">
        <v>1538</v>
      </c>
      <c r="AC245" s="29" t="s">
        <v>1539</v>
      </c>
      <c r="AD245" s="27"/>
      <c r="AE245" s="27"/>
      <c r="AF245" s="27">
        <v>46076.041666666701</v>
      </c>
      <c r="AG245" s="27"/>
      <c r="AH245" s="27"/>
      <c r="AI245" s="27" t="s">
        <v>104</v>
      </c>
      <c r="AJ245" s="27" t="s">
        <v>105</v>
      </c>
      <c r="AK245" s="27" t="s">
        <v>751</v>
      </c>
      <c r="AL245" s="27" t="s">
        <v>192</v>
      </c>
      <c r="AM245" s="27" t="s">
        <v>108</v>
      </c>
      <c r="AN2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5" s="27" t="str">
        <f>TEXT(casesIPO[[#This Row],[Created On]],"yyyy / mm")</f>
        <v>2026 / 02</v>
      </c>
      <c r="AS245" s="27" t="str">
        <f>casesIPO[[#This Row],[Interaction Type]]</f>
        <v>Return / Replace / Scrap</v>
      </c>
      <c r="AT24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6" spans="1:46" x14ac:dyDescent="0.25">
      <c r="A246" s="26">
        <v>46079.739594907398</v>
      </c>
      <c r="B246" s="27" t="s">
        <v>1540</v>
      </c>
      <c r="C246" s="27" t="s">
        <v>87</v>
      </c>
      <c r="D246" s="27" t="s">
        <v>88</v>
      </c>
      <c r="E246" s="27" t="s">
        <v>110</v>
      </c>
      <c r="F246" s="27"/>
      <c r="G246" s="27"/>
      <c r="H246" s="27" t="s">
        <v>14</v>
      </c>
      <c r="I246" s="27" t="s">
        <v>182</v>
      </c>
      <c r="J246" s="27" t="s">
        <v>1402</v>
      </c>
      <c r="K246" s="27" t="s">
        <v>34</v>
      </c>
      <c r="L246" s="27" t="s">
        <v>1541</v>
      </c>
      <c r="M246" s="27" t="s">
        <v>1542</v>
      </c>
      <c r="N246" s="28" t="s">
        <v>1543</v>
      </c>
      <c r="O246" s="27" t="s">
        <v>1544</v>
      </c>
      <c r="P246" s="27" t="s">
        <v>1543</v>
      </c>
      <c r="Q246" s="27">
        <v>1</v>
      </c>
      <c r="R246" s="27" t="s">
        <v>14</v>
      </c>
      <c r="S246" s="27" t="s">
        <v>182</v>
      </c>
      <c r="T246" s="27" t="s">
        <v>1402</v>
      </c>
      <c r="U246" s="27" t="s">
        <v>34</v>
      </c>
      <c r="V246" s="27">
        <v>1</v>
      </c>
      <c r="W246" s="27" t="s">
        <v>155</v>
      </c>
      <c r="X246" s="27" t="s">
        <v>587</v>
      </c>
      <c r="Y246" s="27"/>
      <c r="Z246" s="27" t="s">
        <v>101</v>
      </c>
      <c r="AA246" s="28"/>
      <c r="AB246" s="27" t="s">
        <v>1545</v>
      </c>
      <c r="AC246" s="29" t="s">
        <v>1539</v>
      </c>
      <c r="AD246" s="27"/>
      <c r="AE246" s="27"/>
      <c r="AF246" s="27">
        <v>46041.791666666701</v>
      </c>
      <c r="AG246" s="27"/>
      <c r="AH246" s="27"/>
      <c r="AI246" s="27" t="s">
        <v>104</v>
      </c>
      <c r="AJ246" s="27" t="s">
        <v>105</v>
      </c>
      <c r="AK246" s="27" t="s">
        <v>751</v>
      </c>
      <c r="AL246" s="27" t="s">
        <v>192</v>
      </c>
      <c r="AM246" s="27" t="s">
        <v>108</v>
      </c>
      <c r="AN2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6" s="27" t="str">
        <f>TEXT(casesIPO[[#This Row],[Created On]],"yyyy / mm")</f>
        <v>2026 / 02</v>
      </c>
      <c r="AS246" s="27" t="str">
        <f>casesIPO[[#This Row],[Interaction Type]]</f>
        <v>Return / Replace / Scrap</v>
      </c>
      <c r="AT24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7" spans="1:46" x14ac:dyDescent="0.25">
      <c r="A247" s="26">
        <v>46079.739594907398</v>
      </c>
      <c r="B247" s="27" t="s">
        <v>1540</v>
      </c>
      <c r="C247" s="27" t="s">
        <v>87</v>
      </c>
      <c r="D247" s="27" t="s">
        <v>88</v>
      </c>
      <c r="E247" s="27" t="s">
        <v>110</v>
      </c>
      <c r="F247" s="27"/>
      <c r="G247" s="27"/>
      <c r="H247" s="27" t="s">
        <v>14</v>
      </c>
      <c r="I247" s="27" t="s">
        <v>182</v>
      </c>
      <c r="J247" s="27" t="s">
        <v>1402</v>
      </c>
      <c r="K247" s="27" t="s">
        <v>34</v>
      </c>
      <c r="L247" s="27" t="s">
        <v>1541</v>
      </c>
      <c r="M247" s="27" t="s">
        <v>1542</v>
      </c>
      <c r="N247" s="28" t="s">
        <v>1543</v>
      </c>
      <c r="O247" s="27" t="s">
        <v>1544</v>
      </c>
      <c r="P247" s="27" t="s">
        <v>1543</v>
      </c>
      <c r="Q247" s="27">
        <v>2</v>
      </c>
      <c r="R247" s="27" t="s">
        <v>14</v>
      </c>
      <c r="S247" s="27" t="s">
        <v>182</v>
      </c>
      <c r="T247" s="27" t="s">
        <v>1356</v>
      </c>
      <c r="U247" s="27" t="s">
        <v>34</v>
      </c>
      <c r="V247" s="27">
        <v>1</v>
      </c>
      <c r="W247" s="27" t="s">
        <v>155</v>
      </c>
      <c r="X247" s="27" t="s">
        <v>587</v>
      </c>
      <c r="Y247" s="27"/>
      <c r="Z247" s="27" t="s">
        <v>101</v>
      </c>
      <c r="AA247" s="28"/>
      <c r="AB247" s="27" t="s">
        <v>1546</v>
      </c>
      <c r="AC247" s="29" t="s">
        <v>1539</v>
      </c>
      <c r="AD247" s="27"/>
      <c r="AE247" s="27"/>
      <c r="AF247" s="27">
        <v>46041.791666666701</v>
      </c>
      <c r="AG247" s="27"/>
      <c r="AH247" s="27"/>
      <c r="AI247" s="27" t="s">
        <v>104</v>
      </c>
      <c r="AJ247" s="27" t="s">
        <v>105</v>
      </c>
      <c r="AK247" s="27" t="s">
        <v>751</v>
      </c>
      <c r="AL247" s="27" t="s">
        <v>192</v>
      </c>
      <c r="AM247" s="27" t="s">
        <v>108</v>
      </c>
      <c r="AN2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7" s="27" t="str">
        <f>TEXT(casesIPO[[#This Row],[Created On]],"yyyy / mm")</f>
        <v>2026 / 02</v>
      </c>
      <c r="AS247" s="27" t="str">
        <f>casesIPO[[#This Row],[Interaction Type]]</f>
        <v>Return / Replace / Scrap</v>
      </c>
      <c r="AT24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8" spans="1:46" x14ac:dyDescent="0.25">
      <c r="A248" s="26">
        <v>46080.4285185185</v>
      </c>
      <c r="B248" s="27" t="s">
        <v>1547</v>
      </c>
      <c r="C248" s="27" t="s">
        <v>87</v>
      </c>
      <c r="D248" s="27" t="s">
        <v>88</v>
      </c>
      <c r="E248" s="27" t="s">
        <v>285</v>
      </c>
      <c r="F248" s="27"/>
      <c r="G248" s="27"/>
      <c r="H248" s="27" t="s">
        <v>14</v>
      </c>
      <c r="I248" s="27" t="s">
        <v>182</v>
      </c>
      <c r="J248" s="27" t="s">
        <v>1518</v>
      </c>
      <c r="K248" s="27" t="s">
        <v>34</v>
      </c>
      <c r="L248" s="27" t="s">
        <v>1548</v>
      </c>
      <c r="M248" s="27" t="s">
        <v>1116</v>
      </c>
      <c r="N248" s="28" t="s">
        <v>1549</v>
      </c>
      <c r="O248" s="27" t="s">
        <v>1550</v>
      </c>
      <c r="P248" s="27" t="s">
        <v>1549</v>
      </c>
      <c r="Q248" s="27">
        <v>5</v>
      </c>
      <c r="R248" s="27" t="s">
        <v>14</v>
      </c>
      <c r="S248" s="27" t="s">
        <v>182</v>
      </c>
      <c r="T248" s="27" t="s">
        <v>1518</v>
      </c>
      <c r="U248" s="27" t="s">
        <v>34</v>
      </c>
      <c r="V248" s="27">
        <v>1</v>
      </c>
      <c r="W248" s="27" t="s">
        <v>300</v>
      </c>
      <c r="X248" s="27" t="s">
        <v>301</v>
      </c>
      <c r="Y248" s="27"/>
      <c r="Z248" s="27" t="s">
        <v>296</v>
      </c>
      <c r="AA248" s="28"/>
      <c r="AB248" s="27" t="s">
        <v>1551</v>
      </c>
      <c r="AC248" s="29" t="s">
        <v>1552</v>
      </c>
      <c r="AD248" s="27"/>
      <c r="AE248" s="27"/>
      <c r="AF248" s="27">
        <v>46070</v>
      </c>
      <c r="AG248" s="27"/>
      <c r="AH248" s="27"/>
      <c r="AI248" s="27" t="s">
        <v>104</v>
      </c>
      <c r="AJ248" s="27" t="s">
        <v>105</v>
      </c>
      <c r="AK248" s="27" t="s">
        <v>1516</v>
      </c>
      <c r="AL248" s="27" t="s">
        <v>192</v>
      </c>
      <c r="AM248" s="27" t="s">
        <v>108</v>
      </c>
      <c r="AN2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2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2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8" s="27" t="str">
        <f>TEXT(casesIPO[[#This Row],[Created On]],"yyyy / mm")</f>
        <v>2026 / 02</v>
      </c>
      <c r="AS248" s="27" t="str">
        <f>casesIPO[[#This Row],[Interaction Type]]</f>
        <v>Return / Replace / Scrap</v>
      </c>
      <c r="AT24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9" spans="1:46" x14ac:dyDescent="0.25">
      <c r="A249" s="26">
        <v>46080.456030092602</v>
      </c>
      <c r="B249" s="27" t="s">
        <v>1553</v>
      </c>
      <c r="C249" s="27" t="s">
        <v>87</v>
      </c>
      <c r="D249" s="27" t="s">
        <v>88</v>
      </c>
      <c r="E249" s="27" t="s">
        <v>285</v>
      </c>
      <c r="F249" s="27"/>
      <c r="G249" s="27"/>
      <c r="H249" s="27" t="s">
        <v>14</v>
      </c>
      <c r="I249" s="27" t="s">
        <v>182</v>
      </c>
      <c r="J249" s="27" t="s">
        <v>938</v>
      </c>
      <c r="K249" s="27" t="s">
        <v>34</v>
      </c>
      <c r="L249" s="27" t="s">
        <v>1554</v>
      </c>
      <c r="M249" s="27" t="s">
        <v>1555</v>
      </c>
      <c r="N249" s="28" t="s">
        <v>1556</v>
      </c>
      <c r="O249" s="27" t="s">
        <v>1557</v>
      </c>
      <c r="P249" s="27" t="s">
        <v>1556</v>
      </c>
      <c r="Q249" s="27"/>
      <c r="R249" s="27" t="s">
        <v>14</v>
      </c>
      <c r="S249" s="27" t="s">
        <v>182</v>
      </c>
      <c r="T249" s="27" t="s">
        <v>938</v>
      </c>
      <c r="U249" s="27" t="s">
        <v>34</v>
      </c>
      <c r="V249" s="27">
        <v>1</v>
      </c>
      <c r="W249" s="27" t="s">
        <v>300</v>
      </c>
      <c r="X249" s="27" t="s">
        <v>301</v>
      </c>
      <c r="Y249" s="27"/>
      <c r="Z249" s="27" t="s">
        <v>296</v>
      </c>
      <c r="AA249" s="28"/>
      <c r="AB249" s="27" t="s">
        <v>1558</v>
      </c>
      <c r="AC249" s="29"/>
      <c r="AD249" s="27"/>
      <c r="AE249" s="27"/>
      <c r="AF249" s="27">
        <v>46078</v>
      </c>
      <c r="AG249" s="27"/>
      <c r="AH249" s="27"/>
      <c r="AI249" s="27" t="s">
        <v>104</v>
      </c>
      <c r="AJ249" s="27" t="s">
        <v>134</v>
      </c>
      <c r="AK249" s="27" t="s">
        <v>1516</v>
      </c>
      <c r="AL249" s="27" t="s">
        <v>192</v>
      </c>
      <c r="AM249" s="27" t="s">
        <v>108</v>
      </c>
      <c r="AN2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2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2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9" s="27" t="str">
        <f>TEXT(casesIPO[[#This Row],[Created On]],"yyyy / mm")</f>
        <v>2026 / 02</v>
      </c>
      <c r="AS249" s="27" t="str">
        <f>casesIPO[[#This Row],[Interaction Type]]</f>
        <v>Return / Replace / Scrap</v>
      </c>
      <c r="AT24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0" spans="1:46" x14ac:dyDescent="0.25">
      <c r="A250" s="26">
        <v>46076.370590277802</v>
      </c>
      <c r="B250" s="27" t="s">
        <v>1559</v>
      </c>
      <c r="C250" s="27" t="s">
        <v>87</v>
      </c>
      <c r="D250" s="27" t="s">
        <v>88</v>
      </c>
      <c r="E250" s="27" t="s">
        <v>89</v>
      </c>
      <c r="F250" s="27"/>
      <c r="G250" s="27" t="s">
        <v>168</v>
      </c>
      <c r="H250" s="27" t="s">
        <v>18</v>
      </c>
      <c r="I250" s="27" t="s">
        <v>460</v>
      </c>
      <c r="J250" s="27" t="s">
        <v>506</v>
      </c>
      <c r="K250" s="27" t="s">
        <v>35</v>
      </c>
      <c r="L250" s="27" t="s">
        <v>1560</v>
      </c>
      <c r="M250" s="27" t="s">
        <v>1561</v>
      </c>
      <c r="N250" s="28" t="s">
        <v>276</v>
      </c>
      <c r="O250" s="27" t="s">
        <v>276</v>
      </c>
      <c r="P250" s="27"/>
      <c r="Q250" s="27"/>
      <c r="R250" s="27" t="s">
        <v>18</v>
      </c>
      <c r="S250" s="27" t="s">
        <v>460</v>
      </c>
      <c r="T250" s="27" t="s">
        <v>506</v>
      </c>
      <c r="U250" s="27" t="s">
        <v>35</v>
      </c>
      <c r="V250" s="27">
        <v>6</v>
      </c>
      <c r="W250" s="27" t="s">
        <v>266</v>
      </c>
      <c r="X250" s="27" t="s">
        <v>279</v>
      </c>
      <c r="Y250" s="27" t="s">
        <v>677</v>
      </c>
      <c r="Z250" s="27" t="s">
        <v>101</v>
      </c>
      <c r="AA250" s="28"/>
      <c r="AB250" s="27"/>
      <c r="AC250" s="29" t="s">
        <v>1562</v>
      </c>
      <c r="AD250" s="27"/>
      <c r="AE250" s="27"/>
      <c r="AF250" s="27"/>
      <c r="AG250" s="27">
        <v>44111</v>
      </c>
      <c r="AH250" s="27"/>
      <c r="AI250" s="27" t="s">
        <v>178</v>
      </c>
      <c r="AJ250" s="27" t="s">
        <v>105</v>
      </c>
      <c r="AK250" s="27" t="s">
        <v>742</v>
      </c>
      <c r="AL250" s="27" t="s">
        <v>742</v>
      </c>
      <c r="AM250" s="27" t="s">
        <v>108</v>
      </c>
      <c r="AN2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2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2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250" s="27" t="str">
        <f>TEXT(casesIPO[[#This Row],[Created On]],"yyyy / mm")</f>
        <v>2026 / 02</v>
      </c>
      <c r="AS250" s="27" t="str">
        <f>casesIPO[[#This Row],[Interaction Type]]</f>
        <v>Return / Replace / Scrap</v>
      </c>
      <c r="AT2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1" spans="1:46" x14ac:dyDescent="0.25">
      <c r="A251" s="26">
        <v>46076.447858796302</v>
      </c>
      <c r="B251" s="27" t="s">
        <v>1563</v>
      </c>
      <c r="C251" s="27" t="s">
        <v>87</v>
      </c>
      <c r="D251" s="27" t="s">
        <v>88</v>
      </c>
      <c r="E251" s="27" t="s">
        <v>89</v>
      </c>
      <c r="F251" s="27"/>
      <c r="G251" s="27" t="s">
        <v>168</v>
      </c>
      <c r="H251" s="27" t="s">
        <v>21</v>
      </c>
      <c r="I251" s="27" t="s">
        <v>272</v>
      </c>
      <c r="J251" s="27" t="s">
        <v>1564</v>
      </c>
      <c r="K251" s="27" t="s">
        <v>35</v>
      </c>
      <c r="L251" s="27" t="s">
        <v>1565</v>
      </c>
      <c r="M251" s="27" t="s">
        <v>1566</v>
      </c>
      <c r="N251" s="28" t="s">
        <v>1567</v>
      </c>
      <c r="O251" s="27"/>
      <c r="P251" s="27"/>
      <c r="Q251" s="27"/>
      <c r="R251" s="27" t="s">
        <v>21</v>
      </c>
      <c r="S251" s="27" t="s">
        <v>272</v>
      </c>
      <c r="T251" s="27" t="s">
        <v>1568</v>
      </c>
      <c r="U251" s="27" t="s">
        <v>35</v>
      </c>
      <c r="V251" s="27">
        <v>2</v>
      </c>
      <c r="W251" s="27" t="s">
        <v>266</v>
      </c>
      <c r="X251" s="27" t="s">
        <v>1569</v>
      </c>
      <c r="Y251" s="27" t="s">
        <v>1570</v>
      </c>
      <c r="Z251" s="27" t="s">
        <v>101</v>
      </c>
      <c r="AA251" s="28"/>
      <c r="AB251" s="27"/>
      <c r="AC251" s="29" t="s">
        <v>1571</v>
      </c>
      <c r="AD251" s="27"/>
      <c r="AE251" s="27"/>
      <c r="AF251" s="27"/>
      <c r="AG251" s="27">
        <v>46077.083333333299</v>
      </c>
      <c r="AH251" s="27"/>
      <c r="AI251" s="27" t="s">
        <v>104</v>
      </c>
      <c r="AJ251" s="27" t="s">
        <v>105</v>
      </c>
      <c r="AK251" s="27" t="s">
        <v>1572</v>
      </c>
      <c r="AL251" s="27" t="s">
        <v>1572</v>
      </c>
      <c r="AM251" s="27" t="s">
        <v>108</v>
      </c>
      <c r="AN2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2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Electrical Malfunction</v>
      </c>
      <c r="AQ2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Power</v>
      </c>
      <c r="AR251" s="27" t="str">
        <f>TEXT(casesIPO[[#This Row],[Created On]],"yyyy / mm")</f>
        <v>2026 / 02</v>
      </c>
      <c r="AS251" s="27" t="str">
        <f>casesIPO[[#This Row],[Interaction Type]]</f>
        <v>Return / Replace / Scrap</v>
      </c>
      <c r="AT2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2" spans="1:46" x14ac:dyDescent="0.25">
      <c r="A252" s="26">
        <v>46076.481296296297</v>
      </c>
      <c r="B252" s="27" t="s">
        <v>1573</v>
      </c>
      <c r="C252" s="27" t="s">
        <v>87</v>
      </c>
      <c r="D252" s="27" t="s">
        <v>88</v>
      </c>
      <c r="E252" s="27" t="s">
        <v>89</v>
      </c>
      <c r="F252" s="27"/>
      <c r="G252" s="27" t="s">
        <v>168</v>
      </c>
      <c r="H252" s="27" t="s">
        <v>18</v>
      </c>
      <c r="I252" s="27" t="s">
        <v>460</v>
      </c>
      <c r="J252" s="27" t="s">
        <v>506</v>
      </c>
      <c r="K252" s="27" t="s">
        <v>35</v>
      </c>
      <c r="L252" s="27" t="s">
        <v>1574</v>
      </c>
      <c r="M252" s="27" t="s">
        <v>739</v>
      </c>
      <c r="N252" s="28" t="s">
        <v>276</v>
      </c>
      <c r="O252" s="27" t="s">
        <v>1575</v>
      </c>
      <c r="P252" s="27"/>
      <c r="Q252" s="27"/>
      <c r="R252" s="27" t="s">
        <v>18</v>
      </c>
      <c r="S252" s="27" t="s">
        <v>460</v>
      </c>
      <c r="T252" s="27" t="s">
        <v>506</v>
      </c>
      <c r="U252" s="27" t="s">
        <v>35</v>
      </c>
      <c r="V252" s="27">
        <v>5</v>
      </c>
      <c r="W252" s="27" t="s">
        <v>266</v>
      </c>
      <c r="X252" s="27" t="s">
        <v>279</v>
      </c>
      <c r="Y252" s="27" t="s">
        <v>677</v>
      </c>
      <c r="Z252" s="27" t="s">
        <v>101</v>
      </c>
      <c r="AA252" s="28"/>
      <c r="AB252" s="27" t="s">
        <v>687</v>
      </c>
      <c r="AC252" s="29" t="s">
        <v>1562</v>
      </c>
      <c r="AD252" s="27"/>
      <c r="AE252" s="27"/>
      <c r="AF252" s="27"/>
      <c r="AG252" s="27">
        <v>44048</v>
      </c>
      <c r="AH252" s="27"/>
      <c r="AI252" s="27" t="s">
        <v>178</v>
      </c>
      <c r="AJ252" s="27" t="s">
        <v>134</v>
      </c>
      <c r="AK252" s="27" t="s">
        <v>742</v>
      </c>
      <c r="AL252" s="27" t="s">
        <v>146</v>
      </c>
      <c r="AM252" s="27" t="s">
        <v>108</v>
      </c>
      <c r="AN2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2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2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252" s="27" t="str">
        <f>TEXT(casesIPO[[#This Row],[Created On]],"yyyy / mm")</f>
        <v>2026 / 02</v>
      </c>
      <c r="AS252" s="27" t="str">
        <f>casesIPO[[#This Row],[Interaction Type]]</f>
        <v>Return / Replace / Scrap</v>
      </c>
      <c r="AT2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3" spans="1:46" x14ac:dyDescent="0.25">
      <c r="A253" s="26">
        <v>46076.485648148097</v>
      </c>
      <c r="B253" s="27" t="s">
        <v>1576</v>
      </c>
      <c r="C253" s="27" t="s">
        <v>87</v>
      </c>
      <c r="D253" s="27" t="s">
        <v>88</v>
      </c>
      <c r="E253" s="27" t="s">
        <v>89</v>
      </c>
      <c r="F253" s="27"/>
      <c r="G253" s="27" t="s">
        <v>168</v>
      </c>
      <c r="H253" s="27" t="s">
        <v>18</v>
      </c>
      <c r="I253" s="27" t="s">
        <v>460</v>
      </c>
      <c r="J253" s="27" t="s">
        <v>506</v>
      </c>
      <c r="K253" s="27" t="s">
        <v>35</v>
      </c>
      <c r="L253" s="27" t="s">
        <v>1577</v>
      </c>
      <c r="M253" s="27" t="s">
        <v>739</v>
      </c>
      <c r="N253" s="28" t="s">
        <v>276</v>
      </c>
      <c r="O253" s="27" t="s">
        <v>1578</v>
      </c>
      <c r="P253" s="27"/>
      <c r="Q253" s="27"/>
      <c r="R253" s="27" t="s">
        <v>18</v>
      </c>
      <c r="S253" s="27" t="s">
        <v>460</v>
      </c>
      <c r="T253" s="27" t="s">
        <v>737</v>
      </c>
      <c r="U253" s="27" t="s">
        <v>35</v>
      </c>
      <c r="V253" s="27">
        <v>1</v>
      </c>
      <c r="W253" s="27" t="s">
        <v>266</v>
      </c>
      <c r="X253" s="27" t="s">
        <v>279</v>
      </c>
      <c r="Y253" s="27" t="s">
        <v>677</v>
      </c>
      <c r="Z253" s="27" t="s">
        <v>101</v>
      </c>
      <c r="AA253" s="28"/>
      <c r="AB253" s="27" t="s">
        <v>741</v>
      </c>
      <c r="AC253" s="29" t="s">
        <v>741</v>
      </c>
      <c r="AD253" s="27"/>
      <c r="AE253" s="27"/>
      <c r="AF253" s="27"/>
      <c r="AG253" s="27">
        <v>45181</v>
      </c>
      <c r="AH253" s="27"/>
      <c r="AI253" s="27" t="s">
        <v>178</v>
      </c>
      <c r="AJ253" s="27" t="s">
        <v>134</v>
      </c>
      <c r="AK253" s="27" t="s">
        <v>742</v>
      </c>
      <c r="AL253" s="27" t="s">
        <v>146</v>
      </c>
      <c r="AM253" s="27" t="s">
        <v>108</v>
      </c>
      <c r="AN2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2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2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253" s="27" t="str">
        <f>TEXT(casesIPO[[#This Row],[Created On]],"yyyy / mm")</f>
        <v>2026 / 02</v>
      </c>
      <c r="AS253" s="27" t="str">
        <f>casesIPO[[#This Row],[Interaction Type]]</f>
        <v>Return / Replace / Scrap</v>
      </c>
      <c r="AT25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4" spans="1:46" x14ac:dyDescent="0.25">
      <c r="A254" s="26">
        <v>46076.505150463003</v>
      </c>
      <c r="B254" s="27" t="s">
        <v>1579</v>
      </c>
      <c r="C254" s="27" t="s">
        <v>87</v>
      </c>
      <c r="D254" s="27" t="s">
        <v>194</v>
      </c>
      <c r="E254" s="27" t="s">
        <v>195</v>
      </c>
      <c r="F254" s="27"/>
      <c r="G254" s="27"/>
      <c r="H254" s="27" t="s">
        <v>12</v>
      </c>
      <c r="I254" s="27" t="s">
        <v>111</v>
      </c>
      <c r="J254" s="27" t="s">
        <v>112</v>
      </c>
      <c r="K254" s="27" t="s">
        <v>33</v>
      </c>
      <c r="L254" s="27" t="s">
        <v>1580</v>
      </c>
      <c r="M254" s="27" t="s">
        <v>1581</v>
      </c>
      <c r="N254" s="28" t="s">
        <v>1582</v>
      </c>
      <c r="O254" s="27" t="s">
        <v>1583</v>
      </c>
      <c r="P254" s="27" t="s">
        <v>1584</v>
      </c>
      <c r="Q254" s="27"/>
      <c r="R254" s="27" t="s">
        <v>12</v>
      </c>
      <c r="S254" s="27" t="s">
        <v>111</v>
      </c>
      <c r="T254" s="27" t="s">
        <v>112</v>
      </c>
      <c r="U254" s="27" t="s">
        <v>33</v>
      </c>
      <c r="V254" s="27">
        <v>1</v>
      </c>
      <c r="W254" s="27" t="s">
        <v>1180</v>
      </c>
      <c r="X254" s="27" t="s">
        <v>1181</v>
      </c>
      <c r="Y254" s="27"/>
      <c r="Z254" s="27" t="s">
        <v>53</v>
      </c>
      <c r="AA254" s="28"/>
      <c r="AB254" s="27"/>
      <c r="AC254" s="29"/>
      <c r="AD254" s="27"/>
      <c r="AE254" s="27"/>
      <c r="AF254" s="27">
        <v>46026.791666666701</v>
      </c>
      <c r="AG254" s="27"/>
      <c r="AH254" s="27"/>
      <c r="AI254" s="27" t="s">
        <v>204</v>
      </c>
      <c r="AJ254" s="27" t="s">
        <v>105</v>
      </c>
      <c r="AK254" s="27" t="s">
        <v>1585</v>
      </c>
      <c r="AL254" s="27" t="s">
        <v>1585</v>
      </c>
      <c r="AM254" s="27" t="s">
        <v>108</v>
      </c>
      <c r="AN2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2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2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54" s="27" t="str">
        <f>TEXT(casesIPO[[#This Row],[Created On]],"yyyy / mm")</f>
        <v>2026 / 02</v>
      </c>
      <c r="AS254" s="27" t="str">
        <f>casesIPO[[#This Row],[Interaction Type]]</f>
        <v>Credit / Debit Request</v>
      </c>
      <c r="AT25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55" spans="1:46" x14ac:dyDescent="0.25">
      <c r="A255" s="26">
        <v>46076.542256944398</v>
      </c>
      <c r="B255" s="27" t="s">
        <v>1586</v>
      </c>
      <c r="C255" s="27" t="s">
        <v>87</v>
      </c>
      <c r="D255" s="27" t="s">
        <v>88</v>
      </c>
      <c r="E255" s="27" t="s">
        <v>110</v>
      </c>
      <c r="F255" s="27"/>
      <c r="G255" s="27"/>
      <c r="H255" s="27" t="s">
        <v>14</v>
      </c>
      <c r="I255" s="27" t="s">
        <v>182</v>
      </c>
      <c r="J255" s="27" t="s">
        <v>938</v>
      </c>
      <c r="K255" s="27" t="s">
        <v>34</v>
      </c>
      <c r="L255" s="27" t="s">
        <v>1587</v>
      </c>
      <c r="M255" s="27" t="s">
        <v>1448</v>
      </c>
      <c r="N255" s="28" t="s">
        <v>1449</v>
      </c>
      <c r="O255" s="27" t="s">
        <v>1450</v>
      </c>
      <c r="P255" s="27" t="s">
        <v>1588</v>
      </c>
      <c r="Q255" s="27">
        <v>1</v>
      </c>
      <c r="R255" s="27" t="s">
        <v>14</v>
      </c>
      <c r="S255" s="27" t="s">
        <v>182</v>
      </c>
      <c r="T255" s="27" t="s">
        <v>938</v>
      </c>
      <c r="U255" s="27" t="s">
        <v>34</v>
      </c>
      <c r="V255" s="27">
        <v>2</v>
      </c>
      <c r="W255" s="27" t="s">
        <v>155</v>
      </c>
      <c r="X255" s="27" t="s">
        <v>587</v>
      </c>
      <c r="Y255" s="27"/>
      <c r="Z255" s="27" t="s">
        <v>101</v>
      </c>
      <c r="AA255" s="28"/>
      <c r="AB255" s="27" t="s">
        <v>1589</v>
      </c>
      <c r="AC255" s="29" t="s">
        <v>1515</v>
      </c>
      <c r="AD255" s="27"/>
      <c r="AE255" s="27"/>
      <c r="AF255" s="27">
        <v>45999.791666666701</v>
      </c>
      <c r="AG255" s="27"/>
      <c r="AH255" s="27"/>
      <c r="AI255" s="27" t="s">
        <v>104</v>
      </c>
      <c r="AJ255" s="27" t="s">
        <v>105</v>
      </c>
      <c r="AK255" s="27" t="s">
        <v>751</v>
      </c>
      <c r="AL255" s="27" t="s">
        <v>192</v>
      </c>
      <c r="AM255" s="27" t="s">
        <v>108</v>
      </c>
      <c r="AN2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55" s="27" t="str">
        <f>TEXT(casesIPO[[#This Row],[Created On]],"yyyy / mm")</f>
        <v>2026 / 02</v>
      </c>
      <c r="AS255" s="27" t="str">
        <f>casesIPO[[#This Row],[Interaction Type]]</f>
        <v>Return / Replace / Scrap</v>
      </c>
      <c r="AT25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6" spans="1:46" x14ac:dyDescent="0.25">
      <c r="A256" s="26">
        <v>46076.542256944398</v>
      </c>
      <c r="B256" s="27" t="s">
        <v>1586</v>
      </c>
      <c r="C256" s="27" t="s">
        <v>87</v>
      </c>
      <c r="D256" s="27" t="s">
        <v>88</v>
      </c>
      <c r="E256" s="27" t="s">
        <v>110</v>
      </c>
      <c r="F256" s="27"/>
      <c r="G256" s="27"/>
      <c r="H256" s="27" t="s">
        <v>14</v>
      </c>
      <c r="I256" s="27" t="s">
        <v>182</v>
      </c>
      <c r="J256" s="27" t="s">
        <v>938</v>
      </c>
      <c r="K256" s="27" t="s">
        <v>34</v>
      </c>
      <c r="L256" s="27" t="s">
        <v>1587</v>
      </c>
      <c r="M256" s="27" t="s">
        <v>1448</v>
      </c>
      <c r="N256" s="28" t="s">
        <v>1449</v>
      </c>
      <c r="O256" s="27" t="s">
        <v>1450</v>
      </c>
      <c r="P256" s="27" t="s">
        <v>1588</v>
      </c>
      <c r="Q256" s="27">
        <v>2</v>
      </c>
      <c r="R256" s="27" t="s">
        <v>14</v>
      </c>
      <c r="S256" s="27" t="s">
        <v>182</v>
      </c>
      <c r="T256" s="27" t="s">
        <v>938</v>
      </c>
      <c r="U256" s="27" t="s">
        <v>34</v>
      </c>
      <c r="V256" s="27">
        <v>1</v>
      </c>
      <c r="W256" s="27" t="s">
        <v>155</v>
      </c>
      <c r="X256" s="27" t="s">
        <v>587</v>
      </c>
      <c r="Y256" s="27"/>
      <c r="Z256" s="27" t="s">
        <v>101</v>
      </c>
      <c r="AA256" s="28"/>
      <c r="AB256" s="27" t="s">
        <v>1590</v>
      </c>
      <c r="AC256" s="29" t="s">
        <v>1515</v>
      </c>
      <c r="AD256" s="27"/>
      <c r="AE256" s="27"/>
      <c r="AF256" s="27">
        <v>45999.791666666701</v>
      </c>
      <c r="AG256" s="27"/>
      <c r="AH256" s="27"/>
      <c r="AI256" s="27" t="s">
        <v>104</v>
      </c>
      <c r="AJ256" s="27" t="s">
        <v>105</v>
      </c>
      <c r="AK256" s="27" t="s">
        <v>751</v>
      </c>
      <c r="AL256" s="27" t="s">
        <v>192</v>
      </c>
      <c r="AM256" s="27" t="s">
        <v>108</v>
      </c>
      <c r="AN2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56" s="27" t="str">
        <f>TEXT(casesIPO[[#This Row],[Created On]],"yyyy / mm")</f>
        <v>2026 / 02</v>
      </c>
      <c r="AS256" s="27" t="str">
        <f>casesIPO[[#This Row],[Interaction Type]]</f>
        <v>Return / Replace / Scrap</v>
      </c>
      <c r="AT2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7" spans="1:46" x14ac:dyDescent="0.25">
      <c r="A257" s="26">
        <v>46076.542256944398</v>
      </c>
      <c r="B257" s="27" t="s">
        <v>1586</v>
      </c>
      <c r="C257" s="27" t="s">
        <v>87</v>
      </c>
      <c r="D257" s="27" t="s">
        <v>88</v>
      </c>
      <c r="E257" s="27" t="s">
        <v>110</v>
      </c>
      <c r="F257" s="27"/>
      <c r="G257" s="27"/>
      <c r="H257" s="27" t="s">
        <v>14</v>
      </c>
      <c r="I257" s="27" t="s">
        <v>182</v>
      </c>
      <c r="J257" s="27" t="s">
        <v>938</v>
      </c>
      <c r="K257" s="27" t="s">
        <v>34</v>
      </c>
      <c r="L257" s="27" t="s">
        <v>1587</v>
      </c>
      <c r="M257" s="27" t="s">
        <v>1448</v>
      </c>
      <c r="N257" s="28" t="s">
        <v>1449</v>
      </c>
      <c r="O257" s="27" t="s">
        <v>1450</v>
      </c>
      <c r="P257" s="27" t="s">
        <v>1588</v>
      </c>
      <c r="Q257" s="27"/>
      <c r="R257" s="27" t="s">
        <v>14</v>
      </c>
      <c r="S257" s="27" t="s">
        <v>182</v>
      </c>
      <c r="T257" s="27" t="s">
        <v>938</v>
      </c>
      <c r="U257" s="27" t="s">
        <v>34</v>
      </c>
      <c r="V257" s="27">
        <v>3</v>
      </c>
      <c r="W257" s="27" t="s">
        <v>155</v>
      </c>
      <c r="X257" s="27" t="s">
        <v>587</v>
      </c>
      <c r="Y257" s="27"/>
      <c r="Z257" s="27" t="s">
        <v>101</v>
      </c>
      <c r="AA257" s="28"/>
      <c r="AB257" s="27" t="s">
        <v>1591</v>
      </c>
      <c r="AC257" s="29" t="s">
        <v>1592</v>
      </c>
      <c r="AD257" s="27"/>
      <c r="AE257" s="27"/>
      <c r="AF257" s="27">
        <v>45999.791666666701</v>
      </c>
      <c r="AG257" s="27"/>
      <c r="AH257" s="27"/>
      <c r="AI257" s="27" t="s">
        <v>104</v>
      </c>
      <c r="AJ257" s="27" t="s">
        <v>105</v>
      </c>
      <c r="AK257" s="27" t="s">
        <v>751</v>
      </c>
      <c r="AL257" s="27" t="s">
        <v>192</v>
      </c>
      <c r="AM257" s="27" t="s">
        <v>108</v>
      </c>
      <c r="AN2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57" s="27" t="str">
        <f>TEXT(casesIPO[[#This Row],[Created On]],"yyyy / mm")</f>
        <v>2026 / 02</v>
      </c>
      <c r="AS257" s="27" t="str">
        <f>casesIPO[[#This Row],[Interaction Type]]</f>
        <v>Return / Replace / Scrap</v>
      </c>
      <c r="AT25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8" spans="1:46" x14ac:dyDescent="0.25">
      <c r="A258" s="26">
        <v>46076.542256944398</v>
      </c>
      <c r="B258" s="27" t="s">
        <v>1586</v>
      </c>
      <c r="C258" s="27" t="s">
        <v>87</v>
      </c>
      <c r="D258" s="27" t="s">
        <v>88</v>
      </c>
      <c r="E258" s="27" t="s">
        <v>110</v>
      </c>
      <c r="F258" s="27"/>
      <c r="G258" s="27"/>
      <c r="H258" s="27" t="s">
        <v>14</v>
      </c>
      <c r="I258" s="27" t="s">
        <v>182</v>
      </c>
      <c r="J258" s="27" t="s">
        <v>938</v>
      </c>
      <c r="K258" s="27" t="s">
        <v>34</v>
      </c>
      <c r="L258" s="27" t="s">
        <v>1587</v>
      </c>
      <c r="M258" s="27" t="s">
        <v>1448</v>
      </c>
      <c r="N258" s="28" t="s">
        <v>1449</v>
      </c>
      <c r="O258" s="27" t="s">
        <v>1450</v>
      </c>
      <c r="P258" s="27" t="s">
        <v>1588</v>
      </c>
      <c r="Q258" s="27"/>
      <c r="R258" s="27" t="s">
        <v>14</v>
      </c>
      <c r="S258" s="27" t="s">
        <v>182</v>
      </c>
      <c r="T258" s="27" t="s">
        <v>938</v>
      </c>
      <c r="U258" s="27" t="s">
        <v>34</v>
      </c>
      <c r="V258" s="27">
        <v>3</v>
      </c>
      <c r="W258" s="27" t="s">
        <v>155</v>
      </c>
      <c r="X258" s="27" t="s">
        <v>587</v>
      </c>
      <c r="Y258" s="27"/>
      <c r="Z258" s="27" t="s">
        <v>101</v>
      </c>
      <c r="AA258" s="28"/>
      <c r="AB258" s="27" t="s">
        <v>1593</v>
      </c>
      <c r="AC258" s="29" t="s">
        <v>1539</v>
      </c>
      <c r="AD258" s="27"/>
      <c r="AE258" s="27"/>
      <c r="AF258" s="27">
        <v>45999.791666666701</v>
      </c>
      <c r="AG258" s="27"/>
      <c r="AH258" s="27"/>
      <c r="AI258" s="27" t="s">
        <v>104</v>
      </c>
      <c r="AJ258" s="27" t="s">
        <v>105</v>
      </c>
      <c r="AK258" s="27" t="s">
        <v>751</v>
      </c>
      <c r="AL258" s="27" t="s">
        <v>192</v>
      </c>
      <c r="AM258" s="27" t="s">
        <v>108</v>
      </c>
      <c r="AN2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58" s="27" t="str">
        <f>TEXT(casesIPO[[#This Row],[Created On]],"yyyy / mm")</f>
        <v>2026 / 02</v>
      </c>
      <c r="AS258" s="27" t="str">
        <f>casesIPO[[#This Row],[Interaction Type]]</f>
        <v>Return / Replace / Scrap</v>
      </c>
      <c r="AT2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9" spans="1:46" x14ac:dyDescent="0.25">
      <c r="A259" s="26">
        <v>46076.5477314815</v>
      </c>
      <c r="B259" s="27" t="s">
        <v>1594</v>
      </c>
      <c r="C259" s="27" t="s">
        <v>87</v>
      </c>
      <c r="D259" s="27" t="s">
        <v>88</v>
      </c>
      <c r="E259" s="27" t="s">
        <v>89</v>
      </c>
      <c r="F259" s="27"/>
      <c r="G259" s="27" t="s">
        <v>90</v>
      </c>
      <c r="H259" s="27" t="s">
        <v>12</v>
      </c>
      <c r="I259" s="27" t="s">
        <v>111</v>
      </c>
      <c r="J259" s="27" t="s">
        <v>118</v>
      </c>
      <c r="K259" s="27" t="s">
        <v>33</v>
      </c>
      <c r="L259" s="27" t="s">
        <v>1595</v>
      </c>
      <c r="M259" s="27" t="s">
        <v>401</v>
      </c>
      <c r="N259" s="28" t="s">
        <v>1596</v>
      </c>
      <c r="O259" s="27" t="s">
        <v>1597</v>
      </c>
      <c r="P259" s="27" t="s">
        <v>1598</v>
      </c>
      <c r="Q259" s="27">
        <v>1</v>
      </c>
      <c r="R259" s="27" t="s">
        <v>12</v>
      </c>
      <c r="S259" s="27" t="s">
        <v>111</v>
      </c>
      <c r="T259" s="27" t="s">
        <v>118</v>
      </c>
      <c r="U259" s="27" t="s">
        <v>33</v>
      </c>
      <c r="V259" s="27">
        <v>2</v>
      </c>
      <c r="W259" s="27" t="s">
        <v>187</v>
      </c>
      <c r="X259" s="27" t="s">
        <v>899</v>
      </c>
      <c r="Y259" s="27"/>
      <c r="Z259" s="27" t="s">
        <v>101</v>
      </c>
      <c r="AA259" s="28"/>
      <c r="AB259" s="27" t="s">
        <v>1599</v>
      </c>
      <c r="AC259" s="29" t="s">
        <v>1600</v>
      </c>
      <c r="AD259" s="27"/>
      <c r="AE259" s="27"/>
      <c r="AF259" s="27">
        <v>46068.791666666701</v>
      </c>
      <c r="AG259" s="27"/>
      <c r="AH259" s="27"/>
      <c r="AI259" s="27" t="s">
        <v>104</v>
      </c>
      <c r="AJ259" s="27" t="s">
        <v>105</v>
      </c>
      <c r="AK259" s="27" t="s">
        <v>857</v>
      </c>
      <c r="AL259" s="27" t="s">
        <v>857</v>
      </c>
      <c r="AM259" s="27" t="s">
        <v>108</v>
      </c>
      <c r="AN2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2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2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59" s="27" t="str">
        <f>TEXT(casesIPO[[#This Row],[Created On]],"yyyy / mm")</f>
        <v>2026 / 02</v>
      </c>
      <c r="AS259" s="27" t="str">
        <f>casesIPO[[#This Row],[Interaction Type]]</f>
        <v>Return / Replace / Scrap</v>
      </c>
      <c r="AT2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0" spans="1:46" x14ac:dyDescent="0.25">
      <c r="A260" s="26">
        <v>46076.590474536999</v>
      </c>
      <c r="B260" s="27" t="s">
        <v>1601</v>
      </c>
      <c r="C260" s="27" t="s">
        <v>87</v>
      </c>
      <c r="D260" s="27" t="s">
        <v>88</v>
      </c>
      <c r="E260" s="27" t="s">
        <v>89</v>
      </c>
      <c r="F260" s="27"/>
      <c r="G260" s="27" t="s">
        <v>168</v>
      </c>
      <c r="H260" s="27" t="s">
        <v>14</v>
      </c>
      <c r="I260" s="27" t="s">
        <v>182</v>
      </c>
      <c r="J260" s="27" t="s">
        <v>183</v>
      </c>
      <c r="K260" s="27" t="s">
        <v>34</v>
      </c>
      <c r="L260" s="27" t="s">
        <v>1602</v>
      </c>
      <c r="M260" s="27" t="s">
        <v>1603</v>
      </c>
      <c r="N260" s="28" t="s">
        <v>1604</v>
      </c>
      <c r="O260" s="27" t="s">
        <v>1604</v>
      </c>
      <c r="P260" s="27"/>
      <c r="Q260" s="27"/>
      <c r="R260" s="27" t="s">
        <v>14</v>
      </c>
      <c r="S260" s="27" t="s">
        <v>182</v>
      </c>
      <c r="T260" s="27" t="s">
        <v>183</v>
      </c>
      <c r="U260" s="27" t="s">
        <v>34</v>
      </c>
      <c r="V260" s="27">
        <v>9</v>
      </c>
      <c r="W260" s="27" t="s">
        <v>714</v>
      </c>
      <c r="X260" s="27" t="s">
        <v>1070</v>
      </c>
      <c r="Y260" s="27"/>
      <c r="Z260" s="27" t="s">
        <v>101</v>
      </c>
      <c r="AA260" s="28"/>
      <c r="AB260" s="27" t="s">
        <v>1605</v>
      </c>
      <c r="AC260" s="29" t="s">
        <v>190</v>
      </c>
      <c r="AD260" s="27"/>
      <c r="AE260" s="27"/>
      <c r="AF260" s="27">
        <v>43890.791666666701</v>
      </c>
      <c r="AG260" s="27"/>
      <c r="AH260" s="27"/>
      <c r="AI260" s="27" t="s">
        <v>178</v>
      </c>
      <c r="AJ260" s="27" t="s">
        <v>134</v>
      </c>
      <c r="AK260" s="27" t="s">
        <v>1196</v>
      </c>
      <c r="AL260" s="27" t="s">
        <v>192</v>
      </c>
      <c r="AM260" s="27" t="s">
        <v>108</v>
      </c>
      <c r="AN2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2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2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0" s="27" t="str">
        <f>TEXT(casesIPO[[#This Row],[Created On]],"yyyy / mm")</f>
        <v>2026 / 02</v>
      </c>
      <c r="AS260" s="27" t="str">
        <f>casesIPO[[#This Row],[Interaction Type]]</f>
        <v>Return / Replace / Scrap</v>
      </c>
      <c r="AT26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1" spans="1:46" x14ac:dyDescent="0.25">
      <c r="A261" s="26">
        <v>46077.4700115741</v>
      </c>
      <c r="B261" s="27" t="s">
        <v>1606</v>
      </c>
      <c r="C261" s="27" t="s">
        <v>87</v>
      </c>
      <c r="D261" s="27" t="s">
        <v>88</v>
      </c>
      <c r="E261" s="27" t="s">
        <v>110</v>
      </c>
      <c r="F261" s="27"/>
      <c r="G261" s="27"/>
      <c r="H261" s="27" t="s">
        <v>17</v>
      </c>
      <c r="I261" s="27" t="s">
        <v>148</v>
      </c>
      <c r="J261" s="27" t="s">
        <v>149</v>
      </c>
      <c r="K261" s="27" t="s">
        <v>35</v>
      </c>
      <c r="L261" s="27" t="s">
        <v>1607</v>
      </c>
      <c r="M261" s="27" t="s">
        <v>1608</v>
      </c>
      <c r="N261" s="28" t="s">
        <v>1609</v>
      </c>
      <c r="O261" s="27" t="s">
        <v>1610</v>
      </c>
      <c r="P261" s="27" t="s">
        <v>1611</v>
      </c>
      <c r="Q261" s="27">
        <v>1</v>
      </c>
      <c r="R261" s="27" t="s">
        <v>17</v>
      </c>
      <c r="S261" s="27" t="s">
        <v>148</v>
      </c>
      <c r="T261" s="27" t="s">
        <v>149</v>
      </c>
      <c r="U261" s="27" t="s">
        <v>35</v>
      </c>
      <c r="V261" s="27">
        <v>5</v>
      </c>
      <c r="W261" s="27" t="s">
        <v>119</v>
      </c>
      <c r="X261" s="27" t="s">
        <v>570</v>
      </c>
      <c r="Y261" s="27"/>
      <c r="Z261" s="27" t="s">
        <v>101</v>
      </c>
      <c r="AA261" s="28"/>
      <c r="AB261" s="27" t="s">
        <v>1612</v>
      </c>
      <c r="AC261" s="29"/>
      <c r="AD261" s="27"/>
      <c r="AE261" s="27"/>
      <c r="AF261" s="27">
        <v>46069.791666666701</v>
      </c>
      <c r="AG261" s="27"/>
      <c r="AH261" s="27"/>
      <c r="AI261" s="27" t="s">
        <v>104</v>
      </c>
      <c r="AJ261" s="27" t="s">
        <v>105</v>
      </c>
      <c r="AK261" s="27" t="s">
        <v>1613</v>
      </c>
      <c r="AL261" s="27" t="s">
        <v>408</v>
      </c>
      <c r="AM261" s="27" t="s">
        <v>108</v>
      </c>
      <c r="AN2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2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2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1" s="27" t="str">
        <f>TEXT(casesIPO[[#This Row],[Created On]],"yyyy / mm")</f>
        <v>2026 / 02</v>
      </c>
      <c r="AS261" s="27" t="str">
        <f>casesIPO[[#This Row],[Interaction Type]]</f>
        <v>Return / Replace / Scrap</v>
      </c>
      <c r="AT2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2" spans="1:46" x14ac:dyDescent="0.25">
      <c r="A262" s="26">
        <v>46077.495949074102</v>
      </c>
      <c r="B262" s="27" t="s">
        <v>1614</v>
      </c>
      <c r="C262" s="27" t="s">
        <v>87</v>
      </c>
      <c r="D262" s="27" t="s">
        <v>88</v>
      </c>
      <c r="E262" s="27" t="s">
        <v>89</v>
      </c>
      <c r="F262" s="27"/>
      <c r="G262" s="27" t="s">
        <v>90</v>
      </c>
      <c r="H262" s="27" t="s">
        <v>17</v>
      </c>
      <c r="I262" s="27" t="s">
        <v>148</v>
      </c>
      <c r="J262" s="27" t="s">
        <v>161</v>
      </c>
      <c r="K262" s="27" t="s">
        <v>35</v>
      </c>
      <c r="L262" s="27" t="s">
        <v>1615</v>
      </c>
      <c r="M262" s="27" t="s">
        <v>1616</v>
      </c>
      <c r="N262" s="28" t="s">
        <v>1617</v>
      </c>
      <c r="O262" s="27" t="s">
        <v>1618</v>
      </c>
      <c r="P262" s="27" t="s">
        <v>1619</v>
      </c>
      <c r="Q262" s="27">
        <v>3</v>
      </c>
      <c r="R262" s="27" t="s">
        <v>17</v>
      </c>
      <c r="S262" s="27" t="s">
        <v>148</v>
      </c>
      <c r="T262" s="27" t="s">
        <v>161</v>
      </c>
      <c r="U262" s="27" t="s">
        <v>35</v>
      </c>
      <c r="V262" s="27">
        <v>1</v>
      </c>
      <c r="W262" s="27" t="s">
        <v>98</v>
      </c>
      <c r="X262" s="27" t="s">
        <v>175</v>
      </c>
      <c r="Y262" s="27"/>
      <c r="Z262" s="27" t="s">
        <v>101</v>
      </c>
      <c r="AA262" s="28"/>
      <c r="AB262" s="27" t="s">
        <v>1620</v>
      </c>
      <c r="AC262" s="29" t="s">
        <v>1621</v>
      </c>
      <c r="AD262" s="27"/>
      <c r="AE262" s="27"/>
      <c r="AF262" s="27">
        <v>45979.791666666701</v>
      </c>
      <c r="AG262" s="27"/>
      <c r="AH262" s="27"/>
      <c r="AI262" s="27" t="s">
        <v>104</v>
      </c>
      <c r="AJ262" s="27" t="s">
        <v>105</v>
      </c>
      <c r="AK262" s="27" t="s">
        <v>1613</v>
      </c>
      <c r="AL262" s="27" t="s">
        <v>578</v>
      </c>
      <c r="AM262" s="27" t="s">
        <v>108</v>
      </c>
      <c r="AN2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2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2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2" s="27" t="str">
        <f>TEXT(casesIPO[[#This Row],[Created On]],"yyyy / mm")</f>
        <v>2026 / 02</v>
      </c>
      <c r="AS262" s="27" t="str">
        <f>casesIPO[[#This Row],[Interaction Type]]</f>
        <v>Return / Replace / Scrap</v>
      </c>
      <c r="AT26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3" spans="1:46" x14ac:dyDescent="0.25">
      <c r="A263" s="26">
        <v>46077.552418981497</v>
      </c>
      <c r="B263" s="27" t="s">
        <v>1622</v>
      </c>
      <c r="C263" s="27" t="s">
        <v>87</v>
      </c>
      <c r="D263" s="27" t="s">
        <v>88</v>
      </c>
      <c r="E263" s="27" t="s">
        <v>110</v>
      </c>
      <c r="F263" s="27"/>
      <c r="G263" s="27"/>
      <c r="H263" s="27" t="s">
        <v>23</v>
      </c>
      <c r="I263" s="27" t="s">
        <v>91</v>
      </c>
      <c r="J263" s="27" t="s">
        <v>1623</v>
      </c>
      <c r="K263" s="27" t="s">
        <v>33</v>
      </c>
      <c r="L263" s="27" t="s">
        <v>1624</v>
      </c>
      <c r="M263" s="27" t="s">
        <v>638</v>
      </c>
      <c r="N263" s="28" t="s">
        <v>1625</v>
      </c>
      <c r="O263" s="27" t="s">
        <v>1626</v>
      </c>
      <c r="P263" s="27"/>
      <c r="Q263" s="27"/>
      <c r="R263" s="27" t="s">
        <v>23</v>
      </c>
      <c r="S263" s="27" t="s">
        <v>91</v>
      </c>
      <c r="T263" s="27" t="s">
        <v>1623</v>
      </c>
      <c r="U263" s="27" t="s">
        <v>33</v>
      </c>
      <c r="V263" s="27">
        <v>1</v>
      </c>
      <c r="W263" s="27" t="s">
        <v>155</v>
      </c>
      <c r="X263" s="27" t="s">
        <v>587</v>
      </c>
      <c r="Y263" s="27"/>
      <c r="Z263" s="27" t="s">
        <v>101</v>
      </c>
      <c r="AA263" s="28"/>
      <c r="AB263" s="27"/>
      <c r="AC263" s="29"/>
      <c r="AD263" s="27"/>
      <c r="AE263" s="27"/>
      <c r="AF263" s="27">
        <v>46064.791666666701</v>
      </c>
      <c r="AG263" s="27"/>
      <c r="AH263" s="27"/>
      <c r="AI263" s="27" t="s">
        <v>104</v>
      </c>
      <c r="AJ263" s="27" t="s">
        <v>105</v>
      </c>
      <c r="AK263" s="27" t="s">
        <v>563</v>
      </c>
      <c r="AL263" s="27" t="s">
        <v>382</v>
      </c>
      <c r="AM263" s="27" t="s">
        <v>108</v>
      </c>
      <c r="AN2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3" s="27" t="str">
        <f>TEXT(casesIPO[[#This Row],[Created On]],"yyyy / mm")</f>
        <v>2026 / 02</v>
      </c>
      <c r="AS263" s="27" t="str">
        <f>casesIPO[[#This Row],[Interaction Type]]</f>
        <v>Return / Replace / Scrap</v>
      </c>
      <c r="AT26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4" spans="1:46" x14ac:dyDescent="0.25">
      <c r="A264" s="26">
        <v>46077.598055555602</v>
      </c>
      <c r="B264" s="27" t="s">
        <v>1627</v>
      </c>
      <c r="C264" s="27" t="s">
        <v>87</v>
      </c>
      <c r="D264" s="27" t="s">
        <v>88</v>
      </c>
      <c r="E264" s="27" t="s">
        <v>89</v>
      </c>
      <c r="F264" s="27"/>
      <c r="G264" s="27" t="s">
        <v>90</v>
      </c>
      <c r="H264" s="27" t="s">
        <v>23</v>
      </c>
      <c r="I264" s="27" t="s">
        <v>91</v>
      </c>
      <c r="J264" s="27" t="s">
        <v>251</v>
      </c>
      <c r="K264" s="27" t="s">
        <v>33</v>
      </c>
      <c r="L264" s="27" t="s">
        <v>1628</v>
      </c>
      <c r="M264" s="27" t="s">
        <v>1629</v>
      </c>
      <c r="N264" s="28" t="s">
        <v>1630</v>
      </c>
      <c r="O264" s="27" t="s">
        <v>1631</v>
      </c>
      <c r="P264" s="27" t="s">
        <v>1632</v>
      </c>
      <c r="Q264" s="27"/>
      <c r="R264" s="27" t="s">
        <v>23</v>
      </c>
      <c r="S264" s="27" t="s">
        <v>91</v>
      </c>
      <c r="T264" s="27" t="s">
        <v>251</v>
      </c>
      <c r="U264" s="27" t="s">
        <v>33</v>
      </c>
      <c r="V264" s="27">
        <v>4</v>
      </c>
      <c r="W264" s="27" t="s">
        <v>98</v>
      </c>
      <c r="X264" s="27" t="s">
        <v>1148</v>
      </c>
      <c r="Y264" s="27" t="s">
        <v>1633</v>
      </c>
      <c r="Z264" s="27" t="s">
        <v>101</v>
      </c>
      <c r="AA264" s="28"/>
      <c r="AB264" s="27" t="s">
        <v>1634</v>
      </c>
      <c r="AC264" s="29" t="s">
        <v>1635</v>
      </c>
      <c r="AD264" s="27"/>
      <c r="AE264" s="27"/>
      <c r="AF264" s="27"/>
      <c r="AG264" s="27">
        <v>46064</v>
      </c>
      <c r="AH264" s="27"/>
      <c r="AI264" s="27" t="s">
        <v>104</v>
      </c>
      <c r="AJ264" s="27" t="s">
        <v>105</v>
      </c>
      <c r="AK264" s="27" t="s">
        <v>1636</v>
      </c>
      <c r="AL264" s="27" t="s">
        <v>1196</v>
      </c>
      <c r="AM264" s="27" t="s">
        <v>108</v>
      </c>
      <c r="AN2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2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2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Retract</v>
      </c>
      <c r="AR264" s="27" t="str">
        <f>TEXT(casesIPO[[#This Row],[Created On]],"yyyy / mm")</f>
        <v>2026 / 02</v>
      </c>
      <c r="AS264" s="27" t="str">
        <f>casesIPO[[#This Row],[Interaction Type]]</f>
        <v>Return / Replace / Scrap</v>
      </c>
      <c r="AT26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5" spans="1:46" x14ac:dyDescent="0.25">
      <c r="A265" s="26">
        <v>46078.475462962997</v>
      </c>
      <c r="B265" s="27" t="s">
        <v>1637</v>
      </c>
      <c r="C265" s="27" t="s">
        <v>87</v>
      </c>
      <c r="D265" s="27" t="s">
        <v>88</v>
      </c>
      <c r="E265" s="27" t="s">
        <v>89</v>
      </c>
      <c r="F265" s="27"/>
      <c r="G265" s="27" t="s">
        <v>168</v>
      </c>
      <c r="H265" s="27" t="s">
        <v>21</v>
      </c>
      <c r="I265" s="27" t="s">
        <v>272</v>
      </c>
      <c r="J265" s="27" t="s">
        <v>1638</v>
      </c>
      <c r="K265" s="27" t="s">
        <v>35</v>
      </c>
      <c r="L265" s="27" t="s">
        <v>1639</v>
      </c>
      <c r="M265" s="27" t="s">
        <v>1640</v>
      </c>
      <c r="N265" s="28" t="s">
        <v>276</v>
      </c>
      <c r="O265" s="27" t="s">
        <v>1641</v>
      </c>
      <c r="P265" s="27"/>
      <c r="Q265" s="27"/>
      <c r="R265" s="27" t="s">
        <v>21</v>
      </c>
      <c r="S265" s="27" t="s">
        <v>272</v>
      </c>
      <c r="T265" s="27" t="s">
        <v>1638</v>
      </c>
      <c r="U265" s="27" t="s">
        <v>35</v>
      </c>
      <c r="V265" s="27"/>
      <c r="W265" s="27" t="s">
        <v>266</v>
      </c>
      <c r="X265" s="27" t="s">
        <v>1642</v>
      </c>
      <c r="Y265" s="27" t="s">
        <v>1643</v>
      </c>
      <c r="Z265" s="27" t="s">
        <v>101</v>
      </c>
      <c r="AA265" s="28"/>
      <c r="AB265" s="27"/>
      <c r="AC265" s="29" t="s">
        <v>282</v>
      </c>
      <c r="AD265" s="27"/>
      <c r="AE265" s="27"/>
      <c r="AF265" s="27"/>
      <c r="AG265" s="27"/>
      <c r="AH265" s="27"/>
      <c r="AI265" s="27" t="s">
        <v>1644</v>
      </c>
      <c r="AJ265" s="27" t="s">
        <v>134</v>
      </c>
      <c r="AK265" s="27" t="s">
        <v>1645</v>
      </c>
      <c r="AL265" s="27" t="s">
        <v>146</v>
      </c>
      <c r="AM265" s="27" t="s">
        <v>108</v>
      </c>
      <c r="AN2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2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Credential Not Reading</v>
      </c>
      <c r="AQ2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Response</v>
      </c>
      <c r="AR265" s="27" t="str">
        <f>TEXT(casesIPO[[#This Row],[Created On]],"yyyy / mm")</f>
        <v>2026 / 02</v>
      </c>
      <c r="AS265" s="27" t="str">
        <f>casesIPO[[#This Row],[Interaction Type]]</f>
        <v>Return / Replace / Scrap</v>
      </c>
      <c r="AT2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6" spans="1:46" x14ac:dyDescent="0.25">
      <c r="A266" s="26">
        <v>46078.475462962997</v>
      </c>
      <c r="B266" s="27" t="s">
        <v>1637</v>
      </c>
      <c r="C266" s="27" t="s">
        <v>87</v>
      </c>
      <c r="D266" s="27" t="s">
        <v>88</v>
      </c>
      <c r="E266" s="27" t="s">
        <v>89</v>
      </c>
      <c r="F266" s="27"/>
      <c r="G266" s="27" t="s">
        <v>168</v>
      </c>
      <c r="H266" s="27" t="s">
        <v>21</v>
      </c>
      <c r="I266" s="27" t="s">
        <v>272</v>
      </c>
      <c r="J266" s="27" t="s">
        <v>1638</v>
      </c>
      <c r="K266" s="27" t="s">
        <v>35</v>
      </c>
      <c r="L266" s="27" t="s">
        <v>1639</v>
      </c>
      <c r="M266" s="27" t="s">
        <v>1640</v>
      </c>
      <c r="N266" s="28" t="s">
        <v>276</v>
      </c>
      <c r="O266" s="27" t="s">
        <v>1641</v>
      </c>
      <c r="P266" s="27"/>
      <c r="Q266" s="27"/>
      <c r="R266" s="27" t="s">
        <v>21</v>
      </c>
      <c r="S266" s="27" t="s">
        <v>272</v>
      </c>
      <c r="T266" s="27" t="s">
        <v>1638</v>
      </c>
      <c r="U266" s="27" t="s">
        <v>35</v>
      </c>
      <c r="V266" s="27">
        <v>1</v>
      </c>
      <c r="W266" s="27" t="s">
        <v>266</v>
      </c>
      <c r="X266" s="27" t="s">
        <v>1642</v>
      </c>
      <c r="Y266" s="27" t="s">
        <v>1646</v>
      </c>
      <c r="Z266" s="27" t="s">
        <v>101</v>
      </c>
      <c r="AA266" s="28"/>
      <c r="AB266" s="27" t="s">
        <v>1647</v>
      </c>
      <c r="AC266" s="29" t="s">
        <v>282</v>
      </c>
      <c r="AD266" s="27"/>
      <c r="AE266" s="27"/>
      <c r="AF266" s="27">
        <v>45783.833333333299</v>
      </c>
      <c r="AG266" s="27"/>
      <c r="AH266" s="27"/>
      <c r="AI266" s="27" t="s">
        <v>178</v>
      </c>
      <c r="AJ266" s="27" t="s">
        <v>134</v>
      </c>
      <c r="AK266" s="27" t="s">
        <v>1645</v>
      </c>
      <c r="AL266" s="27" t="s">
        <v>146</v>
      </c>
      <c r="AM266" s="27" t="s">
        <v>108</v>
      </c>
      <c r="AN2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2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Credential Not Reading</v>
      </c>
      <c r="AQ2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Reponse</v>
      </c>
      <c r="AR266" s="27" t="str">
        <f>TEXT(casesIPO[[#This Row],[Created On]],"yyyy / mm")</f>
        <v>2026 / 02</v>
      </c>
      <c r="AS266" s="27" t="str">
        <f>casesIPO[[#This Row],[Interaction Type]]</f>
        <v>Return / Replace / Scrap</v>
      </c>
      <c r="AT26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7" spans="1:46" x14ac:dyDescent="0.25">
      <c r="A267" s="26">
        <v>46078.5247453704</v>
      </c>
      <c r="B267" s="27" t="s">
        <v>1648</v>
      </c>
      <c r="C267" s="27" t="s">
        <v>87</v>
      </c>
      <c r="D267" s="27" t="s">
        <v>88</v>
      </c>
      <c r="E267" s="27" t="s">
        <v>62</v>
      </c>
      <c r="F267" s="27"/>
      <c r="G267" s="27"/>
      <c r="H267" s="27" t="s">
        <v>12</v>
      </c>
      <c r="I267" s="27" t="s">
        <v>111</v>
      </c>
      <c r="J267" s="27" t="s">
        <v>923</v>
      </c>
      <c r="K267" s="27" t="s">
        <v>33</v>
      </c>
      <c r="L267" s="27" t="s">
        <v>1649</v>
      </c>
      <c r="M267" s="27" t="s">
        <v>872</v>
      </c>
      <c r="N267" s="28" t="s">
        <v>1650</v>
      </c>
      <c r="O267" s="27" t="s">
        <v>1651</v>
      </c>
      <c r="P267" s="27" t="s">
        <v>1652</v>
      </c>
      <c r="Q267" s="27">
        <v>27</v>
      </c>
      <c r="R267" s="27" t="s">
        <v>12</v>
      </c>
      <c r="S267" s="27" t="s">
        <v>111</v>
      </c>
      <c r="T267" s="27" t="s">
        <v>923</v>
      </c>
      <c r="U267" s="27" t="s">
        <v>33</v>
      </c>
      <c r="V267" s="27">
        <v>30</v>
      </c>
      <c r="W267" s="27" t="s">
        <v>618</v>
      </c>
      <c r="X267" s="27" t="s">
        <v>619</v>
      </c>
      <c r="Y267" s="27"/>
      <c r="Z267" s="27" t="s">
        <v>53</v>
      </c>
      <c r="AA267" s="28"/>
      <c r="AB267" s="27" t="s">
        <v>1653</v>
      </c>
      <c r="AC267" s="29"/>
      <c r="AD267" s="27"/>
      <c r="AE267" s="27"/>
      <c r="AF267" s="27">
        <v>46064.791666666701</v>
      </c>
      <c r="AG267" s="27"/>
      <c r="AH267" s="27"/>
      <c r="AI267" s="27" t="s">
        <v>104</v>
      </c>
      <c r="AJ267" s="27" t="s">
        <v>105</v>
      </c>
      <c r="AK267" s="27" t="s">
        <v>857</v>
      </c>
      <c r="AL267" s="27" t="s">
        <v>857</v>
      </c>
      <c r="AM267" s="27" t="s">
        <v>108</v>
      </c>
      <c r="AN2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2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2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7" s="27" t="str">
        <f>TEXT(casesIPO[[#This Row],[Created On]],"yyyy / mm")</f>
        <v>2026 / 02</v>
      </c>
      <c r="AS267" s="27" t="str">
        <f>casesIPO[[#This Row],[Interaction Type]]</f>
        <v>Return / Replace / Scrap</v>
      </c>
      <c r="AT26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68" spans="1:46" x14ac:dyDescent="0.25">
      <c r="A268" s="26">
        <v>46078.704953703702</v>
      </c>
      <c r="B268" s="27" t="s">
        <v>1654</v>
      </c>
      <c r="C268" s="27" t="s">
        <v>87</v>
      </c>
      <c r="D268" s="27" t="s">
        <v>88</v>
      </c>
      <c r="E268" s="27" t="s">
        <v>110</v>
      </c>
      <c r="F268" s="27"/>
      <c r="G268" s="27"/>
      <c r="H268" s="27" t="s">
        <v>14</v>
      </c>
      <c r="I268" s="27" t="s">
        <v>182</v>
      </c>
      <c r="J268" s="27" t="s">
        <v>183</v>
      </c>
      <c r="K268" s="27" t="s">
        <v>34</v>
      </c>
      <c r="L268" s="27" t="s">
        <v>1655</v>
      </c>
      <c r="M268" s="27" t="s">
        <v>1656</v>
      </c>
      <c r="N268" s="28" t="s">
        <v>1657</v>
      </c>
      <c r="O268" s="27"/>
      <c r="P268" s="27"/>
      <c r="Q268" s="27"/>
      <c r="R268" s="27"/>
      <c r="S268" s="27"/>
      <c r="T268" s="27"/>
      <c r="U268" s="27"/>
      <c r="V268" s="27"/>
      <c r="W268" s="27"/>
      <c r="X268" s="27"/>
      <c r="Y268" s="27"/>
      <c r="Z268" s="27"/>
      <c r="AA268" s="28"/>
      <c r="AB268" s="27"/>
      <c r="AC268" s="29"/>
      <c r="AD268" s="27"/>
      <c r="AE268" s="27"/>
      <c r="AF268" s="27"/>
      <c r="AG268" s="27"/>
      <c r="AH268" s="27"/>
      <c r="AI268" s="27"/>
      <c r="AJ268" s="27" t="s">
        <v>105</v>
      </c>
      <c r="AK268" s="27" t="s">
        <v>751</v>
      </c>
      <c r="AL268" s="27" t="s">
        <v>751</v>
      </c>
      <c r="AM268" s="27" t="s">
        <v>108</v>
      </c>
      <c r="AN2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8" s="27" t="str">
        <f>TEXT(casesIPO[[#This Row],[Created On]],"yyyy / mm")</f>
        <v>2026 / 02</v>
      </c>
      <c r="AS268" s="27" t="str">
        <f>casesIPO[[#This Row],[Interaction Type]]</f>
        <v>Return / Replace / Scrap</v>
      </c>
      <c r="AT2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69" spans="1:46" x14ac:dyDescent="0.25">
      <c r="A269" s="26">
        <v>46078.725011574097</v>
      </c>
      <c r="B269" s="27" t="s">
        <v>1658</v>
      </c>
      <c r="C269" s="27" t="s">
        <v>87</v>
      </c>
      <c r="D269" s="27" t="s">
        <v>88</v>
      </c>
      <c r="E269" s="27" t="s">
        <v>110</v>
      </c>
      <c r="F269" s="27"/>
      <c r="G269" s="27"/>
      <c r="H269" s="27" t="s">
        <v>12</v>
      </c>
      <c r="I269" s="27" t="s">
        <v>111</v>
      </c>
      <c r="J269" s="27" t="s">
        <v>1659</v>
      </c>
      <c r="K269" s="27" t="s">
        <v>33</v>
      </c>
      <c r="L269" s="27" t="s">
        <v>1660</v>
      </c>
      <c r="M269" s="27" t="s">
        <v>872</v>
      </c>
      <c r="N269" s="28" t="s">
        <v>1661</v>
      </c>
      <c r="O269" s="27" t="s">
        <v>1662</v>
      </c>
      <c r="P269" s="27" t="s">
        <v>1663</v>
      </c>
      <c r="Q269" s="27">
        <v>10</v>
      </c>
      <c r="R269" s="27" t="s">
        <v>12</v>
      </c>
      <c r="S269" s="27" t="s">
        <v>111</v>
      </c>
      <c r="T269" s="27" t="s">
        <v>1659</v>
      </c>
      <c r="U269" s="27" t="s">
        <v>33</v>
      </c>
      <c r="V269" s="27">
        <v>2</v>
      </c>
      <c r="W269" s="27" t="s">
        <v>155</v>
      </c>
      <c r="X269" s="27" t="s">
        <v>156</v>
      </c>
      <c r="Y269" s="27"/>
      <c r="Z269" s="27" t="s">
        <v>101</v>
      </c>
      <c r="AA269" s="28"/>
      <c r="AB269" s="27" t="s">
        <v>1664</v>
      </c>
      <c r="AC269" s="29"/>
      <c r="AD269" s="27"/>
      <c r="AE269" s="27"/>
      <c r="AF269" s="27">
        <v>46065.791666666701</v>
      </c>
      <c r="AG269" s="27"/>
      <c r="AH269" s="27"/>
      <c r="AI269" s="27" t="s">
        <v>104</v>
      </c>
      <c r="AJ269" s="27" t="s">
        <v>105</v>
      </c>
      <c r="AK269" s="27" t="s">
        <v>106</v>
      </c>
      <c r="AL269" s="27" t="s">
        <v>877</v>
      </c>
      <c r="AM269" s="27" t="s">
        <v>108</v>
      </c>
      <c r="AN2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2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9" s="27" t="str">
        <f>TEXT(casesIPO[[#This Row],[Created On]],"yyyy / mm")</f>
        <v>2026 / 02</v>
      </c>
      <c r="AS269" s="27" t="str">
        <f>casesIPO[[#This Row],[Interaction Type]]</f>
        <v>Return / Replace / Scrap</v>
      </c>
      <c r="AT26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70" spans="1:46" x14ac:dyDescent="0.25">
      <c r="A270" s="26">
        <v>46078.763495370396</v>
      </c>
      <c r="B270" s="27" t="s">
        <v>1665</v>
      </c>
      <c r="C270" s="27" t="s">
        <v>87</v>
      </c>
      <c r="D270" s="27" t="s">
        <v>88</v>
      </c>
      <c r="E270" s="27" t="s">
        <v>89</v>
      </c>
      <c r="F270" s="27"/>
      <c r="G270" s="27" t="s">
        <v>90</v>
      </c>
      <c r="H270" s="27" t="s">
        <v>17</v>
      </c>
      <c r="I270" s="27" t="s">
        <v>148</v>
      </c>
      <c r="J270" s="27" t="s">
        <v>149</v>
      </c>
      <c r="K270" s="27" t="s">
        <v>31</v>
      </c>
      <c r="L270" s="27" t="s">
        <v>1666</v>
      </c>
      <c r="M270" s="27" t="s">
        <v>127</v>
      </c>
      <c r="N270" s="28" t="s">
        <v>1667</v>
      </c>
      <c r="O270" s="27" t="s">
        <v>1668</v>
      </c>
      <c r="P270" s="27" t="s">
        <v>1669</v>
      </c>
      <c r="Q270" s="27"/>
      <c r="R270" s="27"/>
      <c r="S270" s="27"/>
      <c r="T270" s="27"/>
      <c r="U270" s="27"/>
      <c r="V270" s="27">
        <v>1</v>
      </c>
      <c r="W270" s="27"/>
      <c r="X270" s="27"/>
      <c r="Y270" s="27"/>
      <c r="Z270" s="27"/>
      <c r="AA270" s="28"/>
      <c r="AB270" s="27" t="s">
        <v>1670</v>
      </c>
      <c r="AC270" s="29"/>
      <c r="AD270" s="27"/>
      <c r="AE270" s="27"/>
      <c r="AF270" s="27">
        <v>46019.791666666701</v>
      </c>
      <c r="AG270" s="27"/>
      <c r="AH270" s="27"/>
      <c r="AI270" s="27"/>
      <c r="AJ270" s="27" t="s">
        <v>134</v>
      </c>
      <c r="AK270" s="27" t="s">
        <v>106</v>
      </c>
      <c r="AL270" s="27" t="s">
        <v>106</v>
      </c>
      <c r="AM270" s="27" t="s">
        <v>108</v>
      </c>
      <c r="AN2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0" s="27" t="str">
        <f>TEXT(casesIPO[[#This Row],[Created On]],"yyyy / mm")</f>
        <v>2026 / 02</v>
      </c>
      <c r="AS270" s="27" t="str">
        <f>casesIPO[[#This Row],[Interaction Type]]</f>
        <v>Return / Replace / Scrap</v>
      </c>
      <c r="AT27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71" spans="1:46" x14ac:dyDescent="0.25">
      <c r="A271" s="26">
        <v>46079.301307870403</v>
      </c>
      <c r="B271" s="27" t="s">
        <v>1671</v>
      </c>
      <c r="C271" s="27" t="s">
        <v>87</v>
      </c>
      <c r="D271" s="27" t="s">
        <v>88</v>
      </c>
      <c r="E271" s="27" t="s">
        <v>110</v>
      </c>
      <c r="F271" s="27"/>
      <c r="G271" s="27"/>
      <c r="H271" s="27" t="s">
        <v>23</v>
      </c>
      <c r="I271" s="27" t="s">
        <v>91</v>
      </c>
      <c r="J271" s="27" t="s">
        <v>557</v>
      </c>
      <c r="K271" s="27" t="s">
        <v>33</v>
      </c>
      <c r="L271" s="27" t="s">
        <v>1672</v>
      </c>
      <c r="M271" s="27" t="s">
        <v>1089</v>
      </c>
      <c r="N271" s="28" t="s">
        <v>1673</v>
      </c>
      <c r="O271" s="27" t="s">
        <v>1674</v>
      </c>
      <c r="P271" s="27" t="s">
        <v>1675</v>
      </c>
      <c r="Q271" s="27">
        <v>4</v>
      </c>
      <c r="R271" s="27" t="s">
        <v>23</v>
      </c>
      <c r="S271" s="27" t="s">
        <v>91</v>
      </c>
      <c r="T271" s="27" t="s">
        <v>557</v>
      </c>
      <c r="U271" s="27" t="s">
        <v>33</v>
      </c>
      <c r="V271" s="27">
        <v>1</v>
      </c>
      <c r="W271" s="27" t="s">
        <v>1034</v>
      </c>
      <c r="X271" s="27" t="s">
        <v>1035</v>
      </c>
      <c r="Y271" s="27"/>
      <c r="Z271" s="27" t="s">
        <v>53</v>
      </c>
      <c r="AA271" s="28"/>
      <c r="AB271" s="27" t="s">
        <v>1676</v>
      </c>
      <c r="AC271" s="29"/>
      <c r="AD271" s="27"/>
      <c r="AE271" s="27"/>
      <c r="AF271" s="27">
        <v>46042.791666666701</v>
      </c>
      <c r="AG271" s="27"/>
      <c r="AH271" s="27"/>
      <c r="AI271" s="27" t="s">
        <v>419</v>
      </c>
      <c r="AJ271" s="27" t="s">
        <v>134</v>
      </c>
      <c r="AK271" s="27" t="s">
        <v>792</v>
      </c>
      <c r="AL271" s="27" t="s">
        <v>382</v>
      </c>
      <c r="AM271" s="27" t="s">
        <v>108</v>
      </c>
      <c r="AN2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2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1" s="27" t="str">
        <f>TEXT(casesIPO[[#This Row],[Created On]],"yyyy / mm")</f>
        <v>2026 / 02</v>
      </c>
      <c r="AS271" s="27" t="str">
        <f>casesIPO[[#This Row],[Interaction Type]]</f>
        <v>Return / Replace / Scrap</v>
      </c>
      <c r="AT27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72" spans="1:46" x14ac:dyDescent="0.25">
      <c r="A272" s="26">
        <v>46079.3268171296</v>
      </c>
      <c r="B272" s="27" t="s">
        <v>1677</v>
      </c>
      <c r="C272" s="27" t="s">
        <v>87</v>
      </c>
      <c r="D272" s="27" t="s">
        <v>88</v>
      </c>
      <c r="E272" s="27" t="s">
        <v>89</v>
      </c>
      <c r="F272" s="27"/>
      <c r="G272" s="27" t="s">
        <v>168</v>
      </c>
      <c r="H272" s="27" t="s">
        <v>23</v>
      </c>
      <c r="I272" s="27" t="s">
        <v>91</v>
      </c>
      <c r="J272" s="27" t="s">
        <v>251</v>
      </c>
      <c r="K272" s="27" t="s">
        <v>33</v>
      </c>
      <c r="L272" s="27" t="s">
        <v>1678</v>
      </c>
      <c r="M272" s="27" t="s">
        <v>1679</v>
      </c>
      <c r="N272" s="28" t="s">
        <v>1680</v>
      </c>
      <c r="O272" s="27" t="s">
        <v>1681</v>
      </c>
      <c r="P272" s="27" t="s">
        <v>1682</v>
      </c>
      <c r="Q272" s="27"/>
      <c r="R272" s="27" t="s">
        <v>23</v>
      </c>
      <c r="S272" s="27" t="s">
        <v>91</v>
      </c>
      <c r="T272" s="27" t="s">
        <v>251</v>
      </c>
      <c r="U272" s="27" t="s">
        <v>33</v>
      </c>
      <c r="V272" s="27">
        <v>1</v>
      </c>
      <c r="W272" s="27" t="s">
        <v>98</v>
      </c>
      <c r="X272" s="27" t="s">
        <v>1683</v>
      </c>
      <c r="Y272" s="27" t="s">
        <v>1684</v>
      </c>
      <c r="Z272" s="27" t="s">
        <v>101</v>
      </c>
      <c r="AA272" s="28"/>
      <c r="AB272" s="27" t="s">
        <v>1685</v>
      </c>
      <c r="AC272" s="29"/>
      <c r="AD272" s="27"/>
      <c r="AE272" s="27"/>
      <c r="AF272" s="27">
        <v>46065.791666666701</v>
      </c>
      <c r="AG272" s="27"/>
      <c r="AH272" s="27"/>
      <c r="AI272" s="27" t="s">
        <v>419</v>
      </c>
      <c r="AJ272" s="27" t="s">
        <v>105</v>
      </c>
      <c r="AK272" s="27" t="s">
        <v>792</v>
      </c>
      <c r="AL272" s="27" t="s">
        <v>382</v>
      </c>
      <c r="AM272" s="27" t="s">
        <v>108</v>
      </c>
      <c r="AN2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2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Wear and Tear</v>
      </c>
      <c r="AQ2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Worn Part / Broken Part</v>
      </c>
      <c r="AR272" s="27" t="str">
        <f>TEXT(casesIPO[[#This Row],[Created On]],"yyyy / mm")</f>
        <v>2026 / 02</v>
      </c>
      <c r="AS272" s="27" t="str">
        <f>casesIPO[[#This Row],[Interaction Type]]</f>
        <v>Return / Replace / Scrap</v>
      </c>
      <c r="AT2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73" spans="1:46" x14ac:dyDescent="0.25">
      <c r="A273" s="26">
        <v>46079.348854166703</v>
      </c>
      <c r="B273" s="27" t="s">
        <v>1686</v>
      </c>
      <c r="C273" s="27" t="s">
        <v>87</v>
      </c>
      <c r="D273" s="27" t="s">
        <v>88</v>
      </c>
      <c r="E273" s="27" t="s">
        <v>110</v>
      </c>
      <c r="F273" s="27"/>
      <c r="G273" s="27"/>
      <c r="H273" s="27" t="s">
        <v>23</v>
      </c>
      <c r="I273" s="27" t="s">
        <v>91</v>
      </c>
      <c r="J273" s="27" t="s">
        <v>251</v>
      </c>
      <c r="K273" s="27" t="s">
        <v>33</v>
      </c>
      <c r="L273" s="27" t="s">
        <v>1687</v>
      </c>
      <c r="M273" s="27" t="s">
        <v>1495</v>
      </c>
      <c r="N273" s="28" t="s">
        <v>1688</v>
      </c>
      <c r="O273" s="27" t="s">
        <v>1689</v>
      </c>
      <c r="P273" s="27" t="s">
        <v>1690</v>
      </c>
      <c r="Q273" s="27">
        <v>13</v>
      </c>
      <c r="R273" s="27" t="s">
        <v>23</v>
      </c>
      <c r="S273" s="27" t="s">
        <v>91</v>
      </c>
      <c r="T273" s="27" t="s">
        <v>251</v>
      </c>
      <c r="U273" s="27" t="s">
        <v>33</v>
      </c>
      <c r="V273" s="27">
        <v>4</v>
      </c>
      <c r="W273" s="27" t="s">
        <v>1034</v>
      </c>
      <c r="X273" s="27" t="s">
        <v>1035</v>
      </c>
      <c r="Y273" s="27"/>
      <c r="Z273" s="27" t="s">
        <v>53</v>
      </c>
      <c r="AA273" s="28"/>
      <c r="AB273" s="27" t="s">
        <v>1691</v>
      </c>
      <c r="AC273" s="29"/>
      <c r="AD273" s="27"/>
      <c r="AE273" s="27"/>
      <c r="AF273" s="27">
        <v>45908.833333333299</v>
      </c>
      <c r="AG273" s="27"/>
      <c r="AH273" s="27"/>
      <c r="AI273" s="27" t="s">
        <v>419</v>
      </c>
      <c r="AJ273" s="27" t="s">
        <v>134</v>
      </c>
      <c r="AK273" s="27" t="s">
        <v>792</v>
      </c>
      <c r="AL273" s="27" t="s">
        <v>382</v>
      </c>
      <c r="AM273" s="27" t="s">
        <v>108</v>
      </c>
      <c r="AN2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2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3" s="27" t="str">
        <f>TEXT(casesIPO[[#This Row],[Created On]],"yyyy / mm")</f>
        <v>2026 / 02</v>
      </c>
      <c r="AS273" s="27" t="str">
        <f>casesIPO[[#This Row],[Interaction Type]]</f>
        <v>Return / Replace / Scrap</v>
      </c>
      <c r="AT2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74" spans="1:46" x14ac:dyDescent="0.25">
      <c r="A274" s="26">
        <v>46079.348854166703</v>
      </c>
      <c r="B274" s="27" t="s">
        <v>1686</v>
      </c>
      <c r="C274" s="27" t="s">
        <v>87</v>
      </c>
      <c r="D274" s="27" t="s">
        <v>88</v>
      </c>
      <c r="E274" s="27" t="s">
        <v>110</v>
      </c>
      <c r="F274" s="27"/>
      <c r="G274" s="27"/>
      <c r="H274" s="27" t="s">
        <v>23</v>
      </c>
      <c r="I274" s="27" t="s">
        <v>91</v>
      </c>
      <c r="J274" s="27" t="s">
        <v>251</v>
      </c>
      <c r="K274" s="27" t="s">
        <v>33</v>
      </c>
      <c r="L274" s="27" t="s">
        <v>1687</v>
      </c>
      <c r="M274" s="27" t="s">
        <v>1495</v>
      </c>
      <c r="N274" s="28" t="s">
        <v>1688</v>
      </c>
      <c r="O274" s="27" t="s">
        <v>1689</v>
      </c>
      <c r="P274" s="27" t="s">
        <v>1690</v>
      </c>
      <c r="Q274" s="27">
        <v>15</v>
      </c>
      <c r="R274" s="27" t="s">
        <v>23</v>
      </c>
      <c r="S274" s="27" t="s">
        <v>91</v>
      </c>
      <c r="T274" s="27" t="s">
        <v>251</v>
      </c>
      <c r="U274" s="27" t="s">
        <v>33</v>
      </c>
      <c r="V274" s="27">
        <v>2</v>
      </c>
      <c r="W274" s="27" t="s">
        <v>1034</v>
      </c>
      <c r="X274" s="27" t="s">
        <v>1035</v>
      </c>
      <c r="Y274" s="27"/>
      <c r="Z274" s="27" t="s">
        <v>53</v>
      </c>
      <c r="AA274" s="28"/>
      <c r="AB274" s="27" t="s">
        <v>1692</v>
      </c>
      <c r="AC274" s="29"/>
      <c r="AD274" s="27"/>
      <c r="AE274" s="27"/>
      <c r="AF274" s="27">
        <v>45908.833333333299</v>
      </c>
      <c r="AG274" s="27"/>
      <c r="AH274" s="27"/>
      <c r="AI274" s="27" t="s">
        <v>419</v>
      </c>
      <c r="AJ274" s="27" t="s">
        <v>134</v>
      </c>
      <c r="AK274" s="27" t="s">
        <v>792</v>
      </c>
      <c r="AL274" s="27" t="s">
        <v>382</v>
      </c>
      <c r="AM274" s="27" t="s">
        <v>108</v>
      </c>
      <c r="AN2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2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4" s="27" t="str">
        <f>TEXT(casesIPO[[#This Row],[Created On]],"yyyy / mm")</f>
        <v>2026 / 02</v>
      </c>
      <c r="AS274" s="27" t="str">
        <f>casesIPO[[#This Row],[Interaction Type]]</f>
        <v>Return / Replace / Scrap</v>
      </c>
      <c r="AT2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75" spans="1:46" x14ac:dyDescent="0.25">
      <c r="A275" s="26">
        <v>46079.393796296303</v>
      </c>
      <c r="B275" s="27" t="s">
        <v>1693</v>
      </c>
      <c r="C275" s="27" t="s">
        <v>87</v>
      </c>
      <c r="D275" s="27" t="s">
        <v>88</v>
      </c>
      <c r="E275" s="27" t="s">
        <v>110</v>
      </c>
      <c r="F275" s="27"/>
      <c r="G275" s="27"/>
      <c r="H275" s="27" t="s">
        <v>23</v>
      </c>
      <c r="I275" s="27" t="s">
        <v>91</v>
      </c>
      <c r="J275" s="27" t="s">
        <v>251</v>
      </c>
      <c r="K275" s="27" t="s">
        <v>33</v>
      </c>
      <c r="L275" s="27" t="s">
        <v>1694</v>
      </c>
      <c r="M275" s="27" t="s">
        <v>1301</v>
      </c>
      <c r="N275" s="28" t="s">
        <v>1695</v>
      </c>
      <c r="O275" s="27" t="s">
        <v>1696</v>
      </c>
      <c r="P275" s="27" t="s">
        <v>1697</v>
      </c>
      <c r="Q275" s="27">
        <v>1</v>
      </c>
      <c r="R275" s="27" t="s">
        <v>23</v>
      </c>
      <c r="S275" s="27" t="s">
        <v>91</v>
      </c>
      <c r="T275" s="27" t="s">
        <v>251</v>
      </c>
      <c r="U275" s="27" t="s">
        <v>33</v>
      </c>
      <c r="V275" s="27">
        <v>1</v>
      </c>
      <c r="W275" s="27" t="s">
        <v>155</v>
      </c>
      <c r="X275" s="27" t="s">
        <v>587</v>
      </c>
      <c r="Y275" s="27"/>
      <c r="Z275" s="27" t="s">
        <v>101</v>
      </c>
      <c r="AA275" s="28"/>
      <c r="AB275" s="27" t="s">
        <v>1698</v>
      </c>
      <c r="AC275" s="29"/>
      <c r="AD275" s="27"/>
      <c r="AE275" s="27"/>
      <c r="AF275" s="27">
        <v>46068.791666666701</v>
      </c>
      <c r="AG275" s="27"/>
      <c r="AH275" s="27"/>
      <c r="AI275" s="27" t="s">
        <v>104</v>
      </c>
      <c r="AJ275" s="27" t="s">
        <v>105</v>
      </c>
      <c r="AK275" s="27" t="s">
        <v>106</v>
      </c>
      <c r="AL275" s="27" t="s">
        <v>680</v>
      </c>
      <c r="AM275" s="27" t="s">
        <v>108</v>
      </c>
      <c r="AN2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5" s="27" t="str">
        <f>TEXT(casesIPO[[#This Row],[Created On]],"yyyy / mm")</f>
        <v>2026 / 02</v>
      </c>
      <c r="AS275" s="27" t="str">
        <f>casesIPO[[#This Row],[Interaction Type]]</f>
        <v>Return / Replace / Scrap</v>
      </c>
      <c r="AT27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76" spans="1:46" x14ac:dyDescent="0.25">
      <c r="A276" s="26">
        <v>46079.429270833301</v>
      </c>
      <c r="B276" s="27" t="s">
        <v>1699</v>
      </c>
      <c r="C276" s="27" t="s">
        <v>87</v>
      </c>
      <c r="D276" s="27" t="s">
        <v>88</v>
      </c>
      <c r="E276" s="27" t="s">
        <v>110</v>
      </c>
      <c r="F276" s="27"/>
      <c r="G276" s="27"/>
      <c r="H276" s="27" t="s">
        <v>23</v>
      </c>
      <c r="I276" s="27" t="s">
        <v>91</v>
      </c>
      <c r="J276" s="27" t="s">
        <v>1256</v>
      </c>
      <c r="K276" s="27" t="s">
        <v>33</v>
      </c>
      <c r="L276" s="27" t="s">
        <v>1700</v>
      </c>
      <c r="M276" s="27" t="s">
        <v>1701</v>
      </c>
      <c r="N276" s="28" t="s">
        <v>1702</v>
      </c>
      <c r="O276" s="27" t="s">
        <v>1703</v>
      </c>
      <c r="P276" s="27" t="s">
        <v>1704</v>
      </c>
      <c r="Q276" s="27"/>
      <c r="R276" s="27" t="s">
        <v>23</v>
      </c>
      <c r="S276" s="27" t="s">
        <v>91</v>
      </c>
      <c r="T276" s="27" t="s">
        <v>1256</v>
      </c>
      <c r="U276" s="27" t="s">
        <v>33</v>
      </c>
      <c r="V276" s="27">
        <v>1</v>
      </c>
      <c r="W276" s="27" t="s">
        <v>119</v>
      </c>
      <c r="X276" s="27" t="s">
        <v>570</v>
      </c>
      <c r="Y276" s="27"/>
      <c r="Z276" s="27" t="s">
        <v>101</v>
      </c>
      <c r="AA276" s="28"/>
      <c r="AB276" s="27" t="s">
        <v>1705</v>
      </c>
      <c r="AC276" s="29"/>
      <c r="AD276" s="27"/>
      <c r="AE276" s="27"/>
      <c r="AF276" s="27">
        <v>46029.791666666701</v>
      </c>
      <c r="AG276" s="27"/>
      <c r="AH276" s="27"/>
      <c r="AI276" s="27" t="s">
        <v>178</v>
      </c>
      <c r="AJ276" s="27" t="s">
        <v>134</v>
      </c>
      <c r="AK276" s="27" t="s">
        <v>792</v>
      </c>
      <c r="AL276" s="27" t="s">
        <v>1706</v>
      </c>
      <c r="AM276" s="27" t="s">
        <v>108</v>
      </c>
      <c r="AN2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2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2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6" s="27" t="str">
        <f>TEXT(casesIPO[[#This Row],[Created On]],"yyyy / mm")</f>
        <v>2026 / 02</v>
      </c>
      <c r="AS276" s="27" t="str">
        <f>casesIPO[[#This Row],[Interaction Type]]</f>
        <v>Return / Replace / Scrap</v>
      </c>
      <c r="AT27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77" spans="1:46" x14ac:dyDescent="0.25">
      <c r="A277" s="26">
        <v>46079.6639699074</v>
      </c>
      <c r="B277" s="27" t="s">
        <v>1707</v>
      </c>
      <c r="C277" s="27" t="s">
        <v>87</v>
      </c>
      <c r="D277" s="27" t="s">
        <v>88</v>
      </c>
      <c r="E277" s="27" t="s">
        <v>110</v>
      </c>
      <c r="F277" s="27"/>
      <c r="G277" s="27"/>
      <c r="H277" s="27" t="s">
        <v>720</v>
      </c>
      <c r="I277" s="27" t="s">
        <v>148</v>
      </c>
      <c r="J277" s="27" t="s">
        <v>636</v>
      </c>
      <c r="K277" s="27" t="s">
        <v>31</v>
      </c>
      <c r="L277" s="27" t="s">
        <v>1708</v>
      </c>
      <c r="M277" s="27" t="s">
        <v>780</v>
      </c>
      <c r="N277" s="28" t="s">
        <v>1709</v>
      </c>
      <c r="O277" s="27" t="s">
        <v>1710</v>
      </c>
      <c r="P277" s="27" t="s">
        <v>1711</v>
      </c>
      <c r="Q277" s="27"/>
      <c r="R277" s="27"/>
      <c r="S277" s="27"/>
      <c r="T277" s="27"/>
      <c r="U277" s="27"/>
      <c r="V277" s="27">
        <v>29</v>
      </c>
      <c r="W277" s="27"/>
      <c r="X277" s="27"/>
      <c r="Y277" s="27"/>
      <c r="Z277" s="27"/>
      <c r="AA277" s="28"/>
      <c r="AB277" s="27" t="s">
        <v>1712</v>
      </c>
      <c r="AC277" s="29"/>
      <c r="AD277" s="27"/>
      <c r="AE277" s="27"/>
      <c r="AF277" s="27">
        <v>46072.791666666701</v>
      </c>
      <c r="AG277" s="27"/>
      <c r="AH277" s="27"/>
      <c r="AI277" s="27"/>
      <c r="AJ277" s="27" t="s">
        <v>134</v>
      </c>
      <c r="AK277" s="27" t="s">
        <v>106</v>
      </c>
      <c r="AL277" s="27" t="s">
        <v>106</v>
      </c>
      <c r="AM277" s="27" t="s">
        <v>108</v>
      </c>
      <c r="AN2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2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7" s="27" t="str">
        <f>TEXT(casesIPO[[#This Row],[Created On]],"yyyy / mm")</f>
        <v>2026 / 02</v>
      </c>
      <c r="AS277" s="27" t="str">
        <f>casesIPO[[#This Row],[Interaction Type]]</f>
        <v>Return / Replace / Scrap</v>
      </c>
      <c r="AT27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78" spans="1:46" x14ac:dyDescent="0.25">
      <c r="A278" s="26">
        <v>46080.383680555598</v>
      </c>
      <c r="B278" s="27" t="s">
        <v>1713</v>
      </c>
      <c r="C278" s="27" t="s">
        <v>87</v>
      </c>
      <c r="D278" s="27" t="s">
        <v>88</v>
      </c>
      <c r="E278" s="27" t="s">
        <v>110</v>
      </c>
      <c r="F278" s="27"/>
      <c r="G278" s="27"/>
      <c r="H278" s="27" t="s">
        <v>14</v>
      </c>
      <c r="I278" s="27" t="s">
        <v>182</v>
      </c>
      <c r="J278" s="27" t="s">
        <v>1212</v>
      </c>
      <c r="K278" s="27" t="s">
        <v>34</v>
      </c>
      <c r="L278" s="27" t="s">
        <v>1714</v>
      </c>
      <c r="M278" s="27" t="s">
        <v>127</v>
      </c>
      <c r="N278" s="28" t="s">
        <v>1715</v>
      </c>
      <c r="O278" s="27" t="s">
        <v>1716</v>
      </c>
      <c r="P278" s="27" t="s">
        <v>1715</v>
      </c>
      <c r="Q278" s="27"/>
      <c r="R278" s="27" t="s">
        <v>14</v>
      </c>
      <c r="S278" s="27" t="s">
        <v>182</v>
      </c>
      <c r="T278" s="27" t="s">
        <v>1212</v>
      </c>
      <c r="U278" s="27" t="s">
        <v>34</v>
      </c>
      <c r="V278" s="27">
        <v>8</v>
      </c>
      <c r="W278" s="27" t="s">
        <v>1034</v>
      </c>
      <c r="X278" s="27" t="s">
        <v>1035</v>
      </c>
      <c r="Y278" s="27"/>
      <c r="Z278" s="27" t="s">
        <v>53</v>
      </c>
      <c r="AA278" s="28"/>
      <c r="AB278" s="27" t="s">
        <v>1717</v>
      </c>
      <c r="AC278" s="29"/>
      <c r="AD278" s="27"/>
      <c r="AE278" s="27"/>
      <c r="AF278" s="27">
        <v>45946</v>
      </c>
      <c r="AG278" s="27"/>
      <c r="AH278" s="27"/>
      <c r="AI278" s="27" t="s">
        <v>104</v>
      </c>
      <c r="AJ278" s="27" t="s">
        <v>105</v>
      </c>
      <c r="AK278" s="27" t="s">
        <v>192</v>
      </c>
      <c r="AL278" s="27" t="s">
        <v>192</v>
      </c>
      <c r="AM278" s="27" t="s">
        <v>108</v>
      </c>
      <c r="AN2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2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8" s="27" t="str">
        <f>TEXT(casesIPO[[#This Row],[Created On]],"yyyy / mm")</f>
        <v>2026 / 02</v>
      </c>
      <c r="AS278" s="27" t="str">
        <f>casesIPO[[#This Row],[Interaction Type]]</f>
        <v>Return / Replace / Scrap</v>
      </c>
      <c r="AT2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79" spans="1:46" x14ac:dyDescent="0.25">
      <c r="A279" s="26">
        <v>46080.388321759303</v>
      </c>
      <c r="B279" s="27" t="s">
        <v>1718</v>
      </c>
      <c r="C279" s="27" t="s">
        <v>87</v>
      </c>
      <c r="D279" s="27" t="s">
        <v>88</v>
      </c>
      <c r="E279" s="27" t="s">
        <v>62</v>
      </c>
      <c r="F279" s="27"/>
      <c r="G279" s="27"/>
      <c r="H279" s="27" t="s">
        <v>14</v>
      </c>
      <c r="I279" s="27" t="s">
        <v>182</v>
      </c>
      <c r="J279" s="27" t="s">
        <v>1719</v>
      </c>
      <c r="K279" s="27" t="s">
        <v>34</v>
      </c>
      <c r="L279" s="27" t="s">
        <v>1720</v>
      </c>
      <c r="M279" s="27" t="s">
        <v>1721</v>
      </c>
      <c r="N279" s="28" t="s">
        <v>1722</v>
      </c>
      <c r="O279" s="27" t="s">
        <v>1723</v>
      </c>
      <c r="P279" s="27" t="s">
        <v>1722</v>
      </c>
      <c r="Q279" s="27">
        <v>8</v>
      </c>
      <c r="R279" s="27" t="s">
        <v>14</v>
      </c>
      <c r="S279" s="27" t="s">
        <v>182</v>
      </c>
      <c r="T279" s="27" t="s">
        <v>1719</v>
      </c>
      <c r="U279" s="27" t="s">
        <v>34</v>
      </c>
      <c r="V279" s="27">
        <v>400</v>
      </c>
      <c r="W279" s="27" t="s">
        <v>416</v>
      </c>
      <c r="X279" s="27" t="s">
        <v>417</v>
      </c>
      <c r="Y279" s="27"/>
      <c r="Z279" s="27" t="s">
        <v>53</v>
      </c>
      <c r="AA279" s="28"/>
      <c r="AB279" s="27" t="s">
        <v>1724</v>
      </c>
      <c r="AC279" s="29" t="s">
        <v>1725</v>
      </c>
      <c r="AD279" s="27"/>
      <c r="AE279" s="27"/>
      <c r="AF279" s="27">
        <v>46059</v>
      </c>
      <c r="AG279" s="27"/>
      <c r="AH279" s="27"/>
      <c r="AI279" s="27" t="s">
        <v>419</v>
      </c>
      <c r="AJ279" s="27" t="s">
        <v>134</v>
      </c>
      <c r="AK279" s="27" t="s">
        <v>192</v>
      </c>
      <c r="AL279" s="27" t="s">
        <v>192</v>
      </c>
      <c r="AM279" s="27" t="s">
        <v>108</v>
      </c>
      <c r="AN2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2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2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9" s="27" t="str">
        <f>TEXT(casesIPO[[#This Row],[Created On]],"yyyy / mm")</f>
        <v>2026 / 02</v>
      </c>
      <c r="AS279" s="27" t="str">
        <f>casesIPO[[#This Row],[Interaction Type]]</f>
        <v>Return / Replace / Scrap</v>
      </c>
      <c r="AT27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80" spans="1:46" x14ac:dyDescent="0.25">
      <c r="A280" s="26">
        <v>46080.425694444399</v>
      </c>
      <c r="B280" s="27" t="s">
        <v>1726</v>
      </c>
      <c r="C280" s="27" t="s">
        <v>87</v>
      </c>
      <c r="D280" s="27" t="s">
        <v>88</v>
      </c>
      <c r="E280" s="27" t="s">
        <v>89</v>
      </c>
      <c r="F280" s="27"/>
      <c r="G280" s="27" t="s">
        <v>90</v>
      </c>
      <c r="H280" s="27" t="s">
        <v>18</v>
      </c>
      <c r="I280" s="27" t="s">
        <v>460</v>
      </c>
      <c r="J280" s="27" t="s">
        <v>1727</v>
      </c>
      <c r="K280" s="27" t="s">
        <v>32</v>
      </c>
      <c r="L280" s="27" t="s">
        <v>1728</v>
      </c>
      <c r="M280" s="27" t="s">
        <v>127</v>
      </c>
      <c r="N280" s="28" t="s">
        <v>1729</v>
      </c>
      <c r="O280" s="27" t="s">
        <v>1730</v>
      </c>
      <c r="P280" s="27" t="s">
        <v>1731</v>
      </c>
      <c r="Q280" s="27">
        <v>4</v>
      </c>
      <c r="R280" s="27" t="s">
        <v>18</v>
      </c>
      <c r="S280" s="27" t="s">
        <v>460</v>
      </c>
      <c r="T280" s="27" t="s">
        <v>1727</v>
      </c>
      <c r="U280" s="27" t="s">
        <v>32</v>
      </c>
      <c r="V280" s="27">
        <v>1</v>
      </c>
      <c r="W280" s="27" t="s">
        <v>266</v>
      </c>
      <c r="X280" s="27" t="s">
        <v>279</v>
      </c>
      <c r="Y280" s="27" t="s">
        <v>677</v>
      </c>
      <c r="Z280" s="27" t="s">
        <v>101</v>
      </c>
      <c r="AA280" s="28"/>
      <c r="AB280" s="27" t="s">
        <v>1732</v>
      </c>
      <c r="AC280" s="29" t="s">
        <v>848</v>
      </c>
      <c r="AD280" s="27"/>
      <c r="AE280" s="27"/>
      <c r="AF280" s="27">
        <v>46049.083333333299</v>
      </c>
      <c r="AG280" s="27"/>
      <c r="AH280" s="27"/>
      <c r="AI280" s="27" t="s">
        <v>419</v>
      </c>
      <c r="AJ280" s="27" t="s">
        <v>134</v>
      </c>
      <c r="AK280" s="27" t="s">
        <v>1733</v>
      </c>
      <c r="AL280" s="27" t="s">
        <v>1733</v>
      </c>
      <c r="AM280" s="27" t="s">
        <v>108</v>
      </c>
      <c r="AN2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2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2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280" s="27" t="str">
        <f>TEXT(casesIPO[[#This Row],[Created On]],"yyyy / mm")</f>
        <v>2026 / 02</v>
      </c>
      <c r="AS280" s="27" t="str">
        <f>casesIPO[[#This Row],[Interaction Type]]</f>
        <v>Return / Replace / Scrap</v>
      </c>
      <c r="AT2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81" spans="1:46" x14ac:dyDescent="0.25">
      <c r="A281" s="26">
        <v>46080.426550925898</v>
      </c>
      <c r="B281" s="27" t="s">
        <v>1734</v>
      </c>
      <c r="C281" s="27" t="s">
        <v>87</v>
      </c>
      <c r="D281" s="27" t="s">
        <v>88</v>
      </c>
      <c r="E281" s="27" t="s">
        <v>89</v>
      </c>
      <c r="F281" s="27"/>
      <c r="G281" s="27" t="s">
        <v>90</v>
      </c>
      <c r="H281" s="27" t="s">
        <v>21</v>
      </c>
      <c r="I281" s="27" t="s">
        <v>272</v>
      </c>
      <c r="J281" s="27" t="s">
        <v>1564</v>
      </c>
      <c r="K281" s="27" t="s">
        <v>35</v>
      </c>
      <c r="L281" s="27" t="s">
        <v>1735</v>
      </c>
      <c r="M281" s="27" t="s">
        <v>1736</v>
      </c>
      <c r="N281" s="28" t="s">
        <v>1737</v>
      </c>
      <c r="O281" s="27" t="s">
        <v>1738</v>
      </c>
      <c r="P281" s="27" t="s">
        <v>1739</v>
      </c>
      <c r="Q281" s="27">
        <v>3</v>
      </c>
      <c r="R281" s="27" t="s">
        <v>21</v>
      </c>
      <c r="S281" s="27" t="s">
        <v>272</v>
      </c>
      <c r="T281" s="27" t="s">
        <v>1564</v>
      </c>
      <c r="U281" s="27" t="s">
        <v>35</v>
      </c>
      <c r="V281" s="27">
        <v>1</v>
      </c>
      <c r="W281" s="27" t="s">
        <v>266</v>
      </c>
      <c r="X281" s="27" t="s">
        <v>1569</v>
      </c>
      <c r="Y281" s="27" t="s">
        <v>1570</v>
      </c>
      <c r="Z281" s="27" t="s">
        <v>101</v>
      </c>
      <c r="AA281" s="28"/>
      <c r="AB281" s="27" t="s">
        <v>1740</v>
      </c>
      <c r="AC281" s="29" t="s">
        <v>1741</v>
      </c>
      <c r="AD281" s="27"/>
      <c r="AE281" s="27"/>
      <c r="AF281" s="27">
        <v>45922.083333333299</v>
      </c>
      <c r="AG281" s="27"/>
      <c r="AH281" s="27"/>
      <c r="AI281" s="27" t="s">
        <v>104</v>
      </c>
      <c r="AJ281" s="27" t="s">
        <v>134</v>
      </c>
      <c r="AK281" s="27" t="s">
        <v>1733</v>
      </c>
      <c r="AL281" s="27" t="s">
        <v>1733</v>
      </c>
      <c r="AM281" s="27" t="s">
        <v>108</v>
      </c>
      <c r="AN2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2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Electrical Malfunction</v>
      </c>
      <c r="AQ2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Power</v>
      </c>
      <c r="AR281" s="27" t="str">
        <f>TEXT(casesIPO[[#This Row],[Created On]],"yyyy / mm")</f>
        <v>2026 / 02</v>
      </c>
      <c r="AS281" s="27" t="str">
        <f>casesIPO[[#This Row],[Interaction Type]]</f>
        <v>Return / Replace / Scrap</v>
      </c>
      <c r="AT28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82" spans="1:46" x14ac:dyDescent="0.25">
      <c r="A282" s="26">
        <v>46080.499849537002</v>
      </c>
      <c r="B282" s="27" t="s">
        <v>1742</v>
      </c>
      <c r="C282" s="27" t="s">
        <v>87</v>
      </c>
      <c r="D282" s="27" t="s">
        <v>88</v>
      </c>
      <c r="E282" s="27" t="s">
        <v>89</v>
      </c>
      <c r="F282" s="27"/>
      <c r="G282" s="27" t="s">
        <v>168</v>
      </c>
      <c r="H282" s="27" t="s">
        <v>23</v>
      </c>
      <c r="I282" s="27" t="s">
        <v>91</v>
      </c>
      <c r="J282" s="27" t="s">
        <v>1256</v>
      </c>
      <c r="K282" s="27" t="s">
        <v>33</v>
      </c>
      <c r="L282" s="27" t="s">
        <v>1743</v>
      </c>
      <c r="M282" s="27" t="s">
        <v>1527</v>
      </c>
      <c r="N282" s="28" t="s">
        <v>1744</v>
      </c>
      <c r="O282" s="27" t="s">
        <v>1745</v>
      </c>
      <c r="P282" s="27" t="s">
        <v>1746</v>
      </c>
      <c r="Q282" s="27">
        <v>6</v>
      </c>
      <c r="R282" s="27"/>
      <c r="S282" s="27"/>
      <c r="T282" s="27"/>
      <c r="U282" s="27"/>
      <c r="V282" s="27">
        <v>1</v>
      </c>
      <c r="W282" s="27"/>
      <c r="X282" s="27"/>
      <c r="Y282" s="27"/>
      <c r="Z282" s="27"/>
      <c r="AA282" s="28"/>
      <c r="AB282" s="27" t="s">
        <v>1747</v>
      </c>
      <c r="AC282" s="29"/>
      <c r="AD282" s="27"/>
      <c r="AE282" s="27"/>
      <c r="AF282" s="27">
        <v>45741.833333333299</v>
      </c>
      <c r="AG282" s="27"/>
      <c r="AH282" s="27"/>
      <c r="AI282" s="27"/>
      <c r="AJ282" s="27" t="s">
        <v>134</v>
      </c>
      <c r="AK282" s="27" t="s">
        <v>106</v>
      </c>
      <c r="AL282" s="27" t="s">
        <v>106</v>
      </c>
      <c r="AM282" s="27" t="s">
        <v>108</v>
      </c>
      <c r="AN2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2" s="27" t="str">
        <f>TEXT(casesIPO[[#This Row],[Created On]],"yyyy / mm")</f>
        <v>2026 / 02</v>
      </c>
      <c r="AS282" s="27" t="str">
        <f>casesIPO[[#This Row],[Interaction Type]]</f>
        <v>Return / Replace / Scrap</v>
      </c>
      <c r="AT2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83" spans="1:46" x14ac:dyDescent="0.25">
      <c r="A283" s="26">
        <v>46080.591747685197</v>
      </c>
      <c r="B283" s="27" t="s">
        <v>1748</v>
      </c>
      <c r="C283" s="27" t="s">
        <v>87</v>
      </c>
      <c r="D283" s="27" t="s">
        <v>88</v>
      </c>
      <c r="E283" s="27" t="s">
        <v>89</v>
      </c>
      <c r="F283" s="27"/>
      <c r="G283" s="27" t="s">
        <v>168</v>
      </c>
      <c r="H283" s="27" t="s">
        <v>720</v>
      </c>
      <c r="I283" s="27" t="s">
        <v>148</v>
      </c>
      <c r="J283" s="27" t="s">
        <v>1248</v>
      </c>
      <c r="K283" s="27" t="s">
        <v>31</v>
      </c>
      <c r="L283" s="27" t="s">
        <v>1749</v>
      </c>
      <c r="M283" s="27" t="s">
        <v>1750</v>
      </c>
      <c r="N283" s="28" t="s">
        <v>1751</v>
      </c>
      <c r="O283" s="27" t="s">
        <v>1752</v>
      </c>
      <c r="P283" s="27" t="s">
        <v>1753</v>
      </c>
      <c r="Q283" s="27">
        <v>1</v>
      </c>
      <c r="R283" s="27" t="s">
        <v>720</v>
      </c>
      <c r="S283" s="27" t="s">
        <v>148</v>
      </c>
      <c r="T283" s="27" t="s">
        <v>1248</v>
      </c>
      <c r="U283" s="27" t="s">
        <v>31</v>
      </c>
      <c r="V283" s="27">
        <v>1</v>
      </c>
      <c r="W283" s="27" t="s">
        <v>98</v>
      </c>
      <c r="X283" s="27" t="s">
        <v>1754</v>
      </c>
      <c r="Y283" s="27"/>
      <c r="Z283" s="27" t="s">
        <v>101</v>
      </c>
      <c r="AA283" s="28"/>
      <c r="AB283" s="27" t="s">
        <v>1755</v>
      </c>
      <c r="AC283" s="29" t="s">
        <v>1756</v>
      </c>
      <c r="AD283" s="27"/>
      <c r="AE283" s="27"/>
      <c r="AF283" s="27">
        <v>45877.083333333299</v>
      </c>
      <c r="AG283" s="27"/>
      <c r="AH283" s="27"/>
      <c r="AI283" s="27" t="s">
        <v>104</v>
      </c>
      <c r="AJ283" s="27" t="s">
        <v>134</v>
      </c>
      <c r="AK283" s="27" t="s">
        <v>621</v>
      </c>
      <c r="AL283" s="27" t="s">
        <v>621</v>
      </c>
      <c r="AM283" s="27" t="s">
        <v>108</v>
      </c>
      <c r="AN2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2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2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Sticks / Binds</v>
      </c>
      <c r="AQ2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3" s="27" t="str">
        <f>TEXT(casesIPO[[#This Row],[Created On]],"yyyy / mm")</f>
        <v>2026 / 02</v>
      </c>
      <c r="AS283" s="27" t="str">
        <f>casesIPO[[#This Row],[Interaction Type]]</f>
        <v>Return / Replace / Scrap</v>
      </c>
      <c r="AT2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84" spans="1:46" x14ac:dyDescent="0.25">
      <c r="A284" s="26">
        <v>46080.690277777801</v>
      </c>
      <c r="B284" s="27" t="s">
        <v>1757</v>
      </c>
      <c r="C284" s="27" t="s">
        <v>87</v>
      </c>
      <c r="D284" s="27" t="s">
        <v>88</v>
      </c>
      <c r="E284" s="27" t="s">
        <v>110</v>
      </c>
      <c r="F284" s="27"/>
      <c r="G284" s="27"/>
      <c r="H284" s="27" t="s">
        <v>720</v>
      </c>
      <c r="I284" s="27" t="s">
        <v>182</v>
      </c>
      <c r="J284" s="27" t="s">
        <v>1758</v>
      </c>
      <c r="K284" s="27" t="s">
        <v>288</v>
      </c>
      <c r="L284" s="27" t="s">
        <v>1759</v>
      </c>
      <c r="M284" s="27" t="s">
        <v>872</v>
      </c>
      <c r="N284" s="28" t="s">
        <v>1760</v>
      </c>
      <c r="O284" s="27" t="s">
        <v>1761</v>
      </c>
      <c r="P284" s="27" t="s">
        <v>1762</v>
      </c>
      <c r="Q284" s="27">
        <v>1</v>
      </c>
      <c r="R284" s="27"/>
      <c r="S284" s="27"/>
      <c r="T284" s="27"/>
      <c r="U284" s="27"/>
      <c r="V284" s="27">
        <v>50</v>
      </c>
      <c r="W284" s="27"/>
      <c r="X284" s="27"/>
      <c r="Y284" s="27"/>
      <c r="Z284" s="27"/>
      <c r="AA284" s="28"/>
      <c r="AB284" s="27" t="s">
        <v>1763</v>
      </c>
      <c r="AC284" s="29"/>
      <c r="AD284" s="27"/>
      <c r="AE284" s="27"/>
      <c r="AF284" s="27">
        <v>46077.791666666701</v>
      </c>
      <c r="AG284" s="27"/>
      <c r="AH284" s="27"/>
      <c r="AI284" s="27"/>
      <c r="AJ284" s="27" t="s">
        <v>134</v>
      </c>
      <c r="AK284" s="27" t="s">
        <v>106</v>
      </c>
      <c r="AL284" s="27" t="s">
        <v>106</v>
      </c>
      <c r="AM284" s="27" t="s">
        <v>108</v>
      </c>
      <c r="AN2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2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4" s="27" t="str">
        <f>TEXT(casesIPO[[#This Row],[Created On]],"yyyy / mm")</f>
        <v>2026 / 02</v>
      </c>
      <c r="AS284" s="27" t="str">
        <f>casesIPO[[#This Row],[Interaction Type]]</f>
        <v>Return / Replace / Scrap</v>
      </c>
      <c r="AT28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85" spans="1:46" x14ac:dyDescent="0.25">
      <c r="A285" s="26">
        <v>46076.418981481504</v>
      </c>
      <c r="B285" s="27" t="s">
        <v>1764</v>
      </c>
      <c r="C285" s="27" t="s">
        <v>87</v>
      </c>
      <c r="D285" s="27" t="s">
        <v>88</v>
      </c>
      <c r="E285" s="27" t="s">
        <v>110</v>
      </c>
      <c r="F285" s="27"/>
      <c r="G285" s="27"/>
      <c r="H285" s="27" t="s">
        <v>14</v>
      </c>
      <c r="I285" s="27" t="s">
        <v>182</v>
      </c>
      <c r="J285" s="27" t="s">
        <v>730</v>
      </c>
      <c r="K285" s="27" t="s">
        <v>34</v>
      </c>
      <c r="L285" s="27" t="s">
        <v>1765</v>
      </c>
      <c r="M285" s="27" t="s">
        <v>1766</v>
      </c>
      <c r="N285" s="28" t="s">
        <v>1767</v>
      </c>
      <c r="O285" s="27" t="s">
        <v>1768</v>
      </c>
      <c r="P285" s="27" t="s">
        <v>1767</v>
      </c>
      <c r="Q285" s="27"/>
      <c r="R285" s="27" t="s">
        <v>14</v>
      </c>
      <c r="S285" s="27" t="s">
        <v>182</v>
      </c>
      <c r="T285" s="27" t="s">
        <v>730</v>
      </c>
      <c r="U285" s="27" t="s">
        <v>34</v>
      </c>
      <c r="V285" s="27">
        <v>16</v>
      </c>
      <c r="W285" s="27" t="s">
        <v>618</v>
      </c>
      <c r="X285" s="27" t="s">
        <v>619</v>
      </c>
      <c r="Y285" s="27"/>
      <c r="Z285" s="27" t="s">
        <v>53</v>
      </c>
      <c r="AA285" s="28"/>
      <c r="AB285" s="27" t="s">
        <v>1769</v>
      </c>
      <c r="AC285" s="29" t="s">
        <v>761</v>
      </c>
      <c r="AD285" s="27"/>
      <c r="AE285" s="27"/>
      <c r="AF285" s="27">
        <v>45883.833333333299</v>
      </c>
      <c r="AG285" s="27"/>
      <c r="AH285" s="27"/>
      <c r="AI285" s="27" t="s">
        <v>419</v>
      </c>
      <c r="AJ285" s="27" t="s">
        <v>134</v>
      </c>
      <c r="AK285" s="27" t="s">
        <v>1516</v>
      </c>
      <c r="AL285" s="27" t="s">
        <v>192</v>
      </c>
      <c r="AM285" s="27" t="s">
        <v>108</v>
      </c>
      <c r="AN2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2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2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5" s="27" t="str">
        <f>TEXT(casesIPO[[#This Row],[Created On]],"yyyy / mm")</f>
        <v>2026 / 02</v>
      </c>
      <c r="AS285" s="27" t="str">
        <f>casesIPO[[#This Row],[Interaction Type]]</f>
        <v>Return / Replace / Scrap</v>
      </c>
      <c r="AT28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86" spans="1:46" x14ac:dyDescent="0.25">
      <c r="A286" s="26">
        <v>46076.449085648099</v>
      </c>
      <c r="B286" s="27" t="s">
        <v>1770</v>
      </c>
      <c r="C286" s="27" t="s">
        <v>87</v>
      </c>
      <c r="D286" s="27" t="s">
        <v>88</v>
      </c>
      <c r="E286" s="27" t="s">
        <v>110</v>
      </c>
      <c r="F286" s="27"/>
      <c r="G286" s="27"/>
      <c r="H286" s="27" t="s">
        <v>22</v>
      </c>
      <c r="I286" s="27" t="s">
        <v>124</v>
      </c>
      <c r="J286" s="27" t="s">
        <v>125</v>
      </c>
      <c r="K286" s="27" t="s">
        <v>30</v>
      </c>
      <c r="L286" s="27" t="s">
        <v>1771</v>
      </c>
      <c r="M286" s="27" t="s">
        <v>1772</v>
      </c>
      <c r="N286" s="28" t="s">
        <v>1773</v>
      </c>
      <c r="O286" s="27" t="s">
        <v>1774</v>
      </c>
      <c r="P286" s="27" t="s">
        <v>1775</v>
      </c>
      <c r="Q286" s="27"/>
      <c r="R286" s="27" t="s">
        <v>22</v>
      </c>
      <c r="S286" s="27" t="s">
        <v>124</v>
      </c>
      <c r="T286" s="27" t="s">
        <v>125</v>
      </c>
      <c r="U286" s="27" t="s">
        <v>30</v>
      </c>
      <c r="V286" s="27">
        <v>1</v>
      </c>
      <c r="W286" s="27" t="s">
        <v>143</v>
      </c>
      <c r="X286" s="27" t="s">
        <v>1776</v>
      </c>
      <c r="Y286" s="27"/>
      <c r="Z286" s="27" t="s">
        <v>53</v>
      </c>
      <c r="AA286" s="28"/>
      <c r="AB286" s="27" t="s">
        <v>1777</v>
      </c>
      <c r="AC286" s="29"/>
      <c r="AD286" s="27"/>
      <c r="AE286" s="27"/>
      <c r="AF286" s="27">
        <v>45925.833333333299</v>
      </c>
      <c r="AG286" s="27"/>
      <c r="AH286" s="27"/>
      <c r="AI286" s="27" t="s">
        <v>104</v>
      </c>
      <c r="AJ286" s="27" t="s">
        <v>105</v>
      </c>
      <c r="AK286" s="27" t="s">
        <v>994</v>
      </c>
      <c r="AL286" s="27" t="s">
        <v>146</v>
      </c>
      <c r="AM286" s="27" t="s">
        <v>108</v>
      </c>
      <c r="AN2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lost/damaged</v>
      </c>
      <c r="AP2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damaged</v>
      </c>
      <c r="AQ2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6" s="27" t="str">
        <f>TEXT(casesIPO[[#This Row],[Created On]],"yyyy / mm")</f>
        <v>2026 / 02</v>
      </c>
      <c r="AS286" s="27" t="str">
        <f>casesIPO[[#This Row],[Interaction Type]]</f>
        <v>Return / Replace / Scrap</v>
      </c>
      <c r="AT28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87" spans="1:46" x14ac:dyDescent="0.25">
      <c r="A287" s="26">
        <v>46076.479895833298</v>
      </c>
      <c r="B287" s="27" t="s">
        <v>1778</v>
      </c>
      <c r="C287" s="27" t="s">
        <v>87</v>
      </c>
      <c r="D287" s="27" t="s">
        <v>88</v>
      </c>
      <c r="E287" s="27" t="s">
        <v>110</v>
      </c>
      <c r="F287" s="27"/>
      <c r="G287" s="27"/>
      <c r="H287" s="27" t="s">
        <v>14</v>
      </c>
      <c r="I287" s="27" t="s">
        <v>182</v>
      </c>
      <c r="J287" s="27" t="s">
        <v>778</v>
      </c>
      <c r="K287" s="27" t="s">
        <v>34</v>
      </c>
      <c r="L287" s="27" t="s">
        <v>1779</v>
      </c>
      <c r="M287" s="27" t="s">
        <v>1780</v>
      </c>
      <c r="N287" s="28" t="s">
        <v>1781</v>
      </c>
      <c r="O287" s="27" t="s">
        <v>1782</v>
      </c>
      <c r="P287" s="27" t="s">
        <v>1781</v>
      </c>
      <c r="Q287" s="27"/>
      <c r="R287" s="27" t="s">
        <v>14</v>
      </c>
      <c r="S287" s="27" t="s">
        <v>182</v>
      </c>
      <c r="T287" s="27" t="s">
        <v>778</v>
      </c>
      <c r="U287" s="27" t="s">
        <v>34</v>
      </c>
      <c r="V287" s="27">
        <v>14</v>
      </c>
      <c r="W287" s="27" t="s">
        <v>618</v>
      </c>
      <c r="X287" s="27" t="s">
        <v>619</v>
      </c>
      <c r="Y287" s="27"/>
      <c r="Z287" s="27" t="s">
        <v>53</v>
      </c>
      <c r="AA287" s="28"/>
      <c r="AB287" s="27" t="s">
        <v>1783</v>
      </c>
      <c r="AC287" s="29"/>
      <c r="AD287" s="27"/>
      <c r="AE287" s="27"/>
      <c r="AF287" s="27">
        <v>45980.791666666701</v>
      </c>
      <c r="AG287" s="27"/>
      <c r="AH287" s="27"/>
      <c r="AI287" s="27" t="s">
        <v>419</v>
      </c>
      <c r="AJ287" s="27" t="s">
        <v>134</v>
      </c>
      <c r="AK287" s="27" t="s">
        <v>1516</v>
      </c>
      <c r="AL287" s="27" t="s">
        <v>192</v>
      </c>
      <c r="AM287" s="27" t="s">
        <v>108</v>
      </c>
      <c r="AN2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2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2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7" s="27" t="str">
        <f>TEXT(casesIPO[[#This Row],[Created On]],"yyyy / mm")</f>
        <v>2026 / 02</v>
      </c>
      <c r="AS287" s="27" t="str">
        <f>casesIPO[[#This Row],[Interaction Type]]</f>
        <v>Return / Replace / Scrap</v>
      </c>
      <c r="AT2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88" spans="1:46" x14ac:dyDescent="0.25">
      <c r="A288" s="26">
        <v>46076.491990740702</v>
      </c>
      <c r="B288" s="27" t="s">
        <v>1784</v>
      </c>
      <c r="C288" s="27" t="s">
        <v>87</v>
      </c>
      <c r="D288" s="27" t="s">
        <v>88</v>
      </c>
      <c r="E288" s="27" t="s">
        <v>89</v>
      </c>
      <c r="F288" s="27"/>
      <c r="G288" s="27" t="s">
        <v>90</v>
      </c>
      <c r="H288" s="27" t="s">
        <v>17</v>
      </c>
      <c r="I288" s="27" t="s">
        <v>148</v>
      </c>
      <c r="J288" s="27" t="s">
        <v>149</v>
      </c>
      <c r="K288" s="27" t="s">
        <v>35</v>
      </c>
      <c r="L288" s="27" t="s">
        <v>1785</v>
      </c>
      <c r="M288" s="27" t="s">
        <v>1786</v>
      </c>
      <c r="N288" s="28" t="s">
        <v>1787</v>
      </c>
      <c r="O288" s="27" t="s">
        <v>1788</v>
      </c>
      <c r="P288" s="27" t="s">
        <v>1789</v>
      </c>
      <c r="Q288" s="27"/>
      <c r="R288" s="27" t="s">
        <v>17</v>
      </c>
      <c r="S288" s="27" t="s">
        <v>148</v>
      </c>
      <c r="T288" s="27" t="s">
        <v>149</v>
      </c>
      <c r="U288" s="27" t="s">
        <v>35</v>
      </c>
      <c r="V288" s="27">
        <v>1</v>
      </c>
      <c r="W288" s="27" t="s">
        <v>98</v>
      </c>
      <c r="X288" s="27" t="s">
        <v>175</v>
      </c>
      <c r="Y288" s="27"/>
      <c r="Z288" s="27" t="s">
        <v>101</v>
      </c>
      <c r="AA288" s="28"/>
      <c r="AB288" s="27" t="s">
        <v>1790</v>
      </c>
      <c r="AC288" s="29" t="s">
        <v>1791</v>
      </c>
      <c r="AD288" s="27"/>
      <c r="AE288" s="27"/>
      <c r="AF288" s="27">
        <v>46005.791666666701</v>
      </c>
      <c r="AG288" s="27"/>
      <c r="AH288" s="27"/>
      <c r="AI288" s="27" t="s">
        <v>104</v>
      </c>
      <c r="AJ288" s="27" t="s">
        <v>105</v>
      </c>
      <c r="AK288" s="27" t="s">
        <v>106</v>
      </c>
      <c r="AL288" s="27" t="s">
        <v>146</v>
      </c>
      <c r="AM288" s="27" t="s">
        <v>108</v>
      </c>
      <c r="AN2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2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2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8" s="27" t="str">
        <f>TEXT(casesIPO[[#This Row],[Created On]],"yyyy / mm")</f>
        <v>2026 / 02</v>
      </c>
      <c r="AS288" s="27" t="str">
        <f>casesIPO[[#This Row],[Interaction Type]]</f>
        <v>Return / Replace / Scrap</v>
      </c>
      <c r="AT28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89" spans="1:46" x14ac:dyDescent="0.25">
      <c r="A289" s="26">
        <v>46076.512175925898</v>
      </c>
      <c r="B289" s="27" t="s">
        <v>1792</v>
      </c>
      <c r="C289" s="27" t="s">
        <v>87</v>
      </c>
      <c r="D289" s="27" t="s">
        <v>88</v>
      </c>
      <c r="E289" s="27" t="s">
        <v>110</v>
      </c>
      <c r="F289" s="27"/>
      <c r="G289" s="27"/>
      <c r="H289" s="27" t="s">
        <v>22</v>
      </c>
      <c r="I289" s="27" t="s">
        <v>124</v>
      </c>
      <c r="J289" s="27" t="s">
        <v>125</v>
      </c>
      <c r="K289" s="27" t="s">
        <v>30</v>
      </c>
      <c r="L289" s="27" t="s">
        <v>1793</v>
      </c>
      <c r="M289" s="27" t="s">
        <v>1794</v>
      </c>
      <c r="N289" s="28" t="s">
        <v>1795</v>
      </c>
      <c r="O289" s="27" t="s">
        <v>1796</v>
      </c>
      <c r="P289" s="27" t="s">
        <v>1797</v>
      </c>
      <c r="Q289" s="27"/>
      <c r="R289" s="27" t="s">
        <v>22</v>
      </c>
      <c r="S289" s="27" t="s">
        <v>124</v>
      </c>
      <c r="T289" s="27" t="s">
        <v>125</v>
      </c>
      <c r="U289" s="27" t="s">
        <v>30</v>
      </c>
      <c r="V289" s="27">
        <v>4</v>
      </c>
      <c r="W289" s="27" t="s">
        <v>1034</v>
      </c>
      <c r="X289" s="27" t="s">
        <v>1798</v>
      </c>
      <c r="Y289" s="27"/>
      <c r="Z289" s="27" t="s">
        <v>53</v>
      </c>
      <c r="AA289" s="28"/>
      <c r="AB289" s="27" t="s">
        <v>1799</v>
      </c>
      <c r="AC289" s="29"/>
      <c r="AD289" s="27"/>
      <c r="AE289" s="27"/>
      <c r="AF289" s="27">
        <v>46072.791666666701</v>
      </c>
      <c r="AG289" s="27"/>
      <c r="AH289" s="27"/>
      <c r="AI289" s="27" t="s">
        <v>104</v>
      </c>
      <c r="AJ289" s="27" t="s">
        <v>105</v>
      </c>
      <c r="AK289" s="27" t="s">
        <v>994</v>
      </c>
      <c r="AL289" s="27" t="s">
        <v>146</v>
      </c>
      <c r="AM289" s="27" t="s">
        <v>108</v>
      </c>
      <c r="AN2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Door Size Height</v>
      </c>
      <c r="AQ2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9" s="27" t="str">
        <f>TEXT(casesIPO[[#This Row],[Created On]],"yyyy / mm")</f>
        <v>2026 / 02</v>
      </c>
      <c r="AS289" s="27" t="str">
        <f>casesIPO[[#This Row],[Interaction Type]]</f>
        <v>Return / Replace / Scrap</v>
      </c>
      <c r="AT28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90" spans="1:46" x14ac:dyDescent="0.25">
      <c r="A290" s="26">
        <v>46076.5636689815</v>
      </c>
      <c r="B290" s="27" t="s">
        <v>1800</v>
      </c>
      <c r="C290" s="27" t="s">
        <v>87</v>
      </c>
      <c r="D290" s="27" t="s">
        <v>88</v>
      </c>
      <c r="E290" s="27" t="s">
        <v>89</v>
      </c>
      <c r="F290" s="27"/>
      <c r="G290" s="27" t="s">
        <v>168</v>
      </c>
      <c r="H290" s="27" t="s">
        <v>14</v>
      </c>
      <c r="I290" s="27" t="s">
        <v>182</v>
      </c>
      <c r="J290" s="27" t="s">
        <v>1212</v>
      </c>
      <c r="K290" s="27" t="s">
        <v>34</v>
      </c>
      <c r="L290" s="27" t="s">
        <v>1801</v>
      </c>
      <c r="M290" s="27" t="s">
        <v>94</v>
      </c>
      <c r="N290" s="28" t="s">
        <v>1802</v>
      </c>
      <c r="O290" s="27" t="s">
        <v>1803</v>
      </c>
      <c r="P290" s="27" t="s">
        <v>1804</v>
      </c>
      <c r="Q290" s="27">
        <v>5</v>
      </c>
      <c r="R290" s="27" t="s">
        <v>14</v>
      </c>
      <c r="S290" s="27" t="s">
        <v>182</v>
      </c>
      <c r="T290" s="27" t="s">
        <v>1212</v>
      </c>
      <c r="U290" s="27" t="s">
        <v>34</v>
      </c>
      <c r="V290" s="27">
        <v>2</v>
      </c>
      <c r="W290" s="27" t="s">
        <v>958</v>
      </c>
      <c r="X290" s="27" t="s">
        <v>1805</v>
      </c>
      <c r="Y290" s="27"/>
      <c r="Z290" s="27" t="s">
        <v>101</v>
      </c>
      <c r="AA290" s="28"/>
      <c r="AB290" s="27" t="s">
        <v>1806</v>
      </c>
      <c r="AC290" s="29" t="s">
        <v>161</v>
      </c>
      <c r="AD290" s="27"/>
      <c r="AE290" s="27"/>
      <c r="AF290" s="27">
        <v>45726.833333333299</v>
      </c>
      <c r="AG290" s="27"/>
      <c r="AH290" s="27"/>
      <c r="AI290" s="27" t="s">
        <v>104</v>
      </c>
      <c r="AJ290" s="27" t="s">
        <v>134</v>
      </c>
      <c r="AK290" s="27" t="s">
        <v>106</v>
      </c>
      <c r="AL290" s="27" t="s">
        <v>1196</v>
      </c>
      <c r="AM290" s="27" t="s">
        <v>108</v>
      </c>
      <c r="AN2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2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2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0" s="27" t="str">
        <f>TEXT(casesIPO[[#This Row],[Created On]],"yyyy / mm")</f>
        <v>2026 / 02</v>
      </c>
      <c r="AS290" s="27" t="str">
        <f>casesIPO[[#This Row],[Interaction Type]]</f>
        <v>Return / Replace / Scrap</v>
      </c>
      <c r="AT29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91" spans="1:46" x14ac:dyDescent="0.25">
      <c r="A291" s="26">
        <v>46076.5636689815</v>
      </c>
      <c r="B291" s="27" t="s">
        <v>1800</v>
      </c>
      <c r="C291" s="27" t="s">
        <v>87</v>
      </c>
      <c r="D291" s="27" t="s">
        <v>88</v>
      </c>
      <c r="E291" s="27" t="s">
        <v>89</v>
      </c>
      <c r="F291" s="27"/>
      <c r="G291" s="27" t="s">
        <v>168</v>
      </c>
      <c r="H291" s="27" t="s">
        <v>14</v>
      </c>
      <c r="I291" s="27" t="s">
        <v>182</v>
      </c>
      <c r="J291" s="27" t="s">
        <v>1212</v>
      </c>
      <c r="K291" s="27" t="s">
        <v>34</v>
      </c>
      <c r="L291" s="27" t="s">
        <v>1801</v>
      </c>
      <c r="M291" s="27" t="s">
        <v>94</v>
      </c>
      <c r="N291" s="28" t="s">
        <v>1802</v>
      </c>
      <c r="O291" s="27" t="s">
        <v>1803</v>
      </c>
      <c r="P291" s="27" t="s">
        <v>1804</v>
      </c>
      <c r="Q291" s="27">
        <v>5</v>
      </c>
      <c r="R291" s="27" t="s">
        <v>14</v>
      </c>
      <c r="S291" s="27" t="s">
        <v>182</v>
      </c>
      <c r="T291" s="27" t="s">
        <v>1212</v>
      </c>
      <c r="U291" s="27" t="s">
        <v>34</v>
      </c>
      <c r="V291" s="27">
        <v>2</v>
      </c>
      <c r="W291" s="27" t="s">
        <v>958</v>
      </c>
      <c r="X291" s="27" t="s">
        <v>1805</v>
      </c>
      <c r="Y291" s="27"/>
      <c r="Z291" s="27" t="s">
        <v>101</v>
      </c>
      <c r="AA291" s="28"/>
      <c r="AB291" s="27" t="s">
        <v>1807</v>
      </c>
      <c r="AC291" s="29" t="s">
        <v>161</v>
      </c>
      <c r="AD291" s="27"/>
      <c r="AE291" s="27"/>
      <c r="AF291" s="27">
        <v>45726.833333333299</v>
      </c>
      <c r="AG291" s="27"/>
      <c r="AH291" s="27"/>
      <c r="AI291" s="27" t="s">
        <v>419</v>
      </c>
      <c r="AJ291" s="27" t="s">
        <v>134</v>
      </c>
      <c r="AK291" s="27" t="s">
        <v>106</v>
      </c>
      <c r="AL291" s="27" t="s">
        <v>1196</v>
      </c>
      <c r="AM291" s="27" t="s">
        <v>108</v>
      </c>
      <c r="AN2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2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2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1" s="27" t="str">
        <f>TEXT(casesIPO[[#This Row],[Created On]],"yyyy / mm")</f>
        <v>2026 / 02</v>
      </c>
      <c r="AS291" s="27" t="str">
        <f>casesIPO[[#This Row],[Interaction Type]]</f>
        <v>Return / Replace / Scrap</v>
      </c>
      <c r="AT2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92" spans="1:46" x14ac:dyDescent="0.25">
      <c r="A292" s="26">
        <v>46076.687511574099</v>
      </c>
      <c r="B292" s="27" t="s">
        <v>1808</v>
      </c>
      <c r="C292" s="27" t="s">
        <v>87</v>
      </c>
      <c r="D292" s="27" t="s">
        <v>88</v>
      </c>
      <c r="E292" s="27" t="s">
        <v>110</v>
      </c>
      <c r="F292" s="27"/>
      <c r="G292" s="27"/>
      <c r="H292" s="27" t="s">
        <v>23</v>
      </c>
      <c r="I292" s="27" t="s">
        <v>91</v>
      </c>
      <c r="J292" s="27" t="s">
        <v>887</v>
      </c>
      <c r="K292" s="27" t="s">
        <v>33</v>
      </c>
      <c r="L292" s="27" t="s">
        <v>1809</v>
      </c>
      <c r="M292" s="27" t="s">
        <v>197</v>
      </c>
      <c r="N292" s="28" t="s">
        <v>1810</v>
      </c>
      <c r="O292" s="27" t="s">
        <v>1811</v>
      </c>
      <c r="P292" s="27"/>
      <c r="Q292" s="27"/>
      <c r="R292" s="27" t="s">
        <v>23</v>
      </c>
      <c r="S292" s="27" t="s">
        <v>91</v>
      </c>
      <c r="T292" s="27" t="s">
        <v>887</v>
      </c>
      <c r="U292" s="27" t="s">
        <v>33</v>
      </c>
      <c r="V292" s="27">
        <v>2</v>
      </c>
      <c r="W292" s="27" t="s">
        <v>155</v>
      </c>
      <c r="X292" s="27" t="s">
        <v>587</v>
      </c>
      <c r="Y292" s="27"/>
      <c r="Z292" s="27" t="s">
        <v>101</v>
      </c>
      <c r="AA292" s="28"/>
      <c r="AB292" s="27"/>
      <c r="AC292" s="29"/>
      <c r="AD292" s="27"/>
      <c r="AE292" s="27">
        <v>46057</v>
      </c>
      <c r="AF292" s="27"/>
      <c r="AG292" s="27"/>
      <c r="AH292" s="27"/>
      <c r="AI292" s="27" t="s">
        <v>104</v>
      </c>
      <c r="AJ292" s="27" t="s">
        <v>105</v>
      </c>
      <c r="AK292" s="27" t="s">
        <v>1812</v>
      </c>
      <c r="AL292" s="27" t="s">
        <v>792</v>
      </c>
      <c r="AM292" s="27" t="s">
        <v>108</v>
      </c>
      <c r="AN2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2" s="27" t="str">
        <f>TEXT(casesIPO[[#This Row],[Created On]],"yyyy / mm")</f>
        <v>2026 / 02</v>
      </c>
      <c r="AS292" s="27" t="str">
        <f>casesIPO[[#This Row],[Interaction Type]]</f>
        <v>Return / Replace / Scrap</v>
      </c>
      <c r="AT29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93" spans="1:46" x14ac:dyDescent="0.25">
      <c r="A293" s="26">
        <v>46076.729571759301</v>
      </c>
      <c r="B293" s="27" t="s">
        <v>1813</v>
      </c>
      <c r="C293" s="27" t="s">
        <v>87</v>
      </c>
      <c r="D293" s="27" t="s">
        <v>194</v>
      </c>
      <c r="E293" s="27" t="s">
        <v>859</v>
      </c>
      <c r="F293" s="27"/>
      <c r="G293" s="27"/>
      <c r="H293" s="27" t="s">
        <v>14</v>
      </c>
      <c r="I293" s="27" t="s">
        <v>182</v>
      </c>
      <c r="J293" s="27" t="s">
        <v>1814</v>
      </c>
      <c r="K293" s="27" t="s">
        <v>34</v>
      </c>
      <c r="L293" s="27" t="s">
        <v>1815</v>
      </c>
      <c r="M293" s="27" t="s">
        <v>1123</v>
      </c>
      <c r="N293" s="28" t="s">
        <v>1816</v>
      </c>
      <c r="O293" s="27" t="s">
        <v>1817</v>
      </c>
      <c r="P293" s="27" t="s">
        <v>1816</v>
      </c>
      <c r="Q293" s="27"/>
      <c r="R293" s="27" t="s">
        <v>14</v>
      </c>
      <c r="S293" s="27" t="s">
        <v>182</v>
      </c>
      <c r="T293" s="27" t="s">
        <v>1814</v>
      </c>
      <c r="U293" s="27" t="s">
        <v>34</v>
      </c>
      <c r="V293" s="27">
        <v>1</v>
      </c>
      <c r="W293" s="27" t="s">
        <v>1327</v>
      </c>
      <c r="X293" s="27" t="s">
        <v>1818</v>
      </c>
      <c r="Y293" s="27"/>
      <c r="Z293" s="27" t="s">
        <v>133</v>
      </c>
      <c r="AA293" s="28"/>
      <c r="AB293" s="27"/>
      <c r="AC293" s="29"/>
      <c r="AD293" s="27"/>
      <c r="AE293" s="27"/>
      <c r="AF293" s="27">
        <v>45882.833333333299</v>
      </c>
      <c r="AG293" s="27"/>
      <c r="AH293" s="27"/>
      <c r="AI293" s="27" t="s">
        <v>204</v>
      </c>
      <c r="AJ293" s="27" t="s">
        <v>105</v>
      </c>
      <c r="AK293" s="27" t="s">
        <v>1516</v>
      </c>
      <c r="AL293" s="27" t="s">
        <v>1516</v>
      </c>
      <c r="AM293" s="27" t="s">
        <v>108</v>
      </c>
      <c r="AN2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2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OM - Incorrect Shipping &amp; Handling Charge</v>
      </c>
      <c r="AQ2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3" s="27" t="str">
        <f>TEXT(casesIPO[[#This Row],[Created On]],"yyyy / mm")</f>
        <v>2026 / 02</v>
      </c>
      <c r="AS293" s="27" t="str">
        <f>casesIPO[[#This Row],[Interaction Type]]</f>
        <v>Credit / Debit Request</v>
      </c>
      <c r="AT2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94" spans="1:46" x14ac:dyDescent="0.25">
      <c r="A294" s="26">
        <v>46077.332499999997</v>
      </c>
      <c r="B294" s="27" t="s">
        <v>1819</v>
      </c>
      <c r="C294" s="27" t="s">
        <v>87</v>
      </c>
      <c r="D294" s="27" t="s">
        <v>88</v>
      </c>
      <c r="E294" s="27" t="s">
        <v>110</v>
      </c>
      <c r="F294" s="27"/>
      <c r="G294" s="27"/>
      <c r="H294" s="27" t="s">
        <v>22</v>
      </c>
      <c r="I294" s="27" t="s">
        <v>124</v>
      </c>
      <c r="J294" s="27" t="s">
        <v>1820</v>
      </c>
      <c r="K294" s="27" t="s">
        <v>30</v>
      </c>
      <c r="L294" s="27" t="s">
        <v>1821</v>
      </c>
      <c r="M294" s="27" t="s">
        <v>1520</v>
      </c>
      <c r="N294" s="28" t="s">
        <v>1822</v>
      </c>
      <c r="O294" s="27" t="s">
        <v>1823</v>
      </c>
      <c r="P294" s="27" t="s">
        <v>1824</v>
      </c>
      <c r="Q294" s="27">
        <v>1</v>
      </c>
      <c r="R294" s="27" t="s">
        <v>22</v>
      </c>
      <c r="S294" s="27" t="s">
        <v>124</v>
      </c>
      <c r="T294" s="27" t="s">
        <v>1820</v>
      </c>
      <c r="U294" s="27" t="s">
        <v>30</v>
      </c>
      <c r="V294" s="27">
        <v>1</v>
      </c>
      <c r="W294" s="27" t="s">
        <v>811</v>
      </c>
      <c r="X294" s="27" t="s">
        <v>1825</v>
      </c>
      <c r="Y294" s="27"/>
      <c r="Z294" s="27" t="s">
        <v>101</v>
      </c>
      <c r="AA294" s="28"/>
      <c r="AB294" s="27"/>
      <c r="AC294" s="29"/>
      <c r="AD294" s="27"/>
      <c r="AE294" s="27"/>
      <c r="AF294" s="27"/>
      <c r="AG294" s="27">
        <v>46077</v>
      </c>
      <c r="AH294" s="27"/>
      <c r="AI294" s="27" t="s">
        <v>104</v>
      </c>
      <c r="AJ294" s="27" t="s">
        <v>105</v>
      </c>
      <c r="AK294" s="27" t="s">
        <v>1025</v>
      </c>
      <c r="AL294" s="27" t="s">
        <v>1826</v>
      </c>
      <c r="AM294" s="27" t="s">
        <v>108</v>
      </c>
      <c r="AN2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2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Handing</v>
      </c>
      <c r="AQ2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4" s="27" t="str">
        <f>TEXT(casesIPO[[#This Row],[Created On]],"yyyy / mm")</f>
        <v>2026 / 02</v>
      </c>
      <c r="AS294" s="27" t="str">
        <f>casesIPO[[#This Row],[Interaction Type]]</f>
        <v>Return / Replace / Scrap</v>
      </c>
      <c r="AT2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95" spans="1:46" x14ac:dyDescent="0.25">
      <c r="A295" s="26">
        <v>46077.338206018503</v>
      </c>
      <c r="B295" s="27" t="s">
        <v>1827</v>
      </c>
      <c r="C295" s="27" t="s">
        <v>87</v>
      </c>
      <c r="D295" s="27" t="s">
        <v>88</v>
      </c>
      <c r="E295" s="27" t="s">
        <v>110</v>
      </c>
      <c r="F295" s="27"/>
      <c r="G295" s="27"/>
      <c r="H295" s="27" t="s">
        <v>22</v>
      </c>
      <c r="I295" s="27" t="s">
        <v>124</v>
      </c>
      <c r="J295" s="27" t="s">
        <v>1828</v>
      </c>
      <c r="K295" s="27" t="s">
        <v>30</v>
      </c>
      <c r="L295" s="27" t="s">
        <v>1829</v>
      </c>
      <c r="M295" s="27" t="s">
        <v>471</v>
      </c>
      <c r="N295" s="28" t="s">
        <v>1830</v>
      </c>
      <c r="O295" s="27" t="s">
        <v>1831</v>
      </c>
      <c r="P295" s="27" t="s">
        <v>1832</v>
      </c>
      <c r="Q295" s="27"/>
      <c r="R295" s="27" t="s">
        <v>22</v>
      </c>
      <c r="S295" s="27" t="s">
        <v>124</v>
      </c>
      <c r="T295" s="27" t="s">
        <v>1828</v>
      </c>
      <c r="U295" s="27" t="s">
        <v>30</v>
      </c>
      <c r="V295" s="27">
        <v>2</v>
      </c>
      <c r="W295" s="27" t="s">
        <v>811</v>
      </c>
      <c r="X295" s="27" t="s">
        <v>1833</v>
      </c>
      <c r="Y295" s="27"/>
      <c r="Z295" s="27" t="s">
        <v>101</v>
      </c>
      <c r="AA295" s="28"/>
      <c r="AB295" s="27"/>
      <c r="AC295" s="29"/>
      <c r="AD295" s="27"/>
      <c r="AE295" s="27"/>
      <c r="AF295" s="27"/>
      <c r="AG295" s="27">
        <v>46077</v>
      </c>
      <c r="AH295" s="27"/>
      <c r="AI295" s="27" t="s">
        <v>1834</v>
      </c>
      <c r="AJ295" s="27" t="s">
        <v>134</v>
      </c>
      <c r="AK295" s="27" t="s">
        <v>1025</v>
      </c>
      <c r="AL295" s="27" t="s">
        <v>1025</v>
      </c>
      <c r="AM295" s="27" t="s">
        <v>108</v>
      </c>
      <c r="AN2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2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TD/TF</v>
      </c>
      <c r="AQ2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5" s="27" t="str">
        <f>TEXT(casesIPO[[#This Row],[Created On]],"yyyy / mm")</f>
        <v>2026 / 02</v>
      </c>
      <c r="AS295" s="27" t="str">
        <f>casesIPO[[#This Row],[Interaction Type]]</f>
        <v>Return / Replace / Scrap</v>
      </c>
      <c r="AT29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96" spans="1:46" x14ac:dyDescent="0.25">
      <c r="A296" s="26">
        <v>46077.4925</v>
      </c>
      <c r="B296" s="27" t="s">
        <v>1835</v>
      </c>
      <c r="C296" s="27" t="s">
        <v>87</v>
      </c>
      <c r="D296" s="27" t="s">
        <v>88</v>
      </c>
      <c r="E296" s="27" t="s">
        <v>89</v>
      </c>
      <c r="F296" s="27"/>
      <c r="G296" s="27" t="s">
        <v>90</v>
      </c>
      <c r="H296" s="27" t="s">
        <v>23</v>
      </c>
      <c r="I296" s="27" t="s">
        <v>91</v>
      </c>
      <c r="J296" s="27" t="s">
        <v>1375</v>
      </c>
      <c r="K296" s="27" t="s">
        <v>33</v>
      </c>
      <c r="L296" s="27" t="s">
        <v>1836</v>
      </c>
      <c r="M296" s="27" t="s">
        <v>127</v>
      </c>
      <c r="N296" s="28" t="s">
        <v>1837</v>
      </c>
      <c r="O296" s="27" t="s">
        <v>1838</v>
      </c>
      <c r="P296" s="27" t="s">
        <v>1839</v>
      </c>
      <c r="Q296" s="27">
        <v>6</v>
      </c>
      <c r="R296" s="27" t="s">
        <v>23</v>
      </c>
      <c r="S296" s="27" t="s">
        <v>91</v>
      </c>
      <c r="T296" s="27" t="s">
        <v>1375</v>
      </c>
      <c r="U296" s="27" t="s">
        <v>33</v>
      </c>
      <c r="V296" s="27">
        <v>1</v>
      </c>
      <c r="W296" s="27" t="s">
        <v>266</v>
      </c>
      <c r="X296" s="27" t="s">
        <v>629</v>
      </c>
      <c r="Y296" s="27" t="s">
        <v>630</v>
      </c>
      <c r="Z296" s="27" t="s">
        <v>101</v>
      </c>
      <c r="AA296" s="28"/>
      <c r="AB296" s="27" t="s">
        <v>1840</v>
      </c>
      <c r="AC296" s="29" t="s">
        <v>1841</v>
      </c>
      <c r="AD296" s="27"/>
      <c r="AE296" s="27"/>
      <c r="AF296" s="27">
        <v>45992.791666666701</v>
      </c>
      <c r="AG296" s="27"/>
      <c r="AH296" s="27"/>
      <c r="AI296" s="27" t="s">
        <v>104</v>
      </c>
      <c r="AJ296" s="27" t="s">
        <v>134</v>
      </c>
      <c r="AK296" s="27" t="s">
        <v>986</v>
      </c>
      <c r="AL296" s="27" t="s">
        <v>382</v>
      </c>
      <c r="AM296" s="27" t="s">
        <v>108</v>
      </c>
      <c r="AN2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2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Motor Not Pulling / Releasing</v>
      </c>
      <c r="AR296" s="27" t="str">
        <f>TEXT(casesIPO[[#This Row],[Created On]],"yyyy / mm")</f>
        <v>2026 / 02</v>
      </c>
      <c r="AS296" s="27" t="str">
        <f>casesIPO[[#This Row],[Interaction Type]]</f>
        <v>Return / Replace / Scrap</v>
      </c>
      <c r="AT29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97" spans="1:46" x14ac:dyDescent="0.25">
      <c r="A297" s="26">
        <v>46077.5062847222</v>
      </c>
      <c r="B297" s="27" t="s">
        <v>1842</v>
      </c>
      <c r="C297" s="27" t="s">
        <v>87</v>
      </c>
      <c r="D297" s="27" t="s">
        <v>88</v>
      </c>
      <c r="E297" s="27" t="s">
        <v>62</v>
      </c>
      <c r="F297" s="27"/>
      <c r="G297" s="27"/>
      <c r="H297" s="27" t="s">
        <v>14</v>
      </c>
      <c r="I297" s="27" t="s">
        <v>182</v>
      </c>
      <c r="J297" s="27" t="s">
        <v>730</v>
      </c>
      <c r="K297" s="27" t="s">
        <v>34</v>
      </c>
      <c r="L297" s="27" t="s">
        <v>1843</v>
      </c>
      <c r="M297" s="27" t="s">
        <v>1241</v>
      </c>
      <c r="N297" s="28" t="s">
        <v>1844</v>
      </c>
      <c r="O297" s="27" t="s">
        <v>1845</v>
      </c>
      <c r="P297" s="27" t="s">
        <v>1844</v>
      </c>
      <c r="Q297" s="27">
        <v>10</v>
      </c>
      <c r="R297" s="27" t="s">
        <v>14</v>
      </c>
      <c r="S297" s="27" t="s">
        <v>182</v>
      </c>
      <c r="T297" s="27" t="s">
        <v>730</v>
      </c>
      <c r="U297" s="27" t="s">
        <v>34</v>
      </c>
      <c r="V297" s="27">
        <v>10</v>
      </c>
      <c r="W297" s="27" t="s">
        <v>618</v>
      </c>
      <c r="X297" s="27" t="s">
        <v>619</v>
      </c>
      <c r="Y297" s="27"/>
      <c r="Z297" s="27" t="s">
        <v>53</v>
      </c>
      <c r="AA297" s="28"/>
      <c r="AB297" s="27" t="s">
        <v>1846</v>
      </c>
      <c r="AC297" s="29" t="s">
        <v>761</v>
      </c>
      <c r="AD297" s="27"/>
      <c r="AE297" s="27"/>
      <c r="AF297" s="27">
        <v>45929.833333333299</v>
      </c>
      <c r="AG297" s="27"/>
      <c r="AH297" s="27"/>
      <c r="AI297" s="27" t="s">
        <v>419</v>
      </c>
      <c r="AJ297" s="27" t="s">
        <v>134</v>
      </c>
      <c r="AK297" s="27" t="s">
        <v>192</v>
      </c>
      <c r="AL297" s="27" t="s">
        <v>192</v>
      </c>
      <c r="AM297" s="27" t="s">
        <v>108</v>
      </c>
      <c r="AN2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2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2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7" s="27" t="str">
        <f>TEXT(casesIPO[[#This Row],[Created On]],"yyyy / mm")</f>
        <v>2026 / 02</v>
      </c>
      <c r="AS297" s="27" t="str">
        <f>casesIPO[[#This Row],[Interaction Type]]</f>
        <v>Return / Replace / Scrap</v>
      </c>
      <c r="AT2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98" spans="1:46" x14ac:dyDescent="0.25">
      <c r="A298" s="26">
        <v>46077.520821759303</v>
      </c>
      <c r="B298" s="27" t="s">
        <v>1847</v>
      </c>
      <c r="C298" s="27" t="s">
        <v>87</v>
      </c>
      <c r="D298" s="27" t="s">
        <v>88</v>
      </c>
      <c r="E298" s="27" t="s">
        <v>62</v>
      </c>
      <c r="F298" s="27"/>
      <c r="G298" s="27"/>
      <c r="H298" s="27" t="s">
        <v>17</v>
      </c>
      <c r="I298" s="27" t="s">
        <v>148</v>
      </c>
      <c r="J298" s="27" t="s">
        <v>265</v>
      </c>
      <c r="K298" s="27" t="s">
        <v>35</v>
      </c>
      <c r="L298" s="27" t="s">
        <v>1848</v>
      </c>
      <c r="M298" s="27" t="s">
        <v>485</v>
      </c>
      <c r="N298" s="28" t="s">
        <v>1849</v>
      </c>
      <c r="O298" s="27" t="s">
        <v>1850</v>
      </c>
      <c r="P298" s="27" t="s">
        <v>1851</v>
      </c>
      <c r="Q298" s="27">
        <v>4</v>
      </c>
      <c r="R298" s="27" t="s">
        <v>17</v>
      </c>
      <c r="S298" s="27" t="s">
        <v>148</v>
      </c>
      <c r="T298" s="27" t="s">
        <v>265</v>
      </c>
      <c r="U298" s="27" t="s">
        <v>35</v>
      </c>
      <c r="V298" s="27">
        <v>8</v>
      </c>
      <c r="W298" s="27" t="s">
        <v>1852</v>
      </c>
      <c r="X298" s="27" t="s">
        <v>1853</v>
      </c>
      <c r="Y298" s="27"/>
      <c r="Z298" s="27" t="s">
        <v>133</v>
      </c>
      <c r="AA298" s="28"/>
      <c r="AB298" s="27" t="s">
        <v>1854</v>
      </c>
      <c r="AC298" s="29"/>
      <c r="AD298" s="27"/>
      <c r="AE298" s="27"/>
      <c r="AF298" s="27">
        <v>46071</v>
      </c>
      <c r="AG298" s="27"/>
      <c r="AH298" s="27"/>
      <c r="AI298" s="27" t="s">
        <v>419</v>
      </c>
      <c r="AJ298" s="27" t="s">
        <v>134</v>
      </c>
      <c r="AK298" s="27" t="s">
        <v>407</v>
      </c>
      <c r="AL298" s="27" t="s">
        <v>180</v>
      </c>
      <c r="AM298" s="27" t="s">
        <v>108</v>
      </c>
      <c r="AN2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Change / Cancel Request Not Processed</v>
      </c>
      <c r="AP2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Change / Cancel Request Not Processed OE</v>
      </c>
      <c r="AQ2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8" s="27" t="str">
        <f>TEXT(casesIPO[[#This Row],[Created On]],"yyyy / mm")</f>
        <v>2026 / 02</v>
      </c>
      <c r="AS298" s="27" t="str">
        <f>casesIPO[[#This Row],[Interaction Type]]</f>
        <v>Return / Replace / Scrap</v>
      </c>
      <c r="AT2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99" spans="1:46" x14ac:dyDescent="0.25">
      <c r="A299" s="26">
        <v>46077.572638888902</v>
      </c>
      <c r="B299" s="27" t="s">
        <v>1855</v>
      </c>
      <c r="C299" s="27" t="s">
        <v>87</v>
      </c>
      <c r="D299" s="27" t="s">
        <v>88</v>
      </c>
      <c r="E299" s="27" t="s">
        <v>110</v>
      </c>
      <c r="F299" s="27"/>
      <c r="G299" s="27"/>
      <c r="H299" s="27" t="s">
        <v>17</v>
      </c>
      <c r="I299" s="27" t="s">
        <v>148</v>
      </c>
      <c r="J299" s="27" t="s">
        <v>149</v>
      </c>
      <c r="K299" s="27" t="s">
        <v>35</v>
      </c>
      <c r="L299" s="27" t="s">
        <v>1856</v>
      </c>
      <c r="M299" s="27" t="s">
        <v>1857</v>
      </c>
      <c r="N299" s="28" t="s">
        <v>1858</v>
      </c>
      <c r="O299" s="27" t="s">
        <v>1859</v>
      </c>
      <c r="P299" s="27" t="s">
        <v>1860</v>
      </c>
      <c r="Q299" s="27">
        <v>2</v>
      </c>
      <c r="R299" s="27" t="s">
        <v>17</v>
      </c>
      <c r="S299" s="27" t="s">
        <v>148</v>
      </c>
      <c r="T299" s="27" t="s">
        <v>149</v>
      </c>
      <c r="U299" s="27" t="s">
        <v>35</v>
      </c>
      <c r="V299" s="27">
        <v>2</v>
      </c>
      <c r="W299" s="27" t="s">
        <v>119</v>
      </c>
      <c r="X299" s="27" t="s">
        <v>570</v>
      </c>
      <c r="Y299" s="27"/>
      <c r="Z299" s="27" t="s">
        <v>101</v>
      </c>
      <c r="AA299" s="28"/>
      <c r="AB299" s="27" t="s">
        <v>1861</v>
      </c>
      <c r="AC299" s="29"/>
      <c r="AD299" s="27"/>
      <c r="AE299" s="27"/>
      <c r="AF299" s="27">
        <v>46071.791666666701</v>
      </c>
      <c r="AG299" s="27"/>
      <c r="AH299" s="27"/>
      <c r="AI299" s="27" t="s">
        <v>104</v>
      </c>
      <c r="AJ299" s="27" t="s">
        <v>105</v>
      </c>
      <c r="AK299" s="27" t="s">
        <v>407</v>
      </c>
      <c r="AL299" s="27" t="s">
        <v>407</v>
      </c>
      <c r="AM299" s="27" t="s">
        <v>108</v>
      </c>
      <c r="AN2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2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2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9" s="27" t="str">
        <f>TEXT(casesIPO[[#This Row],[Created On]],"yyyy / mm")</f>
        <v>2026 / 02</v>
      </c>
      <c r="AS299" s="27" t="str">
        <f>casesIPO[[#This Row],[Interaction Type]]</f>
        <v>Return / Replace / Scrap</v>
      </c>
      <c r="AT29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00" spans="1:46" x14ac:dyDescent="0.25">
      <c r="A300" s="26">
        <v>46077.577210648102</v>
      </c>
      <c r="B300" s="27" t="s">
        <v>1862</v>
      </c>
      <c r="C300" s="27" t="s">
        <v>87</v>
      </c>
      <c r="D300" s="27" t="s">
        <v>88</v>
      </c>
      <c r="E300" s="27" t="s">
        <v>62</v>
      </c>
      <c r="F300" s="27"/>
      <c r="G300" s="27"/>
      <c r="H300" s="27" t="s">
        <v>14</v>
      </c>
      <c r="I300" s="27" t="s">
        <v>182</v>
      </c>
      <c r="J300" s="27" t="s">
        <v>183</v>
      </c>
      <c r="K300" s="27" t="s">
        <v>34</v>
      </c>
      <c r="L300" s="27" t="s">
        <v>1863</v>
      </c>
      <c r="M300" s="27" t="s">
        <v>1301</v>
      </c>
      <c r="N300" s="28" t="s">
        <v>1864</v>
      </c>
      <c r="O300" s="27" t="s">
        <v>1865</v>
      </c>
      <c r="P300" s="27" t="s">
        <v>1864</v>
      </c>
      <c r="Q300" s="27">
        <v>1</v>
      </c>
      <c r="R300" s="27" t="s">
        <v>14</v>
      </c>
      <c r="S300" s="27" t="s">
        <v>182</v>
      </c>
      <c r="T300" s="27" t="s">
        <v>183</v>
      </c>
      <c r="U300" s="27" t="s">
        <v>34</v>
      </c>
      <c r="V300" s="27">
        <v>1</v>
      </c>
      <c r="W300" s="27" t="s">
        <v>416</v>
      </c>
      <c r="X300" s="27" t="s">
        <v>417</v>
      </c>
      <c r="Y300" s="27"/>
      <c r="Z300" s="27" t="s">
        <v>53</v>
      </c>
      <c r="AA300" s="28"/>
      <c r="AB300" s="27" t="s">
        <v>1866</v>
      </c>
      <c r="AC300" s="29"/>
      <c r="AD300" s="27"/>
      <c r="AE300" s="27"/>
      <c r="AF300" s="27">
        <v>46050.791666666701</v>
      </c>
      <c r="AG300" s="27"/>
      <c r="AH300" s="27"/>
      <c r="AI300" s="27" t="s">
        <v>419</v>
      </c>
      <c r="AJ300" s="27" t="s">
        <v>134</v>
      </c>
      <c r="AK300" s="27" t="s">
        <v>106</v>
      </c>
      <c r="AL300" s="27" t="s">
        <v>695</v>
      </c>
      <c r="AM300" s="27" t="s">
        <v>108</v>
      </c>
      <c r="AN3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3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3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0" s="27" t="str">
        <f>TEXT(casesIPO[[#This Row],[Created On]],"yyyy / mm")</f>
        <v>2026 / 02</v>
      </c>
      <c r="AS300" s="27" t="str">
        <f>casesIPO[[#This Row],[Interaction Type]]</f>
        <v>Return / Replace / Scrap</v>
      </c>
      <c r="AT30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01" spans="1:46" x14ac:dyDescent="0.25">
      <c r="A301" s="26">
        <v>46077.591284722199</v>
      </c>
      <c r="B301" s="27" t="s">
        <v>1867</v>
      </c>
      <c r="C301" s="27" t="s">
        <v>87</v>
      </c>
      <c r="D301" s="27" t="s">
        <v>88</v>
      </c>
      <c r="E301" s="27" t="s">
        <v>62</v>
      </c>
      <c r="F301" s="27"/>
      <c r="G301" s="27"/>
      <c r="H301" s="27" t="s">
        <v>14</v>
      </c>
      <c r="I301" s="27" t="s">
        <v>182</v>
      </c>
      <c r="J301" s="27" t="s">
        <v>183</v>
      </c>
      <c r="K301" s="27" t="s">
        <v>34</v>
      </c>
      <c r="L301" s="27" t="s">
        <v>1868</v>
      </c>
      <c r="M301" s="27" t="s">
        <v>1869</v>
      </c>
      <c r="N301" s="28" t="s">
        <v>1870</v>
      </c>
      <c r="O301" s="27" t="s">
        <v>1871</v>
      </c>
      <c r="P301" s="27"/>
      <c r="Q301" s="27">
        <v>2</v>
      </c>
      <c r="R301" s="27" t="s">
        <v>14</v>
      </c>
      <c r="S301" s="27" t="s">
        <v>182</v>
      </c>
      <c r="T301" s="27" t="s">
        <v>183</v>
      </c>
      <c r="U301" s="27" t="s">
        <v>34</v>
      </c>
      <c r="V301" s="27">
        <v>1</v>
      </c>
      <c r="W301" s="27" t="s">
        <v>618</v>
      </c>
      <c r="X301" s="27" t="s">
        <v>619</v>
      </c>
      <c r="Y301" s="27"/>
      <c r="Z301" s="27" t="s">
        <v>53</v>
      </c>
      <c r="AA301" s="28"/>
      <c r="AB301" s="27" t="s">
        <v>1872</v>
      </c>
      <c r="AC301" s="29" t="s">
        <v>1873</v>
      </c>
      <c r="AD301" s="27"/>
      <c r="AE301" s="27"/>
      <c r="AF301" s="27">
        <v>46075.791666666701</v>
      </c>
      <c r="AG301" s="27"/>
      <c r="AH301" s="27"/>
      <c r="AI301" s="27" t="s">
        <v>419</v>
      </c>
      <c r="AJ301" s="27" t="s">
        <v>105</v>
      </c>
      <c r="AK301" s="27" t="s">
        <v>363</v>
      </c>
      <c r="AL301" s="27" t="s">
        <v>192</v>
      </c>
      <c r="AM301" s="27" t="s">
        <v>108</v>
      </c>
      <c r="AN3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1" s="27" t="str">
        <f>TEXT(casesIPO[[#This Row],[Created On]],"yyyy / mm")</f>
        <v>2026 / 02</v>
      </c>
      <c r="AS301" s="27" t="str">
        <f>casesIPO[[#This Row],[Interaction Type]]</f>
        <v>Return / Replace / Scrap</v>
      </c>
      <c r="AT30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02" spans="1:46" x14ac:dyDescent="0.25">
      <c r="A302" s="26">
        <v>46077.591284722199</v>
      </c>
      <c r="B302" s="27" t="s">
        <v>1867</v>
      </c>
      <c r="C302" s="27" t="s">
        <v>87</v>
      </c>
      <c r="D302" s="27" t="s">
        <v>88</v>
      </c>
      <c r="E302" s="27" t="s">
        <v>62</v>
      </c>
      <c r="F302" s="27"/>
      <c r="G302" s="27"/>
      <c r="H302" s="27" t="s">
        <v>14</v>
      </c>
      <c r="I302" s="27" t="s">
        <v>182</v>
      </c>
      <c r="J302" s="27" t="s">
        <v>183</v>
      </c>
      <c r="K302" s="27" t="s">
        <v>34</v>
      </c>
      <c r="L302" s="27" t="s">
        <v>1868</v>
      </c>
      <c r="M302" s="27" t="s">
        <v>1869</v>
      </c>
      <c r="N302" s="28" t="s">
        <v>1870</v>
      </c>
      <c r="O302" s="27" t="s">
        <v>1871</v>
      </c>
      <c r="P302" s="27"/>
      <c r="Q302" s="27">
        <v>1</v>
      </c>
      <c r="R302" s="27" t="s">
        <v>14</v>
      </c>
      <c r="S302" s="27" t="s">
        <v>182</v>
      </c>
      <c r="T302" s="27" t="s">
        <v>183</v>
      </c>
      <c r="U302" s="27" t="s">
        <v>34</v>
      </c>
      <c r="V302" s="27">
        <v>1</v>
      </c>
      <c r="W302" s="27" t="s">
        <v>618</v>
      </c>
      <c r="X302" s="27" t="s">
        <v>619</v>
      </c>
      <c r="Y302" s="27"/>
      <c r="Z302" s="27" t="s">
        <v>53</v>
      </c>
      <c r="AA302" s="28"/>
      <c r="AB302" s="27" t="s">
        <v>1874</v>
      </c>
      <c r="AC302" s="29" t="s">
        <v>761</v>
      </c>
      <c r="AD302" s="27"/>
      <c r="AE302" s="27"/>
      <c r="AF302" s="27">
        <v>46075.791666666701</v>
      </c>
      <c r="AG302" s="27"/>
      <c r="AH302" s="27"/>
      <c r="AI302" s="27" t="s">
        <v>419</v>
      </c>
      <c r="AJ302" s="27" t="s">
        <v>105</v>
      </c>
      <c r="AK302" s="27" t="s">
        <v>363</v>
      </c>
      <c r="AL302" s="27" t="s">
        <v>192</v>
      </c>
      <c r="AM302" s="27" t="s">
        <v>108</v>
      </c>
      <c r="AN3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2" s="27" t="str">
        <f>TEXT(casesIPO[[#This Row],[Created On]],"yyyy / mm")</f>
        <v>2026 / 02</v>
      </c>
      <c r="AS302" s="27" t="str">
        <f>casesIPO[[#This Row],[Interaction Type]]</f>
        <v>Return / Replace / Scrap</v>
      </c>
      <c r="AT3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03" spans="1:46" x14ac:dyDescent="0.25">
      <c r="A303" s="26">
        <v>46077.659201388902</v>
      </c>
      <c r="B303" s="27" t="s">
        <v>1875</v>
      </c>
      <c r="C303" s="27" t="s">
        <v>87</v>
      </c>
      <c r="D303" s="27" t="s">
        <v>88</v>
      </c>
      <c r="E303" s="27" t="s">
        <v>285</v>
      </c>
      <c r="F303" s="27"/>
      <c r="G303" s="27"/>
      <c r="H303" s="27" t="s">
        <v>22</v>
      </c>
      <c r="I303" s="27" t="s">
        <v>124</v>
      </c>
      <c r="J303" s="27" t="s">
        <v>125</v>
      </c>
      <c r="K303" s="27" t="s">
        <v>30</v>
      </c>
      <c r="L303" s="27" t="s">
        <v>1876</v>
      </c>
      <c r="M303" s="27" t="s">
        <v>1481</v>
      </c>
      <c r="N303" s="28" t="s">
        <v>1877</v>
      </c>
      <c r="O303" s="27" t="s">
        <v>1878</v>
      </c>
      <c r="P303" s="27" t="s">
        <v>1879</v>
      </c>
      <c r="Q303" s="27">
        <v>2</v>
      </c>
      <c r="R303" s="27" t="s">
        <v>22</v>
      </c>
      <c r="S303" s="27" t="s">
        <v>124</v>
      </c>
      <c r="T303" s="27" t="s">
        <v>125</v>
      </c>
      <c r="U303" s="27" t="s">
        <v>30</v>
      </c>
      <c r="V303" s="27">
        <v>1</v>
      </c>
      <c r="W303" s="27" t="s">
        <v>294</v>
      </c>
      <c r="X303" s="27" t="s">
        <v>1472</v>
      </c>
      <c r="Y303" s="27"/>
      <c r="Z303" s="27" t="s">
        <v>101</v>
      </c>
      <c r="AA303" s="28"/>
      <c r="AB303" s="27" t="s">
        <v>1880</v>
      </c>
      <c r="AC303" s="29"/>
      <c r="AD303" s="27"/>
      <c r="AE303" s="27"/>
      <c r="AF303" s="27"/>
      <c r="AG303" s="27">
        <v>46077</v>
      </c>
      <c r="AH303" s="27"/>
      <c r="AI303" s="27" t="s">
        <v>104</v>
      </c>
      <c r="AJ303" s="27" t="s">
        <v>105</v>
      </c>
      <c r="AK303" s="27" t="s">
        <v>1025</v>
      </c>
      <c r="AL303" s="27" t="s">
        <v>146</v>
      </c>
      <c r="AM303" s="27" t="s">
        <v>108</v>
      </c>
      <c r="AN3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3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 Concealed</v>
      </c>
      <c r="AQ3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3" s="27" t="str">
        <f>TEXT(casesIPO[[#This Row],[Created On]],"yyyy / mm")</f>
        <v>2026 / 02</v>
      </c>
      <c r="AS303" s="27" t="str">
        <f>casesIPO[[#This Row],[Interaction Type]]</f>
        <v>Return / Replace / Scrap</v>
      </c>
      <c r="AT3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04" spans="1:46" x14ac:dyDescent="0.25">
      <c r="A304" s="26">
        <v>46077.7253935185</v>
      </c>
      <c r="B304" s="27" t="s">
        <v>1881</v>
      </c>
      <c r="C304" s="27" t="s">
        <v>87</v>
      </c>
      <c r="D304" s="27" t="s">
        <v>88</v>
      </c>
      <c r="E304" s="27" t="s">
        <v>110</v>
      </c>
      <c r="F304" s="27"/>
      <c r="G304" s="27"/>
      <c r="H304" s="27" t="s">
        <v>23</v>
      </c>
      <c r="I304" s="27" t="s">
        <v>91</v>
      </c>
      <c r="J304" s="27" t="s">
        <v>1375</v>
      </c>
      <c r="K304" s="27" t="s">
        <v>33</v>
      </c>
      <c r="L304" s="27" t="s">
        <v>1882</v>
      </c>
      <c r="M304" s="27" t="s">
        <v>1883</v>
      </c>
      <c r="N304" s="28" t="s">
        <v>1884</v>
      </c>
      <c r="O304" s="27" t="s">
        <v>1885</v>
      </c>
      <c r="P304" s="27" t="s">
        <v>1886</v>
      </c>
      <c r="Q304" s="27">
        <v>12</v>
      </c>
      <c r="R304" s="27" t="s">
        <v>23</v>
      </c>
      <c r="S304" s="27" t="s">
        <v>91</v>
      </c>
      <c r="T304" s="27" t="s">
        <v>1375</v>
      </c>
      <c r="U304" s="27" t="s">
        <v>33</v>
      </c>
      <c r="V304" s="27">
        <v>1</v>
      </c>
      <c r="W304" s="27" t="s">
        <v>155</v>
      </c>
      <c r="X304" s="27" t="s">
        <v>587</v>
      </c>
      <c r="Y304" s="27"/>
      <c r="Z304" s="27" t="s">
        <v>101</v>
      </c>
      <c r="AA304" s="28"/>
      <c r="AB304" s="27"/>
      <c r="AC304" s="29"/>
      <c r="AD304" s="27"/>
      <c r="AE304" s="27"/>
      <c r="AF304" s="27">
        <v>45617.791666666701</v>
      </c>
      <c r="AG304" s="27"/>
      <c r="AH304" s="27"/>
      <c r="AI304" s="27" t="s">
        <v>104</v>
      </c>
      <c r="AJ304" s="27" t="s">
        <v>105</v>
      </c>
      <c r="AK304" s="27" t="s">
        <v>986</v>
      </c>
      <c r="AL304" s="27" t="s">
        <v>792</v>
      </c>
      <c r="AM304" s="27" t="s">
        <v>108</v>
      </c>
      <c r="AN3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3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4" s="27" t="str">
        <f>TEXT(casesIPO[[#This Row],[Created On]],"yyyy / mm")</f>
        <v>2026 / 02</v>
      </c>
      <c r="AS304" s="27" t="str">
        <f>casesIPO[[#This Row],[Interaction Type]]</f>
        <v>Return / Replace / Scrap</v>
      </c>
      <c r="AT30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05" spans="1:46" x14ac:dyDescent="0.25">
      <c r="A305" s="26">
        <v>46077.7354976852</v>
      </c>
      <c r="B305" s="27" t="s">
        <v>1887</v>
      </c>
      <c r="C305" s="27" t="s">
        <v>87</v>
      </c>
      <c r="D305" s="27" t="s">
        <v>88</v>
      </c>
      <c r="E305" s="27" t="s">
        <v>110</v>
      </c>
      <c r="F305" s="27"/>
      <c r="G305" s="27"/>
      <c r="H305" s="27" t="s">
        <v>720</v>
      </c>
      <c r="I305" s="27" t="s">
        <v>148</v>
      </c>
      <c r="J305" s="27" t="s">
        <v>1888</v>
      </c>
      <c r="K305" s="27" t="s">
        <v>31</v>
      </c>
      <c r="L305" s="27" t="s">
        <v>1889</v>
      </c>
      <c r="M305" s="27" t="s">
        <v>1123</v>
      </c>
      <c r="N305" s="28" t="s">
        <v>1890</v>
      </c>
      <c r="O305" s="27" t="s">
        <v>1891</v>
      </c>
      <c r="P305" s="27" t="s">
        <v>1892</v>
      </c>
      <c r="Q305" s="27">
        <v>1</v>
      </c>
      <c r="R305" s="27" t="s">
        <v>720</v>
      </c>
      <c r="S305" s="27" t="s">
        <v>148</v>
      </c>
      <c r="T305" s="27" t="s">
        <v>1888</v>
      </c>
      <c r="U305" s="27" t="s">
        <v>31</v>
      </c>
      <c r="V305" s="27">
        <v>288</v>
      </c>
      <c r="W305" s="27" t="s">
        <v>1034</v>
      </c>
      <c r="X305" s="27" t="s">
        <v>1035</v>
      </c>
      <c r="Y305" s="27"/>
      <c r="Z305" s="27" t="s">
        <v>53</v>
      </c>
      <c r="AA305" s="28"/>
      <c r="AB305" s="27" t="s">
        <v>1893</v>
      </c>
      <c r="AC305" s="29"/>
      <c r="AD305" s="27"/>
      <c r="AE305" s="27"/>
      <c r="AF305" s="27">
        <v>46057.791666666701</v>
      </c>
      <c r="AG305" s="27"/>
      <c r="AH305" s="27"/>
      <c r="AI305" s="27" t="s">
        <v>419</v>
      </c>
      <c r="AJ305" s="27" t="s">
        <v>134</v>
      </c>
      <c r="AK305" s="27" t="s">
        <v>407</v>
      </c>
      <c r="AL305" s="27" t="s">
        <v>407</v>
      </c>
      <c r="AM305" s="27" t="s">
        <v>108</v>
      </c>
      <c r="AN3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3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3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3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5" s="27" t="str">
        <f>TEXT(casesIPO[[#This Row],[Created On]],"yyyy / mm")</f>
        <v>2026 / 02</v>
      </c>
      <c r="AS305" s="27" t="str">
        <f>casesIPO[[#This Row],[Interaction Type]]</f>
        <v>Return / Replace / Scrap</v>
      </c>
      <c r="AT30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06" spans="1:46" x14ac:dyDescent="0.25">
      <c r="A306" s="26">
        <v>46077.7354976852</v>
      </c>
      <c r="B306" s="27" t="s">
        <v>1887</v>
      </c>
      <c r="C306" s="27" t="s">
        <v>87</v>
      </c>
      <c r="D306" s="27" t="s">
        <v>88</v>
      </c>
      <c r="E306" s="27" t="s">
        <v>110</v>
      </c>
      <c r="F306" s="27"/>
      <c r="G306" s="27"/>
      <c r="H306" s="27" t="s">
        <v>720</v>
      </c>
      <c r="I306" s="27" t="s">
        <v>148</v>
      </c>
      <c r="J306" s="27" t="s">
        <v>1888</v>
      </c>
      <c r="K306" s="27" t="s">
        <v>31</v>
      </c>
      <c r="L306" s="27" t="s">
        <v>1889</v>
      </c>
      <c r="M306" s="27" t="s">
        <v>1123</v>
      </c>
      <c r="N306" s="28" t="s">
        <v>1890</v>
      </c>
      <c r="O306" s="27" t="s">
        <v>1891</v>
      </c>
      <c r="P306" s="27" t="s">
        <v>1892</v>
      </c>
      <c r="Q306" s="27">
        <v>1</v>
      </c>
      <c r="R306" s="27" t="s">
        <v>720</v>
      </c>
      <c r="S306" s="27" t="s">
        <v>148</v>
      </c>
      <c r="T306" s="27" t="s">
        <v>1888</v>
      </c>
      <c r="U306" s="27" t="s">
        <v>31</v>
      </c>
      <c r="V306" s="27">
        <v>288</v>
      </c>
      <c r="W306" s="27" t="s">
        <v>1034</v>
      </c>
      <c r="X306" s="27" t="s">
        <v>1035</v>
      </c>
      <c r="Y306" s="27"/>
      <c r="Z306" s="27" t="s">
        <v>53</v>
      </c>
      <c r="AA306" s="28"/>
      <c r="AB306" s="27" t="s">
        <v>1894</v>
      </c>
      <c r="AC306" s="29"/>
      <c r="AD306" s="27"/>
      <c r="AE306" s="27"/>
      <c r="AF306" s="27">
        <v>46057.791666666701</v>
      </c>
      <c r="AG306" s="27"/>
      <c r="AH306" s="27"/>
      <c r="AI306" s="27" t="s">
        <v>104</v>
      </c>
      <c r="AJ306" s="27" t="s">
        <v>134</v>
      </c>
      <c r="AK306" s="27" t="s">
        <v>407</v>
      </c>
      <c r="AL306" s="27" t="s">
        <v>407</v>
      </c>
      <c r="AM306" s="27" t="s">
        <v>108</v>
      </c>
      <c r="AN3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3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3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3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6" s="27" t="str">
        <f>TEXT(casesIPO[[#This Row],[Created On]],"yyyy / mm")</f>
        <v>2026 / 02</v>
      </c>
      <c r="AS306" s="27" t="str">
        <f>casesIPO[[#This Row],[Interaction Type]]</f>
        <v>Return / Replace / Scrap</v>
      </c>
      <c r="AT30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07" spans="1:46" x14ac:dyDescent="0.25">
      <c r="A307" s="26">
        <v>46077.751435185201</v>
      </c>
      <c r="B307" s="27" t="s">
        <v>1895</v>
      </c>
      <c r="C307" s="27" t="s">
        <v>87</v>
      </c>
      <c r="D307" s="27" t="s">
        <v>88</v>
      </c>
      <c r="E307" s="27" t="s">
        <v>110</v>
      </c>
      <c r="F307" s="27"/>
      <c r="G307" s="27"/>
      <c r="H307" s="27" t="s">
        <v>17</v>
      </c>
      <c r="I307" s="27" t="s">
        <v>148</v>
      </c>
      <c r="J307" s="27" t="s">
        <v>169</v>
      </c>
      <c r="K307" s="27" t="s">
        <v>31</v>
      </c>
      <c r="L307" s="27" t="s">
        <v>1896</v>
      </c>
      <c r="M307" s="27" t="s">
        <v>1897</v>
      </c>
      <c r="N307" s="28" t="s">
        <v>1898</v>
      </c>
      <c r="O307" s="27" t="s">
        <v>1899</v>
      </c>
      <c r="P307" s="27" t="s">
        <v>1900</v>
      </c>
      <c r="Q307" s="27">
        <v>7</v>
      </c>
      <c r="R307" s="27" t="s">
        <v>17</v>
      </c>
      <c r="S307" s="27" t="s">
        <v>148</v>
      </c>
      <c r="T307" s="27" t="s">
        <v>169</v>
      </c>
      <c r="U307" s="27" t="s">
        <v>31</v>
      </c>
      <c r="V307" s="27">
        <v>3</v>
      </c>
      <c r="W307" s="27" t="s">
        <v>155</v>
      </c>
      <c r="X307" s="27" t="s">
        <v>156</v>
      </c>
      <c r="Y307" s="27"/>
      <c r="Z307" s="27" t="s">
        <v>101</v>
      </c>
      <c r="AA307" s="28"/>
      <c r="AB307" s="27" t="s">
        <v>1901</v>
      </c>
      <c r="AC307" s="29" t="s">
        <v>1902</v>
      </c>
      <c r="AD307" s="27" t="s">
        <v>161</v>
      </c>
      <c r="AE307" s="27"/>
      <c r="AF307" s="27">
        <v>45958.833333333299</v>
      </c>
      <c r="AG307" s="27"/>
      <c r="AH307" s="27"/>
      <c r="AI307" s="27" t="s">
        <v>104</v>
      </c>
      <c r="AJ307" s="27" t="s">
        <v>105</v>
      </c>
      <c r="AK307" s="27" t="s">
        <v>538</v>
      </c>
      <c r="AL307" s="27" t="s">
        <v>180</v>
      </c>
      <c r="AM307" s="27" t="s">
        <v>108</v>
      </c>
      <c r="AN3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3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7" s="27" t="str">
        <f>TEXT(casesIPO[[#This Row],[Created On]],"yyyy / mm")</f>
        <v>2026 / 02</v>
      </c>
      <c r="AS307" s="27" t="str">
        <f>casesIPO[[#This Row],[Interaction Type]]</f>
        <v>Return / Replace / Scrap</v>
      </c>
      <c r="AT3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08" spans="1:46" x14ac:dyDescent="0.25">
      <c r="A308" s="26">
        <v>46077.751435185201</v>
      </c>
      <c r="B308" s="27" t="s">
        <v>1895</v>
      </c>
      <c r="C308" s="27" t="s">
        <v>87</v>
      </c>
      <c r="D308" s="27" t="s">
        <v>88</v>
      </c>
      <c r="E308" s="27" t="s">
        <v>110</v>
      </c>
      <c r="F308" s="27"/>
      <c r="G308" s="27"/>
      <c r="H308" s="27" t="s">
        <v>17</v>
      </c>
      <c r="I308" s="27" t="s">
        <v>148</v>
      </c>
      <c r="J308" s="27" t="s">
        <v>169</v>
      </c>
      <c r="K308" s="27" t="s">
        <v>31</v>
      </c>
      <c r="L308" s="27" t="s">
        <v>1896</v>
      </c>
      <c r="M308" s="27" t="s">
        <v>1897</v>
      </c>
      <c r="N308" s="28" t="s">
        <v>1898</v>
      </c>
      <c r="O308" s="27" t="s">
        <v>1899</v>
      </c>
      <c r="P308" s="27" t="s">
        <v>1900</v>
      </c>
      <c r="Q308" s="27">
        <v>7</v>
      </c>
      <c r="R308" s="27" t="s">
        <v>17</v>
      </c>
      <c r="S308" s="27" t="s">
        <v>148</v>
      </c>
      <c r="T308" s="27" t="s">
        <v>169</v>
      </c>
      <c r="U308" s="27" t="s">
        <v>31</v>
      </c>
      <c r="V308" s="27">
        <v>3</v>
      </c>
      <c r="W308" s="27" t="s">
        <v>155</v>
      </c>
      <c r="X308" s="27" t="s">
        <v>156</v>
      </c>
      <c r="Y308" s="27"/>
      <c r="Z308" s="27" t="s">
        <v>101</v>
      </c>
      <c r="AA308" s="28"/>
      <c r="AB308" s="27" t="s">
        <v>1903</v>
      </c>
      <c r="AC308" s="29" t="s">
        <v>1902</v>
      </c>
      <c r="AD308" s="27"/>
      <c r="AE308" s="27"/>
      <c r="AF308" s="27">
        <v>45958.833333333299</v>
      </c>
      <c r="AG308" s="27"/>
      <c r="AH308" s="27"/>
      <c r="AI308" s="27" t="s">
        <v>104</v>
      </c>
      <c r="AJ308" s="27" t="s">
        <v>105</v>
      </c>
      <c r="AK308" s="27" t="s">
        <v>538</v>
      </c>
      <c r="AL308" s="27" t="s">
        <v>180</v>
      </c>
      <c r="AM308" s="27" t="s">
        <v>108</v>
      </c>
      <c r="AN3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3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8" s="27" t="str">
        <f>TEXT(casesIPO[[#This Row],[Created On]],"yyyy / mm")</f>
        <v>2026 / 02</v>
      </c>
      <c r="AS308" s="27" t="str">
        <f>casesIPO[[#This Row],[Interaction Type]]</f>
        <v>Return / Replace / Scrap</v>
      </c>
      <c r="AT30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09" spans="1:46" x14ac:dyDescent="0.25">
      <c r="A309" s="26">
        <v>46078.438090277799</v>
      </c>
      <c r="B309" s="27" t="s">
        <v>1904</v>
      </c>
      <c r="C309" s="27" t="s">
        <v>87</v>
      </c>
      <c r="D309" s="27" t="s">
        <v>88</v>
      </c>
      <c r="E309" s="27" t="s">
        <v>110</v>
      </c>
      <c r="F309" s="27"/>
      <c r="G309" s="27"/>
      <c r="H309" s="27" t="s">
        <v>22</v>
      </c>
      <c r="I309" s="27" t="s">
        <v>124</v>
      </c>
      <c r="J309" s="27" t="s">
        <v>125</v>
      </c>
      <c r="K309" s="27" t="s">
        <v>30</v>
      </c>
      <c r="L309" s="27" t="s">
        <v>1905</v>
      </c>
      <c r="M309" s="27" t="s">
        <v>1906</v>
      </c>
      <c r="N309" s="28" t="s">
        <v>1907</v>
      </c>
      <c r="O309" s="27" t="s">
        <v>1908</v>
      </c>
      <c r="P309" s="27" t="s">
        <v>1909</v>
      </c>
      <c r="Q309" s="27">
        <v>3</v>
      </c>
      <c r="R309" s="27"/>
      <c r="S309" s="27"/>
      <c r="T309" s="27"/>
      <c r="U309" s="27"/>
      <c r="V309" s="27">
        <v>1</v>
      </c>
      <c r="W309" s="27"/>
      <c r="X309" s="27"/>
      <c r="Y309" s="27"/>
      <c r="Z309" s="27"/>
      <c r="AA309" s="28"/>
      <c r="AB309" s="27" t="s">
        <v>1910</v>
      </c>
      <c r="AC309" s="29"/>
      <c r="AD309" s="27"/>
      <c r="AE309" s="27"/>
      <c r="AF309" s="27">
        <v>46031.791666666701</v>
      </c>
      <c r="AG309" s="27"/>
      <c r="AH309" s="27"/>
      <c r="AI309" s="27"/>
      <c r="AJ309" s="27" t="s">
        <v>105</v>
      </c>
      <c r="AK309" s="27" t="s">
        <v>106</v>
      </c>
      <c r="AL309" s="27" t="s">
        <v>1911</v>
      </c>
      <c r="AM309" s="27" t="s">
        <v>108</v>
      </c>
      <c r="AN3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9" s="27" t="str">
        <f>TEXT(casesIPO[[#This Row],[Created On]],"yyyy / mm")</f>
        <v>2026 / 02</v>
      </c>
      <c r="AS309" s="27" t="str">
        <f>casesIPO[[#This Row],[Interaction Type]]</f>
        <v>Return / Replace / Scrap</v>
      </c>
      <c r="AT30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10" spans="1:46" x14ac:dyDescent="0.25">
      <c r="A310" s="26">
        <v>46078.4387615741</v>
      </c>
      <c r="B310" s="27" t="s">
        <v>1912</v>
      </c>
      <c r="C310" s="27" t="s">
        <v>87</v>
      </c>
      <c r="D310" s="27" t="s">
        <v>88</v>
      </c>
      <c r="E310" s="27" t="s">
        <v>110</v>
      </c>
      <c r="F310" s="27"/>
      <c r="G310" s="27"/>
      <c r="H310" s="27" t="s">
        <v>23</v>
      </c>
      <c r="I310" s="27" t="s">
        <v>91</v>
      </c>
      <c r="J310" s="27" t="s">
        <v>251</v>
      </c>
      <c r="K310" s="27" t="s">
        <v>33</v>
      </c>
      <c r="L310" s="27" t="s">
        <v>1913</v>
      </c>
      <c r="M310" s="27" t="s">
        <v>1914</v>
      </c>
      <c r="N310" s="28" t="s">
        <v>1915</v>
      </c>
      <c r="O310" s="27" t="s">
        <v>1916</v>
      </c>
      <c r="P310" s="27"/>
      <c r="Q310" s="27"/>
      <c r="R310" s="27" t="s">
        <v>23</v>
      </c>
      <c r="S310" s="27" t="s">
        <v>91</v>
      </c>
      <c r="T310" s="27" t="s">
        <v>92</v>
      </c>
      <c r="U310" s="27" t="s">
        <v>33</v>
      </c>
      <c r="V310" s="27">
        <v>6</v>
      </c>
      <c r="W310" s="27" t="s">
        <v>119</v>
      </c>
      <c r="X310" s="27" t="s">
        <v>120</v>
      </c>
      <c r="Y310" s="27"/>
      <c r="Z310" s="27" t="s">
        <v>101</v>
      </c>
      <c r="AA310" s="28"/>
      <c r="AB310" s="27"/>
      <c r="AC310" s="29" t="s">
        <v>1917</v>
      </c>
      <c r="AD310" s="27"/>
      <c r="AE310" s="27"/>
      <c r="AF310" s="27"/>
      <c r="AG310" s="27">
        <v>46078</v>
      </c>
      <c r="AH310" s="27"/>
      <c r="AI310" s="27" t="s">
        <v>104</v>
      </c>
      <c r="AJ310" s="27" t="s">
        <v>134</v>
      </c>
      <c r="AK310" s="27" t="s">
        <v>1918</v>
      </c>
      <c r="AL310" s="27" t="s">
        <v>1918</v>
      </c>
      <c r="AM310" s="27" t="s">
        <v>108</v>
      </c>
      <c r="AN3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3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3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0" s="27" t="str">
        <f>TEXT(casesIPO[[#This Row],[Created On]],"yyyy / mm")</f>
        <v>2026 / 02</v>
      </c>
      <c r="AS310" s="27" t="str">
        <f>casesIPO[[#This Row],[Interaction Type]]</f>
        <v>Return / Replace / Scrap</v>
      </c>
      <c r="AT31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1" spans="1:46" x14ac:dyDescent="0.25">
      <c r="A311" s="26">
        <v>46078.449675925898</v>
      </c>
      <c r="B311" s="27" t="s">
        <v>1919</v>
      </c>
      <c r="C311" s="27" t="s">
        <v>87</v>
      </c>
      <c r="D311" s="27" t="s">
        <v>88</v>
      </c>
      <c r="E311" s="27" t="s">
        <v>89</v>
      </c>
      <c r="F311" s="27"/>
      <c r="G311" s="27" t="s">
        <v>168</v>
      </c>
      <c r="H311" s="27" t="s">
        <v>18</v>
      </c>
      <c r="I311" s="27" t="s">
        <v>460</v>
      </c>
      <c r="J311" s="27" t="s">
        <v>1920</v>
      </c>
      <c r="K311" s="27" t="s">
        <v>35</v>
      </c>
      <c r="L311" s="27" t="s">
        <v>1921</v>
      </c>
      <c r="M311" s="27" t="s">
        <v>1922</v>
      </c>
      <c r="N311" s="28" t="s">
        <v>1923</v>
      </c>
      <c r="O311" s="27"/>
      <c r="P311" s="27"/>
      <c r="Q311" s="27"/>
      <c r="R311" s="27" t="s">
        <v>18</v>
      </c>
      <c r="S311" s="27" t="s">
        <v>460</v>
      </c>
      <c r="T311" s="27" t="s">
        <v>1920</v>
      </c>
      <c r="U311" s="27" t="s">
        <v>35</v>
      </c>
      <c r="V311" s="27">
        <v>1</v>
      </c>
      <c r="W311" s="27" t="s">
        <v>266</v>
      </c>
      <c r="X311" s="27" t="s">
        <v>510</v>
      </c>
      <c r="Y311" s="27"/>
      <c r="Z311" s="27" t="s">
        <v>101</v>
      </c>
      <c r="AA311" s="28"/>
      <c r="AB311" s="27"/>
      <c r="AC311" s="29" t="s">
        <v>282</v>
      </c>
      <c r="AD311" s="27"/>
      <c r="AE311" s="27"/>
      <c r="AF311" s="27"/>
      <c r="AG311" s="27">
        <v>45534.083333333299</v>
      </c>
      <c r="AH311" s="27"/>
      <c r="AI311" s="27" t="s">
        <v>178</v>
      </c>
      <c r="AJ311" s="27" t="s">
        <v>105</v>
      </c>
      <c r="AK311" s="27" t="s">
        <v>1924</v>
      </c>
      <c r="AL311" s="27" t="s">
        <v>1924</v>
      </c>
      <c r="AM311" s="27" t="s">
        <v>108</v>
      </c>
      <c r="AN3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3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1" s="27" t="str">
        <f>TEXT(casesIPO[[#This Row],[Created On]],"yyyy / mm")</f>
        <v>2026 / 02</v>
      </c>
      <c r="AS311" s="27" t="str">
        <f>casesIPO[[#This Row],[Interaction Type]]</f>
        <v>Return / Replace / Scrap</v>
      </c>
      <c r="AT31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2" spans="1:46" x14ac:dyDescent="0.25">
      <c r="A312" s="26">
        <v>46078.524328703701</v>
      </c>
      <c r="B312" s="27" t="s">
        <v>1925</v>
      </c>
      <c r="C312" s="27" t="s">
        <v>87</v>
      </c>
      <c r="D312" s="27" t="s">
        <v>88</v>
      </c>
      <c r="E312" s="27" t="s">
        <v>89</v>
      </c>
      <c r="F312" s="27"/>
      <c r="G312" s="27" t="s">
        <v>168</v>
      </c>
      <c r="H312" s="27" t="s">
        <v>17</v>
      </c>
      <c r="I312" s="27" t="s">
        <v>148</v>
      </c>
      <c r="J312" s="27" t="s">
        <v>265</v>
      </c>
      <c r="K312" s="27" t="s">
        <v>31</v>
      </c>
      <c r="L312" s="27" t="s">
        <v>1926</v>
      </c>
      <c r="M312" s="27" t="s">
        <v>1927</v>
      </c>
      <c r="N312" s="28" t="s">
        <v>1928</v>
      </c>
      <c r="O312" s="27"/>
      <c r="P312" s="27"/>
      <c r="Q312" s="27"/>
      <c r="R312" s="27" t="s">
        <v>17</v>
      </c>
      <c r="S312" s="27" t="s">
        <v>148</v>
      </c>
      <c r="T312" s="27" t="s">
        <v>265</v>
      </c>
      <c r="U312" s="27" t="s">
        <v>31</v>
      </c>
      <c r="V312" s="27">
        <v>2</v>
      </c>
      <c r="W312" s="27" t="s">
        <v>266</v>
      </c>
      <c r="X312" s="27" t="s">
        <v>175</v>
      </c>
      <c r="Y312" s="27" t="s">
        <v>267</v>
      </c>
      <c r="Z312" s="27" t="s">
        <v>101</v>
      </c>
      <c r="AA312" s="28"/>
      <c r="AB312" s="27" t="s">
        <v>1929</v>
      </c>
      <c r="AC312" s="29" t="s">
        <v>458</v>
      </c>
      <c r="AD312" s="27" t="s">
        <v>1930</v>
      </c>
      <c r="AE312" s="27"/>
      <c r="AF312" s="27">
        <v>45034.083333333299</v>
      </c>
      <c r="AG312" s="27"/>
      <c r="AH312" s="27"/>
      <c r="AI312" s="27" t="s">
        <v>178</v>
      </c>
      <c r="AJ312" s="27" t="s">
        <v>134</v>
      </c>
      <c r="AK312" s="27" t="s">
        <v>1931</v>
      </c>
      <c r="AL312" s="27" t="s">
        <v>1931</v>
      </c>
      <c r="AM312" s="27" t="s">
        <v>108</v>
      </c>
      <c r="AN3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3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312" s="27" t="str">
        <f>TEXT(casesIPO[[#This Row],[Created On]],"yyyy / mm")</f>
        <v>2026 / 02</v>
      </c>
      <c r="AS312" s="27" t="str">
        <f>casesIPO[[#This Row],[Interaction Type]]</f>
        <v>Return / Replace / Scrap</v>
      </c>
      <c r="AT31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3" spans="1:46" x14ac:dyDescent="0.25">
      <c r="A313" s="26">
        <v>46078.633553240703</v>
      </c>
      <c r="B313" s="27" t="s">
        <v>1932</v>
      </c>
      <c r="C313" s="27" t="s">
        <v>87</v>
      </c>
      <c r="D313" s="27" t="s">
        <v>88</v>
      </c>
      <c r="E313" s="27" t="s">
        <v>110</v>
      </c>
      <c r="F313" s="27"/>
      <c r="G313" s="27"/>
      <c r="H313" s="27" t="s">
        <v>17</v>
      </c>
      <c r="I313" s="27" t="s">
        <v>148</v>
      </c>
      <c r="J313" s="27" t="s">
        <v>1933</v>
      </c>
      <c r="K313" s="27" t="s">
        <v>31</v>
      </c>
      <c r="L313" s="27" t="s">
        <v>1934</v>
      </c>
      <c r="M313" s="27" t="s">
        <v>127</v>
      </c>
      <c r="N313" s="28" t="s">
        <v>1935</v>
      </c>
      <c r="O313" s="27" t="s">
        <v>1936</v>
      </c>
      <c r="P313" s="27" t="s">
        <v>1937</v>
      </c>
      <c r="Q313" s="27"/>
      <c r="R313" s="27"/>
      <c r="S313" s="27"/>
      <c r="T313" s="27"/>
      <c r="U313" s="27"/>
      <c r="V313" s="27">
        <v>1</v>
      </c>
      <c r="W313" s="27"/>
      <c r="X313" s="27"/>
      <c r="Y313" s="27"/>
      <c r="Z313" s="27"/>
      <c r="AA313" s="28"/>
      <c r="AB313" s="27" t="s">
        <v>1938</v>
      </c>
      <c r="AC313" s="29"/>
      <c r="AD313" s="27"/>
      <c r="AE313" s="27"/>
      <c r="AF313" s="27">
        <v>46071.791666666701</v>
      </c>
      <c r="AG313" s="27"/>
      <c r="AH313" s="27"/>
      <c r="AI313" s="27"/>
      <c r="AJ313" s="27" t="s">
        <v>134</v>
      </c>
      <c r="AK313" s="27" t="s">
        <v>106</v>
      </c>
      <c r="AL313" s="27" t="s">
        <v>106</v>
      </c>
      <c r="AM313" s="27" t="s">
        <v>108</v>
      </c>
      <c r="AN3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3" s="27" t="str">
        <f>TEXT(casesIPO[[#This Row],[Created On]],"yyyy / mm")</f>
        <v>2026 / 02</v>
      </c>
      <c r="AS313" s="27" t="str">
        <f>casesIPO[[#This Row],[Interaction Type]]</f>
        <v>Return / Replace / Scrap</v>
      </c>
      <c r="AT3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14" spans="1:46" x14ac:dyDescent="0.25">
      <c r="A314" s="26">
        <v>46078.670960648102</v>
      </c>
      <c r="B314" s="27" t="s">
        <v>1939</v>
      </c>
      <c r="C314" s="27" t="s">
        <v>87</v>
      </c>
      <c r="D314" s="27" t="s">
        <v>88</v>
      </c>
      <c r="E314" s="27" t="s">
        <v>285</v>
      </c>
      <c r="F314" s="27"/>
      <c r="G314" s="27"/>
      <c r="H314" s="27" t="s">
        <v>12</v>
      </c>
      <c r="I314" s="27" t="s">
        <v>111</v>
      </c>
      <c r="J314" s="27" t="s">
        <v>931</v>
      </c>
      <c r="K314" s="27" t="s">
        <v>33</v>
      </c>
      <c r="L314" s="27" t="s">
        <v>1940</v>
      </c>
      <c r="M314" s="27" t="s">
        <v>1941</v>
      </c>
      <c r="N314" s="28" t="s">
        <v>1942</v>
      </c>
      <c r="O314" s="27" t="s">
        <v>1943</v>
      </c>
      <c r="P314" s="27" t="s">
        <v>1944</v>
      </c>
      <c r="Q314" s="27">
        <v>21</v>
      </c>
      <c r="R314" s="27" t="s">
        <v>12</v>
      </c>
      <c r="S314" s="27" t="s">
        <v>111</v>
      </c>
      <c r="T314" s="27" t="s">
        <v>931</v>
      </c>
      <c r="U314" s="27" t="s">
        <v>33</v>
      </c>
      <c r="V314" s="27">
        <v>1</v>
      </c>
      <c r="W314" s="27" t="s">
        <v>300</v>
      </c>
      <c r="X314" s="27" t="s">
        <v>301</v>
      </c>
      <c r="Y314" s="27"/>
      <c r="Z314" s="27" t="s">
        <v>296</v>
      </c>
      <c r="AA314" s="28"/>
      <c r="AB314" s="27" t="s">
        <v>1945</v>
      </c>
      <c r="AC314" s="29"/>
      <c r="AD314" s="27"/>
      <c r="AE314" s="27"/>
      <c r="AF314" s="27">
        <v>46078.791666666701</v>
      </c>
      <c r="AG314" s="27"/>
      <c r="AH314" s="27"/>
      <c r="AI314" s="27" t="s">
        <v>104</v>
      </c>
      <c r="AJ314" s="27" t="s">
        <v>105</v>
      </c>
      <c r="AK314" s="27" t="s">
        <v>1946</v>
      </c>
      <c r="AL314" s="27" t="s">
        <v>122</v>
      </c>
      <c r="AM314" s="27" t="s">
        <v>108</v>
      </c>
      <c r="AN3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3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3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3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4" s="27" t="str">
        <f>TEXT(casesIPO[[#This Row],[Created On]],"yyyy / mm")</f>
        <v>2026 / 02</v>
      </c>
      <c r="AS314" s="27" t="str">
        <f>casesIPO[[#This Row],[Interaction Type]]</f>
        <v>Return / Replace / Scrap</v>
      </c>
      <c r="AT3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5" spans="1:46" x14ac:dyDescent="0.25">
      <c r="A315" s="26">
        <v>46078.706168981502</v>
      </c>
      <c r="B315" s="27" t="s">
        <v>1947</v>
      </c>
      <c r="C315" s="27" t="s">
        <v>87</v>
      </c>
      <c r="D315" s="27" t="s">
        <v>88</v>
      </c>
      <c r="E315" s="27" t="s">
        <v>89</v>
      </c>
      <c r="F315" s="27"/>
      <c r="G315" s="27" t="s">
        <v>90</v>
      </c>
      <c r="H315" s="27" t="s">
        <v>18</v>
      </c>
      <c r="I315" s="27" t="s">
        <v>460</v>
      </c>
      <c r="J315" s="27" t="s">
        <v>461</v>
      </c>
      <c r="K315" s="27" t="s">
        <v>31</v>
      </c>
      <c r="L315" s="27" t="s">
        <v>1948</v>
      </c>
      <c r="M315" s="27" t="s">
        <v>1949</v>
      </c>
      <c r="N315" s="28" t="s">
        <v>1950</v>
      </c>
      <c r="O315" s="27"/>
      <c r="P315" s="27"/>
      <c r="Q315" s="27"/>
      <c r="R315" s="27" t="s">
        <v>18</v>
      </c>
      <c r="S315" s="27" t="s">
        <v>460</v>
      </c>
      <c r="T315" s="27" t="s">
        <v>461</v>
      </c>
      <c r="U315" s="27" t="s">
        <v>31</v>
      </c>
      <c r="V315" s="27">
        <v>20</v>
      </c>
      <c r="W315" s="27" t="s">
        <v>266</v>
      </c>
      <c r="X315" s="27" t="s">
        <v>279</v>
      </c>
      <c r="Y315" s="27" t="s">
        <v>677</v>
      </c>
      <c r="Z315" s="27" t="s">
        <v>101</v>
      </c>
      <c r="AA315" s="28"/>
      <c r="AB315" s="27"/>
      <c r="AC315" s="29" t="s">
        <v>1930</v>
      </c>
      <c r="AD315" s="27"/>
      <c r="AE315" s="27"/>
      <c r="AF315" s="27"/>
      <c r="AG315" s="27">
        <v>46038.083333333299</v>
      </c>
      <c r="AH315" s="27"/>
      <c r="AI315" s="27" t="s">
        <v>178</v>
      </c>
      <c r="AJ315" s="27" t="s">
        <v>105</v>
      </c>
      <c r="AK315" s="27" t="s">
        <v>1924</v>
      </c>
      <c r="AL315" s="27" t="s">
        <v>1924</v>
      </c>
      <c r="AM315" s="27" t="s">
        <v>108</v>
      </c>
      <c r="AN3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3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315" s="27" t="str">
        <f>TEXT(casesIPO[[#This Row],[Created On]],"yyyy / mm")</f>
        <v>2026 / 02</v>
      </c>
      <c r="AS315" s="27" t="str">
        <f>casesIPO[[#This Row],[Interaction Type]]</f>
        <v>Return / Replace / Scrap</v>
      </c>
      <c r="AT31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6" spans="1:46" x14ac:dyDescent="0.25">
      <c r="A316" s="26">
        <v>46079.276157407403</v>
      </c>
      <c r="B316" s="27" t="s">
        <v>1951</v>
      </c>
      <c r="C316" s="27" t="s">
        <v>87</v>
      </c>
      <c r="D316" s="27" t="s">
        <v>88</v>
      </c>
      <c r="E316" s="27" t="s">
        <v>110</v>
      </c>
      <c r="F316" s="27"/>
      <c r="G316" s="27"/>
      <c r="H316" s="27" t="s">
        <v>22</v>
      </c>
      <c r="I316" s="27" t="s">
        <v>124</v>
      </c>
      <c r="J316" s="27" t="s">
        <v>1018</v>
      </c>
      <c r="K316" s="27" t="s">
        <v>30</v>
      </c>
      <c r="L316" s="27" t="s">
        <v>1952</v>
      </c>
      <c r="M316" s="27" t="s">
        <v>1953</v>
      </c>
      <c r="N316" s="28" t="s">
        <v>1954</v>
      </c>
      <c r="O316" s="27" t="s">
        <v>1955</v>
      </c>
      <c r="P316" s="27" t="s">
        <v>1956</v>
      </c>
      <c r="Q316" s="27"/>
      <c r="R316" s="27" t="s">
        <v>22</v>
      </c>
      <c r="S316" s="27" t="s">
        <v>124</v>
      </c>
      <c r="T316" s="27" t="s">
        <v>1018</v>
      </c>
      <c r="U316" s="27" t="s">
        <v>30</v>
      </c>
      <c r="V316" s="27">
        <v>1</v>
      </c>
      <c r="W316" s="27" t="s">
        <v>811</v>
      </c>
      <c r="X316" s="27" t="s">
        <v>812</v>
      </c>
      <c r="Y316" s="27"/>
      <c r="Z316" s="27" t="s">
        <v>101</v>
      </c>
      <c r="AA316" s="28"/>
      <c r="AB316" s="27"/>
      <c r="AC316" s="29"/>
      <c r="AD316" s="27"/>
      <c r="AE316" s="27"/>
      <c r="AF316" s="27"/>
      <c r="AG316" s="27">
        <v>46079</v>
      </c>
      <c r="AH316" s="27"/>
      <c r="AI316" s="27" t="s">
        <v>204</v>
      </c>
      <c r="AJ316" s="27" t="s">
        <v>134</v>
      </c>
      <c r="AK316" s="27" t="s">
        <v>1025</v>
      </c>
      <c r="AL316" s="27" t="s">
        <v>146</v>
      </c>
      <c r="AM316" s="27" t="s">
        <v>108</v>
      </c>
      <c r="AN3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3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3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6" s="27" t="str">
        <f>TEXT(casesIPO[[#This Row],[Created On]],"yyyy / mm")</f>
        <v>2026 / 02</v>
      </c>
      <c r="AS316" s="27" t="str">
        <f>casesIPO[[#This Row],[Interaction Type]]</f>
        <v>Return / Replace / Scrap</v>
      </c>
      <c r="AT3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7" spans="1:46" x14ac:dyDescent="0.25">
      <c r="A317" s="26">
        <v>46079.283923611103</v>
      </c>
      <c r="B317" s="27" t="s">
        <v>1957</v>
      </c>
      <c r="C317" s="27" t="s">
        <v>87</v>
      </c>
      <c r="D317" s="27" t="s">
        <v>194</v>
      </c>
      <c r="E317" s="27" t="s">
        <v>859</v>
      </c>
      <c r="F317" s="27"/>
      <c r="G317" s="27"/>
      <c r="H317" s="27" t="s">
        <v>22</v>
      </c>
      <c r="I317" s="27" t="s">
        <v>124</v>
      </c>
      <c r="J317" s="27" t="s">
        <v>1018</v>
      </c>
      <c r="K317" s="27" t="s">
        <v>30</v>
      </c>
      <c r="L317" s="27" t="s">
        <v>1958</v>
      </c>
      <c r="M317" s="27" t="s">
        <v>1221</v>
      </c>
      <c r="N317" s="28" t="s">
        <v>1959</v>
      </c>
      <c r="O317" s="27" t="s">
        <v>1960</v>
      </c>
      <c r="P317" s="27" t="s">
        <v>1961</v>
      </c>
      <c r="Q317" s="27"/>
      <c r="R317" s="27" t="s">
        <v>22</v>
      </c>
      <c r="S317" s="27" t="s">
        <v>124</v>
      </c>
      <c r="T317" s="27" t="s">
        <v>1018</v>
      </c>
      <c r="U317" s="27" t="s">
        <v>30</v>
      </c>
      <c r="V317" s="27">
        <v>1</v>
      </c>
      <c r="W317" s="27" t="s">
        <v>1327</v>
      </c>
      <c r="X317" s="27" t="s">
        <v>1962</v>
      </c>
      <c r="Y317" s="27"/>
      <c r="Z317" s="27" t="s">
        <v>285</v>
      </c>
      <c r="AA317" s="28"/>
      <c r="AB317" s="27"/>
      <c r="AC317" s="29"/>
      <c r="AD317" s="27"/>
      <c r="AE317" s="27"/>
      <c r="AF317" s="27"/>
      <c r="AG317" s="27">
        <v>46079</v>
      </c>
      <c r="AH317" s="27"/>
      <c r="AI317" s="27" t="s">
        <v>204</v>
      </c>
      <c r="AJ317" s="27" t="s">
        <v>105</v>
      </c>
      <c r="AK317" s="27" t="s">
        <v>1025</v>
      </c>
      <c r="AL317" s="27" t="s">
        <v>1025</v>
      </c>
      <c r="AM317" s="27" t="s">
        <v>108</v>
      </c>
      <c r="AN3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3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Distrib / Factory - Incorrect Freight Charge</v>
      </c>
      <c r="AQ3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7" s="27" t="str">
        <f>TEXT(casesIPO[[#This Row],[Created On]],"yyyy / mm")</f>
        <v>2026 / 02</v>
      </c>
      <c r="AS317" s="27" t="str">
        <f>casesIPO[[#This Row],[Interaction Type]]</f>
        <v>Credit / Debit Request</v>
      </c>
      <c r="AT3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8" spans="1:46" x14ac:dyDescent="0.25">
      <c r="A318" s="26">
        <v>46079.4119907407</v>
      </c>
      <c r="B318" s="27" t="s">
        <v>1963</v>
      </c>
      <c r="C318" s="27" t="s">
        <v>87</v>
      </c>
      <c r="D318" s="27" t="s">
        <v>88</v>
      </c>
      <c r="E318" s="27" t="s">
        <v>89</v>
      </c>
      <c r="F318" s="27"/>
      <c r="G318" s="27" t="s">
        <v>168</v>
      </c>
      <c r="H318" s="27" t="s">
        <v>18</v>
      </c>
      <c r="I318" s="27" t="s">
        <v>460</v>
      </c>
      <c r="J318" s="27" t="s">
        <v>844</v>
      </c>
      <c r="K318" s="27" t="s">
        <v>32</v>
      </c>
      <c r="L318" s="27" t="s">
        <v>1964</v>
      </c>
      <c r="M318" s="27" t="s">
        <v>1965</v>
      </c>
      <c r="N318" s="28" t="s">
        <v>1966</v>
      </c>
      <c r="O318" s="27" t="s">
        <v>1967</v>
      </c>
      <c r="P318" s="27"/>
      <c r="Q318" s="27">
        <v>1</v>
      </c>
      <c r="R318" s="27" t="s">
        <v>18</v>
      </c>
      <c r="S318" s="27" t="s">
        <v>460</v>
      </c>
      <c r="T318" s="27" t="s">
        <v>844</v>
      </c>
      <c r="U318" s="27" t="s">
        <v>32</v>
      </c>
      <c r="V318" s="27">
        <v>5</v>
      </c>
      <c r="W318" s="27" t="s">
        <v>266</v>
      </c>
      <c r="X318" s="27" t="s">
        <v>1968</v>
      </c>
      <c r="Y318" s="27"/>
      <c r="Z318" s="27" t="s">
        <v>101</v>
      </c>
      <c r="AA318" s="28"/>
      <c r="AB318" s="27" t="s">
        <v>1969</v>
      </c>
      <c r="AC318" s="29" t="s">
        <v>679</v>
      </c>
      <c r="AD318" s="27"/>
      <c r="AE318" s="27"/>
      <c r="AF318" s="27">
        <v>45446.833333333299</v>
      </c>
      <c r="AG318" s="27"/>
      <c r="AH318" s="27"/>
      <c r="AI318" s="27" t="s">
        <v>104</v>
      </c>
      <c r="AJ318" s="27" t="s">
        <v>105</v>
      </c>
      <c r="AK318" s="27" t="s">
        <v>1970</v>
      </c>
      <c r="AL318" s="27" t="s">
        <v>1970</v>
      </c>
      <c r="AM318" s="27" t="s">
        <v>159</v>
      </c>
      <c r="AN3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Wiring</v>
      </c>
      <c r="AQ3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8" s="27" t="str">
        <f>TEXT(casesIPO[[#This Row],[Created On]],"yyyy / mm")</f>
        <v>2026 / 02</v>
      </c>
      <c r="AS318" s="27" t="str">
        <f>casesIPO[[#This Row],[Interaction Type]]</f>
        <v>Return / Replace / Scrap</v>
      </c>
      <c r="AT31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9" spans="1:46" x14ac:dyDescent="0.25">
      <c r="A319" s="26">
        <v>46079.510520833297</v>
      </c>
      <c r="B319" s="27" t="s">
        <v>1971</v>
      </c>
      <c r="C319" s="27" t="s">
        <v>87</v>
      </c>
      <c r="D319" s="27" t="s">
        <v>88</v>
      </c>
      <c r="E319" s="27" t="s">
        <v>110</v>
      </c>
      <c r="F319" s="27"/>
      <c r="G319" s="27"/>
      <c r="H319" s="27" t="s">
        <v>23</v>
      </c>
      <c r="I319" s="27" t="s">
        <v>91</v>
      </c>
      <c r="J319" s="27" t="s">
        <v>92</v>
      </c>
      <c r="K319" s="27" t="s">
        <v>33</v>
      </c>
      <c r="L319" s="27" t="s">
        <v>1972</v>
      </c>
      <c r="M319" s="27" t="s">
        <v>1973</v>
      </c>
      <c r="N319" s="28" t="s">
        <v>1915</v>
      </c>
      <c r="O319" s="27" t="s">
        <v>1916</v>
      </c>
      <c r="P319" s="27" t="s">
        <v>1974</v>
      </c>
      <c r="Q319" s="27"/>
      <c r="R319" s="27" t="s">
        <v>23</v>
      </c>
      <c r="S319" s="27" t="s">
        <v>91</v>
      </c>
      <c r="T319" s="27" t="s">
        <v>92</v>
      </c>
      <c r="U319" s="27" t="s">
        <v>33</v>
      </c>
      <c r="V319" s="27">
        <v>6</v>
      </c>
      <c r="W319" s="27" t="s">
        <v>119</v>
      </c>
      <c r="X319" s="27" t="s">
        <v>570</v>
      </c>
      <c r="Y319" s="27"/>
      <c r="Z319" s="27" t="s">
        <v>101</v>
      </c>
      <c r="AA319" s="28"/>
      <c r="AB319" s="27"/>
      <c r="AC319" s="29"/>
      <c r="AD319" s="27"/>
      <c r="AE319" s="27"/>
      <c r="AF319" s="27">
        <v>45510.833333333299</v>
      </c>
      <c r="AG319" s="27"/>
      <c r="AH319" s="27"/>
      <c r="AI319" s="27" t="s">
        <v>178</v>
      </c>
      <c r="AJ319" s="27" t="s">
        <v>134</v>
      </c>
      <c r="AK319" s="27" t="s">
        <v>1975</v>
      </c>
      <c r="AL319" s="27" t="s">
        <v>1975</v>
      </c>
      <c r="AM319" s="27" t="s">
        <v>108</v>
      </c>
      <c r="AN3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3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3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9" s="27" t="str">
        <f>TEXT(casesIPO[[#This Row],[Created On]],"yyyy / mm")</f>
        <v>2026 / 02</v>
      </c>
      <c r="AS319" s="27" t="str">
        <f>casesIPO[[#This Row],[Interaction Type]]</f>
        <v>Return / Replace / Scrap</v>
      </c>
      <c r="AT31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20" spans="1:46" x14ac:dyDescent="0.25">
      <c r="A320" s="26">
        <v>46079.559270833299</v>
      </c>
      <c r="B320" s="27" t="s">
        <v>1976</v>
      </c>
      <c r="C320" s="27" t="s">
        <v>87</v>
      </c>
      <c r="D320" s="27" t="s">
        <v>88</v>
      </c>
      <c r="E320" s="27" t="s">
        <v>110</v>
      </c>
      <c r="F320" s="27"/>
      <c r="G320" s="27"/>
      <c r="H320" s="27" t="s">
        <v>18</v>
      </c>
      <c r="I320" s="27" t="s">
        <v>460</v>
      </c>
      <c r="J320" s="27" t="s">
        <v>514</v>
      </c>
      <c r="K320" s="27" t="s">
        <v>32</v>
      </c>
      <c r="L320" s="27" t="s">
        <v>1977</v>
      </c>
      <c r="M320" s="27" t="s">
        <v>852</v>
      </c>
      <c r="N320" s="28" t="s">
        <v>1978</v>
      </c>
      <c r="O320" s="27" t="s">
        <v>1979</v>
      </c>
      <c r="P320" s="27" t="s">
        <v>1980</v>
      </c>
      <c r="Q320" s="27">
        <v>1</v>
      </c>
      <c r="R320" s="27" t="s">
        <v>18</v>
      </c>
      <c r="S320" s="27" t="s">
        <v>460</v>
      </c>
      <c r="T320" s="27" t="s">
        <v>514</v>
      </c>
      <c r="U320" s="27" t="s">
        <v>32</v>
      </c>
      <c r="V320" s="27">
        <v>1</v>
      </c>
      <c r="W320" s="27" t="s">
        <v>618</v>
      </c>
      <c r="X320" s="27" t="s">
        <v>619</v>
      </c>
      <c r="Y320" s="27"/>
      <c r="Z320" s="27" t="s">
        <v>53</v>
      </c>
      <c r="AA320" s="28"/>
      <c r="AB320" s="27" t="s">
        <v>1981</v>
      </c>
      <c r="AC320" s="29"/>
      <c r="AD320" s="27"/>
      <c r="AE320" s="27"/>
      <c r="AF320" s="27">
        <v>46041.791666666701</v>
      </c>
      <c r="AG320" s="27"/>
      <c r="AH320" s="27"/>
      <c r="AI320" s="27" t="s">
        <v>419</v>
      </c>
      <c r="AJ320" s="27" t="s">
        <v>134</v>
      </c>
      <c r="AK320" s="27" t="s">
        <v>106</v>
      </c>
      <c r="AL320" s="27" t="s">
        <v>146</v>
      </c>
      <c r="AM320" s="27" t="s">
        <v>108</v>
      </c>
      <c r="AN3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0" s="27" t="str">
        <f>TEXT(casesIPO[[#This Row],[Created On]],"yyyy / mm")</f>
        <v>2026 / 02</v>
      </c>
      <c r="AS320" s="27" t="str">
        <f>casesIPO[[#This Row],[Interaction Type]]</f>
        <v>Return / Replace / Scrap</v>
      </c>
      <c r="AT32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21" spans="1:46" x14ac:dyDescent="0.25">
      <c r="A321" s="26">
        <v>46079.571631944404</v>
      </c>
      <c r="B321" s="27" t="s">
        <v>1982</v>
      </c>
      <c r="C321" s="27" t="s">
        <v>87</v>
      </c>
      <c r="D321" s="27" t="s">
        <v>88</v>
      </c>
      <c r="E321" s="27" t="s">
        <v>110</v>
      </c>
      <c r="F321" s="27"/>
      <c r="G321" s="27"/>
      <c r="H321" s="27" t="s">
        <v>23</v>
      </c>
      <c r="I321" s="27" t="s">
        <v>91</v>
      </c>
      <c r="J321" s="27" t="s">
        <v>251</v>
      </c>
      <c r="K321" s="27" t="s">
        <v>33</v>
      </c>
      <c r="L321" s="27" t="s">
        <v>1983</v>
      </c>
      <c r="M321" s="27" t="s">
        <v>1984</v>
      </c>
      <c r="N321" s="28" t="s">
        <v>1985</v>
      </c>
      <c r="O321" s="27" t="s">
        <v>1986</v>
      </c>
      <c r="P321" s="27" t="s">
        <v>1987</v>
      </c>
      <c r="Q321" s="27"/>
      <c r="R321" s="27" t="s">
        <v>23</v>
      </c>
      <c r="S321" s="27" t="s">
        <v>91</v>
      </c>
      <c r="T321" s="27" t="s">
        <v>92</v>
      </c>
      <c r="U321" s="27" t="s">
        <v>33</v>
      </c>
      <c r="V321" s="27">
        <v>1</v>
      </c>
      <c r="W321" s="27" t="s">
        <v>1463</v>
      </c>
      <c r="X321" s="27" t="s">
        <v>1988</v>
      </c>
      <c r="Y321" s="27"/>
      <c r="Z321" s="27" t="s">
        <v>429</v>
      </c>
      <c r="AA321" s="28"/>
      <c r="AB321" s="27"/>
      <c r="AC321" s="29"/>
      <c r="AD321" s="27"/>
      <c r="AE321" s="27"/>
      <c r="AF321" s="27">
        <v>46044.791666666701</v>
      </c>
      <c r="AG321" s="27"/>
      <c r="AH321" s="27"/>
      <c r="AI321" s="27" t="s">
        <v>178</v>
      </c>
      <c r="AJ321" s="27" t="s">
        <v>134</v>
      </c>
      <c r="AK321" s="27" t="s">
        <v>1975</v>
      </c>
      <c r="AL321" s="27" t="s">
        <v>1975</v>
      </c>
      <c r="AM321" s="27" t="s">
        <v>108</v>
      </c>
      <c r="AN3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Spec</v>
      </c>
      <c r="AP3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Spec from Other</v>
      </c>
      <c r="AQ3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1" s="27" t="str">
        <f>TEXT(casesIPO[[#This Row],[Created On]],"yyyy / mm")</f>
        <v>2026 / 02</v>
      </c>
      <c r="AS321" s="27" t="str">
        <f>casesIPO[[#This Row],[Interaction Type]]</f>
        <v>Return / Replace / Scrap</v>
      </c>
      <c r="AT32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22" spans="1:46" x14ac:dyDescent="0.25">
      <c r="A322" s="26">
        <v>46079.593668981499</v>
      </c>
      <c r="B322" s="27" t="s">
        <v>1989</v>
      </c>
      <c r="C322" s="27" t="s">
        <v>87</v>
      </c>
      <c r="D322" s="27" t="s">
        <v>88</v>
      </c>
      <c r="E322" s="27" t="s">
        <v>89</v>
      </c>
      <c r="F322" s="27"/>
      <c r="G322" s="27" t="s">
        <v>168</v>
      </c>
      <c r="H322" s="27" t="s">
        <v>14</v>
      </c>
      <c r="I322" s="27" t="s">
        <v>182</v>
      </c>
      <c r="J322" s="27" t="s">
        <v>1990</v>
      </c>
      <c r="K322" s="27" t="s">
        <v>34</v>
      </c>
      <c r="L322" s="27" t="s">
        <v>1991</v>
      </c>
      <c r="M322" s="27" t="s">
        <v>94</v>
      </c>
      <c r="N322" s="28" t="s">
        <v>1992</v>
      </c>
      <c r="O322" s="27"/>
      <c r="P322" s="27"/>
      <c r="Q322" s="27"/>
      <c r="R322" s="27"/>
      <c r="S322" s="27"/>
      <c r="T322" s="27"/>
      <c r="U322" s="27"/>
      <c r="V322" s="27"/>
      <c r="W322" s="27"/>
      <c r="X322" s="27"/>
      <c r="Y322" s="27"/>
      <c r="Z322" s="27"/>
      <c r="AA322" s="28"/>
      <c r="AB322" s="27"/>
      <c r="AC322" s="29"/>
      <c r="AD322" s="27"/>
      <c r="AE322" s="27"/>
      <c r="AF322" s="27"/>
      <c r="AG322" s="27"/>
      <c r="AH322" s="27"/>
      <c r="AI322" s="27"/>
      <c r="AJ322" s="27" t="s">
        <v>134</v>
      </c>
      <c r="AK322" s="27" t="s">
        <v>695</v>
      </c>
      <c r="AL322" s="27" t="s">
        <v>695</v>
      </c>
      <c r="AM322" s="27" t="s">
        <v>108</v>
      </c>
      <c r="AN3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2" s="27" t="str">
        <f>TEXT(casesIPO[[#This Row],[Created On]],"yyyy / mm")</f>
        <v>2026 / 02</v>
      </c>
      <c r="AS322" s="27" t="str">
        <f>casesIPO[[#This Row],[Interaction Type]]</f>
        <v>Return / Replace / Scrap</v>
      </c>
      <c r="AT3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23" spans="1:46" x14ac:dyDescent="0.25">
      <c r="A323" s="26">
        <v>46079.6249074074</v>
      </c>
      <c r="B323" s="27" t="s">
        <v>1993</v>
      </c>
      <c r="C323" s="27" t="s">
        <v>87</v>
      </c>
      <c r="D323" s="27" t="s">
        <v>88</v>
      </c>
      <c r="E323" s="27" t="s">
        <v>89</v>
      </c>
      <c r="F323" s="27"/>
      <c r="G323" s="27" t="s">
        <v>90</v>
      </c>
      <c r="H323" s="27" t="s">
        <v>22</v>
      </c>
      <c r="I323" s="27" t="s">
        <v>124</v>
      </c>
      <c r="J323" s="27" t="s">
        <v>125</v>
      </c>
      <c r="K323" s="27" t="s">
        <v>1425</v>
      </c>
      <c r="L323" s="27" t="s">
        <v>1994</v>
      </c>
      <c r="M323" s="27" t="s">
        <v>261</v>
      </c>
      <c r="N323" s="28" t="s">
        <v>1995</v>
      </c>
      <c r="O323" s="27" t="s">
        <v>1996</v>
      </c>
      <c r="P323" s="27" t="s">
        <v>1997</v>
      </c>
      <c r="Q323" s="27">
        <v>10</v>
      </c>
      <c r="R323" s="27" t="s">
        <v>22</v>
      </c>
      <c r="S323" s="27" t="s">
        <v>124</v>
      </c>
      <c r="T323" s="27" t="s">
        <v>125</v>
      </c>
      <c r="U323" s="27" t="s">
        <v>1425</v>
      </c>
      <c r="V323" s="27">
        <v>1</v>
      </c>
      <c r="W323" s="27" t="s">
        <v>187</v>
      </c>
      <c r="X323" s="27" t="s">
        <v>992</v>
      </c>
      <c r="Y323" s="27"/>
      <c r="Z323" s="27" t="s">
        <v>101</v>
      </c>
      <c r="AA323" s="28"/>
      <c r="AB323" s="27" t="s">
        <v>1998</v>
      </c>
      <c r="AC323" s="29" t="s">
        <v>125</v>
      </c>
      <c r="AD323" s="27"/>
      <c r="AE323" s="27"/>
      <c r="AF323" s="27">
        <v>45986.791666666701</v>
      </c>
      <c r="AG323" s="27"/>
      <c r="AH323" s="27"/>
      <c r="AI323" s="27" t="s">
        <v>104</v>
      </c>
      <c r="AJ323" s="27" t="s">
        <v>105</v>
      </c>
      <c r="AK323" s="27" t="s">
        <v>994</v>
      </c>
      <c r="AL323" s="27" t="s">
        <v>146</v>
      </c>
      <c r="AM323" s="27" t="s">
        <v>108</v>
      </c>
      <c r="AN3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3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Warped</v>
      </c>
      <c r="AQ3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3" s="27" t="str">
        <f>TEXT(casesIPO[[#This Row],[Created On]],"yyyy / mm")</f>
        <v>2026 / 02</v>
      </c>
      <c r="AS323" s="27" t="str">
        <f>casesIPO[[#This Row],[Interaction Type]]</f>
        <v>Return / Replace / Scrap</v>
      </c>
      <c r="AT3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24" spans="1:46" x14ac:dyDescent="0.25">
      <c r="A324" s="26">
        <v>46079.804178240702</v>
      </c>
      <c r="B324" s="27" t="s">
        <v>1999</v>
      </c>
      <c r="C324" s="27" t="s">
        <v>87</v>
      </c>
      <c r="D324" s="27" t="s">
        <v>88</v>
      </c>
      <c r="E324" s="27" t="s">
        <v>110</v>
      </c>
      <c r="F324" s="27"/>
      <c r="G324" s="27"/>
      <c r="H324" s="27" t="s">
        <v>15</v>
      </c>
      <c r="I324" s="27" t="s">
        <v>272</v>
      </c>
      <c r="J324" s="27" t="s">
        <v>2000</v>
      </c>
      <c r="K324" s="27" t="s">
        <v>288</v>
      </c>
      <c r="L324" s="27" t="s">
        <v>2001</v>
      </c>
      <c r="M324" s="27" t="s">
        <v>872</v>
      </c>
      <c r="N324" s="28" t="s">
        <v>2002</v>
      </c>
      <c r="O324" s="27" t="s">
        <v>2003</v>
      </c>
      <c r="P324" s="27" t="s">
        <v>2004</v>
      </c>
      <c r="Q324" s="27">
        <v>1</v>
      </c>
      <c r="R324" s="27"/>
      <c r="S324" s="27"/>
      <c r="T324" s="27"/>
      <c r="U324" s="27"/>
      <c r="V324" s="27">
        <v>3</v>
      </c>
      <c r="W324" s="27"/>
      <c r="X324" s="27"/>
      <c r="Y324" s="27"/>
      <c r="Z324" s="27"/>
      <c r="AA324" s="28"/>
      <c r="AB324" s="27" t="s">
        <v>2005</v>
      </c>
      <c r="AC324" s="29"/>
      <c r="AD324" s="27"/>
      <c r="AE324" s="27"/>
      <c r="AF324" s="27">
        <v>46075.791666666701</v>
      </c>
      <c r="AG324" s="27"/>
      <c r="AH324" s="27"/>
      <c r="AI324" s="27"/>
      <c r="AJ324" s="27" t="s">
        <v>134</v>
      </c>
      <c r="AK324" s="27" t="s">
        <v>106</v>
      </c>
      <c r="AL324" s="27" t="s">
        <v>106</v>
      </c>
      <c r="AM324" s="27" t="s">
        <v>108</v>
      </c>
      <c r="AN3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Locknetics</v>
      </c>
      <c r="AO3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4" s="27" t="str">
        <f>TEXT(casesIPO[[#This Row],[Created On]],"yyyy / mm")</f>
        <v>2026 / 02</v>
      </c>
      <c r="AS324" s="27" t="str">
        <f>casesIPO[[#This Row],[Interaction Type]]</f>
        <v>Return / Replace / Scrap</v>
      </c>
      <c r="AT32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25" spans="1:46" x14ac:dyDescent="0.25">
      <c r="A325" s="26">
        <v>46080.356828703698</v>
      </c>
      <c r="B325" s="27" t="s">
        <v>2006</v>
      </c>
      <c r="C325" s="27" t="s">
        <v>87</v>
      </c>
      <c r="D325" s="27" t="s">
        <v>88</v>
      </c>
      <c r="E325" s="27" t="s">
        <v>110</v>
      </c>
      <c r="F325" s="27"/>
      <c r="G325" s="27"/>
      <c r="H325" s="27" t="s">
        <v>720</v>
      </c>
      <c r="I325" s="27" t="s">
        <v>182</v>
      </c>
      <c r="J325" s="27" t="s">
        <v>763</v>
      </c>
      <c r="K325" s="27" t="s">
        <v>288</v>
      </c>
      <c r="L325" s="27" t="s">
        <v>2007</v>
      </c>
      <c r="M325" s="27" t="s">
        <v>2008</v>
      </c>
      <c r="N325" s="28" t="s">
        <v>2009</v>
      </c>
      <c r="O325" s="27" t="s">
        <v>2010</v>
      </c>
      <c r="P325" s="27" t="s">
        <v>2011</v>
      </c>
      <c r="Q325" s="27">
        <v>1</v>
      </c>
      <c r="R325" s="27"/>
      <c r="S325" s="27"/>
      <c r="T325" s="27"/>
      <c r="U325" s="27"/>
      <c r="V325" s="27">
        <v>55</v>
      </c>
      <c r="W325" s="27"/>
      <c r="X325" s="27"/>
      <c r="Y325" s="27"/>
      <c r="Z325" s="27"/>
      <c r="AA325" s="28"/>
      <c r="AB325" s="27" t="s">
        <v>2012</v>
      </c>
      <c r="AC325" s="29"/>
      <c r="AD325" s="27"/>
      <c r="AE325" s="27"/>
      <c r="AF325" s="27">
        <v>45958.833333333299</v>
      </c>
      <c r="AG325" s="27"/>
      <c r="AH325" s="27"/>
      <c r="AI325" s="27"/>
      <c r="AJ325" s="27" t="s">
        <v>134</v>
      </c>
      <c r="AK325" s="27" t="s">
        <v>106</v>
      </c>
      <c r="AL325" s="27" t="s">
        <v>106</v>
      </c>
      <c r="AM325" s="27" t="s">
        <v>108</v>
      </c>
      <c r="AN3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3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5" s="27" t="str">
        <f>TEXT(casesIPO[[#This Row],[Created On]],"yyyy / mm")</f>
        <v>2026 / 02</v>
      </c>
      <c r="AS325" s="27" t="str">
        <f>casesIPO[[#This Row],[Interaction Type]]</f>
        <v>Return / Replace / Scrap</v>
      </c>
      <c r="AT3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26" spans="1:46" x14ac:dyDescent="0.25">
      <c r="A326" s="26">
        <v>46080.406909722202</v>
      </c>
      <c r="B326" s="27" t="s">
        <v>2013</v>
      </c>
      <c r="C326" s="27" t="s">
        <v>87</v>
      </c>
      <c r="D326" s="27" t="s">
        <v>88</v>
      </c>
      <c r="E326" s="27" t="s">
        <v>110</v>
      </c>
      <c r="F326" s="27"/>
      <c r="G326" s="27"/>
      <c r="H326" s="27" t="s">
        <v>23</v>
      </c>
      <c r="I326" s="27" t="s">
        <v>91</v>
      </c>
      <c r="J326" s="27" t="s">
        <v>251</v>
      </c>
      <c r="K326" s="27" t="s">
        <v>33</v>
      </c>
      <c r="L326" s="27" t="s">
        <v>2014</v>
      </c>
      <c r="M326" s="27" t="s">
        <v>2015</v>
      </c>
      <c r="N326" s="28" t="s">
        <v>2016</v>
      </c>
      <c r="O326" s="27" t="s">
        <v>2017</v>
      </c>
      <c r="P326" s="27" t="s">
        <v>2018</v>
      </c>
      <c r="Q326" s="27">
        <v>6</v>
      </c>
      <c r="R326" s="27"/>
      <c r="S326" s="27"/>
      <c r="T326" s="27"/>
      <c r="U326" s="27"/>
      <c r="V326" s="27">
        <v>1</v>
      </c>
      <c r="W326" s="27"/>
      <c r="X326" s="27"/>
      <c r="Y326" s="27"/>
      <c r="Z326" s="27"/>
      <c r="AA326" s="28"/>
      <c r="AB326" s="27" t="s">
        <v>257</v>
      </c>
      <c r="AC326" s="29"/>
      <c r="AD326" s="27"/>
      <c r="AE326" s="27"/>
      <c r="AF326" s="27">
        <v>45888.833333333299</v>
      </c>
      <c r="AG326" s="27"/>
      <c r="AH326" s="27"/>
      <c r="AI326" s="27"/>
      <c r="AJ326" s="27" t="s">
        <v>134</v>
      </c>
      <c r="AK326" s="27" t="s">
        <v>106</v>
      </c>
      <c r="AL326" s="27" t="s">
        <v>106</v>
      </c>
      <c r="AM326" s="27" t="s">
        <v>108</v>
      </c>
      <c r="AN3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6" s="27" t="str">
        <f>TEXT(casesIPO[[#This Row],[Created On]],"yyyy / mm")</f>
        <v>2026 / 02</v>
      </c>
      <c r="AS326" s="27" t="str">
        <f>casesIPO[[#This Row],[Interaction Type]]</f>
        <v>Return / Replace / Scrap</v>
      </c>
      <c r="AT32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27" spans="1:46" x14ac:dyDescent="0.25">
      <c r="A327" s="26">
        <v>46080.5628125</v>
      </c>
      <c r="B327" s="27" t="s">
        <v>2019</v>
      </c>
      <c r="C327" s="27" t="s">
        <v>87</v>
      </c>
      <c r="D327" s="27" t="s">
        <v>88</v>
      </c>
      <c r="E327" s="27" t="s">
        <v>110</v>
      </c>
      <c r="F327" s="27"/>
      <c r="G327" s="27"/>
      <c r="H327" s="27" t="s">
        <v>286</v>
      </c>
      <c r="I327" s="27" t="s">
        <v>148</v>
      </c>
      <c r="J327" s="27" t="s">
        <v>2020</v>
      </c>
      <c r="K327" s="27" t="s">
        <v>32</v>
      </c>
      <c r="L327" s="27" t="s">
        <v>2021</v>
      </c>
      <c r="M327" s="27" t="s">
        <v>780</v>
      </c>
      <c r="N327" s="28" t="s">
        <v>2022</v>
      </c>
      <c r="O327" s="27" t="s">
        <v>2023</v>
      </c>
      <c r="P327" s="27" t="s">
        <v>2024</v>
      </c>
      <c r="Q327" s="27"/>
      <c r="R327" s="27" t="s">
        <v>286</v>
      </c>
      <c r="S327" s="27" t="s">
        <v>148</v>
      </c>
      <c r="T327" s="27" t="s">
        <v>304</v>
      </c>
      <c r="U327" s="27" t="s">
        <v>32</v>
      </c>
      <c r="V327" s="27">
        <v>2</v>
      </c>
      <c r="W327" s="27" t="s">
        <v>119</v>
      </c>
      <c r="X327" s="27" t="s">
        <v>570</v>
      </c>
      <c r="Y327" s="27"/>
      <c r="Z327" s="27" t="s">
        <v>101</v>
      </c>
      <c r="AA327" s="28"/>
      <c r="AB327" s="27" t="s">
        <v>2025</v>
      </c>
      <c r="AC327" s="29"/>
      <c r="AD327" s="27"/>
      <c r="AE327" s="27"/>
      <c r="AF327" s="27">
        <v>45946.833333333299</v>
      </c>
      <c r="AG327" s="27"/>
      <c r="AH327" s="27"/>
      <c r="AI327" s="27" t="s">
        <v>104</v>
      </c>
      <c r="AJ327" s="27" t="s">
        <v>134</v>
      </c>
      <c r="AK327" s="27" t="s">
        <v>106</v>
      </c>
      <c r="AL327" s="27" t="s">
        <v>420</v>
      </c>
      <c r="AM327" s="27" t="s">
        <v>108</v>
      </c>
      <c r="AN3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3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3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7" s="27" t="str">
        <f>TEXT(casesIPO[[#This Row],[Created On]],"yyyy / mm")</f>
        <v>2026 / 02</v>
      </c>
      <c r="AS327" s="27" t="str">
        <f>casesIPO[[#This Row],[Interaction Type]]</f>
        <v>Return / Replace / Scrap</v>
      </c>
      <c r="AT3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28" spans="1:46" x14ac:dyDescent="0.25">
      <c r="A328" s="26">
        <v>46080.497245370403</v>
      </c>
      <c r="B328" s="27" t="s">
        <v>2026</v>
      </c>
      <c r="C328" s="27" t="s">
        <v>87</v>
      </c>
      <c r="D328" s="27" t="s">
        <v>88</v>
      </c>
      <c r="E328" s="27" t="s">
        <v>89</v>
      </c>
      <c r="F328" s="27"/>
      <c r="G328" s="27" t="s">
        <v>168</v>
      </c>
      <c r="H328" s="27" t="s">
        <v>286</v>
      </c>
      <c r="I328" s="27" t="s">
        <v>148</v>
      </c>
      <c r="J328" s="27" t="s">
        <v>2027</v>
      </c>
      <c r="K328" s="27" t="s">
        <v>288</v>
      </c>
      <c r="L328" s="27" t="s">
        <v>2028</v>
      </c>
      <c r="M328" s="27" t="s">
        <v>2029</v>
      </c>
      <c r="N328" s="28" t="s">
        <v>2030</v>
      </c>
      <c r="O328" s="27" t="s">
        <v>2031</v>
      </c>
      <c r="P328" s="27" t="s">
        <v>2032</v>
      </c>
      <c r="Q328" s="27"/>
      <c r="R328" s="27" t="s">
        <v>286</v>
      </c>
      <c r="S328" s="27" t="s">
        <v>148</v>
      </c>
      <c r="T328" s="27" t="s">
        <v>2027</v>
      </c>
      <c r="U328" s="27" t="s">
        <v>288</v>
      </c>
      <c r="V328" s="27">
        <v>7</v>
      </c>
      <c r="W328" s="27" t="s">
        <v>98</v>
      </c>
      <c r="X328" s="27" t="s">
        <v>175</v>
      </c>
      <c r="Y328" s="27"/>
      <c r="Z328" s="27" t="s">
        <v>101</v>
      </c>
      <c r="AA328" s="28"/>
      <c r="AB328" s="27" t="s">
        <v>2033</v>
      </c>
      <c r="AC328" s="29" t="s">
        <v>2034</v>
      </c>
      <c r="AD328" s="27"/>
      <c r="AE328" s="27">
        <v>46058.041666666701</v>
      </c>
      <c r="AF328" s="27">
        <v>46058.041666666701</v>
      </c>
      <c r="AG328" s="27"/>
      <c r="AH328" s="27"/>
      <c r="AI328" s="27" t="s">
        <v>104</v>
      </c>
      <c r="AJ328" s="27" t="s">
        <v>105</v>
      </c>
      <c r="AK328" s="27" t="s">
        <v>2035</v>
      </c>
      <c r="AL328" s="27" t="s">
        <v>2035</v>
      </c>
      <c r="AM328" s="27" t="s">
        <v>299</v>
      </c>
      <c r="AN3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3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3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3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8" s="27" t="str">
        <f>TEXT(casesIPO[[#This Row],[Created On]],"yyyy / mm")</f>
        <v>2026 / 02</v>
      </c>
      <c r="AS328" s="27" t="str">
        <f>casesIPO[[#This Row],[Interaction Type]]</f>
        <v>Return / Replace / Scrap</v>
      </c>
      <c r="AT32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29" spans="1:46" x14ac:dyDescent="0.25">
      <c r="A329" s="26">
        <v>46080.542384259301</v>
      </c>
      <c r="B329" s="27" t="s">
        <v>2036</v>
      </c>
      <c r="C329" s="27" t="s">
        <v>87</v>
      </c>
      <c r="D329" s="27" t="s">
        <v>88</v>
      </c>
      <c r="E329" s="27" t="s">
        <v>110</v>
      </c>
      <c r="F329" s="27"/>
      <c r="G329" s="27"/>
      <c r="H329" s="27" t="s">
        <v>23</v>
      </c>
      <c r="I329" s="27" t="s">
        <v>91</v>
      </c>
      <c r="J329" s="27" t="s">
        <v>557</v>
      </c>
      <c r="K329" s="27" t="s">
        <v>33</v>
      </c>
      <c r="L329" s="27" t="s">
        <v>2037</v>
      </c>
      <c r="M329" s="27" t="s">
        <v>1495</v>
      </c>
      <c r="N329" s="28" t="s">
        <v>2038</v>
      </c>
      <c r="O329" s="27" t="s">
        <v>2039</v>
      </c>
      <c r="P329" s="27" t="s">
        <v>2040</v>
      </c>
      <c r="Q329" s="27"/>
      <c r="R329" s="27"/>
      <c r="S329" s="27"/>
      <c r="T329" s="27"/>
      <c r="U329" s="27"/>
      <c r="V329" s="27"/>
      <c r="W329" s="27"/>
      <c r="X329" s="27"/>
      <c r="Y329" s="27"/>
      <c r="Z329" s="27"/>
      <c r="AA329" s="28"/>
      <c r="AB329" s="27"/>
      <c r="AC329" s="29"/>
      <c r="AD329" s="27"/>
      <c r="AE329" s="27"/>
      <c r="AF329" s="27"/>
      <c r="AG329" s="27"/>
      <c r="AH329" s="27"/>
      <c r="AI329" s="27"/>
      <c r="AJ329" s="27" t="s">
        <v>134</v>
      </c>
      <c r="AK329" s="27" t="s">
        <v>1196</v>
      </c>
      <c r="AL329" s="27" t="s">
        <v>1196</v>
      </c>
      <c r="AM329" s="27" t="s">
        <v>108</v>
      </c>
      <c r="AN3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9" s="27" t="str">
        <f>TEXT(casesIPO[[#This Row],[Created On]],"yyyy / mm")</f>
        <v>2026 / 02</v>
      </c>
      <c r="AS329" s="27" t="str">
        <f>casesIPO[[#This Row],[Interaction Type]]</f>
        <v>Return / Replace / Scrap</v>
      </c>
      <c r="AT32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30" spans="1:46" x14ac:dyDescent="0.25">
      <c r="A330" s="26">
        <v>46080.597650463002</v>
      </c>
      <c r="B330" s="27" t="s">
        <v>2041</v>
      </c>
      <c r="C330" s="27" t="s">
        <v>87</v>
      </c>
      <c r="D330" s="27" t="s">
        <v>88</v>
      </c>
      <c r="E330" s="27" t="s">
        <v>89</v>
      </c>
      <c r="F330" s="27"/>
      <c r="G330" s="27" t="s">
        <v>90</v>
      </c>
      <c r="H330" s="27" t="s">
        <v>23</v>
      </c>
      <c r="I330" s="27" t="s">
        <v>91</v>
      </c>
      <c r="J330" s="27" t="s">
        <v>1256</v>
      </c>
      <c r="K330" s="27" t="s">
        <v>33</v>
      </c>
      <c r="L330" s="27" t="s">
        <v>2042</v>
      </c>
      <c r="M330" s="27" t="s">
        <v>2043</v>
      </c>
      <c r="N330" s="28" t="s">
        <v>2044</v>
      </c>
      <c r="O330" s="27" t="s">
        <v>2045</v>
      </c>
      <c r="P330" s="27" t="s">
        <v>2046</v>
      </c>
      <c r="Q330" s="27">
        <v>1</v>
      </c>
      <c r="R330" s="27"/>
      <c r="S330" s="27"/>
      <c r="T330" s="27"/>
      <c r="U330" s="27"/>
      <c r="V330" s="27">
        <v>1</v>
      </c>
      <c r="W330" s="27"/>
      <c r="X330" s="27"/>
      <c r="Y330" s="27"/>
      <c r="Z330" s="27"/>
      <c r="AA330" s="28"/>
      <c r="AB330" s="27" t="s">
        <v>2047</v>
      </c>
      <c r="AC330" s="29"/>
      <c r="AD330" s="27"/>
      <c r="AE330" s="27"/>
      <c r="AF330" s="27">
        <v>46051.791666666701</v>
      </c>
      <c r="AG330" s="27"/>
      <c r="AH330" s="27"/>
      <c r="AI330" s="27"/>
      <c r="AJ330" s="27" t="s">
        <v>134</v>
      </c>
      <c r="AK330" s="27" t="s">
        <v>106</v>
      </c>
      <c r="AL330" s="27" t="s">
        <v>106</v>
      </c>
      <c r="AM330" s="27" t="s">
        <v>108</v>
      </c>
      <c r="AN3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0" s="27" t="str">
        <f>TEXT(casesIPO[[#This Row],[Created On]],"yyyy / mm")</f>
        <v>2026 / 02</v>
      </c>
      <c r="AS330" s="27" t="str">
        <f>casesIPO[[#This Row],[Interaction Type]]</f>
        <v>Return / Replace / Scrap</v>
      </c>
      <c r="AT3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31" spans="1:46" x14ac:dyDescent="0.25">
      <c r="A331" s="26">
        <v>46080.600243055596</v>
      </c>
      <c r="B331" s="27" t="s">
        <v>2048</v>
      </c>
      <c r="C331" s="27" t="s">
        <v>87</v>
      </c>
      <c r="D331" s="27" t="s">
        <v>88</v>
      </c>
      <c r="E331" s="27" t="s">
        <v>110</v>
      </c>
      <c r="F331" s="27"/>
      <c r="G331" s="27"/>
      <c r="H331" s="27" t="s">
        <v>23</v>
      </c>
      <c r="I331" s="27" t="s">
        <v>91</v>
      </c>
      <c r="J331" s="27" t="s">
        <v>92</v>
      </c>
      <c r="K331" s="27" t="s">
        <v>33</v>
      </c>
      <c r="L331" s="27" t="s">
        <v>2049</v>
      </c>
      <c r="M331" s="27" t="s">
        <v>2050</v>
      </c>
      <c r="N331" s="28" t="s">
        <v>2051</v>
      </c>
      <c r="O331" s="27" t="s">
        <v>2052</v>
      </c>
      <c r="P331" s="27" t="s">
        <v>2053</v>
      </c>
      <c r="Q331" s="27">
        <v>3</v>
      </c>
      <c r="R331" s="27" t="s">
        <v>23</v>
      </c>
      <c r="S331" s="27" t="s">
        <v>91</v>
      </c>
      <c r="T331" s="27" t="s">
        <v>92</v>
      </c>
      <c r="U331" s="27" t="s">
        <v>33</v>
      </c>
      <c r="V331" s="27">
        <v>4</v>
      </c>
      <c r="W331" s="27" t="s">
        <v>1034</v>
      </c>
      <c r="X331" s="27" t="s">
        <v>1035</v>
      </c>
      <c r="Y331" s="27"/>
      <c r="Z331" s="27" t="s">
        <v>53</v>
      </c>
      <c r="AA331" s="28"/>
      <c r="AB331" s="27" t="s">
        <v>2054</v>
      </c>
      <c r="AC331" s="29"/>
      <c r="AD331" s="27"/>
      <c r="AE331" s="27"/>
      <c r="AF331" s="27">
        <v>45813</v>
      </c>
      <c r="AG331" s="27"/>
      <c r="AH331" s="27"/>
      <c r="AI331" s="27" t="s">
        <v>419</v>
      </c>
      <c r="AJ331" s="27" t="s">
        <v>105</v>
      </c>
      <c r="AK331" s="27" t="s">
        <v>1196</v>
      </c>
      <c r="AL331" s="27" t="s">
        <v>1196</v>
      </c>
      <c r="AM331" s="27" t="s">
        <v>108</v>
      </c>
      <c r="AN3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3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3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1" s="27" t="str">
        <f>TEXT(casesIPO[[#This Row],[Created On]],"yyyy / mm")</f>
        <v>2026 / 02</v>
      </c>
      <c r="AS331" s="27" t="str">
        <f>casesIPO[[#This Row],[Interaction Type]]</f>
        <v>Return / Replace / Scrap</v>
      </c>
      <c r="AT3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32" spans="1:46" x14ac:dyDescent="0.25">
      <c r="A332" s="26">
        <v>46080.719143518501</v>
      </c>
      <c r="B332" s="27" t="s">
        <v>2055</v>
      </c>
      <c r="C332" s="27" t="s">
        <v>87</v>
      </c>
      <c r="D332" s="27" t="s">
        <v>88</v>
      </c>
      <c r="E332" s="27" t="s">
        <v>110</v>
      </c>
      <c r="F332" s="27"/>
      <c r="G332" s="27"/>
      <c r="H332" s="27" t="s">
        <v>24</v>
      </c>
      <c r="I332" s="27" t="s">
        <v>111</v>
      </c>
      <c r="J332" s="27" t="s">
        <v>224</v>
      </c>
      <c r="K332" s="27" t="s">
        <v>33</v>
      </c>
      <c r="L332" s="27" t="s">
        <v>2056</v>
      </c>
      <c r="M332" s="27" t="s">
        <v>2057</v>
      </c>
      <c r="N332" s="28" t="s">
        <v>2058</v>
      </c>
      <c r="O332" s="27" t="s">
        <v>2059</v>
      </c>
      <c r="P332" s="27" t="s">
        <v>2060</v>
      </c>
      <c r="Q332" s="27">
        <v>3</v>
      </c>
      <c r="R332" s="27"/>
      <c r="S332" s="27"/>
      <c r="T332" s="27"/>
      <c r="U332" s="27"/>
      <c r="V332" s="27">
        <v>7</v>
      </c>
      <c r="W332" s="27"/>
      <c r="X332" s="27"/>
      <c r="Y332" s="27"/>
      <c r="Z332" s="27"/>
      <c r="AA332" s="28"/>
      <c r="AB332" s="27" t="s">
        <v>2061</v>
      </c>
      <c r="AC332" s="29"/>
      <c r="AD332" s="27"/>
      <c r="AE332" s="27"/>
      <c r="AF332" s="27">
        <v>46063.791666666701</v>
      </c>
      <c r="AG332" s="27"/>
      <c r="AH332" s="27"/>
      <c r="AI332" s="27"/>
      <c r="AJ332" s="27" t="s">
        <v>134</v>
      </c>
      <c r="AK332" s="27" t="s">
        <v>106</v>
      </c>
      <c r="AL332" s="27" t="s">
        <v>106</v>
      </c>
      <c r="AM332" s="27" t="s">
        <v>108</v>
      </c>
      <c r="AN3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2" s="27" t="str">
        <f>TEXT(casesIPO[[#This Row],[Created On]],"yyyy / mm")</f>
        <v>2026 / 02</v>
      </c>
      <c r="AS332" s="27" t="str">
        <f>casesIPO[[#This Row],[Interaction Type]]</f>
        <v>Return / Replace / Scrap</v>
      </c>
      <c r="AT3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33" spans="1:46" x14ac:dyDescent="0.25">
      <c r="A333" s="26">
        <v>46076.333113425899</v>
      </c>
      <c r="B333" s="27" t="s">
        <v>2062</v>
      </c>
      <c r="C333" s="27" t="s">
        <v>87</v>
      </c>
      <c r="D333" s="27" t="s">
        <v>194</v>
      </c>
      <c r="E333" s="27" t="s">
        <v>195</v>
      </c>
      <c r="F333" s="27"/>
      <c r="G333" s="27"/>
      <c r="H333" s="27" t="s">
        <v>1332</v>
      </c>
      <c r="I333" s="27" t="s">
        <v>124</v>
      </c>
      <c r="J333" s="27" t="s">
        <v>1333</v>
      </c>
      <c r="K333" s="27" t="s">
        <v>1334</v>
      </c>
      <c r="L333" s="27" t="s">
        <v>2063</v>
      </c>
      <c r="M333" s="27" t="s">
        <v>2064</v>
      </c>
      <c r="N333" s="28" t="s">
        <v>2065</v>
      </c>
      <c r="O333" s="27" t="s">
        <v>2066</v>
      </c>
      <c r="P333" s="27" t="s">
        <v>2067</v>
      </c>
      <c r="Q333" s="27"/>
      <c r="R333" s="27" t="s">
        <v>1332</v>
      </c>
      <c r="S333" s="27" t="s">
        <v>124</v>
      </c>
      <c r="T333" s="27" t="s">
        <v>1333</v>
      </c>
      <c r="U333" s="27" t="s">
        <v>1334</v>
      </c>
      <c r="V333" s="27">
        <v>1</v>
      </c>
      <c r="W333" s="27" t="s">
        <v>2068</v>
      </c>
      <c r="X333" s="27" t="s">
        <v>2069</v>
      </c>
      <c r="Y333" s="27"/>
      <c r="Z333" s="27" t="s">
        <v>53</v>
      </c>
      <c r="AA333" s="28"/>
      <c r="AB333" s="27"/>
      <c r="AC333" s="29"/>
      <c r="AD333" s="27"/>
      <c r="AE333" s="27"/>
      <c r="AF333" s="27">
        <v>46019.791666666701</v>
      </c>
      <c r="AG333" s="27"/>
      <c r="AH333" s="27"/>
      <c r="AI333" s="27" t="s">
        <v>204</v>
      </c>
      <c r="AJ333" s="27" t="s">
        <v>134</v>
      </c>
      <c r="AK333" s="27" t="s">
        <v>2070</v>
      </c>
      <c r="AL333" s="27" t="s">
        <v>2070</v>
      </c>
      <c r="AM333" s="27" t="s">
        <v>108</v>
      </c>
      <c r="AN3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AD Systems</v>
      </c>
      <c r="AO3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3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3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3" s="27" t="str">
        <f>TEXT(casesIPO[[#This Row],[Created On]],"yyyy / mm")</f>
        <v>2026 / 02</v>
      </c>
      <c r="AS333" s="27" t="str">
        <f>casesIPO[[#This Row],[Interaction Type]]</f>
        <v>Credit / Debit Request</v>
      </c>
      <c r="AT33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34" spans="1:46" x14ac:dyDescent="0.25">
      <c r="A334" s="26">
        <v>46076.338043981501</v>
      </c>
      <c r="B334" s="27" t="s">
        <v>2071</v>
      </c>
      <c r="C334" s="27" t="s">
        <v>87</v>
      </c>
      <c r="D334" s="27" t="s">
        <v>88</v>
      </c>
      <c r="E334" s="27" t="s">
        <v>110</v>
      </c>
      <c r="F334" s="27"/>
      <c r="G334" s="27"/>
      <c r="H334" s="27" t="s">
        <v>17</v>
      </c>
      <c r="I334" s="27" t="s">
        <v>148</v>
      </c>
      <c r="J334" s="27" t="s">
        <v>149</v>
      </c>
      <c r="K334" s="27" t="s">
        <v>35</v>
      </c>
      <c r="L334" s="27" t="s">
        <v>2072</v>
      </c>
      <c r="M334" s="27" t="s">
        <v>2073</v>
      </c>
      <c r="N334" s="28" t="s">
        <v>2074</v>
      </c>
      <c r="O334" s="27" t="s">
        <v>2075</v>
      </c>
      <c r="P334" s="27" t="s">
        <v>2076</v>
      </c>
      <c r="Q334" s="27">
        <v>14</v>
      </c>
      <c r="R334" s="27" t="s">
        <v>17</v>
      </c>
      <c r="S334" s="27" t="s">
        <v>148</v>
      </c>
      <c r="T334" s="27" t="s">
        <v>149</v>
      </c>
      <c r="U334" s="27" t="s">
        <v>35</v>
      </c>
      <c r="V334" s="27">
        <v>2</v>
      </c>
      <c r="W334" s="27" t="s">
        <v>155</v>
      </c>
      <c r="X334" s="27" t="s">
        <v>587</v>
      </c>
      <c r="Y334" s="27"/>
      <c r="Z334" s="27" t="s">
        <v>101</v>
      </c>
      <c r="AA334" s="28"/>
      <c r="AB334" s="27" t="s">
        <v>2077</v>
      </c>
      <c r="AC334" s="29" t="s">
        <v>2078</v>
      </c>
      <c r="AD334" s="27"/>
      <c r="AE334" s="27"/>
      <c r="AF334" s="27">
        <v>46013.791666666701</v>
      </c>
      <c r="AG334" s="27"/>
      <c r="AH334" s="27"/>
      <c r="AI334" s="27" t="s">
        <v>104</v>
      </c>
      <c r="AJ334" s="27" t="s">
        <v>105</v>
      </c>
      <c r="AK334" s="27" t="s">
        <v>106</v>
      </c>
      <c r="AL334" s="27" t="s">
        <v>857</v>
      </c>
      <c r="AM334" s="27" t="s">
        <v>108</v>
      </c>
      <c r="AN3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3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4" s="27" t="str">
        <f>TEXT(casesIPO[[#This Row],[Created On]],"yyyy / mm")</f>
        <v>2026 / 02</v>
      </c>
      <c r="AS334" s="27" t="str">
        <f>casesIPO[[#This Row],[Interaction Type]]</f>
        <v>Return / Replace / Scrap</v>
      </c>
      <c r="AT3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35" spans="1:46" x14ac:dyDescent="0.25">
      <c r="A335" s="26">
        <v>46076.404039351903</v>
      </c>
      <c r="B335" s="27" t="s">
        <v>2079</v>
      </c>
      <c r="C335" s="27" t="s">
        <v>87</v>
      </c>
      <c r="D335" s="27" t="s">
        <v>194</v>
      </c>
      <c r="E335" s="27" t="s">
        <v>195</v>
      </c>
      <c r="F335" s="27"/>
      <c r="G335" s="27"/>
      <c r="H335" s="27" t="s">
        <v>860</v>
      </c>
      <c r="I335" s="27" t="s">
        <v>124</v>
      </c>
      <c r="J335" s="27" t="s">
        <v>860</v>
      </c>
      <c r="K335" s="27" t="s">
        <v>861</v>
      </c>
      <c r="L335" s="27" t="s">
        <v>2080</v>
      </c>
      <c r="M335" s="27" t="s">
        <v>2081</v>
      </c>
      <c r="N335" s="28" t="s">
        <v>2082</v>
      </c>
      <c r="O335" s="27" t="s">
        <v>2083</v>
      </c>
      <c r="P335" s="27" t="s">
        <v>2084</v>
      </c>
      <c r="Q335" s="27"/>
      <c r="R335" s="27" t="s">
        <v>860</v>
      </c>
      <c r="S335" s="27" t="s">
        <v>124</v>
      </c>
      <c r="T335" s="27" t="s">
        <v>860</v>
      </c>
      <c r="U335" s="27" t="s">
        <v>861</v>
      </c>
      <c r="V335" s="27">
        <v>1</v>
      </c>
      <c r="W335" s="27" t="s">
        <v>364</v>
      </c>
      <c r="X335" s="27" t="s">
        <v>757</v>
      </c>
      <c r="Y335" s="27"/>
      <c r="Z335" s="27" t="s">
        <v>53</v>
      </c>
      <c r="AA335" s="28"/>
      <c r="AB335" s="27"/>
      <c r="AC335" s="29"/>
      <c r="AD335" s="27"/>
      <c r="AE335" s="27"/>
      <c r="AF335" s="27">
        <v>46061.791666666701</v>
      </c>
      <c r="AG335" s="27"/>
      <c r="AH335" s="27"/>
      <c r="AI335" s="27" t="s">
        <v>204</v>
      </c>
      <c r="AJ335" s="27" t="s">
        <v>105</v>
      </c>
      <c r="AK335" s="27" t="s">
        <v>2070</v>
      </c>
      <c r="AL335" s="27" t="s">
        <v>2070</v>
      </c>
      <c r="AM335" s="27" t="s">
        <v>108</v>
      </c>
      <c r="AN3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TGP</v>
      </c>
      <c r="AO3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3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3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5" s="27" t="str">
        <f>TEXT(casesIPO[[#This Row],[Created On]],"yyyy / mm")</f>
        <v>2026 / 02</v>
      </c>
      <c r="AS335" s="27" t="str">
        <f>casesIPO[[#This Row],[Interaction Type]]</f>
        <v>Credit / Debit Request</v>
      </c>
      <c r="AT33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36" spans="1:46" x14ac:dyDescent="0.25">
      <c r="A336" s="26">
        <v>46076.4123958333</v>
      </c>
      <c r="B336" s="27" t="s">
        <v>2085</v>
      </c>
      <c r="C336" s="27" t="s">
        <v>87</v>
      </c>
      <c r="D336" s="27" t="s">
        <v>194</v>
      </c>
      <c r="E336" s="27" t="s">
        <v>195</v>
      </c>
      <c r="F336" s="27"/>
      <c r="G336" s="27"/>
      <c r="H336" s="27" t="s">
        <v>21</v>
      </c>
      <c r="I336" s="27" t="s">
        <v>272</v>
      </c>
      <c r="J336" s="27" t="s">
        <v>1564</v>
      </c>
      <c r="K336" s="27" t="s">
        <v>35</v>
      </c>
      <c r="L336" s="27" t="s">
        <v>2086</v>
      </c>
      <c r="M336" s="27" t="s">
        <v>2087</v>
      </c>
      <c r="N336" s="28" t="s">
        <v>2088</v>
      </c>
      <c r="O336" s="27" t="s">
        <v>2089</v>
      </c>
      <c r="P336" s="27" t="s">
        <v>2090</v>
      </c>
      <c r="Q336" s="27">
        <v>1</v>
      </c>
      <c r="R336" s="27" t="s">
        <v>21</v>
      </c>
      <c r="S336" s="27" t="s">
        <v>272</v>
      </c>
      <c r="T336" s="27" t="s">
        <v>1564</v>
      </c>
      <c r="U336" s="27" t="s">
        <v>35</v>
      </c>
      <c r="V336" s="27">
        <v>2</v>
      </c>
      <c r="W336" s="27" t="s">
        <v>427</v>
      </c>
      <c r="X336" s="27" t="s">
        <v>428</v>
      </c>
      <c r="Y336" s="27"/>
      <c r="Z336" s="27" t="s">
        <v>429</v>
      </c>
      <c r="AA336" s="28"/>
      <c r="AB336" s="27" t="s">
        <v>2091</v>
      </c>
      <c r="AC336" s="29"/>
      <c r="AD336" s="27"/>
      <c r="AE336" s="27"/>
      <c r="AF336" s="27">
        <v>45966.791666666701</v>
      </c>
      <c r="AG336" s="27"/>
      <c r="AH336" s="27"/>
      <c r="AI336" s="27" t="s">
        <v>204</v>
      </c>
      <c r="AJ336" s="27" t="s">
        <v>105</v>
      </c>
      <c r="AK336" s="27" t="s">
        <v>1733</v>
      </c>
      <c r="AL336" s="27" t="s">
        <v>1733</v>
      </c>
      <c r="AM336" s="27" t="s">
        <v>108</v>
      </c>
      <c r="AN3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3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3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3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6" s="27" t="str">
        <f>TEXT(casesIPO[[#This Row],[Created On]],"yyyy / mm")</f>
        <v>2026 / 02</v>
      </c>
      <c r="AS336" s="27" t="str">
        <f>casesIPO[[#This Row],[Interaction Type]]</f>
        <v>Credit / Debit Request</v>
      </c>
      <c r="AT33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37" spans="1:46" x14ac:dyDescent="0.25">
      <c r="A337" s="26">
        <v>46076.413356481498</v>
      </c>
      <c r="B337" s="27" t="s">
        <v>2092</v>
      </c>
      <c r="C337" s="27" t="s">
        <v>87</v>
      </c>
      <c r="D337" s="27" t="s">
        <v>194</v>
      </c>
      <c r="E337" s="27" t="s">
        <v>195</v>
      </c>
      <c r="F337" s="27"/>
      <c r="G337" s="27"/>
      <c r="H337" s="27" t="s">
        <v>12</v>
      </c>
      <c r="I337" s="27" t="s">
        <v>111</v>
      </c>
      <c r="J337" s="27" t="s">
        <v>112</v>
      </c>
      <c r="K337" s="27" t="s">
        <v>33</v>
      </c>
      <c r="L337" s="27" t="s">
        <v>2093</v>
      </c>
      <c r="M337" s="27" t="s">
        <v>2094</v>
      </c>
      <c r="N337" s="28" t="s">
        <v>2095</v>
      </c>
      <c r="O337" s="27" t="s">
        <v>2096</v>
      </c>
      <c r="P337" s="27" t="s">
        <v>2097</v>
      </c>
      <c r="Q337" s="27"/>
      <c r="R337" s="27" t="s">
        <v>12</v>
      </c>
      <c r="S337" s="27" t="s">
        <v>111</v>
      </c>
      <c r="T337" s="27" t="s">
        <v>112</v>
      </c>
      <c r="U337" s="27" t="s">
        <v>33</v>
      </c>
      <c r="V337" s="27">
        <v>1</v>
      </c>
      <c r="W337" s="27" t="s">
        <v>364</v>
      </c>
      <c r="X337" s="27" t="s">
        <v>365</v>
      </c>
      <c r="Y337" s="27"/>
      <c r="Z337" s="27" t="s">
        <v>53</v>
      </c>
      <c r="AA337" s="28"/>
      <c r="AB337" s="27"/>
      <c r="AC337" s="29"/>
      <c r="AD337" s="27"/>
      <c r="AE337" s="27"/>
      <c r="AF337" s="27">
        <v>46008.791666666701</v>
      </c>
      <c r="AG337" s="27"/>
      <c r="AH337" s="27"/>
      <c r="AI337" s="27" t="s">
        <v>204</v>
      </c>
      <c r="AJ337" s="27" t="s">
        <v>105</v>
      </c>
      <c r="AK337" s="27" t="s">
        <v>2070</v>
      </c>
      <c r="AL337" s="27" t="s">
        <v>2070</v>
      </c>
      <c r="AM337" s="27" t="s">
        <v>108</v>
      </c>
      <c r="AN3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3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3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3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7" s="27" t="str">
        <f>TEXT(casesIPO[[#This Row],[Created On]],"yyyy / mm")</f>
        <v>2026 / 02</v>
      </c>
      <c r="AS337" s="27" t="str">
        <f>casesIPO[[#This Row],[Interaction Type]]</f>
        <v>Credit / Debit Request</v>
      </c>
      <c r="AT33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38" spans="1:46" x14ac:dyDescent="0.25">
      <c r="A338" s="26">
        <v>46076.431319444397</v>
      </c>
      <c r="B338" s="27" t="s">
        <v>2098</v>
      </c>
      <c r="C338" s="27" t="s">
        <v>87</v>
      </c>
      <c r="D338" s="27" t="s">
        <v>88</v>
      </c>
      <c r="E338" s="27" t="s">
        <v>62</v>
      </c>
      <c r="F338" s="27"/>
      <c r="G338" s="27"/>
      <c r="H338" s="27" t="s">
        <v>23</v>
      </c>
      <c r="I338" s="27" t="s">
        <v>91</v>
      </c>
      <c r="J338" s="27" t="s">
        <v>251</v>
      </c>
      <c r="K338" s="27" t="s">
        <v>33</v>
      </c>
      <c r="L338" s="27" t="s">
        <v>2099</v>
      </c>
      <c r="M338" s="27" t="s">
        <v>2100</v>
      </c>
      <c r="N338" s="28" t="s">
        <v>2101</v>
      </c>
      <c r="O338" s="27" t="s">
        <v>2102</v>
      </c>
      <c r="P338" s="27" t="s">
        <v>2103</v>
      </c>
      <c r="Q338" s="27">
        <v>1</v>
      </c>
      <c r="R338" s="27" t="s">
        <v>23</v>
      </c>
      <c r="S338" s="27" t="s">
        <v>91</v>
      </c>
      <c r="T338" s="27" t="s">
        <v>251</v>
      </c>
      <c r="U338" s="27" t="s">
        <v>33</v>
      </c>
      <c r="V338" s="27">
        <v>2</v>
      </c>
      <c r="W338" s="27" t="s">
        <v>1852</v>
      </c>
      <c r="X338" s="27" t="s">
        <v>2104</v>
      </c>
      <c r="Y338" s="27"/>
      <c r="Z338" s="27" t="s">
        <v>133</v>
      </c>
      <c r="AA338" s="28"/>
      <c r="AB338" s="27" t="s">
        <v>2105</v>
      </c>
      <c r="AC338" s="29"/>
      <c r="AD338" s="27"/>
      <c r="AE338" s="27"/>
      <c r="AF338" s="27">
        <v>46062.791666666701</v>
      </c>
      <c r="AG338" s="27"/>
      <c r="AH338" s="27"/>
      <c r="AI338" s="27" t="s">
        <v>104</v>
      </c>
      <c r="AJ338" s="27" t="s">
        <v>105</v>
      </c>
      <c r="AK338" s="27" t="s">
        <v>106</v>
      </c>
      <c r="AL338" s="27" t="s">
        <v>680</v>
      </c>
      <c r="AM338" s="27" t="s">
        <v>108</v>
      </c>
      <c r="AN3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Change / Cancel Request Not Processed</v>
      </c>
      <c r="AP3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Change / Cancel Request Incorrect</v>
      </c>
      <c r="AQ3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8" s="27" t="str">
        <f>TEXT(casesIPO[[#This Row],[Created On]],"yyyy / mm")</f>
        <v>2026 / 02</v>
      </c>
      <c r="AS338" s="27" t="str">
        <f>casesIPO[[#This Row],[Interaction Type]]</f>
        <v>Return / Replace / Scrap</v>
      </c>
      <c r="AT3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39" spans="1:46" x14ac:dyDescent="0.25">
      <c r="A339" s="26">
        <v>46076.565381944398</v>
      </c>
      <c r="B339" s="27" t="s">
        <v>2106</v>
      </c>
      <c r="C339" s="27" t="s">
        <v>87</v>
      </c>
      <c r="D339" s="27" t="s">
        <v>88</v>
      </c>
      <c r="E339" s="27" t="s">
        <v>110</v>
      </c>
      <c r="F339" s="27"/>
      <c r="G339" s="27"/>
      <c r="H339" s="27" t="s">
        <v>23</v>
      </c>
      <c r="I339" s="27" t="s">
        <v>91</v>
      </c>
      <c r="J339" s="27" t="s">
        <v>251</v>
      </c>
      <c r="K339" s="27" t="s">
        <v>33</v>
      </c>
      <c r="L339" s="27" t="s">
        <v>2107</v>
      </c>
      <c r="M339" s="27" t="s">
        <v>2108</v>
      </c>
      <c r="N339" s="28" t="s">
        <v>2109</v>
      </c>
      <c r="O339" s="27" t="s">
        <v>2110</v>
      </c>
      <c r="P339" s="27" t="s">
        <v>2111</v>
      </c>
      <c r="Q339" s="27">
        <v>3</v>
      </c>
      <c r="R339" s="27" t="s">
        <v>23</v>
      </c>
      <c r="S339" s="27" t="s">
        <v>91</v>
      </c>
      <c r="T339" s="27" t="s">
        <v>251</v>
      </c>
      <c r="U339" s="27" t="s">
        <v>33</v>
      </c>
      <c r="V339" s="27">
        <v>1</v>
      </c>
      <c r="W339" s="27" t="s">
        <v>155</v>
      </c>
      <c r="X339" s="27" t="s">
        <v>587</v>
      </c>
      <c r="Y339" s="27"/>
      <c r="Z339" s="27" t="s">
        <v>101</v>
      </c>
      <c r="AA339" s="28"/>
      <c r="AB339" s="27" t="s">
        <v>2112</v>
      </c>
      <c r="AC339" s="29"/>
      <c r="AD339" s="27"/>
      <c r="AE339" s="27"/>
      <c r="AF339" s="27">
        <v>45928.833333333299</v>
      </c>
      <c r="AG339" s="27"/>
      <c r="AH339" s="27"/>
      <c r="AI339" s="27" t="s">
        <v>104</v>
      </c>
      <c r="AJ339" s="27" t="s">
        <v>105</v>
      </c>
      <c r="AK339" s="27" t="s">
        <v>106</v>
      </c>
      <c r="AL339" s="27" t="s">
        <v>633</v>
      </c>
      <c r="AM339" s="27" t="s">
        <v>108</v>
      </c>
      <c r="AN3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3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9" s="27" t="str">
        <f>TEXT(casesIPO[[#This Row],[Created On]],"yyyy / mm")</f>
        <v>2026 / 02</v>
      </c>
      <c r="AS339" s="27" t="str">
        <f>casesIPO[[#This Row],[Interaction Type]]</f>
        <v>Return / Replace / Scrap</v>
      </c>
      <c r="AT33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40" spans="1:46" x14ac:dyDescent="0.25">
      <c r="A340" s="26">
        <v>46076.686666666697</v>
      </c>
      <c r="B340" s="27" t="s">
        <v>2113</v>
      </c>
      <c r="C340" s="27" t="s">
        <v>87</v>
      </c>
      <c r="D340" s="27" t="s">
        <v>88</v>
      </c>
      <c r="E340" s="27" t="s">
        <v>89</v>
      </c>
      <c r="F340" s="27"/>
      <c r="G340" s="27" t="s">
        <v>90</v>
      </c>
      <c r="H340" s="27" t="s">
        <v>14</v>
      </c>
      <c r="I340" s="27" t="s">
        <v>182</v>
      </c>
      <c r="J340" s="27" t="s">
        <v>183</v>
      </c>
      <c r="K340" s="27" t="s">
        <v>34</v>
      </c>
      <c r="L340" s="27" t="s">
        <v>2114</v>
      </c>
      <c r="M340" s="27" t="s">
        <v>2115</v>
      </c>
      <c r="N340" s="28" t="s">
        <v>2116</v>
      </c>
      <c r="O340" s="27" t="s">
        <v>2117</v>
      </c>
      <c r="P340" s="27" t="s">
        <v>2118</v>
      </c>
      <c r="Q340" s="27">
        <v>1</v>
      </c>
      <c r="R340" s="27" t="s">
        <v>14</v>
      </c>
      <c r="S340" s="27" t="s">
        <v>182</v>
      </c>
      <c r="T340" s="27" t="s">
        <v>183</v>
      </c>
      <c r="U340" s="27" t="s">
        <v>34</v>
      </c>
      <c r="V340" s="27">
        <v>1</v>
      </c>
      <c r="W340" s="27" t="s">
        <v>958</v>
      </c>
      <c r="X340" s="27" t="s">
        <v>959</v>
      </c>
      <c r="Y340" s="27"/>
      <c r="Z340" s="27" t="s">
        <v>101</v>
      </c>
      <c r="AA340" s="28"/>
      <c r="AB340" s="27" t="s">
        <v>2119</v>
      </c>
      <c r="AC340" s="29" t="s">
        <v>190</v>
      </c>
      <c r="AD340" s="27"/>
      <c r="AE340" s="27"/>
      <c r="AF340" s="27">
        <v>45916.833333333299</v>
      </c>
      <c r="AG340" s="27"/>
      <c r="AH340" s="27"/>
      <c r="AI340" s="27" t="s">
        <v>178</v>
      </c>
      <c r="AJ340" s="27" t="s">
        <v>134</v>
      </c>
      <c r="AK340" s="27" t="s">
        <v>106</v>
      </c>
      <c r="AL340" s="27" t="s">
        <v>192</v>
      </c>
      <c r="AM340" s="27" t="s">
        <v>108</v>
      </c>
      <c r="AN3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3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Shaft</v>
      </c>
      <c r="AQ3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0" s="27" t="str">
        <f>TEXT(casesIPO[[#This Row],[Created On]],"yyyy / mm")</f>
        <v>2026 / 02</v>
      </c>
      <c r="AS340" s="27" t="str">
        <f>casesIPO[[#This Row],[Interaction Type]]</f>
        <v>Return / Replace / Scrap</v>
      </c>
      <c r="AT34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41" spans="1:46" x14ac:dyDescent="0.25">
      <c r="A341" s="26">
        <v>46076.686666666697</v>
      </c>
      <c r="B341" s="27" t="s">
        <v>2113</v>
      </c>
      <c r="C341" s="27" t="s">
        <v>87</v>
      </c>
      <c r="D341" s="27" t="s">
        <v>88</v>
      </c>
      <c r="E341" s="27" t="s">
        <v>89</v>
      </c>
      <c r="F341" s="27"/>
      <c r="G341" s="27" t="s">
        <v>90</v>
      </c>
      <c r="H341" s="27" t="s">
        <v>14</v>
      </c>
      <c r="I341" s="27" t="s">
        <v>182</v>
      </c>
      <c r="J341" s="27" t="s">
        <v>183</v>
      </c>
      <c r="K341" s="27" t="s">
        <v>34</v>
      </c>
      <c r="L341" s="27" t="s">
        <v>2114</v>
      </c>
      <c r="M341" s="27" t="s">
        <v>2115</v>
      </c>
      <c r="N341" s="28" t="s">
        <v>2116</v>
      </c>
      <c r="O341" s="27" t="s">
        <v>2117</v>
      </c>
      <c r="P341" s="27" t="s">
        <v>2118</v>
      </c>
      <c r="Q341" s="27"/>
      <c r="R341" s="27" t="s">
        <v>14</v>
      </c>
      <c r="S341" s="27" t="s">
        <v>182</v>
      </c>
      <c r="T341" s="27" t="s">
        <v>183</v>
      </c>
      <c r="U341" s="27" t="s">
        <v>34</v>
      </c>
      <c r="V341" s="27">
        <v>1</v>
      </c>
      <c r="W341" s="27" t="s">
        <v>714</v>
      </c>
      <c r="X341" s="27" t="s">
        <v>2120</v>
      </c>
      <c r="Y341" s="27"/>
      <c r="Z341" s="27" t="s">
        <v>101</v>
      </c>
      <c r="AA341" s="28"/>
      <c r="AB341" s="27" t="s">
        <v>2121</v>
      </c>
      <c r="AC341" s="29" t="s">
        <v>2122</v>
      </c>
      <c r="AD341" s="27"/>
      <c r="AE341" s="27"/>
      <c r="AF341" s="27">
        <v>45915.833333333299</v>
      </c>
      <c r="AG341" s="27"/>
      <c r="AH341" s="27"/>
      <c r="AI341" s="27" t="s">
        <v>104</v>
      </c>
      <c r="AJ341" s="27" t="s">
        <v>134</v>
      </c>
      <c r="AK341" s="27" t="s">
        <v>106</v>
      </c>
      <c r="AL341" s="27" t="s">
        <v>192</v>
      </c>
      <c r="AM341" s="27" t="s">
        <v>108</v>
      </c>
      <c r="AN3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3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Mechanical Adjustments</v>
      </c>
      <c r="AQ3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1" s="27" t="str">
        <f>TEXT(casesIPO[[#This Row],[Created On]],"yyyy / mm")</f>
        <v>2026 / 02</v>
      </c>
      <c r="AS341" s="27" t="str">
        <f>casesIPO[[#This Row],[Interaction Type]]</f>
        <v>Return / Replace / Scrap</v>
      </c>
      <c r="AT3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42" spans="1:46" x14ac:dyDescent="0.25">
      <c r="A342" s="26">
        <v>46076.744942129597</v>
      </c>
      <c r="B342" s="27" t="s">
        <v>2123</v>
      </c>
      <c r="C342" s="27" t="s">
        <v>87</v>
      </c>
      <c r="D342" s="27" t="s">
        <v>88</v>
      </c>
      <c r="E342" s="27" t="s">
        <v>110</v>
      </c>
      <c r="F342" s="27"/>
      <c r="G342" s="27"/>
      <c r="H342" s="27" t="s">
        <v>23</v>
      </c>
      <c r="I342" s="27" t="s">
        <v>91</v>
      </c>
      <c r="J342" s="27" t="s">
        <v>251</v>
      </c>
      <c r="K342" s="27" t="s">
        <v>33</v>
      </c>
      <c r="L342" s="27" t="s">
        <v>2124</v>
      </c>
      <c r="M342" s="27" t="s">
        <v>1116</v>
      </c>
      <c r="N342" s="28" t="s">
        <v>2125</v>
      </c>
      <c r="O342" s="27" t="s">
        <v>2126</v>
      </c>
      <c r="P342" s="27" t="s">
        <v>2127</v>
      </c>
      <c r="Q342" s="27"/>
      <c r="R342" s="27" t="s">
        <v>23</v>
      </c>
      <c r="S342" s="27" t="s">
        <v>91</v>
      </c>
      <c r="T342" s="27" t="s">
        <v>251</v>
      </c>
      <c r="U342" s="27" t="s">
        <v>33</v>
      </c>
      <c r="V342" s="27">
        <v>2</v>
      </c>
      <c r="W342" s="27" t="s">
        <v>143</v>
      </c>
      <c r="X342" s="27" t="s">
        <v>144</v>
      </c>
      <c r="Y342" s="27"/>
      <c r="Z342" s="27" t="s">
        <v>53</v>
      </c>
      <c r="AA342" s="28"/>
      <c r="AB342" s="27" t="s">
        <v>2128</v>
      </c>
      <c r="AC342" s="29"/>
      <c r="AD342" s="27"/>
      <c r="AE342" s="27"/>
      <c r="AF342" s="27">
        <v>46001.791666666701</v>
      </c>
      <c r="AG342" s="27"/>
      <c r="AH342" s="27"/>
      <c r="AI342" s="27" t="s">
        <v>104</v>
      </c>
      <c r="AJ342" s="27" t="s">
        <v>105</v>
      </c>
      <c r="AK342" s="27" t="s">
        <v>106</v>
      </c>
      <c r="AL342" s="27" t="s">
        <v>1196</v>
      </c>
      <c r="AM342" s="27" t="s">
        <v>108</v>
      </c>
      <c r="AN3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lost/damaged</v>
      </c>
      <c r="AP3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lost</v>
      </c>
      <c r="AQ3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2" s="27" t="str">
        <f>TEXT(casesIPO[[#This Row],[Created On]],"yyyy / mm")</f>
        <v>2026 / 02</v>
      </c>
      <c r="AS342" s="27" t="str">
        <f>casesIPO[[#This Row],[Interaction Type]]</f>
        <v>Return / Replace / Scrap</v>
      </c>
      <c r="AT3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43" spans="1:46" x14ac:dyDescent="0.25">
      <c r="A343" s="26">
        <v>46077.371145833298</v>
      </c>
      <c r="B343" s="27" t="s">
        <v>2129</v>
      </c>
      <c r="C343" s="27" t="s">
        <v>87</v>
      </c>
      <c r="D343" s="27" t="s">
        <v>88</v>
      </c>
      <c r="E343" s="27" t="s">
        <v>89</v>
      </c>
      <c r="F343" s="27"/>
      <c r="G343" s="27" t="s">
        <v>168</v>
      </c>
      <c r="H343" s="27" t="s">
        <v>14</v>
      </c>
      <c r="I343" s="27" t="s">
        <v>182</v>
      </c>
      <c r="J343" s="27" t="s">
        <v>730</v>
      </c>
      <c r="K343" s="27" t="s">
        <v>34</v>
      </c>
      <c r="L343" s="27" t="s">
        <v>2130</v>
      </c>
      <c r="M343" s="27" t="s">
        <v>2131</v>
      </c>
      <c r="N343" s="28" t="s">
        <v>2132</v>
      </c>
      <c r="O343" s="27" t="s">
        <v>2132</v>
      </c>
      <c r="P343" s="27"/>
      <c r="Q343" s="27">
        <v>1</v>
      </c>
      <c r="R343" s="27" t="s">
        <v>14</v>
      </c>
      <c r="S343" s="27" t="s">
        <v>182</v>
      </c>
      <c r="T343" s="27" t="s">
        <v>730</v>
      </c>
      <c r="U343" s="27" t="s">
        <v>34</v>
      </c>
      <c r="V343" s="27">
        <v>1</v>
      </c>
      <c r="W343" s="27" t="s">
        <v>714</v>
      </c>
      <c r="X343" s="27" t="s">
        <v>1209</v>
      </c>
      <c r="Y343" s="27"/>
      <c r="Z343" s="27" t="s">
        <v>101</v>
      </c>
      <c r="AA343" s="28"/>
      <c r="AB343" s="27" t="s">
        <v>2133</v>
      </c>
      <c r="AC343" s="29" t="s">
        <v>161</v>
      </c>
      <c r="AD343" s="27"/>
      <c r="AE343" s="27"/>
      <c r="AF343" s="27">
        <v>46035.791666666701</v>
      </c>
      <c r="AG343" s="27"/>
      <c r="AH343" s="27"/>
      <c r="AI343" s="27" t="s">
        <v>178</v>
      </c>
      <c r="AJ343" s="27" t="s">
        <v>105</v>
      </c>
      <c r="AK343" s="27" t="s">
        <v>751</v>
      </c>
      <c r="AL343" s="27" t="s">
        <v>751</v>
      </c>
      <c r="AM343" s="27" t="s">
        <v>108</v>
      </c>
      <c r="AN3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3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3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3" s="27" t="str">
        <f>TEXT(casesIPO[[#This Row],[Created On]],"yyyy / mm")</f>
        <v>2026 / 02</v>
      </c>
      <c r="AS343" s="27" t="str">
        <f>casesIPO[[#This Row],[Interaction Type]]</f>
        <v>Return / Replace / Scrap</v>
      </c>
      <c r="AT3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44" spans="1:46" x14ac:dyDescent="0.25">
      <c r="A344" s="26">
        <v>46077.4608449074</v>
      </c>
      <c r="B344" s="27" t="s">
        <v>2134</v>
      </c>
      <c r="C344" s="27" t="s">
        <v>87</v>
      </c>
      <c r="D344" s="27" t="s">
        <v>88</v>
      </c>
      <c r="E344" s="27" t="s">
        <v>89</v>
      </c>
      <c r="F344" s="27"/>
      <c r="G344" s="27" t="s">
        <v>90</v>
      </c>
      <c r="H344" s="27" t="s">
        <v>17</v>
      </c>
      <c r="I344" s="27" t="s">
        <v>148</v>
      </c>
      <c r="J344" s="27" t="s">
        <v>169</v>
      </c>
      <c r="K344" s="27" t="s">
        <v>35</v>
      </c>
      <c r="L344" s="27" t="s">
        <v>2135</v>
      </c>
      <c r="M344" s="27" t="s">
        <v>2136</v>
      </c>
      <c r="N344" s="28" t="s">
        <v>2137</v>
      </c>
      <c r="O344" s="27" t="s">
        <v>2138</v>
      </c>
      <c r="P344" s="27" t="s">
        <v>2139</v>
      </c>
      <c r="Q344" s="27">
        <v>2</v>
      </c>
      <c r="R344" s="27"/>
      <c r="S344" s="27"/>
      <c r="T344" s="27"/>
      <c r="U344" s="27"/>
      <c r="V344" s="27">
        <v>1</v>
      </c>
      <c r="W344" s="27"/>
      <c r="X344" s="27"/>
      <c r="Y344" s="27"/>
      <c r="Z344" s="27"/>
      <c r="AA344" s="28"/>
      <c r="AB344" s="27" t="s">
        <v>2140</v>
      </c>
      <c r="AC344" s="29"/>
      <c r="AD344" s="27"/>
      <c r="AE344" s="27"/>
      <c r="AF344" s="27">
        <v>45889.833333333299</v>
      </c>
      <c r="AG344" s="27"/>
      <c r="AH344" s="27"/>
      <c r="AI344" s="27"/>
      <c r="AJ344" s="27" t="s">
        <v>134</v>
      </c>
      <c r="AK344" s="27" t="s">
        <v>106</v>
      </c>
      <c r="AL344" s="27" t="s">
        <v>106</v>
      </c>
      <c r="AM344" s="27" t="s">
        <v>108</v>
      </c>
      <c r="AN3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4" s="27" t="str">
        <f>TEXT(casesIPO[[#This Row],[Created On]],"yyyy / mm")</f>
        <v>2026 / 02</v>
      </c>
      <c r="AS344" s="27" t="str">
        <f>casesIPO[[#This Row],[Interaction Type]]</f>
        <v>Return / Replace / Scrap</v>
      </c>
      <c r="AT3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45" spans="1:46" x14ac:dyDescent="0.25">
      <c r="A345" s="26">
        <v>46077.473773148202</v>
      </c>
      <c r="B345" s="27" t="s">
        <v>2141</v>
      </c>
      <c r="C345" s="27" t="s">
        <v>87</v>
      </c>
      <c r="D345" s="27" t="s">
        <v>194</v>
      </c>
      <c r="E345" s="27" t="s">
        <v>195</v>
      </c>
      <c r="F345" s="27"/>
      <c r="G345" s="27"/>
      <c r="H345" s="27" t="s">
        <v>16</v>
      </c>
      <c r="I345" s="27" t="s">
        <v>469</v>
      </c>
      <c r="J345" s="27" t="s">
        <v>469</v>
      </c>
      <c r="K345" s="27" t="s">
        <v>288</v>
      </c>
      <c r="L345" s="27" t="s">
        <v>2142</v>
      </c>
      <c r="M345" s="27" t="s">
        <v>2143</v>
      </c>
      <c r="N345" s="28" t="s">
        <v>2144</v>
      </c>
      <c r="O345" s="27" t="s">
        <v>2145</v>
      </c>
      <c r="P345" s="27" t="s">
        <v>2146</v>
      </c>
      <c r="Q345" s="27">
        <v>1</v>
      </c>
      <c r="R345" s="27" t="s">
        <v>12</v>
      </c>
      <c r="S345" s="27" t="s">
        <v>111</v>
      </c>
      <c r="T345" s="27" t="s">
        <v>112</v>
      </c>
      <c r="U345" s="27" t="s">
        <v>33</v>
      </c>
      <c r="V345" s="27">
        <v>13</v>
      </c>
      <c r="W345" s="27" t="s">
        <v>427</v>
      </c>
      <c r="X345" s="27" t="s">
        <v>2147</v>
      </c>
      <c r="Y345" s="27"/>
      <c r="Z345" s="27" t="s">
        <v>429</v>
      </c>
      <c r="AA345" s="28"/>
      <c r="AB345" s="27" t="s">
        <v>211</v>
      </c>
      <c r="AC345" s="29"/>
      <c r="AD345" s="27"/>
      <c r="AE345" s="27"/>
      <c r="AF345" s="27">
        <v>46056.791666666701</v>
      </c>
      <c r="AG345" s="27"/>
      <c r="AH345" s="27"/>
      <c r="AI345" s="27" t="s">
        <v>204</v>
      </c>
      <c r="AJ345" s="27" t="s">
        <v>134</v>
      </c>
      <c r="AK345" s="27" t="s">
        <v>106</v>
      </c>
      <c r="AL345" s="27" t="s">
        <v>420</v>
      </c>
      <c r="AM345" s="27" t="s">
        <v>108</v>
      </c>
      <c r="AN3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3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3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3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5" s="27" t="str">
        <f>TEXT(casesIPO[[#This Row],[Created On]],"yyyy / mm")</f>
        <v>2026 / 02</v>
      </c>
      <c r="AS345" s="27" t="str">
        <f>casesIPO[[#This Row],[Interaction Type]]</f>
        <v>Credit / Debit Request</v>
      </c>
      <c r="AT3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46" spans="1:46" x14ac:dyDescent="0.25">
      <c r="A346" s="26">
        <v>46078.503101851798</v>
      </c>
      <c r="B346" s="27" t="s">
        <v>2148</v>
      </c>
      <c r="C346" s="27" t="s">
        <v>87</v>
      </c>
      <c r="D346" s="27" t="s">
        <v>88</v>
      </c>
      <c r="E346" s="27" t="s">
        <v>89</v>
      </c>
      <c r="F346" s="27"/>
      <c r="G346" s="27" t="s">
        <v>90</v>
      </c>
      <c r="H346" s="27" t="s">
        <v>17</v>
      </c>
      <c r="I346" s="27" t="s">
        <v>148</v>
      </c>
      <c r="J346" s="27" t="s">
        <v>149</v>
      </c>
      <c r="K346" s="27" t="s">
        <v>35</v>
      </c>
      <c r="L346" s="27" t="s">
        <v>2149</v>
      </c>
      <c r="M346" s="27" t="s">
        <v>1336</v>
      </c>
      <c r="N346" s="28" t="s">
        <v>2150</v>
      </c>
      <c r="O346" s="27" t="s">
        <v>2151</v>
      </c>
      <c r="P346" s="27" t="s">
        <v>2152</v>
      </c>
      <c r="Q346" s="27"/>
      <c r="R346" s="27"/>
      <c r="S346" s="27"/>
      <c r="T346" s="27"/>
      <c r="U346" s="27"/>
      <c r="V346" s="27">
        <v>2</v>
      </c>
      <c r="W346" s="27"/>
      <c r="X346" s="27"/>
      <c r="Y346" s="27"/>
      <c r="Z346" s="27"/>
      <c r="AA346" s="28"/>
      <c r="AB346" s="27" t="s">
        <v>2153</v>
      </c>
      <c r="AC346" s="29"/>
      <c r="AD346" s="27"/>
      <c r="AE346" s="27"/>
      <c r="AF346" s="27">
        <v>45895.833333333299</v>
      </c>
      <c r="AG346" s="27"/>
      <c r="AH346" s="27"/>
      <c r="AI346" s="27"/>
      <c r="AJ346" s="27" t="s">
        <v>134</v>
      </c>
      <c r="AK346" s="27" t="s">
        <v>106</v>
      </c>
      <c r="AL346" s="27" t="s">
        <v>106</v>
      </c>
      <c r="AM346" s="27" t="s">
        <v>108</v>
      </c>
      <c r="AN3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6" s="27" t="str">
        <f>TEXT(casesIPO[[#This Row],[Created On]],"yyyy / mm")</f>
        <v>2026 / 02</v>
      </c>
      <c r="AS346" s="27" t="str">
        <f>casesIPO[[#This Row],[Interaction Type]]</f>
        <v>Return / Replace / Scrap</v>
      </c>
      <c r="AT3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47" spans="1:46" x14ac:dyDescent="0.25">
      <c r="A347" s="26">
        <v>46078.505405092597</v>
      </c>
      <c r="B347" s="27" t="s">
        <v>2154</v>
      </c>
      <c r="C347" s="27" t="s">
        <v>87</v>
      </c>
      <c r="D347" s="27" t="s">
        <v>88</v>
      </c>
      <c r="E347" s="27" t="s">
        <v>110</v>
      </c>
      <c r="F347" s="27"/>
      <c r="G347" s="27"/>
      <c r="H347" s="27" t="s">
        <v>23</v>
      </c>
      <c r="I347" s="27" t="s">
        <v>91</v>
      </c>
      <c r="J347" s="27" t="s">
        <v>92</v>
      </c>
      <c r="K347" s="27" t="s">
        <v>33</v>
      </c>
      <c r="L347" s="27" t="s">
        <v>2155</v>
      </c>
      <c r="M347" s="27" t="s">
        <v>1336</v>
      </c>
      <c r="N347" s="28" t="s">
        <v>2156</v>
      </c>
      <c r="O347" s="27" t="s">
        <v>2157</v>
      </c>
      <c r="P347" s="27" t="s">
        <v>2158</v>
      </c>
      <c r="Q347" s="27">
        <v>9</v>
      </c>
      <c r="R347" s="27" t="s">
        <v>23</v>
      </c>
      <c r="S347" s="27" t="s">
        <v>91</v>
      </c>
      <c r="T347" s="27" t="s">
        <v>92</v>
      </c>
      <c r="U347" s="27" t="s">
        <v>33</v>
      </c>
      <c r="V347" s="27">
        <v>1</v>
      </c>
      <c r="W347" s="27" t="s">
        <v>155</v>
      </c>
      <c r="X347" s="27" t="s">
        <v>587</v>
      </c>
      <c r="Y347" s="27"/>
      <c r="Z347" s="27" t="s">
        <v>101</v>
      </c>
      <c r="AA347" s="28"/>
      <c r="AB347" s="27" t="s">
        <v>2159</v>
      </c>
      <c r="AC347" s="29"/>
      <c r="AD347" s="27"/>
      <c r="AE347" s="27"/>
      <c r="AF347" s="27">
        <v>45888.833333333299</v>
      </c>
      <c r="AG347" s="27"/>
      <c r="AH347" s="27"/>
      <c r="AI347" s="27" t="s">
        <v>104</v>
      </c>
      <c r="AJ347" s="27" t="s">
        <v>105</v>
      </c>
      <c r="AK347" s="27" t="s">
        <v>106</v>
      </c>
      <c r="AL347" s="27" t="s">
        <v>680</v>
      </c>
      <c r="AM347" s="27" t="s">
        <v>108</v>
      </c>
      <c r="AN3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3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7" s="27" t="str">
        <f>TEXT(casesIPO[[#This Row],[Created On]],"yyyy / mm")</f>
        <v>2026 / 02</v>
      </c>
      <c r="AS347" s="27" t="str">
        <f>casesIPO[[#This Row],[Interaction Type]]</f>
        <v>Return / Replace / Scrap</v>
      </c>
      <c r="AT34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48" spans="1:46" x14ac:dyDescent="0.25">
      <c r="A348" s="26">
        <v>46078.532164351898</v>
      </c>
      <c r="B348" s="27" t="s">
        <v>2160</v>
      </c>
      <c r="C348" s="27" t="s">
        <v>87</v>
      </c>
      <c r="D348" s="27" t="s">
        <v>194</v>
      </c>
      <c r="E348" s="27" t="s">
        <v>195</v>
      </c>
      <c r="F348" s="27"/>
      <c r="G348" s="27"/>
      <c r="H348" s="27" t="s">
        <v>18</v>
      </c>
      <c r="I348" s="27" t="s">
        <v>460</v>
      </c>
      <c r="J348" s="27" t="s">
        <v>2161</v>
      </c>
      <c r="K348" s="27" t="s">
        <v>32</v>
      </c>
      <c r="L348" s="27" t="s">
        <v>2162</v>
      </c>
      <c r="M348" s="27" t="s">
        <v>2029</v>
      </c>
      <c r="N348" s="28" t="s">
        <v>2163</v>
      </c>
      <c r="O348" s="27" t="s">
        <v>2164</v>
      </c>
      <c r="P348" s="27" t="s">
        <v>2165</v>
      </c>
      <c r="Q348" s="27">
        <v>1</v>
      </c>
      <c r="R348" s="27" t="s">
        <v>18</v>
      </c>
      <c r="S348" s="27" t="s">
        <v>460</v>
      </c>
      <c r="T348" s="27" t="s">
        <v>2161</v>
      </c>
      <c r="U348" s="27" t="s">
        <v>32</v>
      </c>
      <c r="V348" s="27">
        <v>30</v>
      </c>
      <c r="W348" s="27" t="s">
        <v>2166</v>
      </c>
      <c r="X348" s="27" t="s">
        <v>2167</v>
      </c>
      <c r="Y348" s="27"/>
      <c r="Z348" s="27" t="s">
        <v>429</v>
      </c>
      <c r="AA348" s="28"/>
      <c r="AB348" s="27"/>
      <c r="AC348" s="29"/>
      <c r="AD348" s="27"/>
      <c r="AE348" s="27"/>
      <c r="AF348" s="27">
        <v>46071.791666666701</v>
      </c>
      <c r="AG348" s="27"/>
      <c r="AH348" s="27"/>
      <c r="AI348" s="27" t="s">
        <v>204</v>
      </c>
      <c r="AJ348" s="27" t="s">
        <v>105</v>
      </c>
      <c r="AK348" s="27" t="s">
        <v>420</v>
      </c>
      <c r="AL348" s="27" t="s">
        <v>420</v>
      </c>
      <c r="AM348" s="27" t="s">
        <v>299</v>
      </c>
      <c r="AN3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3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3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8" s="27" t="str">
        <f>TEXT(casesIPO[[#This Row],[Created On]],"yyyy / mm")</f>
        <v>2026 / 02</v>
      </c>
      <c r="AS348" s="27" t="str">
        <f>casesIPO[[#This Row],[Interaction Type]]</f>
        <v>Credit / Debit Request</v>
      </c>
      <c r="AT3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49" spans="1:46" x14ac:dyDescent="0.25">
      <c r="A349" s="26">
        <v>46078.532164351898</v>
      </c>
      <c r="B349" s="27" t="s">
        <v>2160</v>
      </c>
      <c r="C349" s="27" t="s">
        <v>87</v>
      </c>
      <c r="D349" s="27" t="s">
        <v>194</v>
      </c>
      <c r="E349" s="27" t="s">
        <v>195</v>
      </c>
      <c r="F349" s="27"/>
      <c r="G349" s="27"/>
      <c r="H349" s="27" t="s">
        <v>18</v>
      </c>
      <c r="I349" s="27" t="s">
        <v>460</v>
      </c>
      <c r="J349" s="27" t="s">
        <v>2161</v>
      </c>
      <c r="K349" s="27" t="s">
        <v>32</v>
      </c>
      <c r="L349" s="27" t="s">
        <v>2162</v>
      </c>
      <c r="M349" s="27" t="s">
        <v>2029</v>
      </c>
      <c r="N349" s="28" t="s">
        <v>2163</v>
      </c>
      <c r="O349" s="27" t="s">
        <v>2164</v>
      </c>
      <c r="P349" s="27" t="s">
        <v>2165</v>
      </c>
      <c r="Q349" s="27">
        <v>3</v>
      </c>
      <c r="R349" s="27" t="s">
        <v>18</v>
      </c>
      <c r="S349" s="27" t="s">
        <v>460</v>
      </c>
      <c r="T349" s="27" t="s">
        <v>2161</v>
      </c>
      <c r="U349" s="27" t="s">
        <v>32</v>
      </c>
      <c r="V349" s="27">
        <v>170</v>
      </c>
      <c r="W349" s="27" t="s">
        <v>2166</v>
      </c>
      <c r="X349" s="27" t="s">
        <v>2167</v>
      </c>
      <c r="Y349" s="27"/>
      <c r="Z349" s="27" t="s">
        <v>429</v>
      </c>
      <c r="AA349" s="28"/>
      <c r="AB349" s="27"/>
      <c r="AC349" s="29"/>
      <c r="AD349" s="27"/>
      <c r="AE349" s="27"/>
      <c r="AF349" s="27">
        <v>46071.791666666701</v>
      </c>
      <c r="AG349" s="27"/>
      <c r="AH349" s="27"/>
      <c r="AI349" s="27" t="s">
        <v>204</v>
      </c>
      <c r="AJ349" s="27" t="s">
        <v>105</v>
      </c>
      <c r="AK349" s="27" t="s">
        <v>420</v>
      </c>
      <c r="AL349" s="27" t="s">
        <v>420</v>
      </c>
      <c r="AM349" s="27" t="s">
        <v>299</v>
      </c>
      <c r="AN3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3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3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9" s="27" t="str">
        <f>TEXT(casesIPO[[#This Row],[Created On]],"yyyy / mm")</f>
        <v>2026 / 02</v>
      </c>
      <c r="AS349" s="27" t="str">
        <f>casesIPO[[#This Row],[Interaction Type]]</f>
        <v>Credit / Debit Request</v>
      </c>
      <c r="AT34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50" spans="1:46" x14ac:dyDescent="0.25">
      <c r="A350" s="26">
        <v>46078.637222222198</v>
      </c>
      <c r="B350" s="27" t="s">
        <v>2168</v>
      </c>
      <c r="C350" s="27" t="s">
        <v>87</v>
      </c>
      <c r="D350" s="27" t="s">
        <v>88</v>
      </c>
      <c r="E350" s="27" t="s">
        <v>89</v>
      </c>
      <c r="F350" s="27"/>
      <c r="G350" s="27" t="s">
        <v>90</v>
      </c>
      <c r="H350" s="27" t="s">
        <v>21</v>
      </c>
      <c r="I350" s="27" t="s">
        <v>272</v>
      </c>
      <c r="J350" s="27" t="s">
        <v>1638</v>
      </c>
      <c r="K350" s="27" t="s">
        <v>35</v>
      </c>
      <c r="L350" s="27" t="s">
        <v>2169</v>
      </c>
      <c r="M350" s="27" t="s">
        <v>2170</v>
      </c>
      <c r="N350" s="28" t="s">
        <v>276</v>
      </c>
      <c r="O350" s="27" t="s">
        <v>2171</v>
      </c>
      <c r="P350" s="27" t="s">
        <v>2172</v>
      </c>
      <c r="Q350" s="27"/>
      <c r="R350" s="27" t="s">
        <v>21</v>
      </c>
      <c r="S350" s="27" t="s">
        <v>272</v>
      </c>
      <c r="T350" s="27" t="s">
        <v>1638</v>
      </c>
      <c r="U350" s="27" t="s">
        <v>35</v>
      </c>
      <c r="V350" s="27">
        <v>1</v>
      </c>
      <c r="W350" s="27" t="s">
        <v>266</v>
      </c>
      <c r="X350" s="27" t="s">
        <v>1642</v>
      </c>
      <c r="Y350" s="27" t="s">
        <v>2173</v>
      </c>
      <c r="Z350" s="27" t="s">
        <v>101</v>
      </c>
      <c r="AA350" s="28"/>
      <c r="AB350" s="27" t="s">
        <v>2174</v>
      </c>
      <c r="AC350" s="29" t="s">
        <v>282</v>
      </c>
      <c r="AD350" s="27"/>
      <c r="AE350" s="27"/>
      <c r="AF350" s="27">
        <v>45828.833333333299</v>
      </c>
      <c r="AG350" s="27"/>
      <c r="AH350" s="27"/>
      <c r="AI350" s="27" t="s">
        <v>178</v>
      </c>
      <c r="AJ350" s="27" t="s">
        <v>134</v>
      </c>
      <c r="AK350" s="27" t="s">
        <v>283</v>
      </c>
      <c r="AL350" s="27" t="s">
        <v>146</v>
      </c>
      <c r="AM350" s="27" t="s">
        <v>108</v>
      </c>
      <c r="AN3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3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Credential Not Reading</v>
      </c>
      <c r="AQ3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Wrong Configuration</v>
      </c>
      <c r="AR350" s="27" t="str">
        <f>TEXT(casesIPO[[#This Row],[Created On]],"yyyy / mm")</f>
        <v>2026 / 02</v>
      </c>
      <c r="AS350" s="27" t="str">
        <f>casesIPO[[#This Row],[Interaction Type]]</f>
        <v>Return / Replace / Scrap</v>
      </c>
      <c r="AT3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51" spans="1:46" x14ac:dyDescent="0.25">
      <c r="A351" s="26">
        <v>46079.608101851903</v>
      </c>
      <c r="B351" s="27" t="s">
        <v>2175</v>
      </c>
      <c r="C351" s="27" t="s">
        <v>87</v>
      </c>
      <c r="D351" s="27" t="s">
        <v>88</v>
      </c>
      <c r="E351" s="27" t="s">
        <v>110</v>
      </c>
      <c r="F351" s="27"/>
      <c r="G351" s="27"/>
      <c r="H351" s="27" t="s">
        <v>23</v>
      </c>
      <c r="I351" s="27" t="s">
        <v>91</v>
      </c>
      <c r="J351" s="27" t="s">
        <v>251</v>
      </c>
      <c r="K351" s="27" t="s">
        <v>33</v>
      </c>
      <c r="L351" s="27" t="s">
        <v>2176</v>
      </c>
      <c r="M351" s="27" t="s">
        <v>1191</v>
      </c>
      <c r="N351" s="28" t="s">
        <v>2177</v>
      </c>
      <c r="O351" s="27" t="s">
        <v>2178</v>
      </c>
      <c r="P351" s="27"/>
      <c r="Q351" s="27">
        <v>18</v>
      </c>
      <c r="R351" s="27" t="s">
        <v>23</v>
      </c>
      <c r="S351" s="27" t="s">
        <v>91</v>
      </c>
      <c r="T351" s="27" t="s">
        <v>251</v>
      </c>
      <c r="U351" s="27" t="s">
        <v>33</v>
      </c>
      <c r="V351" s="27">
        <v>1</v>
      </c>
      <c r="W351" s="27" t="s">
        <v>155</v>
      </c>
      <c r="X351" s="27" t="s">
        <v>156</v>
      </c>
      <c r="Y351" s="27"/>
      <c r="Z351" s="27" t="s">
        <v>101</v>
      </c>
      <c r="AA351" s="28"/>
      <c r="AB351" s="27" t="s">
        <v>2179</v>
      </c>
      <c r="AC351" s="29"/>
      <c r="AD351" s="27"/>
      <c r="AE351" s="27"/>
      <c r="AF351" s="27">
        <v>46072.791666666701</v>
      </c>
      <c r="AG351" s="27"/>
      <c r="AH351" s="27"/>
      <c r="AI351" s="27" t="s">
        <v>104</v>
      </c>
      <c r="AJ351" s="27" t="s">
        <v>134</v>
      </c>
      <c r="AK351" s="27" t="s">
        <v>2180</v>
      </c>
      <c r="AL351" s="27" t="s">
        <v>2180</v>
      </c>
      <c r="AM351" s="27" t="s">
        <v>108</v>
      </c>
      <c r="AN3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3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1" s="27" t="str">
        <f>TEXT(casesIPO[[#This Row],[Created On]],"yyyy / mm")</f>
        <v>2026 / 02</v>
      </c>
      <c r="AS351" s="27" t="str">
        <f>casesIPO[[#This Row],[Interaction Type]]</f>
        <v>Return / Replace / Scrap</v>
      </c>
      <c r="AT3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52" spans="1:46" x14ac:dyDescent="0.25">
      <c r="A352" s="26">
        <v>46079.677361111098</v>
      </c>
      <c r="B352" s="27" t="s">
        <v>2181</v>
      </c>
      <c r="C352" s="27" t="s">
        <v>87</v>
      </c>
      <c r="D352" s="27" t="s">
        <v>194</v>
      </c>
      <c r="E352" s="27" t="s">
        <v>195</v>
      </c>
      <c r="F352" s="27"/>
      <c r="G352" s="27"/>
      <c r="H352" s="27" t="s">
        <v>17</v>
      </c>
      <c r="I352" s="27" t="s">
        <v>148</v>
      </c>
      <c r="J352" s="27" t="s">
        <v>2182</v>
      </c>
      <c r="K352" s="27" t="s">
        <v>35</v>
      </c>
      <c r="L352" s="27" t="s">
        <v>2183</v>
      </c>
      <c r="M352" s="27" t="s">
        <v>723</v>
      </c>
      <c r="N352" s="28" t="s">
        <v>2184</v>
      </c>
      <c r="O352" s="27" t="s">
        <v>2185</v>
      </c>
      <c r="P352" s="27" t="s">
        <v>2186</v>
      </c>
      <c r="Q352" s="27">
        <v>1</v>
      </c>
      <c r="R352" s="27" t="s">
        <v>17</v>
      </c>
      <c r="S352" s="27" t="s">
        <v>148</v>
      </c>
      <c r="T352" s="27" t="s">
        <v>2182</v>
      </c>
      <c r="U352" s="27" t="s">
        <v>35</v>
      </c>
      <c r="V352" s="27">
        <v>2</v>
      </c>
      <c r="W352" s="27" t="s">
        <v>364</v>
      </c>
      <c r="X352" s="27" t="s">
        <v>365</v>
      </c>
      <c r="Y352" s="27"/>
      <c r="Z352" s="27" t="s">
        <v>53</v>
      </c>
      <c r="AA352" s="28"/>
      <c r="AB352" s="27" t="s">
        <v>2187</v>
      </c>
      <c r="AC352" s="29"/>
      <c r="AD352" s="27"/>
      <c r="AE352" s="27"/>
      <c r="AF352" s="27">
        <v>45943.083333333299</v>
      </c>
      <c r="AG352" s="27"/>
      <c r="AH352" s="27"/>
      <c r="AI352" s="27" t="s">
        <v>204</v>
      </c>
      <c r="AJ352" s="27" t="s">
        <v>134</v>
      </c>
      <c r="AK352" s="27" t="s">
        <v>106</v>
      </c>
      <c r="AL352" s="27" t="s">
        <v>431</v>
      </c>
      <c r="AM352" s="27" t="s">
        <v>108</v>
      </c>
      <c r="AN3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3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3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2" s="27" t="str">
        <f>TEXT(casesIPO[[#This Row],[Created On]],"yyyy / mm")</f>
        <v>2026 / 02</v>
      </c>
      <c r="AS352" s="27" t="str">
        <f>casesIPO[[#This Row],[Interaction Type]]</f>
        <v>Credit / Debit Request</v>
      </c>
      <c r="AT35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53" spans="1:46" x14ac:dyDescent="0.25">
      <c r="A353" s="26">
        <v>46080.679062499999</v>
      </c>
      <c r="B353" s="27" t="s">
        <v>2188</v>
      </c>
      <c r="C353" s="27" t="s">
        <v>87</v>
      </c>
      <c r="D353" s="27" t="s">
        <v>88</v>
      </c>
      <c r="E353" s="27" t="s">
        <v>89</v>
      </c>
      <c r="F353" s="27"/>
      <c r="G353" s="27" t="s">
        <v>90</v>
      </c>
      <c r="H353" s="27" t="s">
        <v>14</v>
      </c>
      <c r="I353" s="27" t="s">
        <v>182</v>
      </c>
      <c r="J353" s="27" t="s">
        <v>183</v>
      </c>
      <c r="K353" s="27" t="s">
        <v>34</v>
      </c>
      <c r="L353" s="27" t="s">
        <v>2189</v>
      </c>
      <c r="M353" s="27" t="s">
        <v>1336</v>
      </c>
      <c r="N353" s="28" t="s">
        <v>2190</v>
      </c>
      <c r="O353" s="27" t="s">
        <v>2191</v>
      </c>
      <c r="P353" s="27" t="s">
        <v>2190</v>
      </c>
      <c r="Q353" s="27">
        <v>5</v>
      </c>
      <c r="R353" s="27"/>
      <c r="S353" s="27"/>
      <c r="T353" s="27"/>
      <c r="U353" s="27"/>
      <c r="V353" s="27">
        <v>1</v>
      </c>
      <c r="W353" s="27"/>
      <c r="X353" s="27"/>
      <c r="Y353" s="27"/>
      <c r="Z353" s="27"/>
      <c r="AA353" s="28"/>
      <c r="AB353" s="27" t="s">
        <v>2192</v>
      </c>
      <c r="AC353" s="29"/>
      <c r="AD353" s="27"/>
      <c r="AE353" s="27"/>
      <c r="AF353" s="27">
        <v>45902.833333333299</v>
      </c>
      <c r="AG353" s="27"/>
      <c r="AH353" s="27"/>
      <c r="AI353" s="27"/>
      <c r="AJ353" s="27" t="s">
        <v>134</v>
      </c>
      <c r="AK353" s="27" t="s">
        <v>106</v>
      </c>
      <c r="AL353" s="27" t="s">
        <v>106</v>
      </c>
      <c r="AM353" s="27" t="s">
        <v>108</v>
      </c>
      <c r="AN3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3" s="27" t="str">
        <f>TEXT(casesIPO[[#This Row],[Created On]],"yyyy / mm")</f>
        <v>2026 / 02</v>
      </c>
      <c r="AS353" s="27" t="str">
        <f>casesIPO[[#This Row],[Interaction Type]]</f>
        <v>Return / Replace / Scrap</v>
      </c>
      <c r="AT3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54" spans="1:46" x14ac:dyDescent="0.25">
      <c r="A354" s="26">
        <v>46076.502905092602</v>
      </c>
      <c r="B354" s="27" t="s">
        <v>2193</v>
      </c>
      <c r="C354" s="27" t="s">
        <v>87</v>
      </c>
      <c r="D354" s="27" t="s">
        <v>88</v>
      </c>
      <c r="E354" s="27" t="s">
        <v>89</v>
      </c>
      <c r="F354" s="27"/>
      <c r="G354" s="27" t="s">
        <v>168</v>
      </c>
      <c r="H354" s="27" t="s">
        <v>286</v>
      </c>
      <c r="I354" s="27" t="s">
        <v>148</v>
      </c>
      <c r="J354" s="27" t="s">
        <v>324</v>
      </c>
      <c r="K354" s="27" t="s">
        <v>32</v>
      </c>
      <c r="L354" s="27" t="s">
        <v>2194</v>
      </c>
      <c r="M354" s="27" t="s">
        <v>326</v>
      </c>
      <c r="N354" s="28" t="s">
        <v>2195</v>
      </c>
      <c r="O354" s="27" t="s">
        <v>2196</v>
      </c>
      <c r="P354" s="27" t="s">
        <v>2197</v>
      </c>
      <c r="Q354" s="27"/>
      <c r="R354" s="27" t="s">
        <v>286</v>
      </c>
      <c r="S354" s="27" t="s">
        <v>148</v>
      </c>
      <c r="T354" s="27" t="s">
        <v>324</v>
      </c>
      <c r="U354" s="27" t="s">
        <v>32</v>
      </c>
      <c r="V354" s="27">
        <v>1</v>
      </c>
      <c r="W354" s="27" t="s">
        <v>266</v>
      </c>
      <c r="X354" s="27" t="s">
        <v>330</v>
      </c>
      <c r="Y354" s="27"/>
      <c r="Z354" s="27" t="s">
        <v>101</v>
      </c>
      <c r="AA354" s="28"/>
      <c r="AB354" s="27" t="s">
        <v>2198</v>
      </c>
      <c r="AC354" s="29" t="s">
        <v>332</v>
      </c>
      <c r="AD354" s="27"/>
      <c r="AE354" s="27"/>
      <c r="AF354" s="27">
        <v>45755.833333333299</v>
      </c>
      <c r="AG354" s="27"/>
      <c r="AH354" s="27"/>
      <c r="AI354" s="27" t="s">
        <v>104</v>
      </c>
      <c r="AJ354" s="27" t="s">
        <v>105</v>
      </c>
      <c r="AK354" s="27" t="s">
        <v>298</v>
      </c>
      <c r="AL354" s="27" t="s">
        <v>298</v>
      </c>
      <c r="AM354" s="27" t="s">
        <v>299</v>
      </c>
      <c r="AN3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3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Keypad Unresponsive</v>
      </c>
      <c r="AQ3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4" s="27" t="str">
        <f>TEXT(casesIPO[[#This Row],[Created On]],"yyyy / mm")</f>
        <v>2026 / 02</v>
      </c>
      <c r="AS354" s="27" t="str">
        <f>casesIPO[[#This Row],[Interaction Type]]</f>
        <v>Return / Replace / Scrap</v>
      </c>
      <c r="AT35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55" spans="1:46" x14ac:dyDescent="0.25">
      <c r="A355" s="26">
        <v>46077.371527777803</v>
      </c>
      <c r="B355" s="27" t="s">
        <v>2199</v>
      </c>
      <c r="C355" s="27" t="s">
        <v>87</v>
      </c>
      <c r="D355" s="27" t="s">
        <v>88</v>
      </c>
      <c r="E355" s="27" t="s">
        <v>89</v>
      </c>
      <c r="F355" s="27"/>
      <c r="G355" s="27" t="s">
        <v>90</v>
      </c>
      <c r="H355" s="27" t="s">
        <v>17</v>
      </c>
      <c r="I355" s="27" t="s">
        <v>148</v>
      </c>
      <c r="J355" s="27" t="s">
        <v>410</v>
      </c>
      <c r="K355" s="27" t="s">
        <v>31</v>
      </c>
      <c r="L355" s="27" t="s">
        <v>2200</v>
      </c>
      <c r="M355" s="27" t="s">
        <v>385</v>
      </c>
      <c r="N355" s="28" t="s">
        <v>2201</v>
      </c>
      <c r="O355" s="27" t="s">
        <v>2202</v>
      </c>
      <c r="P355" s="27" t="s">
        <v>2203</v>
      </c>
      <c r="Q355" s="27">
        <v>1</v>
      </c>
      <c r="R355" s="27" t="s">
        <v>17</v>
      </c>
      <c r="S355" s="27" t="s">
        <v>148</v>
      </c>
      <c r="T355" s="27" t="s">
        <v>410</v>
      </c>
      <c r="U355" s="27" t="s">
        <v>31</v>
      </c>
      <c r="V355" s="27">
        <v>2</v>
      </c>
      <c r="W355" s="27" t="s">
        <v>378</v>
      </c>
      <c r="X355" s="27" t="s">
        <v>379</v>
      </c>
      <c r="Y355" s="27"/>
      <c r="Z355" s="27" t="s">
        <v>285</v>
      </c>
      <c r="AA355" s="28"/>
      <c r="AB355" s="27" t="s">
        <v>2204</v>
      </c>
      <c r="AC355" s="29" t="s">
        <v>2205</v>
      </c>
      <c r="AD355" s="27"/>
      <c r="AE355" s="27"/>
      <c r="AF355" s="27">
        <v>46057.791666666701</v>
      </c>
      <c r="AG355" s="27"/>
      <c r="AH355" s="27"/>
      <c r="AI355" s="27" t="s">
        <v>104</v>
      </c>
      <c r="AJ355" s="27" t="s">
        <v>134</v>
      </c>
      <c r="AK355" s="27" t="s">
        <v>106</v>
      </c>
      <c r="AL355" s="27" t="s">
        <v>270</v>
      </c>
      <c r="AM355" s="27" t="s">
        <v>108</v>
      </c>
      <c r="AN3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3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3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5" s="27" t="str">
        <f>TEXT(casesIPO[[#This Row],[Created On]],"yyyy / mm")</f>
        <v>2026 / 02</v>
      </c>
      <c r="AS355" s="27" t="str">
        <f>casesIPO[[#This Row],[Interaction Type]]</f>
        <v>Return / Replace / Scrap</v>
      </c>
      <c r="AT35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56" spans="1:46" x14ac:dyDescent="0.25">
      <c r="A356" s="26">
        <v>46077.462430555599</v>
      </c>
      <c r="B356" s="27" t="s">
        <v>2206</v>
      </c>
      <c r="C356" s="27" t="s">
        <v>87</v>
      </c>
      <c r="D356" s="27" t="s">
        <v>88</v>
      </c>
      <c r="E356" s="27" t="s">
        <v>110</v>
      </c>
      <c r="F356" s="27"/>
      <c r="G356" s="27"/>
      <c r="H356" s="27" t="s">
        <v>24</v>
      </c>
      <c r="I356" s="27" t="s">
        <v>111</v>
      </c>
      <c r="J356" s="27" t="s">
        <v>224</v>
      </c>
      <c r="K356" s="27" t="s">
        <v>33</v>
      </c>
      <c r="L356" s="27" t="s">
        <v>2207</v>
      </c>
      <c r="M356" s="27" t="s">
        <v>471</v>
      </c>
      <c r="N356" s="28" t="s">
        <v>2208</v>
      </c>
      <c r="O356" s="27" t="s">
        <v>2209</v>
      </c>
      <c r="P356" s="27" t="s">
        <v>2210</v>
      </c>
      <c r="Q356" s="27">
        <v>14</v>
      </c>
      <c r="R356" s="27" t="s">
        <v>24</v>
      </c>
      <c r="S356" s="27" t="s">
        <v>111</v>
      </c>
      <c r="T356" s="27" t="s">
        <v>224</v>
      </c>
      <c r="U356" s="27" t="s">
        <v>33</v>
      </c>
      <c r="V356" s="27">
        <v>8</v>
      </c>
      <c r="W356" s="27" t="s">
        <v>155</v>
      </c>
      <c r="X356" s="27" t="s">
        <v>156</v>
      </c>
      <c r="Y356" s="27"/>
      <c r="Z356" s="27" t="s">
        <v>101</v>
      </c>
      <c r="AA356" s="28"/>
      <c r="AB356" s="27" t="s">
        <v>2211</v>
      </c>
      <c r="AC356" s="29"/>
      <c r="AD356" s="27"/>
      <c r="AE356" s="27"/>
      <c r="AF356" s="27">
        <v>46065</v>
      </c>
      <c r="AG356" s="27"/>
      <c r="AH356" s="27"/>
      <c r="AI356" s="27" t="s">
        <v>104</v>
      </c>
      <c r="AJ356" s="27" t="s">
        <v>105</v>
      </c>
      <c r="AK356" s="27" t="s">
        <v>106</v>
      </c>
      <c r="AL356" s="27" t="s">
        <v>1196</v>
      </c>
      <c r="AM356" s="27" t="s">
        <v>108</v>
      </c>
      <c r="AN3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3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6" s="27" t="str">
        <f>TEXT(casesIPO[[#This Row],[Created On]],"yyyy / mm")</f>
        <v>2026 / 02</v>
      </c>
      <c r="AS356" s="27" t="str">
        <f>casesIPO[[#This Row],[Interaction Type]]</f>
        <v>Return / Replace / Scrap</v>
      </c>
      <c r="AT3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57" spans="1:46" x14ac:dyDescent="0.25">
      <c r="A357" s="26">
        <v>46077.485868055599</v>
      </c>
      <c r="B357" s="27" t="s">
        <v>2212</v>
      </c>
      <c r="C357" s="27" t="s">
        <v>87</v>
      </c>
      <c r="D357" s="27" t="s">
        <v>88</v>
      </c>
      <c r="E357" s="27" t="s">
        <v>62</v>
      </c>
      <c r="F357" s="27"/>
      <c r="G357" s="27"/>
      <c r="H357" s="27" t="s">
        <v>286</v>
      </c>
      <c r="I357" s="27" t="s">
        <v>148</v>
      </c>
      <c r="J357" s="27" t="s">
        <v>1828</v>
      </c>
      <c r="K357" s="27" t="s">
        <v>32</v>
      </c>
      <c r="L357" s="27" t="s">
        <v>2213</v>
      </c>
      <c r="M357" s="27" t="s">
        <v>2214</v>
      </c>
      <c r="N357" s="28" t="s">
        <v>2215</v>
      </c>
      <c r="O357" s="27" t="s">
        <v>2216</v>
      </c>
      <c r="P357" s="27" t="s">
        <v>2217</v>
      </c>
      <c r="Q357" s="27">
        <v>6</v>
      </c>
      <c r="R357" s="27" t="s">
        <v>286</v>
      </c>
      <c r="S357" s="27" t="s">
        <v>148</v>
      </c>
      <c r="T357" s="27" t="s">
        <v>1828</v>
      </c>
      <c r="U357" s="27" t="s">
        <v>32</v>
      </c>
      <c r="V357" s="27">
        <v>4</v>
      </c>
      <c r="W357" s="27" t="s">
        <v>346</v>
      </c>
      <c r="X357" s="27" t="s">
        <v>347</v>
      </c>
      <c r="Y357" s="27"/>
      <c r="Z357" s="27" t="s">
        <v>285</v>
      </c>
      <c r="AA357" s="28"/>
      <c r="AB357" s="27" t="s">
        <v>2218</v>
      </c>
      <c r="AC357" s="29"/>
      <c r="AD357" s="27"/>
      <c r="AE357" s="27"/>
      <c r="AF357" s="27">
        <v>46058.791666666701</v>
      </c>
      <c r="AG357" s="27"/>
      <c r="AH357" s="27"/>
      <c r="AI357" s="27" t="s">
        <v>104</v>
      </c>
      <c r="AJ357" s="27" t="s">
        <v>105</v>
      </c>
      <c r="AK357" s="27" t="s">
        <v>106</v>
      </c>
      <c r="AL357" s="27" t="s">
        <v>803</v>
      </c>
      <c r="AM357" s="27" t="s">
        <v>108</v>
      </c>
      <c r="AN3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3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3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7" s="27" t="str">
        <f>TEXT(casesIPO[[#This Row],[Created On]],"yyyy / mm")</f>
        <v>2026 / 02</v>
      </c>
      <c r="AS357" s="27" t="str">
        <f>casesIPO[[#This Row],[Interaction Type]]</f>
        <v>Return / Replace / Scrap</v>
      </c>
      <c r="AT35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58" spans="1:46" x14ac:dyDescent="0.25">
      <c r="A358" s="26">
        <v>46077.523055555597</v>
      </c>
      <c r="B358" s="27" t="s">
        <v>2219</v>
      </c>
      <c r="C358" s="27" t="s">
        <v>87</v>
      </c>
      <c r="D358" s="27" t="s">
        <v>88</v>
      </c>
      <c r="E358" s="27" t="s">
        <v>285</v>
      </c>
      <c r="F358" s="27"/>
      <c r="G358" s="27"/>
      <c r="H358" s="27" t="s">
        <v>17</v>
      </c>
      <c r="I358" s="27" t="s">
        <v>148</v>
      </c>
      <c r="J358" s="27" t="s">
        <v>636</v>
      </c>
      <c r="K358" s="27" t="s">
        <v>35</v>
      </c>
      <c r="L358" s="27" t="s">
        <v>2220</v>
      </c>
      <c r="M358" s="27" t="s">
        <v>127</v>
      </c>
      <c r="N358" s="28" t="s">
        <v>2221</v>
      </c>
      <c r="O358" s="27" t="s">
        <v>2222</v>
      </c>
      <c r="P358" s="27" t="s">
        <v>2223</v>
      </c>
      <c r="Q358" s="27">
        <v>1</v>
      </c>
      <c r="R358" s="27" t="s">
        <v>17</v>
      </c>
      <c r="S358" s="27" t="s">
        <v>148</v>
      </c>
      <c r="T358" s="27" t="s">
        <v>636</v>
      </c>
      <c r="U358" s="27" t="s">
        <v>35</v>
      </c>
      <c r="V358" s="27">
        <v>100</v>
      </c>
      <c r="W358" s="27" t="s">
        <v>300</v>
      </c>
      <c r="X358" s="27" t="s">
        <v>301</v>
      </c>
      <c r="Y358" s="27"/>
      <c r="Z358" s="27" t="s">
        <v>296</v>
      </c>
      <c r="AA358" s="28"/>
      <c r="AB358" s="27" t="s">
        <v>2224</v>
      </c>
      <c r="AC358" s="29" t="s">
        <v>2225</v>
      </c>
      <c r="AD358" s="27"/>
      <c r="AE358" s="27">
        <v>46064.083333333299</v>
      </c>
      <c r="AF358" s="27">
        <v>46063.791666666701</v>
      </c>
      <c r="AG358" s="27"/>
      <c r="AH358" s="27"/>
      <c r="AI358" s="27" t="s">
        <v>104</v>
      </c>
      <c r="AJ358" s="27" t="s">
        <v>105</v>
      </c>
      <c r="AK358" s="27" t="s">
        <v>2226</v>
      </c>
      <c r="AL358" s="27" t="s">
        <v>180</v>
      </c>
      <c r="AM358" s="27" t="s">
        <v>108</v>
      </c>
      <c r="AN3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3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3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8" s="27" t="str">
        <f>TEXT(casesIPO[[#This Row],[Created On]],"yyyy / mm")</f>
        <v>2026 / 02</v>
      </c>
      <c r="AS358" s="27" t="str">
        <f>casesIPO[[#This Row],[Interaction Type]]</f>
        <v>Return / Replace / Scrap</v>
      </c>
      <c r="AT3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59" spans="1:46" x14ac:dyDescent="0.25">
      <c r="A359" s="26">
        <v>46077.531215277799</v>
      </c>
      <c r="B359" s="27" t="s">
        <v>2227</v>
      </c>
      <c r="C359" s="27" t="s">
        <v>87</v>
      </c>
      <c r="D359" s="27" t="s">
        <v>88</v>
      </c>
      <c r="E359" s="27" t="s">
        <v>62</v>
      </c>
      <c r="F359" s="27"/>
      <c r="G359" s="27"/>
      <c r="H359" s="27" t="s">
        <v>14</v>
      </c>
      <c r="I359" s="27" t="s">
        <v>182</v>
      </c>
      <c r="J359" s="27" t="s">
        <v>1518</v>
      </c>
      <c r="K359" s="27" t="s">
        <v>34</v>
      </c>
      <c r="L359" s="27" t="s">
        <v>2228</v>
      </c>
      <c r="M359" s="27" t="s">
        <v>614</v>
      </c>
      <c r="N359" s="28" t="s">
        <v>2229</v>
      </c>
      <c r="O359" s="27" t="s">
        <v>2230</v>
      </c>
      <c r="P359" s="27" t="s">
        <v>2229</v>
      </c>
      <c r="Q359" s="27">
        <v>1</v>
      </c>
      <c r="R359" s="27" t="s">
        <v>14</v>
      </c>
      <c r="S359" s="27" t="s">
        <v>182</v>
      </c>
      <c r="T359" s="27" t="s">
        <v>1518</v>
      </c>
      <c r="U359" s="27" t="s">
        <v>34</v>
      </c>
      <c r="V359" s="27">
        <v>2</v>
      </c>
      <c r="W359" s="27" t="s">
        <v>618</v>
      </c>
      <c r="X359" s="27" t="s">
        <v>619</v>
      </c>
      <c r="Y359" s="27"/>
      <c r="Z359" s="27" t="s">
        <v>53</v>
      </c>
      <c r="AA359" s="28"/>
      <c r="AB359" s="27" t="s">
        <v>2231</v>
      </c>
      <c r="AC359" s="29" t="s">
        <v>1524</v>
      </c>
      <c r="AD359" s="27"/>
      <c r="AE359" s="27"/>
      <c r="AF359" s="27">
        <v>46049.791666666701</v>
      </c>
      <c r="AG359" s="27"/>
      <c r="AH359" s="27"/>
      <c r="AI359" s="27" t="s">
        <v>419</v>
      </c>
      <c r="AJ359" s="27" t="s">
        <v>134</v>
      </c>
      <c r="AK359" s="27" t="s">
        <v>106</v>
      </c>
      <c r="AL359" s="27" t="s">
        <v>192</v>
      </c>
      <c r="AM359" s="27" t="s">
        <v>108</v>
      </c>
      <c r="AN3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9" s="27" t="str">
        <f>TEXT(casesIPO[[#This Row],[Created On]],"yyyy / mm")</f>
        <v>2026 / 02</v>
      </c>
      <c r="AS359" s="27" t="str">
        <f>casesIPO[[#This Row],[Interaction Type]]</f>
        <v>Return / Replace / Scrap</v>
      </c>
      <c r="AT35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60" spans="1:46" x14ac:dyDescent="0.25">
      <c r="A360" s="26">
        <v>46077.531215277799</v>
      </c>
      <c r="B360" s="27" t="s">
        <v>2227</v>
      </c>
      <c r="C360" s="27" t="s">
        <v>87</v>
      </c>
      <c r="D360" s="27" t="s">
        <v>88</v>
      </c>
      <c r="E360" s="27" t="s">
        <v>62</v>
      </c>
      <c r="F360" s="27"/>
      <c r="G360" s="27"/>
      <c r="H360" s="27" t="s">
        <v>14</v>
      </c>
      <c r="I360" s="27" t="s">
        <v>182</v>
      </c>
      <c r="J360" s="27" t="s">
        <v>1518</v>
      </c>
      <c r="K360" s="27" t="s">
        <v>34</v>
      </c>
      <c r="L360" s="27" t="s">
        <v>2228</v>
      </c>
      <c r="M360" s="27" t="s">
        <v>614</v>
      </c>
      <c r="N360" s="28" t="s">
        <v>2229</v>
      </c>
      <c r="O360" s="27" t="s">
        <v>2230</v>
      </c>
      <c r="P360" s="27" t="s">
        <v>2229</v>
      </c>
      <c r="Q360" s="27">
        <v>2</v>
      </c>
      <c r="R360" s="27" t="s">
        <v>14</v>
      </c>
      <c r="S360" s="27" t="s">
        <v>182</v>
      </c>
      <c r="T360" s="27" t="s">
        <v>1518</v>
      </c>
      <c r="U360" s="27" t="s">
        <v>34</v>
      </c>
      <c r="V360" s="27">
        <v>6</v>
      </c>
      <c r="W360" s="27" t="s">
        <v>618</v>
      </c>
      <c r="X360" s="27" t="s">
        <v>619</v>
      </c>
      <c r="Y360" s="27"/>
      <c r="Z360" s="27" t="s">
        <v>53</v>
      </c>
      <c r="AA360" s="28"/>
      <c r="AB360" s="27" t="s">
        <v>2232</v>
      </c>
      <c r="AC360" s="29"/>
      <c r="AD360" s="27"/>
      <c r="AE360" s="27"/>
      <c r="AF360" s="27">
        <v>46049.791666666701</v>
      </c>
      <c r="AG360" s="27"/>
      <c r="AH360" s="27"/>
      <c r="AI360" s="27" t="s">
        <v>419</v>
      </c>
      <c r="AJ360" s="27" t="s">
        <v>134</v>
      </c>
      <c r="AK360" s="27" t="s">
        <v>106</v>
      </c>
      <c r="AL360" s="27" t="s">
        <v>192</v>
      </c>
      <c r="AM360" s="27" t="s">
        <v>108</v>
      </c>
      <c r="AN3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0" s="27" t="str">
        <f>TEXT(casesIPO[[#This Row],[Created On]],"yyyy / mm")</f>
        <v>2026 / 02</v>
      </c>
      <c r="AS360" s="27" t="str">
        <f>casesIPO[[#This Row],[Interaction Type]]</f>
        <v>Return / Replace / Scrap</v>
      </c>
      <c r="AT3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61" spans="1:46" x14ac:dyDescent="0.25">
      <c r="A361" s="26">
        <v>46077.7349189815</v>
      </c>
      <c r="B361" s="27" t="s">
        <v>2233</v>
      </c>
      <c r="C361" s="27" t="s">
        <v>87</v>
      </c>
      <c r="D361" s="27" t="s">
        <v>88</v>
      </c>
      <c r="E361" s="27" t="s">
        <v>89</v>
      </c>
      <c r="F361" s="27"/>
      <c r="G361" s="27" t="s">
        <v>90</v>
      </c>
      <c r="H361" s="27" t="s">
        <v>286</v>
      </c>
      <c r="I361" s="27" t="s">
        <v>148</v>
      </c>
      <c r="J361" s="27" t="s">
        <v>287</v>
      </c>
      <c r="K361" s="27" t="s">
        <v>288</v>
      </c>
      <c r="L361" s="27" t="s">
        <v>2234</v>
      </c>
      <c r="M361" s="27" t="s">
        <v>807</v>
      </c>
      <c r="N361" s="28" t="s">
        <v>2235</v>
      </c>
      <c r="O361" s="27" t="s">
        <v>2236</v>
      </c>
      <c r="P361" s="27" t="s">
        <v>2237</v>
      </c>
      <c r="Q361" s="27">
        <v>1</v>
      </c>
      <c r="R361" s="27" t="s">
        <v>286</v>
      </c>
      <c r="S361" s="27" t="s">
        <v>148</v>
      </c>
      <c r="T361" s="27" t="s">
        <v>287</v>
      </c>
      <c r="U361" s="27" t="s">
        <v>288</v>
      </c>
      <c r="V361" s="27">
        <v>1</v>
      </c>
      <c r="W361" s="27" t="s">
        <v>98</v>
      </c>
      <c r="X361" s="27" t="s">
        <v>175</v>
      </c>
      <c r="Y361" s="27"/>
      <c r="Z361" s="27" t="s">
        <v>101</v>
      </c>
      <c r="AA361" s="28"/>
      <c r="AB361" s="27" t="s">
        <v>2238</v>
      </c>
      <c r="AC361" s="29" t="s">
        <v>2239</v>
      </c>
      <c r="AD361" s="27"/>
      <c r="AE361" s="27"/>
      <c r="AF361" s="27">
        <v>45919.833333333299</v>
      </c>
      <c r="AG361" s="27"/>
      <c r="AH361" s="27"/>
      <c r="AI361" s="27" t="s">
        <v>104</v>
      </c>
      <c r="AJ361" s="27" t="s">
        <v>105</v>
      </c>
      <c r="AK361" s="27" t="s">
        <v>106</v>
      </c>
      <c r="AL361" s="27" t="s">
        <v>2240</v>
      </c>
      <c r="AM361" s="27" t="s">
        <v>299</v>
      </c>
      <c r="AN3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3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3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3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1" s="27" t="str">
        <f>TEXT(casesIPO[[#This Row],[Created On]],"yyyy / mm")</f>
        <v>2026 / 02</v>
      </c>
      <c r="AS361" s="27" t="str">
        <f>casesIPO[[#This Row],[Interaction Type]]</f>
        <v>Return / Replace / Scrap</v>
      </c>
      <c r="AT3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62" spans="1:46" x14ac:dyDescent="0.25">
      <c r="A362" s="26">
        <v>46078.394641203697</v>
      </c>
      <c r="B362" s="27" t="s">
        <v>2241</v>
      </c>
      <c r="C362" s="27" t="s">
        <v>87</v>
      </c>
      <c r="D362" s="27" t="s">
        <v>88</v>
      </c>
      <c r="E362" s="27" t="s">
        <v>62</v>
      </c>
      <c r="F362" s="27"/>
      <c r="G362" s="27"/>
      <c r="H362" s="27" t="s">
        <v>12</v>
      </c>
      <c r="I362" s="27" t="s">
        <v>111</v>
      </c>
      <c r="J362" s="27" t="s">
        <v>112</v>
      </c>
      <c r="K362" s="27" t="s">
        <v>33</v>
      </c>
      <c r="L362" s="27" t="s">
        <v>2242</v>
      </c>
      <c r="M362" s="27" t="s">
        <v>315</v>
      </c>
      <c r="N362" s="28" t="s">
        <v>2243</v>
      </c>
      <c r="O362" s="27" t="s">
        <v>2244</v>
      </c>
      <c r="P362" s="27" t="s">
        <v>2245</v>
      </c>
      <c r="Q362" s="27">
        <v>5</v>
      </c>
      <c r="R362" s="27" t="s">
        <v>12</v>
      </c>
      <c r="S362" s="27" t="s">
        <v>111</v>
      </c>
      <c r="T362" s="27" t="s">
        <v>112</v>
      </c>
      <c r="U362" s="27" t="s">
        <v>33</v>
      </c>
      <c r="V362" s="27">
        <v>7</v>
      </c>
      <c r="W362" s="27" t="s">
        <v>346</v>
      </c>
      <c r="X362" s="27" t="s">
        <v>417</v>
      </c>
      <c r="Y362" s="27"/>
      <c r="Z362" s="27" t="s">
        <v>285</v>
      </c>
      <c r="AA362" s="28"/>
      <c r="AB362" s="27" t="s">
        <v>2246</v>
      </c>
      <c r="AC362" s="29"/>
      <c r="AD362" s="27"/>
      <c r="AE362" s="27"/>
      <c r="AF362" s="27">
        <v>45902.833333333299</v>
      </c>
      <c r="AG362" s="27"/>
      <c r="AH362" s="27"/>
      <c r="AI362" s="27" t="s">
        <v>419</v>
      </c>
      <c r="AJ362" s="27" t="s">
        <v>134</v>
      </c>
      <c r="AK362" s="27" t="s">
        <v>1092</v>
      </c>
      <c r="AL362" s="27" t="s">
        <v>122</v>
      </c>
      <c r="AM362" s="27" t="s">
        <v>108</v>
      </c>
      <c r="AN3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3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3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3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2" s="27" t="str">
        <f>TEXT(casesIPO[[#This Row],[Created On]],"yyyy / mm")</f>
        <v>2026 / 02</v>
      </c>
      <c r="AS362" s="27" t="str">
        <f>casesIPO[[#This Row],[Interaction Type]]</f>
        <v>Return / Replace / Scrap</v>
      </c>
      <c r="AT36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63" spans="1:46" x14ac:dyDescent="0.25">
      <c r="A363" s="26">
        <v>46078.630717592598</v>
      </c>
      <c r="B363" s="27" t="s">
        <v>2247</v>
      </c>
      <c r="C363" s="27" t="s">
        <v>87</v>
      </c>
      <c r="D363" s="27" t="s">
        <v>88</v>
      </c>
      <c r="E363" s="27" t="s">
        <v>62</v>
      </c>
      <c r="F363" s="27"/>
      <c r="G363" s="27"/>
      <c r="H363" s="27" t="s">
        <v>286</v>
      </c>
      <c r="I363" s="27" t="s">
        <v>148</v>
      </c>
      <c r="J363" s="27" t="s">
        <v>2020</v>
      </c>
      <c r="K363" s="27" t="s">
        <v>288</v>
      </c>
      <c r="L363" s="27" t="s">
        <v>2248</v>
      </c>
      <c r="M363" s="27" t="s">
        <v>2249</v>
      </c>
      <c r="N363" s="28" t="s">
        <v>2250</v>
      </c>
      <c r="O363" s="27" t="s">
        <v>2251</v>
      </c>
      <c r="P363" s="27" t="s">
        <v>2252</v>
      </c>
      <c r="Q363" s="27"/>
      <c r="R363" s="27" t="s">
        <v>286</v>
      </c>
      <c r="S363" s="27" t="s">
        <v>148</v>
      </c>
      <c r="T363" s="27" t="s">
        <v>2020</v>
      </c>
      <c r="U363" s="27" t="s">
        <v>288</v>
      </c>
      <c r="V363" s="27">
        <v>1</v>
      </c>
      <c r="W363" s="27" t="s">
        <v>346</v>
      </c>
      <c r="X363" s="27" t="s">
        <v>347</v>
      </c>
      <c r="Y363" s="27"/>
      <c r="Z363" s="27" t="s">
        <v>285</v>
      </c>
      <c r="AA363" s="28"/>
      <c r="AB363" s="27"/>
      <c r="AC363" s="29"/>
      <c r="AD363" s="27"/>
      <c r="AE363" s="27"/>
      <c r="AF363" s="27">
        <v>46013.791666666701</v>
      </c>
      <c r="AG363" s="27"/>
      <c r="AH363" s="27"/>
      <c r="AI363" s="27" t="s">
        <v>204</v>
      </c>
      <c r="AJ363" s="27" t="s">
        <v>105</v>
      </c>
      <c r="AK363" s="27" t="s">
        <v>2253</v>
      </c>
      <c r="AL363" s="27" t="s">
        <v>2253</v>
      </c>
      <c r="AM363" s="27" t="s">
        <v>108</v>
      </c>
      <c r="AN3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3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3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3" s="27" t="str">
        <f>TEXT(casesIPO[[#This Row],[Created On]],"yyyy / mm")</f>
        <v>2026 / 02</v>
      </c>
      <c r="AS363" s="27" t="str">
        <f>casesIPO[[#This Row],[Interaction Type]]</f>
        <v>Return / Replace / Scrap</v>
      </c>
      <c r="AT36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64" spans="1:46" x14ac:dyDescent="0.25">
      <c r="A364" s="26">
        <v>46079.438136574099</v>
      </c>
      <c r="B364" s="27" t="s">
        <v>2254</v>
      </c>
      <c r="C364" s="27" t="s">
        <v>87</v>
      </c>
      <c r="D364" s="27" t="s">
        <v>194</v>
      </c>
      <c r="E364" s="27" t="s">
        <v>195</v>
      </c>
      <c r="F364" s="27"/>
      <c r="G364" s="27"/>
      <c r="H364" s="27" t="s">
        <v>14</v>
      </c>
      <c r="I364" s="27" t="s">
        <v>182</v>
      </c>
      <c r="J364" s="27" t="s">
        <v>778</v>
      </c>
      <c r="K364" s="27" t="s">
        <v>34</v>
      </c>
      <c r="L364" s="27" t="s">
        <v>2255</v>
      </c>
      <c r="M364" s="27" t="s">
        <v>2256</v>
      </c>
      <c r="N364" s="28" t="s">
        <v>2257</v>
      </c>
      <c r="O364" s="27" t="s">
        <v>2258</v>
      </c>
      <c r="P364" s="27"/>
      <c r="Q364" s="27"/>
      <c r="R364" s="27" t="s">
        <v>14</v>
      </c>
      <c r="S364" s="27" t="s">
        <v>182</v>
      </c>
      <c r="T364" s="27" t="s">
        <v>778</v>
      </c>
      <c r="U364" s="27" t="s">
        <v>34</v>
      </c>
      <c r="V364" s="27">
        <v>16</v>
      </c>
      <c r="W364" s="27" t="s">
        <v>364</v>
      </c>
      <c r="X364" s="27" t="s">
        <v>757</v>
      </c>
      <c r="Y364" s="27"/>
      <c r="Z364" s="27" t="s">
        <v>53</v>
      </c>
      <c r="AA364" s="28"/>
      <c r="AB364" s="27"/>
      <c r="AC364" s="29"/>
      <c r="AD364" s="27"/>
      <c r="AE364" s="27"/>
      <c r="AF364" s="27">
        <v>46070.791666666701</v>
      </c>
      <c r="AG364" s="27"/>
      <c r="AH364" s="27"/>
      <c r="AI364" s="27" t="s">
        <v>2259</v>
      </c>
      <c r="AJ364" s="27" t="s">
        <v>134</v>
      </c>
      <c r="AK364" s="27" t="s">
        <v>363</v>
      </c>
      <c r="AL364" s="27" t="s">
        <v>363</v>
      </c>
      <c r="AM364" s="27" t="s">
        <v>108</v>
      </c>
      <c r="AN3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3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3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4" s="27" t="str">
        <f>TEXT(casesIPO[[#This Row],[Created On]],"yyyy / mm")</f>
        <v>2026 / 02</v>
      </c>
      <c r="AS364" s="27" t="str">
        <f>casesIPO[[#This Row],[Interaction Type]]</f>
        <v>Credit / Debit Request</v>
      </c>
      <c r="AT36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65" spans="1:46" x14ac:dyDescent="0.25">
      <c r="A365" s="26">
        <v>46079.537812499999</v>
      </c>
      <c r="B365" s="27" t="s">
        <v>2260</v>
      </c>
      <c r="C365" s="27" t="s">
        <v>87</v>
      </c>
      <c r="D365" s="27" t="s">
        <v>88</v>
      </c>
      <c r="E365" s="27" t="s">
        <v>89</v>
      </c>
      <c r="F365" s="27"/>
      <c r="G365" s="27" t="s">
        <v>168</v>
      </c>
      <c r="H365" s="27" t="s">
        <v>18</v>
      </c>
      <c r="I365" s="27" t="s">
        <v>460</v>
      </c>
      <c r="J365" s="27" t="s">
        <v>996</v>
      </c>
      <c r="K365" s="27" t="s">
        <v>32</v>
      </c>
      <c r="L365" s="27" t="s">
        <v>2261</v>
      </c>
      <c r="M365" s="27" t="s">
        <v>2262</v>
      </c>
      <c r="N365" s="28" t="s">
        <v>2263</v>
      </c>
      <c r="O365" s="27" t="s">
        <v>2264</v>
      </c>
      <c r="P365" s="27" t="s">
        <v>2265</v>
      </c>
      <c r="Q365" s="27"/>
      <c r="R365" s="27" t="s">
        <v>18</v>
      </c>
      <c r="S365" s="27" t="s">
        <v>460</v>
      </c>
      <c r="T365" s="27" t="s">
        <v>996</v>
      </c>
      <c r="U365" s="27" t="s">
        <v>32</v>
      </c>
      <c r="V365" s="27">
        <v>1</v>
      </c>
      <c r="W365" s="27" t="s">
        <v>266</v>
      </c>
      <c r="X365" s="27" t="s">
        <v>175</v>
      </c>
      <c r="Y365" s="27" t="s">
        <v>494</v>
      </c>
      <c r="Z365" s="27" t="s">
        <v>101</v>
      </c>
      <c r="AA365" s="28"/>
      <c r="AB365" s="27" t="s">
        <v>2266</v>
      </c>
      <c r="AC365" s="29" t="s">
        <v>1001</v>
      </c>
      <c r="AD365" s="27"/>
      <c r="AE365" s="27"/>
      <c r="AF365" s="27"/>
      <c r="AG365" s="27">
        <v>46052.083333333299</v>
      </c>
      <c r="AH365" s="27"/>
      <c r="AI365" s="27" t="s">
        <v>104</v>
      </c>
      <c r="AJ365" s="27" t="s">
        <v>105</v>
      </c>
      <c r="AK365" s="27" t="s">
        <v>1002</v>
      </c>
      <c r="AL365" s="27" t="s">
        <v>146</v>
      </c>
      <c r="AM365" s="27" t="s">
        <v>108</v>
      </c>
      <c r="AN3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3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Not Unlocking</v>
      </c>
      <c r="AR365" s="27" t="str">
        <f>TEXT(casesIPO[[#This Row],[Created On]],"yyyy / mm")</f>
        <v>2026 / 02</v>
      </c>
      <c r="AS365" s="27" t="str">
        <f>casesIPO[[#This Row],[Interaction Type]]</f>
        <v>Return / Replace / Scrap</v>
      </c>
      <c r="AT3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66" spans="1:46" x14ac:dyDescent="0.25">
      <c r="A366" s="26">
        <v>46079.597800925898</v>
      </c>
      <c r="B366" s="27" t="s">
        <v>2267</v>
      </c>
      <c r="C366" s="27" t="s">
        <v>87</v>
      </c>
      <c r="D366" s="27" t="s">
        <v>88</v>
      </c>
      <c r="E366" s="27" t="s">
        <v>110</v>
      </c>
      <c r="F366" s="27"/>
      <c r="G366" s="27"/>
      <c r="H366" s="27" t="s">
        <v>22</v>
      </c>
      <c r="I366" s="27" t="s">
        <v>124</v>
      </c>
      <c r="J366" s="27" t="s">
        <v>469</v>
      </c>
      <c r="K366" s="27" t="s">
        <v>30</v>
      </c>
      <c r="L366" s="27" t="s">
        <v>2268</v>
      </c>
      <c r="M366" s="27" t="s">
        <v>807</v>
      </c>
      <c r="N366" s="28" t="s">
        <v>2269</v>
      </c>
      <c r="O366" s="27" t="s">
        <v>2270</v>
      </c>
      <c r="P366" s="27" t="s">
        <v>2271</v>
      </c>
      <c r="Q366" s="27">
        <v>1</v>
      </c>
      <c r="R366" s="27"/>
      <c r="S366" s="27"/>
      <c r="T366" s="27"/>
      <c r="U366" s="27"/>
      <c r="V366" s="27">
        <v>2</v>
      </c>
      <c r="W366" s="27"/>
      <c r="X366" s="27"/>
      <c r="Y366" s="27"/>
      <c r="Z366" s="27"/>
      <c r="AA366" s="28"/>
      <c r="AB366" s="27" t="s">
        <v>2272</v>
      </c>
      <c r="AC366" s="29"/>
      <c r="AD366" s="27"/>
      <c r="AE366" s="27"/>
      <c r="AF366" s="27">
        <v>46050.791666666701</v>
      </c>
      <c r="AG366" s="27"/>
      <c r="AH366" s="27"/>
      <c r="AI366" s="27"/>
      <c r="AJ366" s="27" t="s">
        <v>134</v>
      </c>
      <c r="AK366" s="27" t="s">
        <v>106</v>
      </c>
      <c r="AL366" s="27" t="s">
        <v>106</v>
      </c>
      <c r="AM366" s="27" t="s">
        <v>108</v>
      </c>
      <c r="AN3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6" s="27" t="str">
        <f>TEXT(casesIPO[[#This Row],[Created On]],"yyyy / mm")</f>
        <v>2026 / 02</v>
      </c>
      <c r="AS366" s="27" t="str">
        <f>casesIPO[[#This Row],[Interaction Type]]</f>
        <v>Return / Replace / Scrap</v>
      </c>
      <c r="AT36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67" spans="1:46" x14ac:dyDescent="0.25">
      <c r="A367" s="26">
        <v>46079.597800925898</v>
      </c>
      <c r="B367" s="27" t="s">
        <v>2267</v>
      </c>
      <c r="C367" s="27" t="s">
        <v>87</v>
      </c>
      <c r="D367" s="27" t="s">
        <v>88</v>
      </c>
      <c r="E367" s="27" t="s">
        <v>110</v>
      </c>
      <c r="F367" s="27"/>
      <c r="G367" s="27"/>
      <c r="H367" s="27" t="s">
        <v>22</v>
      </c>
      <c r="I367" s="27" t="s">
        <v>124</v>
      </c>
      <c r="J367" s="27" t="s">
        <v>469</v>
      </c>
      <c r="K367" s="27" t="s">
        <v>30</v>
      </c>
      <c r="L367" s="27" t="s">
        <v>2268</v>
      </c>
      <c r="M367" s="27" t="s">
        <v>807</v>
      </c>
      <c r="N367" s="28" t="s">
        <v>2269</v>
      </c>
      <c r="O367" s="27" t="s">
        <v>2270</v>
      </c>
      <c r="P367" s="27" t="s">
        <v>2271</v>
      </c>
      <c r="Q367" s="27">
        <v>2</v>
      </c>
      <c r="R367" s="27"/>
      <c r="S367" s="27"/>
      <c r="T367" s="27"/>
      <c r="U367" s="27"/>
      <c r="V367" s="27">
        <v>4</v>
      </c>
      <c r="W367" s="27"/>
      <c r="X367" s="27"/>
      <c r="Y367" s="27"/>
      <c r="Z367" s="27"/>
      <c r="AA367" s="28"/>
      <c r="AB367" s="27" t="s">
        <v>2273</v>
      </c>
      <c r="AC367" s="29"/>
      <c r="AD367" s="27"/>
      <c r="AE367" s="27"/>
      <c r="AF367" s="27">
        <v>46050.791666666701</v>
      </c>
      <c r="AG367" s="27"/>
      <c r="AH367" s="27"/>
      <c r="AI367" s="27"/>
      <c r="AJ367" s="27" t="s">
        <v>134</v>
      </c>
      <c r="AK367" s="27" t="s">
        <v>106</v>
      </c>
      <c r="AL367" s="27" t="s">
        <v>106</v>
      </c>
      <c r="AM367" s="27" t="s">
        <v>108</v>
      </c>
      <c r="AN3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7" s="27" t="str">
        <f>TEXT(casesIPO[[#This Row],[Created On]],"yyyy / mm")</f>
        <v>2026 / 02</v>
      </c>
      <c r="AS367" s="27" t="str">
        <f>casesIPO[[#This Row],[Interaction Type]]</f>
        <v>Return / Replace / Scrap</v>
      </c>
      <c r="AT36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68" spans="1:46" x14ac:dyDescent="0.25">
      <c r="A368" s="26">
        <v>46079.597800925898</v>
      </c>
      <c r="B368" s="27" t="s">
        <v>2267</v>
      </c>
      <c r="C368" s="27" t="s">
        <v>87</v>
      </c>
      <c r="D368" s="27" t="s">
        <v>88</v>
      </c>
      <c r="E368" s="27" t="s">
        <v>110</v>
      </c>
      <c r="F368" s="27"/>
      <c r="G368" s="27"/>
      <c r="H368" s="27" t="s">
        <v>22</v>
      </c>
      <c r="I368" s="27" t="s">
        <v>124</v>
      </c>
      <c r="J368" s="27" t="s">
        <v>469</v>
      </c>
      <c r="K368" s="27" t="s">
        <v>30</v>
      </c>
      <c r="L368" s="27" t="s">
        <v>2268</v>
      </c>
      <c r="M368" s="27" t="s">
        <v>807</v>
      </c>
      <c r="N368" s="28" t="s">
        <v>2269</v>
      </c>
      <c r="O368" s="27" t="s">
        <v>2270</v>
      </c>
      <c r="P368" s="27" t="s">
        <v>2271</v>
      </c>
      <c r="Q368" s="27">
        <v>3</v>
      </c>
      <c r="R368" s="27"/>
      <c r="S368" s="27"/>
      <c r="T368" s="27"/>
      <c r="U368" s="27"/>
      <c r="V368" s="27">
        <v>4</v>
      </c>
      <c r="W368" s="27"/>
      <c r="X368" s="27"/>
      <c r="Y368" s="27"/>
      <c r="Z368" s="27"/>
      <c r="AA368" s="28"/>
      <c r="AB368" s="27" t="s">
        <v>2274</v>
      </c>
      <c r="AC368" s="29"/>
      <c r="AD368" s="27"/>
      <c r="AE368" s="27"/>
      <c r="AF368" s="27">
        <v>46050.791666666701</v>
      </c>
      <c r="AG368" s="27"/>
      <c r="AH368" s="27"/>
      <c r="AI368" s="27"/>
      <c r="AJ368" s="27" t="s">
        <v>134</v>
      </c>
      <c r="AK368" s="27" t="s">
        <v>106</v>
      </c>
      <c r="AL368" s="27" t="s">
        <v>106</v>
      </c>
      <c r="AM368" s="27" t="s">
        <v>108</v>
      </c>
      <c r="AN3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8" s="27" t="str">
        <f>TEXT(casesIPO[[#This Row],[Created On]],"yyyy / mm")</f>
        <v>2026 / 02</v>
      </c>
      <c r="AS368" s="27" t="str">
        <f>casesIPO[[#This Row],[Interaction Type]]</f>
        <v>Return / Replace / Scrap</v>
      </c>
      <c r="AT3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69" spans="1:46" x14ac:dyDescent="0.25">
      <c r="A369" s="26">
        <v>46079.597800925898</v>
      </c>
      <c r="B369" s="27" t="s">
        <v>2267</v>
      </c>
      <c r="C369" s="27" t="s">
        <v>87</v>
      </c>
      <c r="D369" s="27" t="s">
        <v>88</v>
      </c>
      <c r="E369" s="27" t="s">
        <v>110</v>
      </c>
      <c r="F369" s="27"/>
      <c r="G369" s="27"/>
      <c r="H369" s="27" t="s">
        <v>22</v>
      </c>
      <c r="I369" s="27" t="s">
        <v>124</v>
      </c>
      <c r="J369" s="27" t="s">
        <v>469</v>
      </c>
      <c r="K369" s="27" t="s">
        <v>30</v>
      </c>
      <c r="L369" s="27" t="s">
        <v>2268</v>
      </c>
      <c r="M369" s="27" t="s">
        <v>807</v>
      </c>
      <c r="N369" s="28" t="s">
        <v>2269</v>
      </c>
      <c r="O369" s="27" t="s">
        <v>2270</v>
      </c>
      <c r="P369" s="27" t="s">
        <v>2271</v>
      </c>
      <c r="Q369" s="27">
        <v>4</v>
      </c>
      <c r="R369" s="27"/>
      <c r="S369" s="27"/>
      <c r="T369" s="27"/>
      <c r="U369" s="27"/>
      <c r="V369" s="27">
        <v>2</v>
      </c>
      <c r="W369" s="27"/>
      <c r="X369" s="27"/>
      <c r="Y369" s="27"/>
      <c r="Z369" s="27"/>
      <c r="AA369" s="28"/>
      <c r="AB369" s="27" t="s">
        <v>2275</v>
      </c>
      <c r="AC369" s="29"/>
      <c r="AD369" s="27"/>
      <c r="AE369" s="27"/>
      <c r="AF369" s="27">
        <v>46050.791666666701</v>
      </c>
      <c r="AG369" s="27"/>
      <c r="AH369" s="27"/>
      <c r="AI369" s="27"/>
      <c r="AJ369" s="27" t="s">
        <v>134</v>
      </c>
      <c r="AK369" s="27" t="s">
        <v>106</v>
      </c>
      <c r="AL369" s="27" t="s">
        <v>106</v>
      </c>
      <c r="AM369" s="27" t="s">
        <v>108</v>
      </c>
      <c r="AN3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9" s="27" t="str">
        <f>TEXT(casesIPO[[#This Row],[Created On]],"yyyy / mm")</f>
        <v>2026 / 02</v>
      </c>
      <c r="AS369" s="27" t="str">
        <f>casesIPO[[#This Row],[Interaction Type]]</f>
        <v>Return / Replace / Scrap</v>
      </c>
      <c r="AT3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70" spans="1:46" x14ac:dyDescent="0.25">
      <c r="A370" s="26">
        <v>46079.597800925898</v>
      </c>
      <c r="B370" s="27" t="s">
        <v>2267</v>
      </c>
      <c r="C370" s="27" t="s">
        <v>87</v>
      </c>
      <c r="D370" s="27" t="s">
        <v>88</v>
      </c>
      <c r="E370" s="27" t="s">
        <v>110</v>
      </c>
      <c r="F370" s="27"/>
      <c r="G370" s="27"/>
      <c r="H370" s="27" t="s">
        <v>22</v>
      </c>
      <c r="I370" s="27" t="s">
        <v>124</v>
      </c>
      <c r="J370" s="27" t="s">
        <v>469</v>
      </c>
      <c r="K370" s="27" t="s">
        <v>30</v>
      </c>
      <c r="L370" s="27" t="s">
        <v>2268</v>
      </c>
      <c r="M370" s="27" t="s">
        <v>807</v>
      </c>
      <c r="N370" s="28" t="s">
        <v>2269</v>
      </c>
      <c r="O370" s="27" t="s">
        <v>2270</v>
      </c>
      <c r="P370" s="27" t="s">
        <v>2271</v>
      </c>
      <c r="Q370" s="27">
        <v>5</v>
      </c>
      <c r="R370" s="27"/>
      <c r="S370" s="27"/>
      <c r="T370" s="27"/>
      <c r="U370" s="27"/>
      <c r="V370" s="27">
        <v>4</v>
      </c>
      <c r="W370" s="27"/>
      <c r="X370" s="27"/>
      <c r="Y370" s="27"/>
      <c r="Z370" s="27"/>
      <c r="AA370" s="28"/>
      <c r="AB370" s="27" t="s">
        <v>2276</v>
      </c>
      <c r="AC370" s="29"/>
      <c r="AD370" s="27"/>
      <c r="AE370" s="27"/>
      <c r="AF370" s="27">
        <v>46050.791666666701</v>
      </c>
      <c r="AG370" s="27"/>
      <c r="AH370" s="27"/>
      <c r="AI370" s="27"/>
      <c r="AJ370" s="27" t="s">
        <v>134</v>
      </c>
      <c r="AK370" s="27" t="s">
        <v>106</v>
      </c>
      <c r="AL370" s="27" t="s">
        <v>106</v>
      </c>
      <c r="AM370" s="27" t="s">
        <v>108</v>
      </c>
      <c r="AN3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70" s="27" t="str">
        <f>TEXT(casesIPO[[#This Row],[Created On]],"yyyy / mm")</f>
        <v>2026 / 02</v>
      </c>
      <c r="AS370" s="27" t="str">
        <f>casesIPO[[#This Row],[Interaction Type]]</f>
        <v>Return / Replace / Scrap</v>
      </c>
      <c r="AT37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71" spans="1:46" x14ac:dyDescent="0.25">
      <c r="A371" s="26">
        <v>46079.597800925898</v>
      </c>
      <c r="B371" s="27" t="s">
        <v>2267</v>
      </c>
      <c r="C371" s="27" t="s">
        <v>87</v>
      </c>
      <c r="D371" s="27" t="s">
        <v>88</v>
      </c>
      <c r="E371" s="27" t="s">
        <v>110</v>
      </c>
      <c r="F371" s="27"/>
      <c r="G371" s="27"/>
      <c r="H371" s="27" t="s">
        <v>22</v>
      </c>
      <c r="I371" s="27" t="s">
        <v>124</v>
      </c>
      <c r="J371" s="27" t="s">
        <v>469</v>
      </c>
      <c r="K371" s="27" t="s">
        <v>30</v>
      </c>
      <c r="L371" s="27" t="s">
        <v>2268</v>
      </c>
      <c r="M371" s="27" t="s">
        <v>807</v>
      </c>
      <c r="N371" s="28" t="s">
        <v>2269</v>
      </c>
      <c r="O371" s="27" t="s">
        <v>2270</v>
      </c>
      <c r="P371" s="27" t="s">
        <v>2271</v>
      </c>
      <c r="Q371" s="27">
        <v>6</v>
      </c>
      <c r="R371" s="27"/>
      <c r="S371" s="27"/>
      <c r="T371" s="27"/>
      <c r="U371" s="27"/>
      <c r="V371" s="27">
        <v>2</v>
      </c>
      <c r="W371" s="27"/>
      <c r="X371" s="27"/>
      <c r="Y371" s="27"/>
      <c r="Z371" s="27"/>
      <c r="AA371" s="28"/>
      <c r="AB371" s="27" t="s">
        <v>2277</v>
      </c>
      <c r="AC371" s="29"/>
      <c r="AD371" s="27"/>
      <c r="AE371" s="27"/>
      <c r="AF371" s="27">
        <v>46050.791666666701</v>
      </c>
      <c r="AG371" s="27"/>
      <c r="AH371" s="27"/>
      <c r="AI371" s="27"/>
      <c r="AJ371" s="27" t="s">
        <v>134</v>
      </c>
      <c r="AK371" s="27" t="s">
        <v>106</v>
      </c>
      <c r="AL371" s="27" t="s">
        <v>106</v>
      </c>
      <c r="AM371" s="27" t="s">
        <v>108</v>
      </c>
      <c r="AN3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71" s="27" t="str">
        <f>TEXT(casesIPO[[#This Row],[Created On]],"yyyy / mm")</f>
        <v>2026 / 02</v>
      </c>
      <c r="AS371" s="27" t="str">
        <f>casesIPO[[#This Row],[Interaction Type]]</f>
        <v>Return / Replace / Scrap</v>
      </c>
      <c r="AT37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72" spans="1:46" x14ac:dyDescent="0.25">
      <c r="A372" s="26">
        <v>46080.2879861111</v>
      </c>
      <c r="B372" s="27" t="s">
        <v>2278</v>
      </c>
      <c r="C372" s="27" t="s">
        <v>87</v>
      </c>
      <c r="D372" s="27" t="s">
        <v>88</v>
      </c>
      <c r="E372" s="27" t="s">
        <v>89</v>
      </c>
      <c r="F372" s="27"/>
      <c r="G372" s="27" t="s">
        <v>168</v>
      </c>
      <c r="H372" s="27" t="s">
        <v>23</v>
      </c>
      <c r="I372" s="27" t="s">
        <v>91</v>
      </c>
      <c r="J372" s="27" t="s">
        <v>1256</v>
      </c>
      <c r="K372" s="27" t="s">
        <v>33</v>
      </c>
      <c r="L372" s="27" t="s">
        <v>2279</v>
      </c>
      <c r="M372" s="27" t="s">
        <v>94</v>
      </c>
      <c r="N372" s="28" t="s">
        <v>2280</v>
      </c>
      <c r="O372" s="27" t="s">
        <v>2281</v>
      </c>
      <c r="P372" s="27" t="s">
        <v>2282</v>
      </c>
      <c r="Q372" s="27">
        <v>16</v>
      </c>
      <c r="R372" s="27" t="s">
        <v>23</v>
      </c>
      <c r="S372" s="27" t="s">
        <v>91</v>
      </c>
      <c r="T372" s="27" t="s">
        <v>1256</v>
      </c>
      <c r="U372" s="27" t="s">
        <v>33</v>
      </c>
      <c r="V372" s="27">
        <v>25</v>
      </c>
      <c r="W372" s="27" t="s">
        <v>98</v>
      </c>
      <c r="X372" s="27" t="s">
        <v>544</v>
      </c>
      <c r="Y372" s="27" t="s">
        <v>545</v>
      </c>
      <c r="Z372" s="27" t="s">
        <v>101</v>
      </c>
      <c r="AA372" s="28"/>
      <c r="AB372" s="27" t="s">
        <v>2047</v>
      </c>
      <c r="AC372" s="29" t="s">
        <v>2283</v>
      </c>
      <c r="AD372" s="27"/>
      <c r="AE372" s="27"/>
      <c r="AF372" s="27">
        <v>46027</v>
      </c>
      <c r="AG372" s="27"/>
      <c r="AH372" s="27"/>
      <c r="AI372" s="27" t="s">
        <v>104</v>
      </c>
      <c r="AJ372" s="27" t="s">
        <v>134</v>
      </c>
      <c r="AK372" s="27" t="s">
        <v>877</v>
      </c>
      <c r="AL372" s="27" t="s">
        <v>877</v>
      </c>
      <c r="AM372" s="27" t="s">
        <v>108</v>
      </c>
      <c r="AN3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3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3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372" s="27" t="str">
        <f>TEXT(casesIPO[[#This Row],[Created On]],"yyyy / mm")</f>
        <v>2026 / 02</v>
      </c>
      <c r="AS372" s="27" t="str">
        <f>casesIPO[[#This Row],[Interaction Type]]</f>
        <v>Return / Replace / Scrap</v>
      </c>
      <c r="AT3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73" spans="1:46" x14ac:dyDescent="0.25">
      <c r="A373" s="26">
        <v>46080.2879861111</v>
      </c>
      <c r="B373" s="27" t="s">
        <v>2278</v>
      </c>
      <c r="C373" s="27" t="s">
        <v>87</v>
      </c>
      <c r="D373" s="27" t="s">
        <v>88</v>
      </c>
      <c r="E373" s="27" t="s">
        <v>89</v>
      </c>
      <c r="F373" s="27"/>
      <c r="G373" s="27" t="s">
        <v>168</v>
      </c>
      <c r="H373" s="27" t="s">
        <v>23</v>
      </c>
      <c r="I373" s="27" t="s">
        <v>91</v>
      </c>
      <c r="J373" s="27" t="s">
        <v>1256</v>
      </c>
      <c r="K373" s="27" t="s">
        <v>33</v>
      </c>
      <c r="L373" s="27" t="s">
        <v>2279</v>
      </c>
      <c r="M373" s="27" t="s">
        <v>94</v>
      </c>
      <c r="N373" s="28" t="s">
        <v>2280</v>
      </c>
      <c r="O373" s="27" t="s">
        <v>2281</v>
      </c>
      <c r="P373" s="27" t="s">
        <v>2282</v>
      </c>
      <c r="Q373" s="27">
        <v>16</v>
      </c>
      <c r="R373" s="27" t="s">
        <v>23</v>
      </c>
      <c r="S373" s="27" t="s">
        <v>91</v>
      </c>
      <c r="T373" s="27" t="s">
        <v>1256</v>
      </c>
      <c r="U373" s="27" t="s">
        <v>33</v>
      </c>
      <c r="V373" s="27">
        <v>25</v>
      </c>
      <c r="W373" s="27" t="s">
        <v>98</v>
      </c>
      <c r="X373" s="27" t="s">
        <v>544</v>
      </c>
      <c r="Y373" s="27" t="s">
        <v>545</v>
      </c>
      <c r="Z373" s="27" t="s">
        <v>101</v>
      </c>
      <c r="AA373" s="28"/>
      <c r="AB373" s="27" t="s">
        <v>2047</v>
      </c>
      <c r="AC373" s="29" t="s">
        <v>2283</v>
      </c>
      <c r="AD373" s="27"/>
      <c r="AE373" s="27"/>
      <c r="AF373" s="27">
        <v>46027</v>
      </c>
      <c r="AG373" s="27"/>
      <c r="AH373" s="27"/>
      <c r="AI373" s="27" t="s">
        <v>419</v>
      </c>
      <c r="AJ373" s="27" t="s">
        <v>134</v>
      </c>
      <c r="AK373" s="27" t="s">
        <v>877</v>
      </c>
      <c r="AL373" s="27" t="s">
        <v>877</v>
      </c>
      <c r="AM373" s="27" t="s">
        <v>108</v>
      </c>
      <c r="AN3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3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3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373" s="27" t="str">
        <f>TEXT(casesIPO[[#This Row],[Created On]],"yyyy / mm")</f>
        <v>2026 / 02</v>
      </c>
      <c r="AS373" s="27" t="str">
        <f>casesIPO[[#This Row],[Interaction Type]]</f>
        <v>Return / Replace / Scrap</v>
      </c>
      <c r="AT37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74" spans="1:46" x14ac:dyDescent="0.25">
      <c r="A374" s="26">
        <v>46080.2879861111</v>
      </c>
      <c r="B374" s="27" t="s">
        <v>2278</v>
      </c>
      <c r="C374" s="27" t="s">
        <v>87</v>
      </c>
      <c r="D374" s="27" t="s">
        <v>88</v>
      </c>
      <c r="E374" s="27" t="s">
        <v>89</v>
      </c>
      <c r="F374" s="27"/>
      <c r="G374" s="27" t="s">
        <v>168</v>
      </c>
      <c r="H374" s="27" t="s">
        <v>23</v>
      </c>
      <c r="I374" s="27" t="s">
        <v>91</v>
      </c>
      <c r="J374" s="27" t="s">
        <v>1256</v>
      </c>
      <c r="K374" s="27" t="s">
        <v>33</v>
      </c>
      <c r="L374" s="27" t="s">
        <v>2279</v>
      </c>
      <c r="M374" s="27" t="s">
        <v>94</v>
      </c>
      <c r="N374" s="28" t="s">
        <v>2280</v>
      </c>
      <c r="O374" s="27" t="s">
        <v>2281</v>
      </c>
      <c r="P374" s="27" t="s">
        <v>2282</v>
      </c>
      <c r="Q374" s="27">
        <v>17</v>
      </c>
      <c r="R374" s="27" t="s">
        <v>23</v>
      </c>
      <c r="S374" s="27" t="s">
        <v>91</v>
      </c>
      <c r="T374" s="27" t="s">
        <v>1256</v>
      </c>
      <c r="U374" s="27" t="s">
        <v>33</v>
      </c>
      <c r="V374" s="27">
        <v>25</v>
      </c>
      <c r="W374" s="27" t="s">
        <v>98</v>
      </c>
      <c r="X374" s="27" t="s">
        <v>544</v>
      </c>
      <c r="Y374" s="27" t="s">
        <v>545</v>
      </c>
      <c r="Z374" s="27" t="s">
        <v>101</v>
      </c>
      <c r="AA374" s="28"/>
      <c r="AB374" s="27" t="s">
        <v>2284</v>
      </c>
      <c r="AC374" s="29" t="s">
        <v>2283</v>
      </c>
      <c r="AD374" s="27"/>
      <c r="AE374" s="27"/>
      <c r="AF374" s="27">
        <v>46027</v>
      </c>
      <c r="AG374" s="27"/>
      <c r="AH374" s="27"/>
      <c r="AI374" s="27" t="s">
        <v>419</v>
      </c>
      <c r="AJ374" s="27" t="s">
        <v>134</v>
      </c>
      <c r="AK374" s="27" t="s">
        <v>877</v>
      </c>
      <c r="AL374" s="27" t="s">
        <v>877</v>
      </c>
      <c r="AM374" s="27" t="s">
        <v>108</v>
      </c>
      <c r="AN3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3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3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374" s="27" t="str">
        <f>TEXT(casesIPO[[#This Row],[Created On]],"yyyy / mm")</f>
        <v>2026 / 02</v>
      </c>
      <c r="AS374" s="27" t="str">
        <f>casesIPO[[#This Row],[Interaction Type]]</f>
        <v>Return / Replace / Scrap</v>
      </c>
      <c r="AT37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75" spans="1:46" x14ac:dyDescent="0.25">
      <c r="A375" s="26">
        <v>46080.2879861111</v>
      </c>
      <c r="B375" s="27" t="s">
        <v>2278</v>
      </c>
      <c r="C375" s="27" t="s">
        <v>87</v>
      </c>
      <c r="D375" s="27" t="s">
        <v>88</v>
      </c>
      <c r="E375" s="27" t="s">
        <v>89</v>
      </c>
      <c r="F375" s="27"/>
      <c r="G375" s="27" t="s">
        <v>168</v>
      </c>
      <c r="H375" s="27" t="s">
        <v>23</v>
      </c>
      <c r="I375" s="27" t="s">
        <v>91</v>
      </c>
      <c r="J375" s="27" t="s">
        <v>1256</v>
      </c>
      <c r="K375" s="27" t="s">
        <v>33</v>
      </c>
      <c r="L375" s="27" t="s">
        <v>2279</v>
      </c>
      <c r="M375" s="27" t="s">
        <v>94</v>
      </c>
      <c r="N375" s="28" t="s">
        <v>2280</v>
      </c>
      <c r="O375" s="27" t="s">
        <v>2281</v>
      </c>
      <c r="P375" s="27" t="s">
        <v>2282</v>
      </c>
      <c r="Q375" s="27">
        <v>17</v>
      </c>
      <c r="R375" s="27" t="s">
        <v>23</v>
      </c>
      <c r="S375" s="27" t="s">
        <v>91</v>
      </c>
      <c r="T375" s="27" t="s">
        <v>1256</v>
      </c>
      <c r="U375" s="27" t="s">
        <v>33</v>
      </c>
      <c r="V375" s="27">
        <v>25</v>
      </c>
      <c r="W375" s="27" t="s">
        <v>98</v>
      </c>
      <c r="X375" s="27" t="s">
        <v>544</v>
      </c>
      <c r="Y375" s="27" t="s">
        <v>545</v>
      </c>
      <c r="Z375" s="27" t="s">
        <v>101</v>
      </c>
      <c r="AA375" s="28"/>
      <c r="AB375" s="27" t="s">
        <v>2284</v>
      </c>
      <c r="AC375" s="29" t="s">
        <v>2283</v>
      </c>
      <c r="AD375" s="27"/>
      <c r="AE375" s="27"/>
      <c r="AF375" s="27">
        <v>46027</v>
      </c>
      <c r="AG375" s="27"/>
      <c r="AH375" s="27"/>
      <c r="AI375" s="27" t="s">
        <v>104</v>
      </c>
      <c r="AJ375" s="27" t="s">
        <v>134</v>
      </c>
      <c r="AK375" s="27" t="s">
        <v>877</v>
      </c>
      <c r="AL375" s="27" t="s">
        <v>877</v>
      </c>
      <c r="AM375" s="27" t="s">
        <v>108</v>
      </c>
      <c r="AN3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3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3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375" s="27" t="str">
        <f>TEXT(casesIPO[[#This Row],[Created On]],"yyyy / mm")</f>
        <v>2026 / 02</v>
      </c>
      <c r="AS375" s="27" t="str">
        <f>casesIPO[[#This Row],[Interaction Type]]</f>
        <v>Return / Replace / Scrap</v>
      </c>
      <c r="AT37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76" spans="1:46" x14ac:dyDescent="0.25">
      <c r="A376" s="26">
        <v>46080.4855902778</v>
      </c>
      <c r="B376" s="27" t="s">
        <v>2285</v>
      </c>
      <c r="C376" s="27" t="s">
        <v>87</v>
      </c>
      <c r="D376" s="27" t="s">
        <v>88</v>
      </c>
      <c r="E376" s="27" t="s">
        <v>110</v>
      </c>
      <c r="F376" s="27"/>
      <c r="G376" s="27"/>
      <c r="H376" s="27" t="s">
        <v>12</v>
      </c>
      <c r="I376" s="27" t="s">
        <v>111</v>
      </c>
      <c r="J376" s="27" t="s">
        <v>591</v>
      </c>
      <c r="K376" s="27" t="s">
        <v>33</v>
      </c>
      <c r="L376" s="27" t="s">
        <v>2286</v>
      </c>
      <c r="M376" s="27" t="s">
        <v>2287</v>
      </c>
      <c r="N376" s="28" t="s">
        <v>2288</v>
      </c>
      <c r="O376" s="27" t="s">
        <v>2289</v>
      </c>
      <c r="P376" s="27"/>
      <c r="Q376" s="27"/>
      <c r="R376" s="27" t="s">
        <v>12</v>
      </c>
      <c r="S376" s="27" t="s">
        <v>111</v>
      </c>
      <c r="T376" s="27" t="s">
        <v>591</v>
      </c>
      <c r="U376" s="27" t="s">
        <v>33</v>
      </c>
      <c r="V376" s="27">
        <v>1</v>
      </c>
      <c r="W376" s="27" t="s">
        <v>155</v>
      </c>
      <c r="X376" s="27" t="s">
        <v>587</v>
      </c>
      <c r="Y376" s="27"/>
      <c r="Z376" s="27" t="s">
        <v>101</v>
      </c>
      <c r="AA376" s="28"/>
      <c r="AB376" s="27"/>
      <c r="AC376" s="29" t="s">
        <v>2290</v>
      </c>
      <c r="AD376" s="27"/>
      <c r="AE376" s="27"/>
      <c r="AF376" s="27">
        <v>45974</v>
      </c>
      <c r="AG376" s="27"/>
      <c r="AH376" s="27"/>
      <c r="AI376" s="27" t="s">
        <v>104</v>
      </c>
      <c r="AJ376" s="27" t="s">
        <v>105</v>
      </c>
      <c r="AK376" s="27" t="s">
        <v>2291</v>
      </c>
      <c r="AL376" s="27" t="s">
        <v>122</v>
      </c>
      <c r="AM376" s="27" t="s">
        <v>108</v>
      </c>
      <c r="AN3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3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3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76" s="27" t="str">
        <f>TEXT(casesIPO[[#This Row],[Created On]],"yyyy / mm")</f>
        <v>2026 / 02</v>
      </c>
      <c r="AS376" s="27" t="str">
        <f>casesIPO[[#This Row],[Interaction Type]]</f>
        <v>Return / Replace / Scrap</v>
      </c>
      <c r="AT37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77" spans="1:46" x14ac:dyDescent="0.25">
      <c r="A377" s="26">
        <v>46080.577499999999</v>
      </c>
      <c r="B377" s="27" t="s">
        <v>2292</v>
      </c>
      <c r="C377" s="27" t="s">
        <v>87</v>
      </c>
      <c r="D377" s="27" t="s">
        <v>88</v>
      </c>
      <c r="E377" s="27" t="s">
        <v>110</v>
      </c>
      <c r="F377" s="27"/>
      <c r="G377" s="27"/>
      <c r="H377" s="27" t="s">
        <v>286</v>
      </c>
      <c r="I377" s="27" t="s">
        <v>148</v>
      </c>
      <c r="J377" s="27" t="s">
        <v>287</v>
      </c>
      <c r="K377" s="27" t="s">
        <v>32</v>
      </c>
      <c r="L377" s="27" t="s">
        <v>2293</v>
      </c>
      <c r="M377" s="27" t="s">
        <v>2294</v>
      </c>
      <c r="N377" s="28" t="s">
        <v>2295</v>
      </c>
      <c r="O377" s="27" t="s">
        <v>2296</v>
      </c>
      <c r="P377" s="27" t="s">
        <v>2297</v>
      </c>
      <c r="Q377" s="27"/>
      <c r="R377" s="27"/>
      <c r="S377" s="27"/>
      <c r="T377" s="27"/>
      <c r="U377" s="27"/>
      <c r="V377" s="27">
        <v>10</v>
      </c>
      <c r="W377" s="27"/>
      <c r="X377" s="27"/>
      <c r="Y377" s="27"/>
      <c r="Z377" s="27"/>
      <c r="AA377" s="28"/>
      <c r="AB377" s="27" t="s">
        <v>2298</v>
      </c>
      <c r="AC377" s="29"/>
      <c r="AD377" s="27"/>
      <c r="AE377" s="27"/>
      <c r="AF377" s="27">
        <v>46070.791666666701</v>
      </c>
      <c r="AG377" s="27"/>
      <c r="AH377" s="27"/>
      <c r="AI377" s="27"/>
      <c r="AJ377" s="27" t="s">
        <v>134</v>
      </c>
      <c r="AK377" s="27" t="s">
        <v>106</v>
      </c>
      <c r="AL377" s="27" t="s">
        <v>803</v>
      </c>
      <c r="AM377" s="27" t="s">
        <v>108</v>
      </c>
      <c r="AN3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3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77" s="27" t="str">
        <f>TEXT(casesIPO[[#This Row],[Created On]],"yyyy / mm")</f>
        <v>2026 / 02</v>
      </c>
      <c r="AS377" s="27" t="str">
        <f>casesIPO[[#This Row],[Interaction Type]]</f>
        <v>Return / Replace / Scrap</v>
      </c>
      <c r="AT37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78" spans="1:46" x14ac:dyDescent="0.25">
      <c r="A378" s="26">
        <v>46080.577499999999</v>
      </c>
      <c r="B378" s="27" t="s">
        <v>2292</v>
      </c>
      <c r="C378" s="27" t="s">
        <v>87</v>
      </c>
      <c r="D378" s="27" t="s">
        <v>88</v>
      </c>
      <c r="E378" s="27" t="s">
        <v>110</v>
      </c>
      <c r="F378" s="27"/>
      <c r="G378" s="27"/>
      <c r="H378" s="27" t="s">
        <v>286</v>
      </c>
      <c r="I378" s="27" t="s">
        <v>148</v>
      </c>
      <c r="J378" s="27" t="s">
        <v>287</v>
      </c>
      <c r="K378" s="27" t="s">
        <v>32</v>
      </c>
      <c r="L378" s="27" t="s">
        <v>2293</v>
      </c>
      <c r="M378" s="27" t="s">
        <v>2294</v>
      </c>
      <c r="N378" s="28" t="s">
        <v>2295</v>
      </c>
      <c r="O378" s="27" t="s">
        <v>2296</v>
      </c>
      <c r="P378" s="27" t="s">
        <v>2297</v>
      </c>
      <c r="Q378" s="27"/>
      <c r="R378" s="27"/>
      <c r="S378" s="27"/>
      <c r="T378" s="27"/>
      <c r="U378" s="27"/>
      <c r="V378" s="27">
        <v>4</v>
      </c>
      <c r="W378" s="27"/>
      <c r="X378" s="27"/>
      <c r="Y378" s="27"/>
      <c r="Z378" s="27"/>
      <c r="AA378" s="28"/>
      <c r="AB378" s="27" t="s">
        <v>2299</v>
      </c>
      <c r="AC378" s="29"/>
      <c r="AD378" s="27"/>
      <c r="AE378" s="27"/>
      <c r="AF378" s="27">
        <v>46070.791666666701</v>
      </c>
      <c r="AG378" s="27"/>
      <c r="AH378" s="27"/>
      <c r="AI378" s="27"/>
      <c r="AJ378" s="27" t="s">
        <v>134</v>
      </c>
      <c r="AK378" s="27" t="s">
        <v>106</v>
      </c>
      <c r="AL378" s="27" t="s">
        <v>803</v>
      </c>
      <c r="AM378" s="27" t="s">
        <v>108</v>
      </c>
      <c r="AN3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3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78" s="27" t="str">
        <f>TEXT(casesIPO[[#This Row],[Created On]],"yyyy / mm")</f>
        <v>2026 / 02</v>
      </c>
      <c r="AS378" s="27" t="str">
        <f>casesIPO[[#This Row],[Interaction Type]]</f>
        <v>Return / Replace / Scrap</v>
      </c>
      <c r="AT3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79" spans="1:46" x14ac:dyDescent="0.25">
      <c r="A379" s="26">
        <v>46080.752881944398</v>
      </c>
      <c r="B379" s="27" t="s">
        <v>2300</v>
      </c>
      <c r="C379" s="27" t="s">
        <v>87</v>
      </c>
      <c r="D379" s="27" t="s">
        <v>88</v>
      </c>
      <c r="E379" s="27" t="s">
        <v>110</v>
      </c>
      <c r="F379" s="27"/>
      <c r="G379" s="27"/>
      <c r="H379" s="27" t="s">
        <v>14</v>
      </c>
      <c r="I379" s="27" t="s">
        <v>182</v>
      </c>
      <c r="J379" s="27" t="s">
        <v>2301</v>
      </c>
      <c r="K379" s="27" t="s">
        <v>34</v>
      </c>
      <c r="L379" s="27" t="s">
        <v>2302</v>
      </c>
      <c r="M379" s="27" t="s">
        <v>1941</v>
      </c>
      <c r="N379" s="28" t="s">
        <v>2303</v>
      </c>
      <c r="O379" s="27" t="s">
        <v>2304</v>
      </c>
      <c r="P379" s="27" t="s">
        <v>2303</v>
      </c>
      <c r="Q379" s="27">
        <v>1</v>
      </c>
      <c r="R379" s="27"/>
      <c r="S379" s="27"/>
      <c r="T379" s="27"/>
      <c r="U379" s="27"/>
      <c r="V379" s="27">
        <v>2</v>
      </c>
      <c r="W379" s="27"/>
      <c r="X379" s="27"/>
      <c r="Y379" s="27"/>
      <c r="Z379" s="27"/>
      <c r="AA379" s="28"/>
      <c r="AB379" s="27" t="s">
        <v>2305</v>
      </c>
      <c r="AC379" s="29"/>
      <c r="AD379" s="27"/>
      <c r="AE379" s="27"/>
      <c r="AF379" s="27">
        <v>46072.791666666701</v>
      </c>
      <c r="AG379" s="27"/>
      <c r="AH379" s="27"/>
      <c r="AI379" s="27"/>
      <c r="AJ379" s="27" t="s">
        <v>105</v>
      </c>
      <c r="AK379" s="27" t="s">
        <v>106</v>
      </c>
      <c r="AL379" s="27" t="s">
        <v>2306</v>
      </c>
      <c r="AM379" s="27" t="s">
        <v>108</v>
      </c>
      <c r="AN3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79" s="27" t="str">
        <f>TEXT(casesIPO[[#This Row],[Created On]],"yyyy / mm")</f>
        <v>2026 / 02</v>
      </c>
      <c r="AS379" s="27" t="str">
        <f>casesIPO[[#This Row],[Interaction Type]]</f>
        <v>Return / Replace / Scrap</v>
      </c>
      <c r="AT37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80" spans="1:46" x14ac:dyDescent="0.25">
      <c r="A380" s="26">
        <v>46080.752881944398</v>
      </c>
      <c r="B380" s="27" t="s">
        <v>2300</v>
      </c>
      <c r="C380" s="27" t="s">
        <v>87</v>
      </c>
      <c r="D380" s="27" t="s">
        <v>88</v>
      </c>
      <c r="E380" s="27" t="s">
        <v>110</v>
      </c>
      <c r="F380" s="27"/>
      <c r="G380" s="27"/>
      <c r="H380" s="27" t="s">
        <v>14</v>
      </c>
      <c r="I380" s="27" t="s">
        <v>182</v>
      </c>
      <c r="J380" s="27" t="s">
        <v>2301</v>
      </c>
      <c r="K380" s="27" t="s">
        <v>34</v>
      </c>
      <c r="L380" s="27" t="s">
        <v>2302</v>
      </c>
      <c r="M380" s="27" t="s">
        <v>1941</v>
      </c>
      <c r="N380" s="28" t="s">
        <v>2303</v>
      </c>
      <c r="O380" s="27" t="s">
        <v>2304</v>
      </c>
      <c r="P380" s="27" t="s">
        <v>2303</v>
      </c>
      <c r="Q380" s="27">
        <v>2</v>
      </c>
      <c r="R380" s="27"/>
      <c r="S380" s="27"/>
      <c r="T380" s="27"/>
      <c r="U380" s="27"/>
      <c r="V380" s="27">
        <v>3</v>
      </c>
      <c r="W380" s="27"/>
      <c r="X380" s="27"/>
      <c r="Y380" s="27"/>
      <c r="Z380" s="27"/>
      <c r="AA380" s="28"/>
      <c r="AB380" s="27" t="s">
        <v>2307</v>
      </c>
      <c r="AC380" s="29"/>
      <c r="AD380" s="27"/>
      <c r="AE380" s="27"/>
      <c r="AF380" s="27">
        <v>46072.791666666701</v>
      </c>
      <c r="AG380" s="27"/>
      <c r="AH380" s="27"/>
      <c r="AI380" s="27"/>
      <c r="AJ380" s="27" t="s">
        <v>105</v>
      </c>
      <c r="AK380" s="27" t="s">
        <v>106</v>
      </c>
      <c r="AL380" s="27" t="s">
        <v>2306</v>
      </c>
      <c r="AM380" s="27" t="s">
        <v>108</v>
      </c>
      <c r="AN3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0" s="27" t="str">
        <f>TEXT(casesIPO[[#This Row],[Created On]],"yyyy / mm")</f>
        <v>2026 / 02</v>
      </c>
      <c r="AS380" s="27" t="str">
        <f>casesIPO[[#This Row],[Interaction Type]]</f>
        <v>Return / Replace / Scrap</v>
      </c>
      <c r="AT38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81" spans="1:46" x14ac:dyDescent="0.25">
      <c r="A381" s="26">
        <v>46080.752881944398</v>
      </c>
      <c r="B381" s="27" t="s">
        <v>2300</v>
      </c>
      <c r="C381" s="27" t="s">
        <v>87</v>
      </c>
      <c r="D381" s="27" t="s">
        <v>88</v>
      </c>
      <c r="E381" s="27" t="s">
        <v>110</v>
      </c>
      <c r="F381" s="27"/>
      <c r="G381" s="27"/>
      <c r="H381" s="27" t="s">
        <v>14</v>
      </c>
      <c r="I381" s="27" t="s">
        <v>182</v>
      </c>
      <c r="J381" s="27" t="s">
        <v>2301</v>
      </c>
      <c r="K381" s="27" t="s">
        <v>34</v>
      </c>
      <c r="L381" s="27" t="s">
        <v>2302</v>
      </c>
      <c r="M381" s="27" t="s">
        <v>1941</v>
      </c>
      <c r="N381" s="28" t="s">
        <v>2303</v>
      </c>
      <c r="O381" s="27" t="s">
        <v>2304</v>
      </c>
      <c r="P381" s="27" t="s">
        <v>2303</v>
      </c>
      <c r="Q381" s="27">
        <v>3</v>
      </c>
      <c r="R381" s="27"/>
      <c r="S381" s="27"/>
      <c r="T381" s="27"/>
      <c r="U381" s="27"/>
      <c r="V381" s="27">
        <v>1</v>
      </c>
      <c r="W381" s="27"/>
      <c r="X381" s="27"/>
      <c r="Y381" s="27"/>
      <c r="Z381" s="27"/>
      <c r="AA381" s="28"/>
      <c r="AB381" s="27" t="s">
        <v>2305</v>
      </c>
      <c r="AC381" s="29"/>
      <c r="AD381" s="27"/>
      <c r="AE381" s="27"/>
      <c r="AF381" s="27">
        <v>46072.791666666701</v>
      </c>
      <c r="AG381" s="27"/>
      <c r="AH381" s="27"/>
      <c r="AI381" s="27"/>
      <c r="AJ381" s="27" t="s">
        <v>105</v>
      </c>
      <c r="AK381" s="27" t="s">
        <v>106</v>
      </c>
      <c r="AL381" s="27" t="s">
        <v>2306</v>
      </c>
      <c r="AM381" s="27" t="s">
        <v>108</v>
      </c>
      <c r="AN3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1" s="27" t="str">
        <f>TEXT(casesIPO[[#This Row],[Created On]],"yyyy / mm")</f>
        <v>2026 / 02</v>
      </c>
      <c r="AS381" s="27" t="str">
        <f>casesIPO[[#This Row],[Interaction Type]]</f>
        <v>Return / Replace / Scrap</v>
      </c>
      <c r="AT38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82" spans="1:46" x14ac:dyDescent="0.25">
      <c r="A382" s="26">
        <v>46076.552685185197</v>
      </c>
      <c r="B382" s="27" t="s">
        <v>2308</v>
      </c>
      <c r="C382" s="27" t="s">
        <v>87</v>
      </c>
      <c r="D382" s="27" t="s">
        <v>194</v>
      </c>
      <c r="E382" s="27" t="s">
        <v>195</v>
      </c>
      <c r="F382" s="27"/>
      <c r="G382" s="27"/>
      <c r="H382" s="27" t="s">
        <v>12</v>
      </c>
      <c r="I382" s="27" t="s">
        <v>111</v>
      </c>
      <c r="J382" s="27" t="s">
        <v>112</v>
      </c>
      <c r="K382" s="27" t="s">
        <v>33</v>
      </c>
      <c r="L382" s="27" t="s">
        <v>2309</v>
      </c>
      <c r="M382" s="27" t="s">
        <v>2310</v>
      </c>
      <c r="N382" s="28" t="s">
        <v>2311</v>
      </c>
      <c r="O382" s="27" t="s">
        <v>2312</v>
      </c>
      <c r="P382" s="27" t="s">
        <v>2313</v>
      </c>
      <c r="Q382" s="27"/>
      <c r="R382" s="27" t="s">
        <v>12</v>
      </c>
      <c r="S382" s="27" t="s">
        <v>111</v>
      </c>
      <c r="T382" s="27" t="s">
        <v>112</v>
      </c>
      <c r="U382" s="27" t="s">
        <v>33</v>
      </c>
      <c r="V382" s="27">
        <v>1</v>
      </c>
      <c r="W382" s="27" t="s">
        <v>364</v>
      </c>
      <c r="X382" s="27" t="s">
        <v>365</v>
      </c>
      <c r="Y382" s="27"/>
      <c r="Z382" s="27" t="s">
        <v>53</v>
      </c>
      <c r="AA382" s="28"/>
      <c r="AB382" s="27"/>
      <c r="AC382" s="29"/>
      <c r="AD382" s="27"/>
      <c r="AE382" s="27"/>
      <c r="AF382" s="27">
        <v>45944.833333333299</v>
      </c>
      <c r="AG382" s="27"/>
      <c r="AH382" s="27"/>
      <c r="AI382" s="27" t="s">
        <v>204</v>
      </c>
      <c r="AJ382" s="27" t="s">
        <v>105</v>
      </c>
      <c r="AK382" s="27" t="s">
        <v>2070</v>
      </c>
      <c r="AL382" s="27" t="s">
        <v>2070</v>
      </c>
      <c r="AM382" s="27" t="s">
        <v>108</v>
      </c>
      <c r="AN3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3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3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3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2" s="27" t="str">
        <f>TEXT(casesIPO[[#This Row],[Created On]],"yyyy / mm")</f>
        <v>2026 / 02</v>
      </c>
      <c r="AS382" s="27" t="str">
        <f>casesIPO[[#This Row],[Interaction Type]]</f>
        <v>Credit / Debit Request</v>
      </c>
      <c r="AT3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83" spans="1:46" x14ac:dyDescent="0.25">
      <c r="A383" s="26">
        <v>46076.6175462963</v>
      </c>
      <c r="B383" s="27" t="s">
        <v>2314</v>
      </c>
      <c r="C383" s="27" t="s">
        <v>87</v>
      </c>
      <c r="D383" s="27" t="s">
        <v>88</v>
      </c>
      <c r="E383" s="27" t="s">
        <v>110</v>
      </c>
      <c r="F383" s="27"/>
      <c r="G383" s="27"/>
      <c r="H383" s="27" t="s">
        <v>286</v>
      </c>
      <c r="I383" s="27" t="s">
        <v>148</v>
      </c>
      <c r="J383" s="27" t="s">
        <v>304</v>
      </c>
      <c r="K383" s="27" t="s">
        <v>32</v>
      </c>
      <c r="L383" s="27" t="s">
        <v>2315</v>
      </c>
      <c r="M383" s="27" t="s">
        <v>2316</v>
      </c>
      <c r="N383" s="28" t="s">
        <v>2317</v>
      </c>
      <c r="O383" s="27" t="s">
        <v>2318</v>
      </c>
      <c r="P383" s="27" t="s">
        <v>2319</v>
      </c>
      <c r="Q383" s="27">
        <v>17</v>
      </c>
      <c r="R383" s="27" t="s">
        <v>286</v>
      </c>
      <c r="S383" s="27" t="s">
        <v>148</v>
      </c>
      <c r="T383" s="27" t="s">
        <v>304</v>
      </c>
      <c r="U383" s="27" t="s">
        <v>32</v>
      </c>
      <c r="V383" s="27">
        <v>2</v>
      </c>
      <c r="W383" s="27" t="s">
        <v>155</v>
      </c>
      <c r="X383" s="27" t="s">
        <v>587</v>
      </c>
      <c r="Y383" s="27"/>
      <c r="Z383" s="27" t="s">
        <v>101</v>
      </c>
      <c r="AA383" s="28"/>
      <c r="AB383" s="27" t="s">
        <v>2320</v>
      </c>
      <c r="AC383" s="29"/>
      <c r="AD383" s="27"/>
      <c r="AE383" s="27"/>
      <c r="AF383" s="27">
        <v>45876.833333333299</v>
      </c>
      <c r="AG383" s="27"/>
      <c r="AH383" s="27"/>
      <c r="AI383" s="27" t="s">
        <v>419</v>
      </c>
      <c r="AJ383" s="27" t="s">
        <v>105</v>
      </c>
      <c r="AK383" s="27" t="s">
        <v>2035</v>
      </c>
      <c r="AL383" s="27" t="s">
        <v>2035</v>
      </c>
      <c r="AM383" s="27" t="s">
        <v>299</v>
      </c>
      <c r="AN3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3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3" s="27" t="str">
        <f>TEXT(casesIPO[[#This Row],[Created On]],"yyyy / mm")</f>
        <v>2026 / 02</v>
      </c>
      <c r="AS383" s="27" t="str">
        <f>casesIPO[[#This Row],[Interaction Type]]</f>
        <v>Return / Replace / Scrap</v>
      </c>
      <c r="AT3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84" spans="1:46" x14ac:dyDescent="0.25">
      <c r="A384" s="26">
        <v>46077.6028240741</v>
      </c>
      <c r="B384" s="27" t="s">
        <v>2321</v>
      </c>
      <c r="C384" s="27" t="s">
        <v>87</v>
      </c>
      <c r="D384" s="27" t="s">
        <v>194</v>
      </c>
      <c r="E384" s="27" t="s">
        <v>195</v>
      </c>
      <c r="F384" s="27"/>
      <c r="G384" s="27"/>
      <c r="H384" s="27" t="s">
        <v>17</v>
      </c>
      <c r="I384" s="27" t="s">
        <v>148</v>
      </c>
      <c r="J384" s="27" t="s">
        <v>169</v>
      </c>
      <c r="K384" s="27" t="s">
        <v>31</v>
      </c>
      <c r="L384" s="27" t="s">
        <v>2322</v>
      </c>
      <c r="M384" s="27" t="s">
        <v>1502</v>
      </c>
      <c r="N384" s="28" t="s">
        <v>2323</v>
      </c>
      <c r="O384" s="27" t="s">
        <v>2324</v>
      </c>
      <c r="P384" s="27" t="s">
        <v>2325</v>
      </c>
      <c r="Q384" s="27">
        <v>1</v>
      </c>
      <c r="R384" s="27" t="s">
        <v>17</v>
      </c>
      <c r="S384" s="27" t="s">
        <v>148</v>
      </c>
      <c r="T384" s="27" t="s">
        <v>169</v>
      </c>
      <c r="U384" s="27" t="s">
        <v>31</v>
      </c>
      <c r="V384" s="27">
        <v>24</v>
      </c>
      <c r="W384" s="27" t="s">
        <v>364</v>
      </c>
      <c r="X384" s="27" t="s">
        <v>365</v>
      </c>
      <c r="Y384" s="27"/>
      <c r="Z384" s="27" t="s">
        <v>53</v>
      </c>
      <c r="AA384" s="28"/>
      <c r="AB384" s="27" t="s">
        <v>2326</v>
      </c>
      <c r="AC384" s="29"/>
      <c r="AD384" s="27"/>
      <c r="AE384" s="27"/>
      <c r="AF384" s="27">
        <v>46056.791666666701</v>
      </c>
      <c r="AG384" s="27"/>
      <c r="AH384" s="27"/>
      <c r="AI384" s="27" t="s">
        <v>204</v>
      </c>
      <c r="AJ384" s="27" t="s">
        <v>134</v>
      </c>
      <c r="AK384" s="27" t="s">
        <v>1613</v>
      </c>
      <c r="AL384" s="27" t="s">
        <v>1613</v>
      </c>
      <c r="AM384" s="27" t="s">
        <v>108</v>
      </c>
      <c r="AN3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3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3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4" s="27" t="str">
        <f>TEXT(casesIPO[[#This Row],[Created On]],"yyyy / mm")</f>
        <v>2026 / 02</v>
      </c>
      <c r="AS384" s="27" t="str">
        <f>casesIPO[[#This Row],[Interaction Type]]</f>
        <v>Credit / Debit Request</v>
      </c>
      <c r="AT38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85" spans="1:46" x14ac:dyDescent="0.25">
      <c r="A385" s="26">
        <v>46078.407314814802</v>
      </c>
      <c r="B385" s="27" t="s">
        <v>2327</v>
      </c>
      <c r="C385" s="27" t="s">
        <v>87</v>
      </c>
      <c r="D385" s="27" t="s">
        <v>88</v>
      </c>
      <c r="E385" s="27" t="s">
        <v>110</v>
      </c>
      <c r="F385" s="27"/>
      <c r="G385" s="27"/>
      <c r="H385" s="27" t="s">
        <v>17</v>
      </c>
      <c r="I385" s="27" t="s">
        <v>148</v>
      </c>
      <c r="J385" s="27" t="s">
        <v>169</v>
      </c>
      <c r="K385" s="27" t="s">
        <v>35</v>
      </c>
      <c r="L385" s="27" t="s">
        <v>2328</v>
      </c>
      <c r="M385" s="27" t="s">
        <v>2329</v>
      </c>
      <c r="N385" s="28" t="s">
        <v>2330</v>
      </c>
      <c r="O385" s="27" t="s">
        <v>2331</v>
      </c>
      <c r="P385" s="27" t="s">
        <v>2332</v>
      </c>
      <c r="Q385" s="27">
        <v>1</v>
      </c>
      <c r="R385" s="27" t="s">
        <v>17</v>
      </c>
      <c r="S385" s="27" t="s">
        <v>148</v>
      </c>
      <c r="T385" s="27" t="s">
        <v>169</v>
      </c>
      <c r="U385" s="27" t="s">
        <v>35</v>
      </c>
      <c r="V385" s="27">
        <v>2</v>
      </c>
      <c r="W385" s="27" t="s">
        <v>1034</v>
      </c>
      <c r="X385" s="27" t="s">
        <v>1035</v>
      </c>
      <c r="Y385" s="27"/>
      <c r="Z385" s="27" t="s">
        <v>53</v>
      </c>
      <c r="AA385" s="28"/>
      <c r="AB385" s="27" t="s">
        <v>2333</v>
      </c>
      <c r="AC385" s="29"/>
      <c r="AD385" s="27"/>
      <c r="AE385" s="27"/>
      <c r="AF385" s="27">
        <v>46008</v>
      </c>
      <c r="AG385" s="27"/>
      <c r="AH385" s="27"/>
      <c r="AI385" s="27" t="s">
        <v>419</v>
      </c>
      <c r="AJ385" s="27" t="s">
        <v>134</v>
      </c>
      <c r="AK385" s="27" t="s">
        <v>2334</v>
      </c>
      <c r="AL385" s="27" t="s">
        <v>180</v>
      </c>
      <c r="AM385" s="27" t="s">
        <v>108</v>
      </c>
      <c r="AN3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3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3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5" s="27" t="str">
        <f>TEXT(casesIPO[[#This Row],[Created On]],"yyyy / mm")</f>
        <v>2026 / 02</v>
      </c>
      <c r="AS385" s="27" t="str">
        <f>casesIPO[[#This Row],[Interaction Type]]</f>
        <v>Return / Replace / Scrap</v>
      </c>
      <c r="AT38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86" spans="1:46" x14ac:dyDescent="0.25">
      <c r="A386" s="26">
        <v>46078.407314814802</v>
      </c>
      <c r="B386" s="27" t="s">
        <v>2327</v>
      </c>
      <c r="C386" s="27" t="s">
        <v>87</v>
      </c>
      <c r="D386" s="27" t="s">
        <v>88</v>
      </c>
      <c r="E386" s="27" t="s">
        <v>110</v>
      </c>
      <c r="F386" s="27"/>
      <c r="G386" s="27"/>
      <c r="H386" s="27" t="s">
        <v>17</v>
      </c>
      <c r="I386" s="27" t="s">
        <v>148</v>
      </c>
      <c r="J386" s="27" t="s">
        <v>169</v>
      </c>
      <c r="K386" s="27" t="s">
        <v>35</v>
      </c>
      <c r="L386" s="27" t="s">
        <v>2328</v>
      </c>
      <c r="M386" s="27" t="s">
        <v>2329</v>
      </c>
      <c r="N386" s="28" t="s">
        <v>2330</v>
      </c>
      <c r="O386" s="27" t="s">
        <v>2331</v>
      </c>
      <c r="P386" s="27" t="s">
        <v>2332</v>
      </c>
      <c r="Q386" s="27">
        <v>2</v>
      </c>
      <c r="R386" s="27" t="s">
        <v>17</v>
      </c>
      <c r="S386" s="27" t="s">
        <v>148</v>
      </c>
      <c r="T386" s="27" t="s">
        <v>169</v>
      </c>
      <c r="U386" s="27" t="s">
        <v>35</v>
      </c>
      <c r="V386" s="27">
        <v>2</v>
      </c>
      <c r="W386" s="27" t="s">
        <v>1034</v>
      </c>
      <c r="X386" s="27" t="s">
        <v>1035</v>
      </c>
      <c r="Y386" s="27"/>
      <c r="Z386" s="27" t="s">
        <v>53</v>
      </c>
      <c r="AA386" s="28"/>
      <c r="AB386" s="27" t="s">
        <v>2333</v>
      </c>
      <c r="AC386" s="29"/>
      <c r="AD386" s="27"/>
      <c r="AE386" s="27"/>
      <c r="AF386" s="27">
        <v>46002</v>
      </c>
      <c r="AG386" s="27"/>
      <c r="AH386" s="27"/>
      <c r="AI386" s="27" t="s">
        <v>419</v>
      </c>
      <c r="AJ386" s="27" t="s">
        <v>134</v>
      </c>
      <c r="AK386" s="27" t="s">
        <v>2334</v>
      </c>
      <c r="AL386" s="27" t="s">
        <v>180</v>
      </c>
      <c r="AM386" s="27" t="s">
        <v>108</v>
      </c>
      <c r="AN3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3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3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6" s="27" t="str">
        <f>TEXT(casesIPO[[#This Row],[Created On]],"yyyy / mm")</f>
        <v>2026 / 02</v>
      </c>
      <c r="AS386" s="27" t="str">
        <f>casesIPO[[#This Row],[Interaction Type]]</f>
        <v>Return / Replace / Scrap</v>
      </c>
      <c r="AT38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87" spans="1:46" x14ac:dyDescent="0.25">
      <c r="A387" s="26">
        <v>46078.731030092596</v>
      </c>
      <c r="B387" s="27" t="s">
        <v>2335</v>
      </c>
      <c r="C387" s="27" t="s">
        <v>87</v>
      </c>
      <c r="D387" s="27" t="s">
        <v>194</v>
      </c>
      <c r="E387" s="27" t="s">
        <v>195</v>
      </c>
      <c r="F387" s="27"/>
      <c r="G387" s="27"/>
      <c r="H387" s="27" t="s">
        <v>286</v>
      </c>
      <c r="I387" s="27" t="s">
        <v>148</v>
      </c>
      <c r="J387" s="27" t="s">
        <v>287</v>
      </c>
      <c r="K387" s="27" t="s">
        <v>288</v>
      </c>
      <c r="L387" s="27" t="s">
        <v>2336</v>
      </c>
      <c r="M387" s="27" t="s">
        <v>1241</v>
      </c>
      <c r="N387" s="28" t="s">
        <v>2337</v>
      </c>
      <c r="O387" s="27" t="s">
        <v>2338</v>
      </c>
      <c r="P387" s="27" t="s">
        <v>2339</v>
      </c>
      <c r="Q387" s="27"/>
      <c r="R387" s="27" t="s">
        <v>286</v>
      </c>
      <c r="S387" s="27" t="s">
        <v>148</v>
      </c>
      <c r="T387" s="27" t="s">
        <v>287</v>
      </c>
      <c r="U387" s="27" t="s">
        <v>288</v>
      </c>
      <c r="V387" s="27">
        <v>1</v>
      </c>
      <c r="W387" s="27" t="s">
        <v>427</v>
      </c>
      <c r="X387" s="27" t="s">
        <v>428</v>
      </c>
      <c r="Y387" s="27"/>
      <c r="Z387" s="27" t="s">
        <v>429</v>
      </c>
      <c r="AA387" s="28"/>
      <c r="AB387" s="27"/>
      <c r="AC387" s="29"/>
      <c r="AD387" s="27"/>
      <c r="AE387" s="27"/>
      <c r="AF387" s="27">
        <v>46069.791666666701</v>
      </c>
      <c r="AG387" s="27"/>
      <c r="AH387" s="27"/>
      <c r="AI387" s="27" t="s">
        <v>204</v>
      </c>
      <c r="AJ387" s="27" t="s">
        <v>105</v>
      </c>
      <c r="AK387" s="27" t="s">
        <v>420</v>
      </c>
      <c r="AL387" s="27" t="s">
        <v>420</v>
      </c>
      <c r="AM387" s="27" t="s">
        <v>299</v>
      </c>
      <c r="AN3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3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3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3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7" s="27" t="str">
        <f>TEXT(casesIPO[[#This Row],[Created On]],"yyyy / mm")</f>
        <v>2026 / 02</v>
      </c>
      <c r="AS387" s="27" t="str">
        <f>casesIPO[[#This Row],[Interaction Type]]</f>
        <v>Credit / Debit Request</v>
      </c>
      <c r="AT3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88" spans="1:46" x14ac:dyDescent="0.25">
      <c r="A388" s="26">
        <v>46079.396157407398</v>
      </c>
      <c r="B388" s="27" t="s">
        <v>2340</v>
      </c>
      <c r="C388" s="27" t="s">
        <v>87</v>
      </c>
      <c r="D388" s="27" t="s">
        <v>88</v>
      </c>
      <c r="E388" s="27" t="s">
        <v>89</v>
      </c>
      <c r="F388" s="27"/>
      <c r="G388" s="27" t="s">
        <v>90</v>
      </c>
      <c r="H388" s="27" t="s">
        <v>18</v>
      </c>
      <c r="I388" s="27" t="s">
        <v>460</v>
      </c>
      <c r="J388" s="27" t="s">
        <v>461</v>
      </c>
      <c r="K388" s="27" t="s">
        <v>31</v>
      </c>
      <c r="L388" s="27" t="s">
        <v>2341</v>
      </c>
      <c r="M388" s="27" t="s">
        <v>2342</v>
      </c>
      <c r="N388" s="28" t="s">
        <v>2343</v>
      </c>
      <c r="O388" s="27" t="s">
        <v>2344</v>
      </c>
      <c r="P388" s="27" t="s">
        <v>2345</v>
      </c>
      <c r="Q388" s="27"/>
      <c r="R388" s="27" t="s">
        <v>18</v>
      </c>
      <c r="S388" s="27" t="s">
        <v>460</v>
      </c>
      <c r="T388" s="27" t="s">
        <v>461</v>
      </c>
      <c r="U388" s="27" t="s">
        <v>31</v>
      </c>
      <c r="V388" s="27">
        <v>1</v>
      </c>
      <c r="W388" s="27" t="s">
        <v>266</v>
      </c>
      <c r="X388" s="27" t="s">
        <v>279</v>
      </c>
      <c r="Y388" s="27" t="s">
        <v>2346</v>
      </c>
      <c r="Z388" s="27" t="s">
        <v>101</v>
      </c>
      <c r="AA388" s="28"/>
      <c r="AB388" s="27" t="s">
        <v>2347</v>
      </c>
      <c r="AC388" s="29" t="s">
        <v>2348</v>
      </c>
      <c r="AD388" s="27"/>
      <c r="AE388" s="27"/>
      <c r="AF388" s="27">
        <v>46051.791666666701</v>
      </c>
      <c r="AG388" s="27"/>
      <c r="AH388" s="27"/>
      <c r="AI388" s="27" t="s">
        <v>104</v>
      </c>
      <c r="AJ388" s="27" t="s">
        <v>105</v>
      </c>
      <c r="AK388" s="27" t="s">
        <v>298</v>
      </c>
      <c r="AL388" s="27" t="s">
        <v>298</v>
      </c>
      <c r="AM388" s="27" t="s">
        <v>299</v>
      </c>
      <c r="AN3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3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BLE Failure</v>
      </c>
      <c r="AR388" s="27" t="str">
        <f>TEXT(casesIPO[[#This Row],[Created On]],"yyyy / mm")</f>
        <v>2026 / 02</v>
      </c>
      <c r="AS388" s="27" t="str">
        <f>casesIPO[[#This Row],[Interaction Type]]</f>
        <v>Return / Replace / Scrap</v>
      </c>
      <c r="AT38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89" spans="1:46" x14ac:dyDescent="0.25">
      <c r="A389" s="26">
        <v>46079.399062500001</v>
      </c>
      <c r="B389" s="27" t="s">
        <v>2349</v>
      </c>
      <c r="C389" s="27" t="s">
        <v>87</v>
      </c>
      <c r="D389" s="27" t="s">
        <v>88</v>
      </c>
      <c r="E389" s="27" t="s">
        <v>110</v>
      </c>
      <c r="F389" s="27"/>
      <c r="G389" s="27"/>
      <c r="H389" s="27" t="s">
        <v>23</v>
      </c>
      <c r="I389" s="27" t="s">
        <v>91</v>
      </c>
      <c r="J389" s="27" t="s">
        <v>437</v>
      </c>
      <c r="K389" s="27" t="s">
        <v>33</v>
      </c>
      <c r="L389" s="27" t="s">
        <v>2350</v>
      </c>
      <c r="M389" s="27" t="s">
        <v>2351</v>
      </c>
      <c r="N389" s="28" t="s">
        <v>2352</v>
      </c>
      <c r="O389" s="27" t="s">
        <v>2353</v>
      </c>
      <c r="P389" s="27" t="s">
        <v>2354</v>
      </c>
      <c r="Q389" s="27">
        <v>5</v>
      </c>
      <c r="R389" s="27"/>
      <c r="S389" s="27"/>
      <c r="T389" s="27"/>
      <c r="U389" s="27"/>
      <c r="V389" s="27">
        <v>1</v>
      </c>
      <c r="W389" s="27"/>
      <c r="X389" s="27"/>
      <c r="Y389" s="27"/>
      <c r="Z389" s="27"/>
      <c r="AA389" s="28"/>
      <c r="AB389" s="27" t="s">
        <v>443</v>
      </c>
      <c r="AC389" s="29"/>
      <c r="AD389" s="27"/>
      <c r="AE389" s="27"/>
      <c r="AF389" s="27">
        <v>46056.791666666701</v>
      </c>
      <c r="AG389" s="27"/>
      <c r="AH389" s="27"/>
      <c r="AI389" s="27"/>
      <c r="AJ389" s="27" t="s">
        <v>105</v>
      </c>
      <c r="AK389" s="27" t="s">
        <v>106</v>
      </c>
      <c r="AL389" s="27" t="s">
        <v>106</v>
      </c>
      <c r="AM389" s="27" t="s">
        <v>108</v>
      </c>
      <c r="AN3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9" s="27" t="str">
        <f>TEXT(casesIPO[[#This Row],[Created On]],"yyyy / mm")</f>
        <v>2026 / 02</v>
      </c>
      <c r="AS389" s="27" t="str">
        <f>casesIPO[[#This Row],[Interaction Type]]</f>
        <v>Return / Replace / Scrap</v>
      </c>
      <c r="AT38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90" spans="1:46" x14ac:dyDescent="0.25">
      <c r="A390" s="26">
        <v>46079.449537036999</v>
      </c>
      <c r="B390" s="27" t="s">
        <v>2355</v>
      </c>
      <c r="C390" s="27" t="s">
        <v>87</v>
      </c>
      <c r="D390" s="27" t="s">
        <v>88</v>
      </c>
      <c r="E390" s="27" t="s">
        <v>110</v>
      </c>
      <c r="F390" s="27"/>
      <c r="G390" s="27"/>
      <c r="H390" s="27" t="s">
        <v>23</v>
      </c>
      <c r="I390" s="27" t="s">
        <v>91</v>
      </c>
      <c r="J390" s="27" t="s">
        <v>251</v>
      </c>
      <c r="K390" s="27" t="s">
        <v>33</v>
      </c>
      <c r="L390" s="27" t="s">
        <v>2356</v>
      </c>
      <c r="M390" s="27" t="s">
        <v>2357</v>
      </c>
      <c r="N390" s="28" t="s">
        <v>2358</v>
      </c>
      <c r="O390" s="27" t="s">
        <v>2359</v>
      </c>
      <c r="P390" s="27" t="s">
        <v>2360</v>
      </c>
      <c r="Q390" s="27"/>
      <c r="R390" s="27" t="s">
        <v>23</v>
      </c>
      <c r="S390" s="27" t="s">
        <v>91</v>
      </c>
      <c r="T390" s="27" t="s">
        <v>251</v>
      </c>
      <c r="U390" s="27" t="s">
        <v>33</v>
      </c>
      <c r="V390" s="27">
        <v>1</v>
      </c>
      <c r="W390" s="27" t="s">
        <v>119</v>
      </c>
      <c r="X390" s="27" t="s">
        <v>570</v>
      </c>
      <c r="Y390" s="27"/>
      <c r="Z390" s="27" t="s">
        <v>101</v>
      </c>
      <c r="AA390" s="28"/>
      <c r="AB390" s="27"/>
      <c r="AC390" s="29"/>
      <c r="AD390" s="27"/>
      <c r="AE390" s="27"/>
      <c r="AF390" s="27">
        <v>45858.833333333299</v>
      </c>
      <c r="AG390" s="27"/>
      <c r="AH390" s="27"/>
      <c r="AI390" s="27" t="s">
        <v>178</v>
      </c>
      <c r="AJ390" s="27" t="s">
        <v>134</v>
      </c>
      <c r="AK390" s="27" t="s">
        <v>1975</v>
      </c>
      <c r="AL390" s="27" t="s">
        <v>1975</v>
      </c>
      <c r="AM390" s="27" t="s">
        <v>108</v>
      </c>
      <c r="AN3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3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3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0" s="27" t="str">
        <f>TEXT(casesIPO[[#This Row],[Created On]],"yyyy / mm")</f>
        <v>2026 / 02</v>
      </c>
      <c r="AS390" s="27" t="str">
        <f>casesIPO[[#This Row],[Interaction Type]]</f>
        <v>Return / Replace / Scrap</v>
      </c>
      <c r="AT39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91" spans="1:46" x14ac:dyDescent="0.25">
      <c r="A391" s="26">
        <v>46080.444351851896</v>
      </c>
      <c r="B391" s="27" t="s">
        <v>2361</v>
      </c>
      <c r="C391" s="27" t="s">
        <v>87</v>
      </c>
      <c r="D391" s="27" t="s">
        <v>88</v>
      </c>
      <c r="E391" s="27" t="s">
        <v>89</v>
      </c>
      <c r="F391" s="27"/>
      <c r="G391" s="27" t="s">
        <v>168</v>
      </c>
      <c r="H391" s="27" t="s">
        <v>286</v>
      </c>
      <c r="I391" s="27" t="s">
        <v>148</v>
      </c>
      <c r="J391" s="27" t="s">
        <v>324</v>
      </c>
      <c r="K391" s="27" t="s">
        <v>32</v>
      </c>
      <c r="L391" s="27" t="s">
        <v>2362</v>
      </c>
      <c r="M391" s="27" t="s">
        <v>2363</v>
      </c>
      <c r="N391" s="28" t="s">
        <v>2364</v>
      </c>
      <c r="O391" s="27" t="s">
        <v>2365</v>
      </c>
      <c r="P391" s="27" t="s">
        <v>2366</v>
      </c>
      <c r="Q391" s="27">
        <v>1</v>
      </c>
      <c r="R391" s="27" t="s">
        <v>286</v>
      </c>
      <c r="S391" s="27" t="s">
        <v>148</v>
      </c>
      <c r="T391" s="27" t="s">
        <v>324</v>
      </c>
      <c r="U391" s="27" t="s">
        <v>32</v>
      </c>
      <c r="V391" s="27">
        <v>1</v>
      </c>
      <c r="W391" s="27" t="s">
        <v>266</v>
      </c>
      <c r="X391" s="27" t="s">
        <v>175</v>
      </c>
      <c r="Y391" s="27" t="s">
        <v>2367</v>
      </c>
      <c r="Z391" s="27" t="s">
        <v>101</v>
      </c>
      <c r="AA391" s="28"/>
      <c r="AB391" s="27" t="s">
        <v>2368</v>
      </c>
      <c r="AC391" s="29" t="s">
        <v>332</v>
      </c>
      <c r="AD391" s="27"/>
      <c r="AE391" s="27"/>
      <c r="AF391" s="27">
        <v>45868.041666666701</v>
      </c>
      <c r="AG391" s="27"/>
      <c r="AH391" s="27"/>
      <c r="AI391" s="27" t="s">
        <v>104</v>
      </c>
      <c r="AJ391" s="27" t="s">
        <v>134</v>
      </c>
      <c r="AK391" s="27" t="s">
        <v>2369</v>
      </c>
      <c r="AL391" s="27" t="s">
        <v>2369</v>
      </c>
      <c r="AM391" s="27" t="s">
        <v>299</v>
      </c>
      <c r="AN3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3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3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Schlage Button</v>
      </c>
      <c r="AR391" s="27" t="str">
        <f>TEXT(casesIPO[[#This Row],[Created On]],"yyyy / mm")</f>
        <v>2026 / 02</v>
      </c>
      <c r="AS391" s="27" t="str">
        <f>casesIPO[[#This Row],[Interaction Type]]</f>
        <v>Return / Replace / Scrap</v>
      </c>
      <c r="AT3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92" spans="1:46" x14ac:dyDescent="0.25">
      <c r="A392" s="26">
        <v>46080.498981481498</v>
      </c>
      <c r="B392" s="27" t="s">
        <v>2370</v>
      </c>
      <c r="C392" s="27" t="s">
        <v>87</v>
      </c>
      <c r="D392" s="27" t="s">
        <v>88</v>
      </c>
      <c r="E392" s="27" t="s">
        <v>110</v>
      </c>
      <c r="F392" s="27"/>
      <c r="G392" s="27"/>
      <c r="H392" s="27" t="s">
        <v>17</v>
      </c>
      <c r="I392" s="27" t="s">
        <v>148</v>
      </c>
      <c r="J392" s="27" t="s">
        <v>149</v>
      </c>
      <c r="K392" s="27" t="s">
        <v>35</v>
      </c>
      <c r="L392" s="27" t="s">
        <v>2371</v>
      </c>
      <c r="M392" s="27" t="s">
        <v>1395</v>
      </c>
      <c r="N392" s="28" t="s">
        <v>2372</v>
      </c>
      <c r="O392" s="27" t="s">
        <v>2373</v>
      </c>
      <c r="P392" s="27" t="s">
        <v>2374</v>
      </c>
      <c r="Q392" s="27"/>
      <c r="R392" s="27" t="s">
        <v>17</v>
      </c>
      <c r="S392" s="27" t="s">
        <v>148</v>
      </c>
      <c r="T392" s="27" t="s">
        <v>149</v>
      </c>
      <c r="U392" s="27" t="s">
        <v>35</v>
      </c>
      <c r="V392" s="27">
        <v>49</v>
      </c>
      <c r="W392" s="27" t="s">
        <v>618</v>
      </c>
      <c r="X392" s="27" t="s">
        <v>619</v>
      </c>
      <c r="Y392" s="27"/>
      <c r="Z392" s="27" t="s">
        <v>53</v>
      </c>
      <c r="AA392" s="28"/>
      <c r="AB392" s="27" t="s">
        <v>2375</v>
      </c>
      <c r="AC392" s="29"/>
      <c r="AD392" s="27"/>
      <c r="AE392" s="27"/>
      <c r="AF392" s="27">
        <v>45558</v>
      </c>
      <c r="AG392" s="27"/>
      <c r="AH392" s="27"/>
      <c r="AI392" s="27" t="s">
        <v>104</v>
      </c>
      <c r="AJ392" s="27" t="s">
        <v>134</v>
      </c>
      <c r="AK392" s="27" t="s">
        <v>857</v>
      </c>
      <c r="AL392" s="27" t="s">
        <v>857</v>
      </c>
      <c r="AM392" s="27" t="s">
        <v>108</v>
      </c>
      <c r="AN3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2" s="27" t="str">
        <f>TEXT(casesIPO[[#This Row],[Created On]],"yyyy / mm")</f>
        <v>2026 / 02</v>
      </c>
      <c r="AS392" s="27" t="str">
        <f>casesIPO[[#This Row],[Interaction Type]]</f>
        <v>Return / Replace / Scrap</v>
      </c>
      <c r="AT39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93" spans="1:46" x14ac:dyDescent="0.25">
      <c r="A393" s="26">
        <v>46080.498981481498</v>
      </c>
      <c r="B393" s="27" t="s">
        <v>2370</v>
      </c>
      <c r="C393" s="27" t="s">
        <v>87</v>
      </c>
      <c r="D393" s="27" t="s">
        <v>88</v>
      </c>
      <c r="E393" s="27" t="s">
        <v>110</v>
      </c>
      <c r="F393" s="27"/>
      <c r="G393" s="27"/>
      <c r="H393" s="27" t="s">
        <v>17</v>
      </c>
      <c r="I393" s="27" t="s">
        <v>148</v>
      </c>
      <c r="J393" s="27" t="s">
        <v>149</v>
      </c>
      <c r="K393" s="27" t="s">
        <v>35</v>
      </c>
      <c r="L393" s="27" t="s">
        <v>2371</v>
      </c>
      <c r="M393" s="27" t="s">
        <v>1395</v>
      </c>
      <c r="N393" s="28" t="s">
        <v>2372</v>
      </c>
      <c r="O393" s="27" t="s">
        <v>2373</v>
      </c>
      <c r="P393" s="27" t="s">
        <v>2374</v>
      </c>
      <c r="Q393" s="27"/>
      <c r="R393" s="27" t="s">
        <v>17</v>
      </c>
      <c r="S393" s="27" t="s">
        <v>148</v>
      </c>
      <c r="T393" s="27" t="s">
        <v>149</v>
      </c>
      <c r="U393" s="27" t="s">
        <v>35</v>
      </c>
      <c r="V393" s="27">
        <v>6</v>
      </c>
      <c r="W393" s="27" t="s">
        <v>618</v>
      </c>
      <c r="X393" s="27" t="s">
        <v>619</v>
      </c>
      <c r="Y393" s="27"/>
      <c r="Z393" s="27" t="s">
        <v>53</v>
      </c>
      <c r="AA393" s="28"/>
      <c r="AB393" s="27" t="s">
        <v>2376</v>
      </c>
      <c r="AC393" s="29"/>
      <c r="AD393" s="27"/>
      <c r="AE393" s="27"/>
      <c r="AF393" s="27">
        <v>45558</v>
      </c>
      <c r="AG393" s="27"/>
      <c r="AH393" s="27"/>
      <c r="AI393" s="27" t="s">
        <v>104</v>
      </c>
      <c r="AJ393" s="27" t="s">
        <v>134</v>
      </c>
      <c r="AK393" s="27" t="s">
        <v>857</v>
      </c>
      <c r="AL393" s="27" t="s">
        <v>857</v>
      </c>
      <c r="AM393" s="27" t="s">
        <v>108</v>
      </c>
      <c r="AN3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3" s="27" t="str">
        <f>TEXT(casesIPO[[#This Row],[Created On]],"yyyy / mm")</f>
        <v>2026 / 02</v>
      </c>
      <c r="AS393" s="27" t="str">
        <f>casesIPO[[#This Row],[Interaction Type]]</f>
        <v>Return / Replace / Scrap</v>
      </c>
      <c r="AT3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94" spans="1:46" x14ac:dyDescent="0.25">
      <c r="A394" s="26">
        <v>46080.498981481498</v>
      </c>
      <c r="B394" s="27" t="s">
        <v>2370</v>
      </c>
      <c r="C394" s="27" t="s">
        <v>87</v>
      </c>
      <c r="D394" s="27" t="s">
        <v>88</v>
      </c>
      <c r="E394" s="27" t="s">
        <v>110</v>
      </c>
      <c r="F394" s="27"/>
      <c r="G394" s="27"/>
      <c r="H394" s="27" t="s">
        <v>17</v>
      </c>
      <c r="I394" s="27" t="s">
        <v>148</v>
      </c>
      <c r="J394" s="27" t="s">
        <v>149</v>
      </c>
      <c r="K394" s="27" t="s">
        <v>35</v>
      </c>
      <c r="L394" s="27" t="s">
        <v>2371</v>
      </c>
      <c r="M394" s="27" t="s">
        <v>1395</v>
      </c>
      <c r="N394" s="28" t="s">
        <v>2372</v>
      </c>
      <c r="O394" s="27" t="s">
        <v>2373</v>
      </c>
      <c r="P394" s="27" t="s">
        <v>2374</v>
      </c>
      <c r="Q394" s="27"/>
      <c r="R394" s="27" t="s">
        <v>17</v>
      </c>
      <c r="S394" s="27" t="s">
        <v>148</v>
      </c>
      <c r="T394" s="27" t="s">
        <v>149</v>
      </c>
      <c r="U394" s="27" t="s">
        <v>35</v>
      </c>
      <c r="V394" s="27">
        <v>6</v>
      </c>
      <c r="W394" s="27" t="s">
        <v>618</v>
      </c>
      <c r="X394" s="27" t="s">
        <v>619</v>
      </c>
      <c r="Y394" s="27"/>
      <c r="Z394" s="27" t="s">
        <v>53</v>
      </c>
      <c r="AA394" s="28"/>
      <c r="AB394" s="27" t="s">
        <v>2377</v>
      </c>
      <c r="AC394" s="29" t="s">
        <v>2378</v>
      </c>
      <c r="AD394" s="27"/>
      <c r="AE394" s="27"/>
      <c r="AF394" s="27">
        <v>45558</v>
      </c>
      <c r="AG394" s="27"/>
      <c r="AH394" s="27"/>
      <c r="AI394" s="27" t="s">
        <v>104</v>
      </c>
      <c r="AJ394" s="27" t="s">
        <v>134</v>
      </c>
      <c r="AK394" s="27" t="s">
        <v>857</v>
      </c>
      <c r="AL394" s="27" t="s">
        <v>857</v>
      </c>
      <c r="AM394" s="27" t="s">
        <v>108</v>
      </c>
      <c r="AN3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4" s="27" t="str">
        <f>TEXT(casesIPO[[#This Row],[Created On]],"yyyy / mm")</f>
        <v>2026 / 02</v>
      </c>
      <c r="AS394" s="27" t="str">
        <f>casesIPO[[#This Row],[Interaction Type]]</f>
        <v>Return / Replace / Scrap</v>
      </c>
      <c r="AT39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95" spans="1:46" x14ac:dyDescent="0.25">
      <c r="A395" s="26">
        <v>46080.498981481498</v>
      </c>
      <c r="B395" s="27" t="s">
        <v>2370</v>
      </c>
      <c r="C395" s="27" t="s">
        <v>87</v>
      </c>
      <c r="D395" s="27" t="s">
        <v>88</v>
      </c>
      <c r="E395" s="27" t="s">
        <v>110</v>
      </c>
      <c r="F395" s="27"/>
      <c r="G395" s="27"/>
      <c r="H395" s="27" t="s">
        <v>17</v>
      </c>
      <c r="I395" s="27" t="s">
        <v>148</v>
      </c>
      <c r="J395" s="27" t="s">
        <v>149</v>
      </c>
      <c r="K395" s="27" t="s">
        <v>35</v>
      </c>
      <c r="L395" s="27" t="s">
        <v>2371</v>
      </c>
      <c r="M395" s="27" t="s">
        <v>1395</v>
      </c>
      <c r="N395" s="28" t="s">
        <v>2372</v>
      </c>
      <c r="O395" s="27" t="s">
        <v>2373</v>
      </c>
      <c r="P395" s="27" t="s">
        <v>2374</v>
      </c>
      <c r="Q395" s="27"/>
      <c r="R395" s="27" t="s">
        <v>17</v>
      </c>
      <c r="S395" s="27" t="s">
        <v>148</v>
      </c>
      <c r="T395" s="27" t="s">
        <v>149</v>
      </c>
      <c r="U395" s="27" t="s">
        <v>35</v>
      </c>
      <c r="V395" s="27">
        <v>55</v>
      </c>
      <c r="W395" s="27" t="s">
        <v>1463</v>
      </c>
      <c r="X395" s="27" t="s">
        <v>1464</v>
      </c>
      <c r="Y395" s="27"/>
      <c r="Z395" s="27" t="s">
        <v>429</v>
      </c>
      <c r="AA395" s="28"/>
      <c r="AB395" s="27" t="s">
        <v>2379</v>
      </c>
      <c r="AC395" s="29"/>
      <c r="AD395" s="27"/>
      <c r="AE395" s="27"/>
      <c r="AF395" s="27">
        <v>45558</v>
      </c>
      <c r="AG395" s="27"/>
      <c r="AH395" s="27"/>
      <c r="AI395" s="27" t="s">
        <v>419</v>
      </c>
      <c r="AJ395" s="27" t="s">
        <v>134</v>
      </c>
      <c r="AK395" s="27" t="s">
        <v>857</v>
      </c>
      <c r="AL395" s="27" t="s">
        <v>857</v>
      </c>
      <c r="AM395" s="27" t="s">
        <v>108</v>
      </c>
      <c r="AN3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Spec</v>
      </c>
      <c r="AP3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Spec from Allegion</v>
      </c>
      <c r="AQ3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5" s="27" t="str">
        <f>TEXT(casesIPO[[#This Row],[Created On]],"yyyy / mm")</f>
        <v>2026 / 02</v>
      </c>
      <c r="AS395" s="27" t="str">
        <f>casesIPO[[#This Row],[Interaction Type]]</f>
        <v>Return / Replace / Scrap</v>
      </c>
      <c r="AT3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96" spans="1:46" x14ac:dyDescent="0.25">
      <c r="A396" s="26">
        <v>46076.570914351898</v>
      </c>
      <c r="B396" s="27" t="s">
        <v>2380</v>
      </c>
      <c r="C396" s="27" t="s">
        <v>87</v>
      </c>
      <c r="D396" s="27" t="s">
        <v>88</v>
      </c>
      <c r="E396" s="27" t="s">
        <v>62</v>
      </c>
      <c r="F396" s="27"/>
      <c r="G396" s="27"/>
      <c r="H396" s="27" t="s">
        <v>286</v>
      </c>
      <c r="I396" s="27" t="s">
        <v>148</v>
      </c>
      <c r="J396" s="27" t="s">
        <v>2020</v>
      </c>
      <c r="K396" s="27" t="s">
        <v>288</v>
      </c>
      <c r="L396" s="27" t="s">
        <v>2381</v>
      </c>
      <c r="M396" s="27" t="s">
        <v>2382</v>
      </c>
      <c r="N396" s="28" t="s">
        <v>2383</v>
      </c>
      <c r="O396" s="27" t="s">
        <v>2384</v>
      </c>
      <c r="P396" s="27" t="s">
        <v>2385</v>
      </c>
      <c r="Q396" s="27"/>
      <c r="R396" s="27" t="s">
        <v>286</v>
      </c>
      <c r="S396" s="27" t="s">
        <v>148</v>
      </c>
      <c r="T396" s="27" t="s">
        <v>2020</v>
      </c>
      <c r="U396" s="27" t="s">
        <v>288</v>
      </c>
      <c r="V396" s="27">
        <v>1</v>
      </c>
      <c r="W396" s="27" t="s">
        <v>346</v>
      </c>
      <c r="X396" s="27" t="s">
        <v>347</v>
      </c>
      <c r="Y396" s="27"/>
      <c r="Z396" s="27" t="s">
        <v>285</v>
      </c>
      <c r="AA396" s="28"/>
      <c r="AB396" s="27"/>
      <c r="AC396" s="29"/>
      <c r="AD396" s="27"/>
      <c r="AE396" s="27"/>
      <c r="AF396" s="27">
        <v>45999.791666666701</v>
      </c>
      <c r="AG396" s="27"/>
      <c r="AH396" s="27"/>
      <c r="AI396" s="27" t="s">
        <v>204</v>
      </c>
      <c r="AJ396" s="27" t="s">
        <v>105</v>
      </c>
      <c r="AK396" s="27" t="s">
        <v>2253</v>
      </c>
      <c r="AL396" s="27" t="s">
        <v>2253</v>
      </c>
      <c r="AM396" s="27" t="s">
        <v>108</v>
      </c>
      <c r="AN3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3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3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6" s="27" t="str">
        <f>TEXT(casesIPO[[#This Row],[Created On]],"yyyy / mm")</f>
        <v>2026 / 02</v>
      </c>
      <c r="AS396" s="27" t="str">
        <f>casesIPO[[#This Row],[Interaction Type]]</f>
        <v>Return / Replace / Scrap</v>
      </c>
      <c r="AT39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97" spans="1:46" x14ac:dyDescent="0.25">
      <c r="A397" s="26">
        <v>46076.576979166697</v>
      </c>
      <c r="B397" s="27" t="s">
        <v>2386</v>
      </c>
      <c r="C397" s="27" t="s">
        <v>87</v>
      </c>
      <c r="D397" s="27" t="s">
        <v>88</v>
      </c>
      <c r="E397" s="27" t="s">
        <v>62</v>
      </c>
      <c r="F397" s="27"/>
      <c r="G397" s="27"/>
      <c r="H397" s="27" t="s">
        <v>286</v>
      </c>
      <c r="I397" s="27" t="s">
        <v>148</v>
      </c>
      <c r="J397" s="27" t="s">
        <v>2020</v>
      </c>
      <c r="K397" s="27" t="s">
        <v>288</v>
      </c>
      <c r="L397" s="27" t="s">
        <v>2387</v>
      </c>
      <c r="M397" s="27" t="s">
        <v>2382</v>
      </c>
      <c r="N397" s="28" t="s">
        <v>2388</v>
      </c>
      <c r="O397" s="27" t="s">
        <v>2389</v>
      </c>
      <c r="P397" s="27" t="s">
        <v>2390</v>
      </c>
      <c r="Q397" s="27"/>
      <c r="R397" s="27" t="s">
        <v>286</v>
      </c>
      <c r="S397" s="27" t="s">
        <v>148</v>
      </c>
      <c r="T397" s="27" t="s">
        <v>2020</v>
      </c>
      <c r="U397" s="27" t="s">
        <v>288</v>
      </c>
      <c r="V397" s="27">
        <v>1</v>
      </c>
      <c r="W397" s="27" t="s">
        <v>346</v>
      </c>
      <c r="X397" s="27" t="s">
        <v>347</v>
      </c>
      <c r="Y397" s="27"/>
      <c r="Z397" s="27" t="s">
        <v>285</v>
      </c>
      <c r="AA397" s="28"/>
      <c r="AB397" s="27"/>
      <c r="AC397" s="29"/>
      <c r="AD397" s="27"/>
      <c r="AE397" s="27"/>
      <c r="AF397" s="27">
        <v>46000.791666666701</v>
      </c>
      <c r="AG397" s="27"/>
      <c r="AH397" s="27"/>
      <c r="AI397" s="27" t="s">
        <v>204</v>
      </c>
      <c r="AJ397" s="27" t="s">
        <v>105</v>
      </c>
      <c r="AK397" s="27" t="s">
        <v>2253</v>
      </c>
      <c r="AL397" s="27" t="s">
        <v>2253</v>
      </c>
      <c r="AM397" s="27" t="s">
        <v>108</v>
      </c>
      <c r="AN3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3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3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7" s="27" t="str">
        <f>TEXT(casesIPO[[#This Row],[Created On]],"yyyy / mm")</f>
        <v>2026 / 02</v>
      </c>
      <c r="AS397" s="27" t="str">
        <f>casesIPO[[#This Row],[Interaction Type]]</f>
        <v>Return / Replace / Scrap</v>
      </c>
      <c r="AT39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98" spans="1:46" x14ac:dyDescent="0.25">
      <c r="A398" s="26">
        <v>46076.581967592603</v>
      </c>
      <c r="B398" s="27" t="s">
        <v>2391</v>
      </c>
      <c r="C398" s="27" t="s">
        <v>87</v>
      </c>
      <c r="D398" s="27" t="s">
        <v>88</v>
      </c>
      <c r="E398" s="27" t="s">
        <v>62</v>
      </c>
      <c r="F398" s="27"/>
      <c r="G398" s="27"/>
      <c r="H398" s="27" t="s">
        <v>286</v>
      </c>
      <c r="I398" s="27" t="s">
        <v>148</v>
      </c>
      <c r="J398" s="27" t="s">
        <v>2020</v>
      </c>
      <c r="K398" s="27" t="s">
        <v>288</v>
      </c>
      <c r="L398" s="27" t="s">
        <v>2392</v>
      </c>
      <c r="M398" s="27" t="s">
        <v>2382</v>
      </c>
      <c r="N398" s="28" t="s">
        <v>2393</v>
      </c>
      <c r="O398" s="27" t="s">
        <v>2394</v>
      </c>
      <c r="P398" s="27" t="s">
        <v>2395</v>
      </c>
      <c r="Q398" s="27"/>
      <c r="R398" s="27" t="s">
        <v>286</v>
      </c>
      <c r="S398" s="27" t="s">
        <v>148</v>
      </c>
      <c r="T398" s="27" t="s">
        <v>2020</v>
      </c>
      <c r="U398" s="27" t="s">
        <v>288</v>
      </c>
      <c r="V398" s="27">
        <v>1</v>
      </c>
      <c r="W398" s="27" t="s">
        <v>346</v>
      </c>
      <c r="X398" s="27" t="s">
        <v>347</v>
      </c>
      <c r="Y398" s="27"/>
      <c r="Z398" s="27" t="s">
        <v>285</v>
      </c>
      <c r="AA398" s="28"/>
      <c r="AB398" s="27"/>
      <c r="AC398" s="29"/>
      <c r="AD398" s="27"/>
      <c r="AE398" s="27"/>
      <c r="AF398" s="27">
        <v>45999.791666666701</v>
      </c>
      <c r="AG398" s="27"/>
      <c r="AH398" s="27"/>
      <c r="AI398" s="27" t="s">
        <v>204</v>
      </c>
      <c r="AJ398" s="27" t="s">
        <v>105</v>
      </c>
      <c r="AK398" s="27" t="s">
        <v>2253</v>
      </c>
      <c r="AL398" s="27" t="s">
        <v>2253</v>
      </c>
      <c r="AM398" s="27" t="s">
        <v>108</v>
      </c>
      <c r="AN3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3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3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8" s="27" t="str">
        <f>TEXT(casesIPO[[#This Row],[Created On]],"yyyy / mm")</f>
        <v>2026 / 02</v>
      </c>
      <c r="AS398" s="27" t="str">
        <f>casesIPO[[#This Row],[Interaction Type]]</f>
        <v>Return / Replace / Scrap</v>
      </c>
      <c r="AT39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99" spans="1:46" x14ac:dyDescent="0.25">
      <c r="A399" s="26">
        <v>46076.586863425902</v>
      </c>
      <c r="B399" s="27" t="s">
        <v>2396</v>
      </c>
      <c r="C399" s="27" t="s">
        <v>87</v>
      </c>
      <c r="D399" s="27" t="s">
        <v>88</v>
      </c>
      <c r="E399" s="27" t="s">
        <v>62</v>
      </c>
      <c r="F399" s="27"/>
      <c r="G399" s="27"/>
      <c r="H399" s="27" t="s">
        <v>286</v>
      </c>
      <c r="I399" s="27" t="s">
        <v>148</v>
      </c>
      <c r="J399" s="27" t="s">
        <v>2020</v>
      </c>
      <c r="K399" s="27" t="s">
        <v>288</v>
      </c>
      <c r="L399" s="27" t="s">
        <v>2397</v>
      </c>
      <c r="M399" s="27" t="s">
        <v>2382</v>
      </c>
      <c r="N399" s="28" t="s">
        <v>2398</v>
      </c>
      <c r="O399" s="27" t="s">
        <v>2399</v>
      </c>
      <c r="P399" s="27" t="s">
        <v>2400</v>
      </c>
      <c r="Q399" s="27"/>
      <c r="R399" s="27" t="s">
        <v>286</v>
      </c>
      <c r="S399" s="27" t="s">
        <v>148</v>
      </c>
      <c r="T399" s="27" t="s">
        <v>2020</v>
      </c>
      <c r="U399" s="27" t="s">
        <v>288</v>
      </c>
      <c r="V399" s="27">
        <v>1</v>
      </c>
      <c r="W399" s="27" t="s">
        <v>346</v>
      </c>
      <c r="X399" s="27" t="s">
        <v>347</v>
      </c>
      <c r="Y399" s="27"/>
      <c r="Z399" s="27" t="s">
        <v>285</v>
      </c>
      <c r="AA399" s="28"/>
      <c r="AB399" s="27"/>
      <c r="AC399" s="29"/>
      <c r="AD399" s="27"/>
      <c r="AE399" s="27"/>
      <c r="AF399" s="27">
        <v>46007.791666666701</v>
      </c>
      <c r="AG399" s="27"/>
      <c r="AH399" s="27"/>
      <c r="AI399" s="27" t="s">
        <v>204</v>
      </c>
      <c r="AJ399" s="27" t="s">
        <v>105</v>
      </c>
      <c r="AK399" s="27" t="s">
        <v>2253</v>
      </c>
      <c r="AL399" s="27" t="s">
        <v>2253</v>
      </c>
      <c r="AM399" s="27" t="s">
        <v>108</v>
      </c>
      <c r="AN3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3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3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9" s="27" t="str">
        <f>TEXT(casesIPO[[#This Row],[Created On]],"yyyy / mm")</f>
        <v>2026 / 02</v>
      </c>
      <c r="AS399" s="27" t="str">
        <f>casesIPO[[#This Row],[Interaction Type]]</f>
        <v>Return / Replace / Scrap</v>
      </c>
      <c r="AT39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00" spans="1:46" x14ac:dyDescent="0.25">
      <c r="A400" s="26">
        <v>46076.6017013889</v>
      </c>
      <c r="B400" s="27" t="s">
        <v>2401</v>
      </c>
      <c r="C400" s="27" t="s">
        <v>87</v>
      </c>
      <c r="D400" s="27" t="s">
        <v>88</v>
      </c>
      <c r="E400" s="27" t="s">
        <v>62</v>
      </c>
      <c r="F400" s="27"/>
      <c r="G400" s="27"/>
      <c r="H400" s="27" t="s">
        <v>286</v>
      </c>
      <c r="I400" s="27" t="s">
        <v>148</v>
      </c>
      <c r="J400" s="27" t="s">
        <v>2020</v>
      </c>
      <c r="K400" s="27" t="s">
        <v>288</v>
      </c>
      <c r="L400" s="27" t="s">
        <v>2402</v>
      </c>
      <c r="M400" s="27" t="s">
        <v>2382</v>
      </c>
      <c r="N400" s="28" t="s">
        <v>2403</v>
      </c>
      <c r="O400" s="27" t="s">
        <v>2404</v>
      </c>
      <c r="P400" s="27" t="s">
        <v>2405</v>
      </c>
      <c r="Q400" s="27"/>
      <c r="R400" s="27" t="s">
        <v>286</v>
      </c>
      <c r="S400" s="27" t="s">
        <v>148</v>
      </c>
      <c r="T400" s="27" t="s">
        <v>2020</v>
      </c>
      <c r="U400" s="27" t="s">
        <v>288</v>
      </c>
      <c r="V400" s="27">
        <v>1</v>
      </c>
      <c r="W400" s="27" t="s">
        <v>346</v>
      </c>
      <c r="X400" s="27" t="s">
        <v>347</v>
      </c>
      <c r="Y400" s="27"/>
      <c r="Z400" s="27" t="s">
        <v>285</v>
      </c>
      <c r="AA400" s="28"/>
      <c r="AB400" s="27"/>
      <c r="AC400" s="29"/>
      <c r="AD400" s="27"/>
      <c r="AE400" s="27"/>
      <c r="AF400" s="27">
        <v>45999.791666666701</v>
      </c>
      <c r="AG400" s="27"/>
      <c r="AH400" s="27"/>
      <c r="AI400" s="27" t="s">
        <v>204</v>
      </c>
      <c r="AJ400" s="27" t="s">
        <v>105</v>
      </c>
      <c r="AK400" s="27" t="s">
        <v>2253</v>
      </c>
      <c r="AL400" s="27" t="s">
        <v>2253</v>
      </c>
      <c r="AM400" s="27" t="s">
        <v>108</v>
      </c>
      <c r="AN4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4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4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0" s="27" t="str">
        <f>TEXT(casesIPO[[#This Row],[Created On]],"yyyy / mm")</f>
        <v>2026 / 02</v>
      </c>
      <c r="AS400" s="27" t="str">
        <f>casesIPO[[#This Row],[Interaction Type]]</f>
        <v>Return / Replace / Scrap</v>
      </c>
      <c r="AT40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01" spans="1:46" x14ac:dyDescent="0.25">
      <c r="A401" s="26">
        <v>46076.606828703698</v>
      </c>
      <c r="B401" s="27" t="s">
        <v>2406</v>
      </c>
      <c r="C401" s="27" t="s">
        <v>87</v>
      </c>
      <c r="D401" s="27" t="s">
        <v>88</v>
      </c>
      <c r="E401" s="27" t="s">
        <v>62</v>
      </c>
      <c r="F401" s="27"/>
      <c r="G401" s="27"/>
      <c r="H401" s="27" t="s">
        <v>286</v>
      </c>
      <c r="I401" s="27" t="s">
        <v>148</v>
      </c>
      <c r="J401" s="27" t="s">
        <v>2020</v>
      </c>
      <c r="K401" s="27" t="s">
        <v>288</v>
      </c>
      <c r="L401" s="27" t="s">
        <v>2407</v>
      </c>
      <c r="M401" s="27" t="s">
        <v>2382</v>
      </c>
      <c r="N401" s="28" t="s">
        <v>2408</v>
      </c>
      <c r="O401" s="27" t="s">
        <v>2409</v>
      </c>
      <c r="P401" s="27" t="s">
        <v>2410</v>
      </c>
      <c r="Q401" s="27"/>
      <c r="R401" s="27" t="s">
        <v>286</v>
      </c>
      <c r="S401" s="27" t="s">
        <v>148</v>
      </c>
      <c r="T401" s="27" t="s">
        <v>2020</v>
      </c>
      <c r="U401" s="27" t="s">
        <v>288</v>
      </c>
      <c r="V401" s="27">
        <v>1</v>
      </c>
      <c r="W401" s="27" t="s">
        <v>346</v>
      </c>
      <c r="X401" s="27" t="s">
        <v>347</v>
      </c>
      <c r="Y401" s="27"/>
      <c r="Z401" s="27" t="s">
        <v>285</v>
      </c>
      <c r="AA401" s="28"/>
      <c r="AB401" s="27"/>
      <c r="AC401" s="29"/>
      <c r="AD401" s="27"/>
      <c r="AE401" s="27"/>
      <c r="AF401" s="27">
        <v>45999.791666666701</v>
      </c>
      <c r="AG401" s="27"/>
      <c r="AH401" s="27"/>
      <c r="AI401" s="27" t="s">
        <v>204</v>
      </c>
      <c r="AJ401" s="27" t="s">
        <v>105</v>
      </c>
      <c r="AK401" s="27" t="s">
        <v>2253</v>
      </c>
      <c r="AL401" s="27" t="s">
        <v>2253</v>
      </c>
      <c r="AM401" s="27" t="s">
        <v>108</v>
      </c>
      <c r="AN4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4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4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1" s="27" t="str">
        <f>TEXT(casesIPO[[#This Row],[Created On]],"yyyy / mm")</f>
        <v>2026 / 02</v>
      </c>
      <c r="AS401" s="27" t="str">
        <f>casesIPO[[#This Row],[Interaction Type]]</f>
        <v>Return / Replace / Scrap</v>
      </c>
      <c r="AT40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02" spans="1:46" x14ac:dyDescent="0.25">
      <c r="A402" s="26">
        <v>46076.611469907402</v>
      </c>
      <c r="B402" s="27" t="s">
        <v>2411</v>
      </c>
      <c r="C402" s="27" t="s">
        <v>87</v>
      </c>
      <c r="D402" s="27" t="s">
        <v>88</v>
      </c>
      <c r="E402" s="27" t="s">
        <v>62</v>
      </c>
      <c r="F402" s="27"/>
      <c r="G402" s="27"/>
      <c r="H402" s="27" t="s">
        <v>286</v>
      </c>
      <c r="I402" s="27" t="s">
        <v>148</v>
      </c>
      <c r="J402" s="27" t="s">
        <v>2020</v>
      </c>
      <c r="K402" s="27" t="s">
        <v>288</v>
      </c>
      <c r="L402" s="27" t="s">
        <v>2412</v>
      </c>
      <c r="M402" s="27" t="s">
        <v>2382</v>
      </c>
      <c r="N402" s="28" t="s">
        <v>2413</v>
      </c>
      <c r="O402" s="27" t="s">
        <v>2414</v>
      </c>
      <c r="P402" s="27" t="s">
        <v>2415</v>
      </c>
      <c r="Q402" s="27"/>
      <c r="R402" s="27" t="s">
        <v>286</v>
      </c>
      <c r="S402" s="27" t="s">
        <v>148</v>
      </c>
      <c r="T402" s="27" t="s">
        <v>2020</v>
      </c>
      <c r="U402" s="27" t="s">
        <v>288</v>
      </c>
      <c r="V402" s="27">
        <v>1</v>
      </c>
      <c r="W402" s="27" t="s">
        <v>346</v>
      </c>
      <c r="X402" s="27" t="s">
        <v>347</v>
      </c>
      <c r="Y402" s="27"/>
      <c r="Z402" s="27" t="s">
        <v>285</v>
      </c>
      <c r="AA402" s="28"/>
      <c r="AB402" s="27"/>
      <c r="AC402" s="29"/>
      <c r="AD402" s="27"/>
      <c r="AE402" s="27"/>
      <c r="AF402" s="27">
        <v>46002.791666666701</v>
      </c>
      <c r="AG402" s="27"/>
      <c r="AH402" s="27"/>
      <c r="AI402" s="27" t="s">
        <v>204</v>
      </c>
      <c r="AJ402" s="27" t="s">
        <v>105</v>
      </c>
      <c r="AK402" s="27" t="s">
        <v>2253</v>
      </c>
      <c r="AL402" s="27" t="s">
        <v>2253</v>
      </c>
      <c r="AM402" s="27" t="s">
        <v>108</v>
      </c>
      <c r="AN4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4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4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2" s="27" t="str">
        <f>TEXT(casesIPO[[#This Row],[Created On]],"yyyy / mm")</f>
        <v>2026 / 02</v>
      </c>
      <c r="AS402" s="27" t="str">
        <f>casesIPO[[#This Row],[Interaction Type]]</f>
        <v>Return / Replace / Scrap</v>
      </c>
      <c r="AT40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03" spans="1:46" x14ac:dyDescent="0.25">
      <c r="A403" s="26">
        <v>46076.615960648101</v>
      </c>
      <c r="B403" s="27" t="s">
        <v>2416</v>
      </c>
      <c r="C403" s="27" t="s">
        <v>87</v>
      </c>
      <c r="D403" s="27" t="s">
        <v>88</v>
      </c>
      <c r="E403" s="27" t="s">
        <v>62</v>
      </c>
      <c r="F403" s="27"/>
      <c r="G403" s="27"/>
      <c r="H403" s="27" t="s">
        <v>286</v>
      </c>
      <c r="I403" s="27" t="s">
        <v>148</v>
      </c>
      <c r="J403" s="27" t="s">
        <v>2020</v>
      </c>
      <c r="K403" s="27" t="s">
        <v>288</v>
      </c>
      <c r="L403" s="27" t="s">
        <v>2417</v>
      </c>
      <c r="M403" s="27" t="s">
        <v>2382</v>
      </c>
      <c r="N403" s="28" t="s">
        <v>2418</v>
      </c>
      <c r="O403" s="27" t="s">
        <v>2419</v>
      </c>
      <c r="P403" s="27" t="s">
        <v>2420</v>
      </c>
      <c r="Q403" s="27"/>
      <c r="R403" s="27" t="s">
        <v>286</v>
      </c>
      <c r="S403" s="27" t="s">
        <v>148</v>
      </c>
      <c r="T403" s="27" t="s">
        <v>2020</v>
      </c>
      <c r="U403" s="27" t="s">
        <v>288</v>
      </c>
      <c r="V403" s="27">
        <v>1</v>
      </c>
      <c r="W403" s="27" t="s">
        <v>346</v>
      </c>
      <c r="X403" s="27" t="s">
        <v>347</v>
      </c>
      <c r="Y403" s="27"/>
      <c r="Z403" s="27" t="s">
        <v>285</v>
      </c>
      <c r="AA403" s="28"/>
      <c r="AB403" s="27"/>
      <c r="AC403" s="29"/>
      <c r="AD403" s="27"/>
      <c r="AE403" s="27"/>
      <c r="AF403" s="27">
        <v>46005.791666666701</v>
      </c>
      <c r="AG403" s="27"/>
      <c r="AH403" s="27"/>
      <c r="AI403" s="27" t="s">
        <v>204</v>
      </c>
      <c r="AJ403" s="27" t="s">
        <v>105</v>
      </c>
      <c r="AK403" s="27" t="s">
        <v>2253</v>
      </c>
      <c r="AL403" s="27" t="s">
        <v>2253</v>
      </c>
      <c r="AM403" s="27" t="s">
        <v>108</v>
      </c>
      <c r="AN4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4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4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3" s="27" t="str">
        <f>TEXT(casesIPO[[#This Row],[Created On]],"yyyy / mm")</f>
        <v>2026 / 02</v>
      </c>
      <c r="AS403" s="27" t="str">
        <f>casesIPO[[#This Row],[Interaction Type]]</f>
        <v>Return / Replace / Scrap</v>
      </c>
      <c r="AT4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04" spans="1:46" x14ac:dyDescent="0.25">
      <c r="A404" s="26">
        <v>46079.483958333301</v>
      </c>
      <c r="B404" s="27" t="s">
        <v>2421</v>
      </c>
      <c r="C404" s="27" t="s">
        <v>87</v>
      </c>
      <c r="D404" s="27" t="s">
        <v>88</v>
      </c>
      <c r="E404" s="27" t="s">
        <v>89</v>
      </c>
      <c r="F404" s="27"/>
      <c r="G404" s="27" t="s">
        <v>90</v>
      </c>
      <c r="H404" s="27" t="s">
        <v>720</v>
      </c>
      <c r="I404" s="27" t="s">
        <v>148</v>
      </c>
      <c r="J404" s="27" t="s">
        <v>1248</v>
      </c>
      <c r="K404" s="27" t="s">
        <v>32</v>
      </c>
      <c r="L404" s="27" t="s">
        <v>2422</v>
      </c>
      <c r="M404" s="27" t="s">
        <v>2423</v>
      </c>
      <c r="N404" s="28" t="s">
        <v>2424</v>
      </c>
      <c r="O404" s="27"/>
      <c r="P404" s="27"/>
      <c r="Q404" s="27"/>
      <c r="R404" s="27" t="s">
        <v>720</v>
      </c>
      <c r="S404" s="27" t="s">
        <v>148</v>
      </c>
      <c r="T404" s="27" t="s">
        <v>1248</v>
      </c>
      <c r="U404" s="27" t="s">
        <v>31</v>
      </c>
      <c r="V404" s="27">
        <v>4</v>
      </c>
      <c r="W404" s="27" t="s">
        <v>266</v>
      </c>
      <c r="X404" s="27" t="s">
        <v>175</v>
      </c>
      <c r="Y404" s="27" t="s">
        <v>267</v>
      </c>
      <c r="Z404" s="27" t="s">
        <v>101</v>
      </c>
      <c r="AA404" s="28"/>
      <c r="AB404" s="27" t="s">
        <v>2425</v>
      </c>
      <c r="AC404" s="29" t="s">
        <v>2426</v>
      </c>
      <c r="AD404" s="27" t="s">
        <v>1930</v>
      </c>
      <c r="AE404" s="27"/>
      <c r="AF404" s="27">
        <v>45858.833333333299</v>
      </c>
      <c r="AG404" s="27"/>
      <c r="AH404" s="27"/>
      <c r="AI404" s="27" t="s">
        <v>178</v>
      </c>
      <c r="AJ404" s="27" t="s">
        <v>134</v>
      </c>
      <c r="AK404" s="27" t="s">
        <v>1931</v>
      </c>
      <c r="AL404" s="27" t="s">
        <v>1931</v>
      </c>
      <c r="AM404" s="27" t="s">
        <v>108</v>
      </c>
      <c r="AN4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4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4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404" s="27" t="str">
        <f>TEXT(casesIPO[[#This Row],[Created On]],"yyyy / mm")</f>
        <v>2026 / 02</v>
      </c>
      <c r="AS404" s="27" t="str">
        <f>casesIPO[[#This Row],[Interaction Type]]</f>
        <v>Return / Replace / Scrap</v>
      </c>
      <c r="AT40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05" spans="1:46" x14ac:dyDescent="0.25">
      <c r="A405" s="26">
        <v>46081.350763888899</v>
      </c>
      <c r="B405" s="27" t="s">
        <v>2427</v>
      </c>
      <c r="C405" s="27" t="s">
        <v>87</v>
      </c>
      <c r="D405" s="27" t="s">
        <v>88</v>
      </c>
      <c r="E405" s="27" t="s">
        <v>110</v>
      </c>
      <c r="F405" s="27"/>
      <c r="G405" s="27"/>
      <c r="H405" s="27" t="s">
        <v>40</v>
      </c>
      <c r="I405" s="27" t="s">
        <v>124</v>
      </c>
      <c r="J405" s="27" t="s">
        <v>2428</v>
      </c>
      <c r="K405" s="27" t="s">
        <v>2429</v>
      </c>
      <c r="L405" s="27" t="s">
        <v>2430</v>
      </c>
      <c r="M405" s="27" t="s">
        <v>1021</v>
      </c>
      <c r="N405" s="28" t="s">
        <v>2431</v>
      </c>
      <c r="O405" s="27" t="s">
        <v>2432</v>
      </c>
      <c r="P405" s="27" t="s">
        <v>2433</v>
      </c>
      <c r="Q405" s="27"/>
      <c r="R405" s="27" t="s">
        <v>40</v>
      </c>
      <c r="S405" s="27" t="s">
        <v>124</v>
      </c>
      <c r="T405" s="27" t="s">
        <v>2428</v>
      </c>
      <c r="U405" s="27" t="s">
        <v>2429</v>
      </c>
      <c r="V405" s="27">
        <v>3</v>
      </c>
      <c r="W405" s="27" t="s">
        <v>131</v>
      </c>
      <c r="X405" s="27" t="s">
        <v>1825</v>
      </c>
      <c r="Y405" s="27"/>
      <c r="Z405" s="27" t="s">
        <v>133</v>
      </c>
      <c r="AA405" s="28"/>
      <c r="AB405" s="27"/>
      <c r="AC405" s="29"/>
      <c r="AD405" s="27"/>
      <c r="AE405" s="27"/>
      <c r="AF405" s="27">
        <v>45874.041666666701</v>
      </c>
      <c r="AG405" s="27"/>
      <c r="AH405" s="27"/>
      <c r="AI405" s="27" t="s">
        <v>204</v>
      </c>
      <c r="AJ405" s="27" t="s">
        <v>105</v>
      </c>
      <c r="AK405" s="27" t="s">
        <v>2434</v>
      </c>
      <c r="AL405" s="27" t="s">
        <v>2434</v>
      </c>
      <c r="AM405" s="27" t="s">
        <v>108</v>
      </c>
      <c r="AN4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Republic</v>
      </c>
      <c r="AO4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Handing</v>
      </c>
      <c r="AQ4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5" s="27" t="str">
        <f>TEXT(casesIPO[[#This Row],[Created On]],"yyyy / mm")</f>
        <v>2026 / 02</v>
      </c>
      <c r="AS405" s="27" t="str">
        <f>casesIPO[[#This Row],[Interaction Type]]</f>
        <v>Return / Replace / Scrap</v>
      </c>
      <c r="AT40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06" spans="1:46" x14ac:dyDescent="0.25">
      <c r="A406" s="26">
        <v>46075.579525462999</v>
      </c>
      <c r="B406" s="27" t="s">
        <v>2435</v>
      </c>
      <c r="C406" s="27" t="s">
        <v>87</v>
      </c>
      <c r="D406" s="27" t="s">
        <v>194</v>
      </c>
      <c r="E406" s="27" t="s">
        <v>195</v>
      </c>
      <c r="F406" s="27"/>
      <c r="G406" s="27"/>
      <c r="H406" s="27" t="s">
        <v>17</v>
      </c>
      <c r="I406" s="27" t="s">
        <v>148</v>
      </c>
      <c r="J406" s="27" t="s">
        <v>636</v>
      </c>
      <c r="K406" s="27" t="s">
        <v>35</v>
      </c>
      <c r="L406" s="27" t="s">
        <v>2436</v>
      </c>
      <c r="M406" s="27" t="s">
        <v>2437</v>
      </c>
      <c r="N406" s="28" t="s">
        <v>2438</v>
      </c>
      <c r="O406" s="27" t="s">
        <v>2439</v>
      </c>
      <c r="P406" s="27" t="s">
        <v>2440</v>
      </c>
      <c r="Q406" s="27"/>
      <c r="R406" s="27" t="s">
        <v>17</v>
      </c>
      <c r="S406" s="27" t="s">
        <v>148</v>
      </c>
      <c r="T406" s="27" t="s">
        <v>636</v>
      </c>
      <c r="U406" s="27" t="s">
        <v>35</v>
      </c>
      <c r="V406" s="27">
        <v>1</v>
      </c>
      <c r="W406" s="27" t="s">
        <v>1180</v>
      </c>
      <c r="X406" s="27" t="s">
        <v>1181</v>
      </c>
      <c r="Y406" s="27"/>
      <c r="Z406" s="27" t="s">
        <v>53</v>
      </c>
      <c r="AA406" s="28"/>
      <c r="AB406" s="27"/>
      <c r="AC406" s="29"/>
      <c r="AD406" s="27"/>
      <c r="AE406" s="27"/>
      <c r="AF406" s="27">
        <v>46047.791666666701</v>
      </c>
      <c r="AG406" s="27"/>
      <c r="AH406" s="27"/>
      <c r="AI406" s="27" t="s">
        <v>204</v>
      </c>
      <c r="AJ406" s="27" t="s">
        <v>105</v>
      </c>
      <c r="AK406" s="27" t="s">
        <v>2441</v>
      </c>
      <c r="AL406" s="27" t="s">
        <v>2441</v>
      </c>
      <c r="AM406" s="27" t="s">
        <v>108</v>
      </c>
      <c r="AN4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4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4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6" s="27" t="str">
        <f>TEXT(casesIPO[[#This Row],[Created On]],"yyyy / mm")</f>
        <v>2026 / 02</v>
      </c>
      <c r="AS406" s="27" t="str">
        <f>casesIPO[[#This Row],[Interaction Type]]</f>
        <v>Credit / Debit Request</v>
      </c>
      <c r="AT40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07" spans="1:46" x14ac:dyDescent="0.25">
      <c r="A407" s="26">
        <v>46077.316944444399</v>
      </c>
      <c r="B407" s="27" t="s">
        <v>2442</v>
      </c>
      <c r="C407" s="27" t="s">
        <v>87</v>
      </c>
      <c r="D407" s="27" t="s">
        <v>194</v>
      </c>
      <c r="E407" s="27" t="s">
        <v>859</v>
      </c>
      <c r="F407" s="27"/>
      <c r="G407" s="27"/>
      <c r="H407" s="27" t="s">
        <v>22</v>
      </c>
      <c r="I407" s="27" t="s">
        <v>124</v>
      </c>
      <c r="J407" s="27" t="s">
        <v>2443</v>
      </c>
      <c r="K407" s="27" t="s">
        <v>30</v>
      </c>
      <c r="L407" s="27" t="s">
        <v>2444</v>
      </c>
      <c r="M407" s="27" t="s">
        <v>2445</v>
      </c>
      <c r="N407" s="28" t="s">
        <v>2446</v>
      </c>
      <c r="O407" s="27" t="s">
        <v>2447</v>
      </c>
      <c r="P407" s="27" t="s">
        <v>2448</v>
      </c>
      <c r="Q407" s="27"/>
      <c r="R407" s="27"/>
      <c r="S407" s="27"/>
      <c r="T407" s="27"/>
      <c r="U407" s="27"/>
      <c r="V407" s="27"/>
      <c r="W407" s="27"/>
      <c r="X407" s="27"/>
      <c r="Y407" s="27"/>
      <c r="Z407" s="27"/>
      <c r="AA407" s="28"/>
      <c r="AB407" s="27"/>
      <c r="AC407" s="29"/>
      <c r="AD407" s="27"/>
      <c r="AE407" s="27"/>
      <c r="AF407" s="27"/>
      <c r="AG407" s="27"/>
      <c r="AH407" s="27"/>
      <c r="AI407" s="27"/>
      <c r="AJ407" s="27" t="s">
        <v>134</v>
      </c>
      <c r="AK407" s="27" t="s">
        <v>2449</v>
      </c>
      <c r="AL407" s="27" t="s">
        <v>2449</v>
      </c>
      <c r="AM407" s="27" t="s">
        <v>159</v>
      </c>
      <c r="AN4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7" s="27" t="str">
        <f>TEXT(casesIPO[[#This Row],[Created On]],"yyyy / mm")</f>
        <v>2026 / 02</v>
      </c>
      <c r="AS407" s="27" t="str">
        <f>casesIPO[[#This Row],[Interaction Type]]</f>
        <v>Credit / Debit Request</v>
      </c>
      <c r="AT40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08" spans="1:46" x14ac:dyDescent="0.25">
      <c r="A408" s="26">
        <v>46077.371851851902</v>
      </c>
      <c r="B408" s="27" t="s">
        <v>2450</v>
      </c>
      <c r="C408" s="27" t="s">
        <v>87</v>
      </c>
      <c r="D408" s="27" t="s">
        <v>88</v>
      </c>
      <c r="E408" s="27" t="s">
        <v>110</v>
      </c>
      <c r="F408" s="27"/>
      <c r="G408" s="27"/>
      <c r="H408" s="27" t="s">
        <v>12</v>
      </c>
      <c r="I408" s="27" t="s">
        <v>111</v>
      </c>
      <c r="J408" s="27" t="s">
        <v>923</v>
      </c>
      <c r="K408" s="27" t="s">
        <v>33</v>
      </c>
      <c r="L408" s="27" t="s">
        <v>2451</v>
      </c>
      <c r="M408" s="27" t="s">
        <v>2452</v>
      </c>
      <c r="N408" s="28" t="s">
        <v>2453</v>
      </c>
      <c r="O408" s="27" t="s">
        <v>2454</v>
      </c>
      <c r="P408" s="27" t="s">
        <v>2455</v>
      </c>
      <c r="Q408" s="27"/>
      <c r="R408" s="27" t="s">
        <v>12</v>
      </c>
      <c r="S408" s="27" t="s">
        <v>111</v>
      </c>
      <c r="T408" s="27" t="s">
        <v>923</v>
      </c>
      <c r="U408" s="27" t="s">
        <v>33</v>
      </c>
      <c r="V408" s="27">
        <v>2</v>
      </c>
      <c r="W408" s="27" t="s">
        <v>1463</v>
      </c>
      <c r="X408" s="27" t="s">
        <v>1464</v>
      </c>
      <c r="Y408" s="27"/>
      <c r="Z408" s="27" t="s">
        <v>429</v>
      </c>
      <c r="AA408" s="28"/>
      <c r="AB408" s="27" t="s">
        <v>2456</v>
      </c>
      <c r="AC408" s="29"/>
      <c r="AD408" s="27"/>
      <c r="AE408" s="27"/>
      <c r="AF408" s="27">
        <v>46072.791666666701</v>
      </c>
      <c r="AG408" s="27"/>
      <c r="AH408" s="27"/>
      <c r="AI408" s="27" t="s">
        <v>104</v>
      </c>
      <c r="AJ408" s="27" t="s">
        <v>105</v>
      </c>
      <c r="AK408" s="27" t="s">
        <v>1423</v>
      </c>
      <c r="AL408" s="27" t="s">
        <v>122</v>
      </c>
      <c r="AM408" s="27" t="s">
        <v>108</v>
      </c>
      <c r="AN4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Spec</v>
      </c>
      <c r="AP4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Spec from Allegion</v>
      </c>
      <c r="AQ4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8" s="27" t="str">
        <f>TEXT(casesIPO[[#This Row],[Created On]],"yyyy / mm")</f>
        <v>2026 / 02</v>
      </c>
      <c r="AS408" s="27" t="str">
        <f>casesIPO[[#This Row],[Interaction Type]]</f>
        <v>Return / Replace / Scrap</v>
      </c>
      <c r="AT40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09" spans="1:46" x14ac:dyDescent="0.25">
      <c r="A409" s="26">
        <v>46077.414594907401</v>
      </c>
      <c r="B409" s="27" t="s">
        <v>2457</v>
      </c>
      <c r="C409" s="27" t="s">
        <v>87</v>
      </c>
      <c r="D409" s="27" t="s">
        <v>88</v>
      </c>
      <c r="E409" s="27" t="s">
        <v>110</v>
      </c>
      <c r="F409" s="27"/>
      <c r="G409" s="27"/>
      <c r="H409" s="27" t="s">
        <v>12</v>
      </c>
      <c r="I409" s="27" t="s">
        <v>111</v>
      </c>
      <c r="J409" s="27" t="s">
        <v>1112</v>
      </c>
      <c r="K409" s="27" t="s">
        <v>33</v>
      </c>
      <c r="L409" s="27" t="s">
        <v>2458</v>
      </c>
      <c r="M409" s="27" t="s">
        <v>2459</v>
      </c>
      <c r="N409" s="28" t="s">
        <v>2460</v>
      </c>
      <c r="O409" s="27" t="s">
        <v>2461</v>
      </c>
      <c r="P409" s="27" t="s">
        <v>2462</v>
      </c>
      <c r="Q409" s="27">
        <v>9</v>
      </c>
      <c r="R409" s="27" t="s">
        <v>12</v>
      </c>
      <c r="S409" s="27" t="s">
        <v>111</v>
      </c>
      <c r="T409" s="27" t="s">
        <v>1112</v>
      </c>
      <c r="U409" s="27" t="s">
        <v>33</v>
      </c>
      <c r="V409" s="27">
        <v>2</v>
      </c>
      <c r="W409" s="27" t="s">
        <v>1034</v>
      </c>
      <c r="X409" s="27" t="s">
        <v>1035</v>
      </c>
      <c r="Y409" s="27"/>
      <c r="Z409" s="27" t="s">
        <v>53</v>
      </c>
      <c r="AA409" s="28"/>
      <c r="AB409" s="27" t="s">
        <v>244</v>
      </c>
      <c r="AC409" s="29"/>
      <c r="AD409" s="27"/>
      <c r="AE409" s="27"/>
      <c r="AF409" s="27">
        <v>45994.791666666701</v>
      </c>
      <c r="AG409" s="27"/>
      <c r="AH409" s="27"/>
      <c r="AI409" s="27" t="s">
        <v>104</v>
      </c>
      <c r="AJ409" s="27" t="s">
        <v>105</v>
      </c>
      <c r="AK409" s="27" t="s">
        <v>1423</v>
      </c>
      <c r="AL409" s="27" t="s">
        <v>122</v>
      </c>
      <c r="AM409" s="27" t="s">
        <v>108</v>
      </c>
      <c r="AN4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4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4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9" s="27" t="str">
        <f>TEXT(casesIPO[[#This Row],[Created On]],"yyyy / mm")</f>
        <v>2026 / 02</v>
      </c>
      <c r="AS409" s="27" t="str">
        <f>casesIPO[[#This Row],[Interaction Type]]</f>
        <v>Return / Replace / Scrap</v>
      </c>
      <c r="AT40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10" spans="1:46" x14ac:dyDescent="0.25">
      <c r="A410" s="26">
        <v>46077.414652777799</v>
      </c>
      <c r="B410" s="27" t="s">
        <v>2463</v>
      </c>
      <c r="C410" s="27" t="s">
        <v>87</v>
      </c>
      <c r="D410" s="27" t="s">
        <v>88</v>
      </c>
      <c r="E410" s="27" t="s">
        <v>110</v>
      </c>
      <c r="F410" s="27"/>
      <c r="G410" s="27"/>
      <c r="H410" s="27" t="s">
        <v>12</v>
      </c>
      <c r="I410" s="27" t="s">
        <v>111</v>
      </c>
      <c r="J410" s="27" t="s">
        <v>350</v>
      </c>
      <c r="K410" s="27" t="s">
        <v>33</v>
      </c>
      <c r="L410" s="27" t="s">
        <v>2464</v>
      </c>
      <c r="M410" s="27" t="s">
        <v>1116</v>
      </c>
      <c r="N410" s="28" t="s">
        <v>2465</v>
      </c>
      <c r="O410" s="27" t="s">
        <v>2466</v>
      </c>
      <c r="P410" s="27" t="s">
        <v>2467</v>
      </c>
      <c r="Q410" s="27">
        <v>2</v>
      </c>
      <c r="R410" s="27" t="s">
        <v>12</v>
      </c>
      <c r="S410" s="27" t="s">
        <v>111</v>
      </c>
      <c r="T410" s="27" t="s">
        <v>350</v>
      </c>
      <c r="U410" s="27" t="s">
        <v>33</v>
      </c>
      <c r="V410" s="27">
        <v>4</v>
      </c>
      <c r="W410" s="27" t="s">
        <v>618</v>
      </c>
      <c r="X410" s="27" t="s">
        <v>619</v>
      </c>
      <c r="Y410" s="27"/>
      <c r="Z410" s="27" t="s">
        <v>53</v>
      </c>
      <c r="AA410" s="28"/>
      <c r="AB410" s="27" t="s">
        <v>2468</v>
      </c>
      <c r="AC410" s="29"/>
      <c r="AD410" s="27"/>
      <c r="AE410" s="27"/>
      <c r="AF410" s="27">
        <v>46042.791666666701</v>
      </c>
      <c r="AG410" s="27"/>
      <c r="AH410" s="27"/>
      <c r="AI410" s="27" t="s">
        <v>419</v>
      </c>
      <c r="AJ410" s="27" t="s">
        <v>134</v>
      </c>
      <c r="AK410" s="27" t="s">
        <v>356</v>
      </c>
      <c r="AL410" s="27" t="s">
        <v>122</v>
      </c>
      <c r="AM410" s="27" t="s">
        <v>108</v>
      </c>
      <c r="AN4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4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4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0" s="27" t="str">
        <f>TEXT(casesIPO[[#This Row],[Created On]],"yyyy / mm")</f>
        <v>2026 / 02</v>
      </c>
      <c r="AS410" s="27" t="str">
        <f>casesIPO[[#This Row],[Interaction Type]]</f>
        <v>Return / Replace / Scrap</v>
      </c>
      <c r="AT41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11" spans="1:46" x14ac:dyDescent="0.25">
      <c r="A411" s="26">
        <v>46077.415034722202</v>
      </c>
      <c r="B411" s="27" t="s">
        <v>2469</v>
      </c>
      <c r="C411" s="27" t="s">
        <v>87</v>
      </c>
      <c r="D411" s="27" t="s">
        <v>88</v>
      </c>
      <c r="E411" s="27" t="s">
        <v>110</v>
      </c>
      <c r="F411" s="27"/>
      <c r="G411" s="27"/>
      <c r="H411" s="27" t="s">
        <v>23</v>
      </c>
      <c r="I411" s="27" t="s">
        <v>91</v>
      </c>
      <c r="J411" s="27" t="s">
        <v>251</v>
      </c>
      <c r="K411" s="27" t="s">
        <v>33</v>
      </c>
      <c r="L411" s="27" t="s">
        <v>2470</v>
      </c>
      <c r="M411" s="27" t="s">
        <v>2471</v>
      </c>
      <c r="N411" s="28" t="s">
        <v>2472</v>
      </c>
      <c r="O411" s="27" t="s">
        <v>2473</v>
      </c>
      <c r="P411" s="27" t="s">
        <v>2474</v>
      </c>
      <c r="Q411" s="27">
        <v>1</v>
      </c>
      <c r="R411" s="27" t="s">
        <v>23</v>
      </c>
      <c r="S411" s="27" t="s">
        <v>91</v>
      </c>
      <c r="T411" s="27" t="s">
        <v>251</v>
      </c>
      <c r="U411" s="27" t="s">
        <v>33</v>
      </c>
      <c r="V411" s="27">
        <v>1</v>
      </c>
      <c r="W411" s="27" t="s">
        <v>1034</v>
      </c>
      <c r="X411" s="27" t="s">
        <v>1035</v>
      </c>
      <c r="Y411" s="27"/>
      <c r="Z411" s="27" t="s">
        <v>53</v>
      </c>
      <c r="AA411" s="28"/>
      <c r="AB411" s="27" t="s">
        <v>2475</v>
      </c>
      <c r="AC411" s="29"/>
      <c r="AD411" s="27"/>
      <c r="AE411" s="27"/>
      <c r="AF411" s="27">
        <v>46028.791666666701</v>
      </c>
      <c r="AG411" s="27"/>
      <c r="AH411" s="27"/>
      <c r="AI411" s="27" t="s">
        <v>419</v>
      </c>
      <c r="AJ411" s="27" t="s">
        <v>134</v>
      </c>
      <c r="AK411" s="27" t="s">
        <v>1196</v>
      </c>
      <c r="AL411" s="27" t="s">
        <v>1196</v>
      </c>
      <c r="AM411" s="27" t="s">
        <v>108</v>
      </c>
      <c r="AN4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4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4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1" s="27" t="str">
        <f>TEXT(casesIPO[[#This Row],[Created On]],"yyyy / mm")</f>
        <v>2026 / 02</v>
      </c>
      <c r="AS411" s="27" t="str">
        <f>casesIPO[[#This Row],[Interaction Type]]</f>
        <v>Return / Replace / Scrap</v>
      </c>
      <c r="AT4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12" spans="1:46" x14ac:dyDescent="0.25">
      <c r="A412" s="26">
        <v>46077.462233796301</v>
      </c>
      <c r="B412" s="27" t="s">
        <v>2476</v>
      </c>
      <c r="C412" s="27" t="s">
        <v>87</v>
      </c>
      <c r="D412" s="27" t="s">
        <v>88</v>
      </c>
      <c r="E412" s="27" t="s">
        <v>110</v>
      </c>
      <c r="F412" s="27"/>
      <c r="G412" s="27"/>
      <c r="H412" s="27" t="s">
        <v>12</v>
      </c>
      <c r="I412" s="27" t="s">
        <v>111</v>
      </c>
      <c r="J412" s="27" t="s">
        <v>923</v>
      </c>
      <c r="K412" s="27" t="s">
        <v>33</v>
      </c>
      <c r="L412" s="27" t="s">
        <v>2477</v>
      </c>
      <c r="M412" s="27" t="s">
        <v>1883</v>
      </c>
      <c r="N412" s="28" t="s">
        <v>2478</v>
      </c>
      <c r="O412" s="27" t="s">
        <v>2479</v>
      </c>
      <c r="P412" s="27" t="s">
        <v>2480</v>
      </c>
      <c r="Q412" s="27">
        <v>1</v>
      </c>
      <c r="R412" s="27" t="s">
        <v>12</v>
      </c>
      <c r="S412" s="27" t="s">
        <v>111</v>
      </c>
      <c r="T412" s="27" t="s">
        <v>923</v>
      </c>
      <c r="U412" s="27" t="s">
        <v>33</v>
      </c>
      <c r="V412" s="27">
        <v>1</v>
      </c>
      <c r="W412" s="27" t="s">
        <v>155</v>
      </c>
      <c r="X412" s="27" t="s">
        <v>156</v>
      </c>
      <c r="Y412" s="27"/>
      <c r="Z412" s="27" t="s">
        <v>101</v>
      </c>
      <c r="AA412" s="28"/>
      <c r="AB412" s="27" t="s">
        <v>2481</v>
      </c>
      <c r="AC412" s="29"/>
      <c r="AD412" s="27"/>
      <c r="AE412" s="27"/>
      <c r="AF412" s="27">
        <v>46076.791666666701</v>
      </c>
      <c r="AG412" s="27"/>
      <c r="AH412" s="27"/>
      <c r="AI412" s="27" t="s">
        <v>104</v>
      </c>
      <c r="AJ412" s="27" t="s">
        <v>105</v>
      </c>
      <c r="AK412" s="27" t="s">
        <v>356</v>
      </c>
      <c r="AL412" s="27" t="s">
        <v>122</v>
      </c>
      <c r="AM412" s="27" t="s">
        <v>108</v>
      </c>
      <c r="AN4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2" s="27" t="str">
        <f>TEXT(casesIPO[[#This Row],[Created On]],"yyyy / mm")</f>
        <v>2026 / 02</v>
      </c>
      <c r="AS412" s="27" t="str">
        <f>casesIPO[[#This Row],[Interaction Type]]</f>
        <v>Return / Replace / Scrap</v>
      </c>
      <c r="AT41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3" spans="1:46" x14ac:dyDescent="0.25">
      <c r="A413" s="26">
        <v>46077.528136574103</v>
      </c>
      <c r="B413" s="27" t="s">
        <v>2482</v>
      </c>
      <c r="C413" s="27" t="s">
        <v>87</v>
      </c>
      <c r="D413" s="27" t="s">
        <v>88</v>
      </c>
      <c r="E413" s="27" t="s">
        <v>110</v>
      </c>
      <c r="F413" s="27"/>
      <c r="G413" s="27"/>
      <c r="H413" s="27" t="s">
        <v>12</v>
      </c>
      <c r="I413" s="27" t="s">
        <v>111</v>
      </c>
      <c r="J413" s="27" t="s">
        <v>477</v>
      </c>
      <c r="K413" s="27" t="s">
        <v>33</v>
      </c>
      <c r="L413" s="27" t="s">
        <v>2483</v>
      </c>
      <c r="M413" s="27" t="s">
        <v>401</v>
      </c>
      <c r="N413" s="28" t="s">
        <v>2484</v>
      </c>
      <c r="O413" s="27" t="s">
        <v>2485</v>
      </c>
      <c r="P413" s="27" t="s">
        <v>2486</v>
      </c>
      <c r="Q413" s="27">
        <v>4</v>
      </c>
      <c r="R413" s="27" t="s">
        <v>12</v>
      </c>
      <c r="S413" s="27" t="s">
        <v>111</v>
      </c>
      <c r="T413" s="27" t="s">
        <v>477</v>
      </c>
      <c r="U413" s="27" t="s">
        <v>33</v>
      </c>
      <c r="V413" s="27">
        <v>2</v>
      </c>
      <c r="W413" s="27" t="s">
        <v>119</v>
      </c>
      <c r="X413" s="27" t="s">
        <v>570</v>
      </c>
      <c r="Y413" s="27"/>
      <c r="Z413" s="27" t="s">
        <v>101</v>
      </c>
      <c r="AA413" s="28"/>
      <c r="AB413" s="27"/>
      <c r="AC413" s="29"/>
      <c r="AD413" s="27"/>
      <c r="AE413" s="27"/>
      <c r="AF413" s="27"/>
      <c r="AG413" s="27">
        <v>45930</v>
      </c>
      <c r="AH413" s="27"/>
      <c r="AI413" s="27" t="s">
        <v>104</v>
      </c>
      <c r="AJ413" s="27" t="s">
        <v>105</v>
      </c>
      <c r="AK413" s="27" t="s">
        <v>122</v>
      </c>
      <c r="AL413" s="27" t="s">
        <v>382</v>
      </c>
      <c r="AM413" s="27" t="s">
        <v>108</v>
      </c>
      <c r="AN4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4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4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3" s="27" t="str">
        <f>TEXT(casesIPO[[#This Row],[Created On]],"yyyy / mm")</f>
        <v>2026 / 02</v>
      </c>
      <c r="AS413" s="27" t="str">
        <f>casesIPO[[#This Row],[Interaction Type]]</f>
        <v>Return / Replace / Scrap</v>
      </c>
      <c r="AT41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4" spans="1:46" x14ac:dyDescent="0.25">
      <c r="A414" s="26">
        <v>46077.647002314799</v>
      </c>
      <c r="B414" s="27" t="s">
        <v>2487</v>
      </c>
      <c r="C414" s="27" t="s">
        <v>87</v>
      </c>
      <c r="D414" s="27" t="s">
        <v>88</v>
      </c>
      <c r="E414" s="27" t="s">
        <v>110</v>
      </c>
      <c r="F414" s="27"/>
      <c r="G414" s="27"/>
      <c r="H414" s="27" t="s">
        <v>17</v>
      </c>
      <c r="I414" s="27" t="s">
        <v>148</v>
      </c>
      <c r="J414" s="27" t="s">
        <v>149</v>
      </c>
      <c r="K414" s="27" t="s">
        <v>35</v>
      </c>
      <c r="L414" s="27" t="s">
        <v>2488</v>
      </c>
      <c r="M414" s="27" t="s">
        <v>2489</v>
      </c>
      <c r="N414" s="28" t="s">
        <v>2490</v>
      </c>
      <c r="O414" s="27" t="s">
        <v>2491</v>
      </c>
      <c r="P414" s="27"/>
      <c r="Q414" s="27"/>
      <c r="R414" s="27" t="s">
        <v>17</v>
      </c>
      <c r="S414" s="27" t="s">
        <v>148</v>
      </c>
      <c r="T414" s="27" t="s">
        <v>149</v>
      </c>
      <c r="U414" s="27" t="s">
        <v>35</v>
      </c>
      <c r="V414" s="27">
        <v>41</v>
      </c>
      <c r="W414" s="27" t="s">
        <v>155</v>
      </c>
      <c r="X414" s="27" t="s">
        <v>587</v>
      </c>
      <c r="Y414" s="27"/>
      <c r="Z414" s="27" t="s">
        <v>101</v>
      </c>
      <c r="AA414" s="28"/>
      <c r="AB414" s="27" t="s">
        <v>2492</v>
      </c>
      <c r="AC414" s="29"/>
      <c r="AD414" s="27"/>
      <c r="AE414" s="27"/>
      <c r="AF414" s="27">
        <v>46056.791666666701</v>
      </c>
      <c r="AG414" s="27"/>
      <c r="AH414" s="27"/>
      <c r="AI414" s="27" t="s">
        <v>104</v>
      </c>
      <c r="AJ414" s="27" t="s">
        <v>105</v>
      </c>
      <c r="AK414" s="27" t="s">
        <v>158</v>
      </c>
      <c r="AL414" s="27" t="s">
        <v>158</v>
      </c>
      <c r="AM414" s="27" t="s">
        <v>159</v>
      </c>
      <c r="AN4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4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4" s="27" t="str">
        <f>TEXT(casesIPO[[#This Row],[Created On]],"yyyy / mm")</f>
        <v>2026 / 02</v>
      </c>
      <c r="AS414" s="27" t="str">
        <f>casesIPO[[#This Row],[Interaction Type]]</f>
        <v>Return / Replace / Scrap</v>
      </c>
      <c r="AT4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5" spans="1:46" x14ac:dyDescent="0.25">
      <c r="A415" s="26">
        <v>46077.865196759303</v>
      </c>
      <c r="B415" s="27" t="s">
        <v>2493</v>
      </c>
      <c r="C415" s="27" t="s">
        <v>87</v>
      </c>
      <c r="D415" s="27" t="s">
        <v>88</v>
      </c>
      <c r="E415" s="27" t="s">
        <v>62</v>
      </c>
      <c r="F415" s="27"/>
      <c r="G415" s="27"/>
      <c r="H415" s="27" t="s">
        <v>720</v>
      </c>
      <c r="I415" s="27" t="s">
        <v>182</v>
      </c>
      <c r="J415" s="27" t="s">
        <v>2494</v>
      </c>
      <c r="K415" s="27" t="s">
        <v>288</v>
      </c>
      <c r="L415" s="27" t="s">
        <v>2495</v>
      </c>
      <c r="M415" s="27" t="s">
        <v>2496</v>
      </c>
      <c r="N415" s="28" t="s">
        <v>2497</v>
      </c>
      <c r="O415" s="27" t="s">
        <v>2498</v>
      </c>
      <c r="P415" s="27" t="s">
        <v>2499</v>
      </c>
      <c r="Q415" s="27">
        <v>1</v>
      </c>
      <c r="R415" s="27" t="s">
        <v>720</v>
      </c>
      <c r="S415" s="27" t="s">
        <v>182</v>
      </c>
      <c r="T415" s="27" t="s">
        <v>2494</v>
      </c>
      <c r="U415" s="27" t="s">
        <v>288</v>
      </c>
      <c r="V415" s="27">
        <v>5</v>
      </c>
      <c r="W415" s="27" t="s">
        <v>346</v>
      </c>
      <c r="X415" s="27" t="s">
        <v>347</v>
      </c>
      <c r="Y415" s="27"/>
      <c r="Z415" s="27" t="s">
        <v>285</v>
      </c>
      <c r="AA415" s="28"/>
      <c r="AB415" s="27" t="s">
        <v>2500</v>
      </c>
      <c r="AC415" s="29" t="s">
        <v>768</v>
      </c>
      <c r="AD415" s="27"/>
      <c r="AE415" s="27"/>
      <c r="AF415" s="27">
        <v>46070.791666666701</v>
      </c>
      <c r="AG415" s="27"/>
      <c r="AH415" s="27"/>
      <c r="AI415" s="27" t="s">
        <v>104</v>
      </c>
      <c r="AJ415" s="27" t="s">
        <v>105</v>
      </c>
      <c r="AK415" s="27" t="s">
        <v>106</v>
      </c>
      <c r="AL415" s="27" t="s">
        <v>680</v>
      </c>
      <c r="AM415" s="27" t="s">
        <v>108</v>
      </c>
      <c r="AN4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4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4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4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5" s="27" t="str">
        <f>TEXT(casesIPO[[#This Row],[Created On]],"yyyy / mm")</f>
        <v>2026 / 02</v>
      </c>
      <c r="AS415" s="27" t="str">
        <f>casesIPO[[#This Row],[Interaction Type]]</f>
        <v>Return / Replace / Scrap</v>
      </c>
      <c r="AT41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6" spans="1:46" x14ac:dyDescent="0.25">
      <c r="A416" s="26">
        <v>46078.551412036999</v>
      </c>
      <c r="B416" s="27" t="s">
        <v>2501</v>
      </c>
      <c r="C416" s="27" t="s">
        <v>87</v>
      </c>
      <c r="D416" s="27" t="s">
        <v>88</v>
      </c>
      <c r="E416" s="27" t="s">
        <v>89</v>
      </c>
      <c r="F416" s="27"/>
      <c r="G416" s="27" t="s">
        <v>90</v>
      </c>
      <c r="H416" s="27" t="s">
        <v>17</v>
      </c>
      <c r="I416" s="27" t="s">
        <v>148</v>
      </c>
      <c r="J416" s="27" t="s">
        <v>149</v>
      </c>
      <c r="K416" s="27" t="s">
        <v>31</v>
      </c>
      <c r="L416" s="27" t="s">
        <v>2502</v>
      </c>
      <c r="M416" s="27" t="s">
        <v>2503</v>
      </c>
      <c r="N416" s="28" t="s">
        <v>2504</v>
      </c>
      <c r="O416" s="27" t="s">
        <v>2505</v>
      </c>
      <c r="P416" s="27" t="s">
        <v>2506</v>
      </c>
      <c r="Q416" s="27">
        <v>3</v>
      </c>
      <c r="R416" s="27" t="s">
        <v>17</v>
      </c>
      <c r="S416" s="27" t="s">
        <v>148</v>
      </c>
      <c r="T416" s="27" t="s">
        <v>149</v>
      </c>
      <c r="U416" s="27" t="s">
        <v>31</v>
      </c>
      <c r="V416" s="27">
        <v>1</v>
      </c>
      <c r="W416" s="27" t="s">
        <v>378</v>
      </c>
      <c r="X416" s="27" t="s">
        <v>379</v>
      </c>
      <c r="Y416" s="27"/>
      <c r="Z416" s="27" t="s">
        <v>285</v>
      </c>
      <c r="AA416" s="28"/>
      <c r="AB416" s="27" t="s">
        <v>2507</v>
      </c>
      <c r="AC416" s="29" t="s">
        <v>2508</v>
      </c>
      <c r="AD416" s="27"/>
      <c r="AE416" s="27"/>
      <c r="AF416" s="27">
        <v>45967.791666666701</v>
      </c>
      <c r="AG416" s="27"/>
      <c r="AH416" s="27"/>
      <c r="AI416" s="27" t="s">
        <v>104</v>
      </c>
      <c r="AJ416" s="27" t="s">
        <v>105</v>
      </c>
      <c r="AK416" s="27" t="s">
        <v>106</v>
      </c>
      <c r="AL416" s="27" t="s">
        <v>803</v>
      </c>
      <c r="AM416" s="27" t="s">
        <v>108</v>
      </c>
      <c r="AN4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4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4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6" s="27" t="str">
        <f>TEXT(casesIPO[[#This Row],[Created On]],"yyyy / mm")</f>
        <v>2026 / 02</v>
      </c>
      <c r="AS416" s="27" t="str">
        <f>casesIPO[[#This Row],[Interaction Type]]</f>
        <v>Return / Replace / Scrap</v>
      </c>
      <c r="AT4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7" spans="1:46" x14ac:dyDescent="0.25">
      <c r="A417" s="26">
        <v>46078.755243055602</v>
      </c>
      <c r="B417" s="27" t="s">
        <v>2509</v>
      </c>
      <c r="C417" s="27" t="s">
        <v>87</v>
      </c>
      <c r="D417" s="27" t="s">
        <v>88</v>
      </c>
      <c r="E417" s="27" t="s">
        <v>89</v>
      </c>
      <c r="F417" s="27"/>
      <c r="G417" s="27" t="s">
        <v>90</v>
      </c>
      <c r="H417" s="27" t="s">
        <v>23</v>
      </c>
      <c r="I417" s="27" t="s">
        <v>91</v>
      </c>
      <c r="J417" s="27" t="s">
        <v>251</v>
      </c>
      <c r="K417" s="27" t="s">
        <v>33</v>
      </c>
      <c r="L417" s="27" t="s">
        <v>2510</v>
      </c>
      <c r="M417" s="27" t="s">
        <v>127</v>
      </c>
      <c r="N417" s="28" t="s">
        <v>2511</v>
      </c>
      <c r="O417" s="27" t="s">
        <v>2512</v>
      </c>
      <c r="P417" s="27" t="s">
        <v>2513</v>
      </c>
      <c r="Q417" s="27">
        <v>16</v>
      </c>
      <c r="R417" s="27" t="s">
        <v>23</v>
      </c>
      <c r="S417" s="27" t="s">
        <v>91</v>
      </c>
      <c r="T417" s="27" t="s">
        <v>251</v>
      </c>
      <c r="U417" s="27" t="s">
        <v>33</v>
      </c>
      <c r="V417" s="27">
        <v>1</v>
      </c>
      <c r="W417" s="27" t="s">
        <v>98</v>
      </c>
      <c r="X417" s="27" t="s">
        <v>544</v>
      </c>
      <c r="Y417" s="27" t="s">
        <v>545</v>
      </c>
      <c r="Z417" s="27" t="s">
        <v>101</v>
      </c>
      <c r="AA417" s="28"/>
      <c r="AB417" s="27" t="s">
        <v>2514</v>
      </c>
      <c r="AC417" s="29" t="s">
        <v>2515</v>
      </c>
      <c r="AD417" s="27"/>
      <c r="AE417" s="27"/>
      <c r="AF417" s="27">
        <v>45742.833333333299</v>
      </c>
      <c r="AG417" s="27"/>
      <c r="AH417" s="27"/>
      <c r="AI417" s="27" t="s">
        <v>104</v>
      </c>
      <c r="AJ417" s="27" t="s">
        <v>105</v>
      </c>
      <c r="AK417" s="27" t="s">
        <v>106</v>
      </c>
      <c r="AL417" s="27" t="s">
        <v>877</v>
      </c>
      <c r="AM417" s="27" t="s">
        <v>108</v>
      </c>
      <c r="AN4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4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417" s="27" t="str">
        <f>TEXT(casesIPO[[#This Row],[Created On]],"yyyy / mm")</f>
        <v>2026 / 02</v>
      </c>
      <c r="AS417" s="27" t="str">
        <f>casesIPO[[#This Row],[Interaction Type]]</f>
        <v>Return / Replace / Scrap</v>
      </c>
      <c r="AT4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8" spans="1:46" x14ac:dyDescent="0.25">
      <c r="A418" s="26">
        <v>46078.755243055602</v>
      </c>
      <c r="B418" s="27" t="s">
        <v>2509</v>
      </c>
      <c r="C418" s="27" t="s">
        <v>87</v>
      </c>
      <c r="D418" s="27" t="s">
        <v>88</v>
      </c>
      <c r="E418" s="27" t="s">
        <v>89</v>
      </c>
      <c r="F418" s="27"/>
      <c r="G418" s="27" t="s">
        <v>90</v>
      </c>
      <c r="H418" s="27" t="s">
        <v>23</v>
      </c>
      <c r="I418" s="27" t="s">
        <v>91</v>
      </c>
      <c r="J418" s="27" t="s">
        <v>251</v>
      </c>
      <c r="K418" s="27" t="s">
        <v>33</v>
      </c>
      <c r="L418" s="27" t="s">
        <v>2510</v>
      </c>
      <c r="M418" s="27" t="s">
        <v>127</v>
      </c>
      <c r="N418" s="28" t="s">
        <v>2511</v>
      </c>
      <c r="O418" s="27" t="s">
        <v>2512</v>
      </c>
      <c r="P418" s="27" t="s">
        <v>2513</v>
      </c>
      <c r="Q418" s="27">
        <v>17</v>
      </c>
      <c r="R418" s="27" t="s">
        <v>23</v>
      </c>
      <c r="S418" s="27" t="s">
        <v>91</v>
      </c>
      <c r="T418" s="27" t="s">
        <v>251</v>
      </c>
      <c r="U418" s="27" t="s">
        <v>33</v>
      </c>
      <c r="V418" s="27">
        <v>1</v>
      </c>
      <c r="W418" s="27" t="s">
        <v>98</v>
      </c>
      <c r="X418" s="27" t="s">
        <v>544</v>
      </c>
      <c r="Y418" s="27" t="s">
        <v>545</v>
      </c>
      <c r="Z418" s="27" t="s">
        <v>101</v>
      </c>
      <c r="AA418" s="28"/>
      <c r="AB418" s="27" t="s">
        <v>2516</v>
      </c>
      <c r="AC418" s="29" t="s">
        <v>1841</v>
      </c>
      <c r="AD418" s="27"/>
      <c r="AE418" s="27"/>
      <c r="AF418" s="27">
        <v>45742.833333333299</v>
      </c>
      <c r="AG418" s="27"/>
      <c r="AH418" s="27"/>
      <c r="AI418" s="27" t="s">
        <v>104</v>
      </c>
      <c r="AJ418" s="27" t="s">
        <v>105</v>
      </c>
      <c r="AK418" s="27" t="s">
        <v>106</v>
      </c>
      <c r="AL418" s="27" t="s">
        <v>877</v>
      </c>
      <c r="AM418" s="27" t="s">
        <v>108</v>
      </c>
      <c r="AN4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4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418" s="27" t="str">
        <f>TEXT(casesIPO[[#This Row],[Created On]],"yyyy / mm")</f>
        <v>2026 / 02</v>
      </c>
      <c r="AS418" s="27" t="str">
        <f>casesIPO[[#This Row],[Interaction Type]]</f>
        <v>Return / Replace / Scrap</v>
      </c>
      <c r="AT41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9" spans="1:46" x14ac:dyDescent="0.25">
      <c r="A419" s="26">
        <v>46079.441712963002</v>
      </c>
      <c r="B419" s="27" t="s">
        <v>2517</v>
      </c>
      <c r="C419" s="27" t="s">
        <v>87</v>
      </c>
      <c r="D419" s="27" t="s">
        <v>88</v>
      </c>
      <c r="E419" s="27" t="s">
        <v>89</v>
      </c>
      <c r="F419" s="27"/>
      <c r="G419" s="27" t="s">
        <v>168</v>
      </c>
      <c r="H419" s="27" t="s">
        <v>17</v>
      </c>
      <c r="I419" s="27" t="s">
        <v>148</v>
      </c>
      <c r="J419" s="27" t="s">
        <v>265</v>
      </c>
      <c r="K419" s="27" t="s">
        <v>35</v>
      </c>
      <c r="L419" s="27" t="s">
        <v>2518</v>
      </c>
      <c r="M419" s="27" t="s">
        <v>1166</v>
      </c>
      <c r="N419" s="28" t="s">
        <v>2519</v>
      </c>
      <c r="O419" s="27" t="s">
        <v>2520</v>
      </c>
      <c r="P419" s="27" t="s">
        <v>2521</v>
      </c>
      <c r="Q419" s="27"/>
      <c r="R419" s="27"/>
      <c r="S419" s="27"/>
      <c r="T419" s="27"/>
      <c r="U419" s="27"/>
      <c r="V419" s="27">
        <v>1</v>
      </c>
      <c r="W419" s="27"/>
      <c r="X419" s="27"/>
      <c r="Y419" s="27"/>
      <c r="Z419" s="27"/>
      <c r="AA419" s="28"/>
      <c r="AB419" s="27" t="s">
        <v>2522</v>
      </c>
      <c r="AC419" s="29"/>
      <c r="AD419" s="27"/>
      <c r="AE419" s="27"/>
      <c r="AF419" s="27">
        <v>46041.791666666701</v>
      </c>
      <c r="AG419" s="27"/>
      <c r="AH419" s="27"/>
      <c r="AI419" s="27"/>
      <c r="AJ419" s="27" t="s">
        <v>134</v>
      </c>
      <c r="AK419" s="27" t="s">
        <v>106</v>
      </c>
      <c r="AL419" s="27" t="s">
        <v>106</v>
      </c>
      <c r="AM419" s="27" t="s">
        <v>108</v>
      </c>
      <c r="AN4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9" s="27" t="str">
        <f>TEXT(casesIPO[[#This Row],[Created On]],"yyyy / mm")</f>
        <v>2026 / 02</v>
      </c>
      <c r="AS419" s="27" t="str">
        <f>casesIPO[[#This Row],[Interaction Type]]</f>
        <v>Return / Replace / Scrap</v>
      </c>
      <c r="AT41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20" spans="1:46" x14ac:dyDescent="0.25">
      <c r="A420" s="26">
        <v>46079.464849536998</v>
      </c>
      <c r="B420" s="27" t="s">
        <v>2523</v>
      </c>
      <c r="C420" s="27" t="s">
        <v>87</v>
      </c>
      <c r="D420" s="27" t="s">
        <v>88</v>
      </c>
      <c r="E420" s="27" t="s">
        <v>110</v>
      </c>
      <c r="F420" s="27"/>
      <c r="G420" s="27"/>
      <c r="H420" s="27" t="s">
        <v>23</v>
      </c>
      <c r="I420" s="27" t="s">
        <v>91</v>
      </c>
      <c r="J420" s="27" t="s">
        <v>251</v>
      </c>
      <c r="K420" s="27" t="s">
        <v>33</v>
      </c>
      <c r="L420" s="27" t="s">
        <v>2524</v>
      </c>
      <c r="M420" s="27" t="s">
        <v>2525</v>
      </c>
      <c r="N420" s="28" t="s">
        <v>2526</v>
      </c>
      <c r="O420" s="27" t="s">
        <v>2527</v>
      </c>
      <c r="P420" s="27" t="s">
        <v>2528</v>
      </c>
      <c r="Q420" s="27">
        <v>10</v>
      </c>
      <c r="R420" s="27"/>
      <c r="S420" s="27"/>
      <c r="T420" s="27"/>
      <c r="U420" s="27"/>
      <c r="V420" s="27">
        <v>1</v>
      </c>
      <c r="W420" s="27"/>
      <c r="X420" s="27"/>
      <c r="Y420" s="27"/>
      <c r="Z420" s="27"/>
      <c r="AA420" s="28"/>
      <c r="AB420" s="27" t="s">
        <v>257</v>
      </c>
      <c r="AC420" s="29"/>
      <c r="AD420" s="27"/>
      <c r="AE420" s="27"/>
      <c r="AF420" s="27">
        <v>46064.791666666701</v>
      </c>
      <c r="AG420" s="27"/>
      <c r="AH420" s="27"/>
      <c r="AI420" s="27"/>
      <c r="AJ420" s="27" t="s">
        <v>134</v>
      </c>
      <c r="AK420" s="27" t="s">
        <v>106</v>
      </c>
      <c r="AL420" s="27" t="s">
        <v>106</v>
      </c>
      <c r="AM420" s="27" t="s">
        <v>108</v>
      </c>
      <c r="AN4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0" s="27" t="str">
        <f>TEXT(casesIPO[[#This Row],[Created On]],"yyyy / mm")</f>
        <v>2026 / 02</v>
      </c>
      <c r="AS420" s="27" t="str">
        <f>casesIPO[[#This Row],[Interaction Type]]</f>
        <v>Return / Replace / Scrap</v>
      </c>
      <c r="AT42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21" spans="1:46" x14ac:dyDescent="0.25">
      <c r="A421" s="26">
        <v>46079.5770486111</v>
      </c>
      <c r="B421" s="27" t="s">
        <v>2529</v>
      </c>
      <c r="C421" s="27" t="s">
        <v>87</v>
      </c>
      <c r="D421" s="27" t="s">
        <v>88</v>
      </c>
      <c r="E421" s="27" t="s">
        <v>110</v>
      </c>
      <c r="F421" s="27"/>
      <c r="G421" s="27"/>
      <c r="H421" s="27" t="s">
        <v>12</v>
      </c>
      <c r="I421" s="27" t="s">
        <v>111</v>
      </c>
      <c r="J421" s="27" t="s">
        <v>1112</v>
      </c>
      <c r="K421" s="27" t="s">
        <v>33</v>
      </c>
      <c r="L421" s="27" t="s">
        <v>2530</v>
      </c>
      <c r="M421" s="27" t="s">
        <v>2531</v>
      </c>
      <c r="N421" s="28" t="s">
        <v>2532</v>
      </c>
      <c r="O421" s="27" t="s">
        <v>2533</v>
      </c>
      <c r="P421" s="27" t="s">
        <v>2534</v>
      </c>
      <c r="Q421" s="27">
        <v>4</v>
      </c>
      <c r="R421" s="27" t="s">
        <v>12</v>
      </c>
      <c r="S421" s="27" t="s">
        <v>111</v>
      </c>
      <c r="T421" s="27" t="s">
        <v>1112</v>
      </c>
      <c r="U421" s="27" t="s">
        <v>33</v>
      </c>
      <c r="V421" s="27">
        <v>1</v>
      </c>
      <c r="W421" s="27" t="s">
        <v>155</v>
      </c>
      <c r="X421" s="27" t="s">
        <v>156</v>
      </c>
      <c r="Y421" s="27"/>
      <c r="Z421" s="27" t="s">
        <v>101</v>
      </c>
      <c r="AA421" s="28"/>
      <c r="AB421" s="27" t="s">
        <v>2535</v>
      </c>
      <c r="AC421" s="29"/>
      <c r="AD421" s="27"/>
      <c r="AE421" s="27"/>
      <c r="AF421" s="27">
        <v>46075.791666666701</v>
      </c>
      <c r="AG421" s="27"/>
      <c r="AH421" s="27"/>
      <c r="AI421" s="27" t="s">
        <v>104</v>
      </c>
      <c r="AJ421" s="27" t="s">
        <v>105</v>
      </c>
      <c r="AK421" s="27" t="s">
        <v>106</v>
      </c>
      <c r="AL421" s="27" t="s">
        <v>122</v>
      </c>
      <c r="AM421" s="27" t="s">
        <v>108</v>
      </c>
      <c r="AN4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1" s="27" t="str">
        <f>TEXT(casesIPO[[#This Row],[Created On]],"yyyy / mm")</f>
        <v>2026 / 02</v>
      </c>
      <c r="AS421" s="27" t="str">
        <f>casesIPO[[#This Row],[Interaction Type]]</f>
        <v>Return / Replace / Scrap</v>
      </c>
      <c r="AT42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22" spans="1:46" x14ac:dyDescent="0.25">
      <c r="A422" s="26">
        <v>46079.656076388899</v>
      </c>
      <c r="B422" s="27" t="s">
        <v>2536</v>
      </c>
      <c r="C422" s="27" t="s">
        <v>87</v>
      </c>
      <c r="D422" s="27" t="s">
        <v>88</v>
      </c>
      <c r="E422" s="27" t="s">
        <v>110</v>
      </c>
      <c r="F422" s="27"/>
      <c r="G422" s="27"/>
      <c r="H422" s="27" t="s">
        <v>24</v>
      </c>
      <c r="I422" s="27" t="s">
        <v>111</v>
      </c>
      <c r="J422" s="27" t="s">
        <v>224</v>
      </c>
      <c r="K422" s="27" t="s">
        <v>33</v>
      </c>
      <c r="L422" s="27" t="s">
        <v>2537</v>
      </c>
      <c r="M422" s="27" t="s">
        <v>1736</v>
      </c>
      <c r="N422" s="28" t="s">
        <v>2538</v>
      </c>
      <c r="O422" s="27" t="s">
        <v>2539</v>
      </c>
      <c r="P422" s="27" t="s">
        <v>2540</v>
      </c>
      <c r="Q422" s="27">
        <v>15</v>
      </c>
      <c r="R422" s="27" t="s">
        <v>24</v>
      </c>
      <c r="S422" s="27" t="s">
        <v>111</v>
      </c>
      <c r="T422" s="27" t="s">
        <v>224</v>
      </c>
      <c r="U422" s="27" t="s">
        <v>33</v>
      </c>
      <c r="V422" s="27">
        <v>2</v>
      </c>
      <c r="W422" s="27" t="s">
        <v>155</v>
      </c>
      <c r="X422" s="27" t="s">
        <v>156</v>
      </c>
      <c r="Y422" s="27"/>
      <c r="Z422" s="27" t="s">
        <v>101</v>
      </c>
      <c r="AA422" s="28"/>
      <c r="AB422" s="27" t="s">
        <v>2541</v>
      </c>
      <c r="AC422" s="29"/>
      <c r="AD422" s="27"/>
      <c r="AE422" s="27"/>
      <c r="AF422" s="27">
        <v>46054.791666666701</v>
      </c>
      <c r="AG422" s="27"/>
      <c r="AH422" s="27"/>
      <c r="AI422" s="27" t="s">
        <v>104</v>
      </c>
      <c r="AJ422" s="27" t="s">
        <v>105</v>
      </c>
      <c r="AK422" s="27" t="s">
        <v>356</v>
      </c>
      <c r="AL422" s="27" t="s">
        <v>122</v>
      </c>
      <c r="AM422" s="27" t="s">
        <v>108</v>
      </c>
      <c r="AN4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4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2" s="27" t="str">
        <f>TEXT(casesIPO[[#This Row],[Created On]],"yyyy / mm")</f>
        <v>2026 / 02</v>
      </c>
      <c r="AS422" s="27" t="str">
        <f>casesIPO[[#This Row],[Interaction Type]]</f>
        <v>Return / Replace / Scrap</v>
      </c>
      <c r="AT42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23" spans="1:46" x14ac:dyDescent="0.25">
      <c r="A423" s="26">
        <v>46080.443807870397</v>
      </c>
      <c r="B423" s="27" t="s">
        <v>2542</v>
      </c>
      <c r="C423" s="27" t="s">
        <v>87</v>
      </c>
      <c r="D423" s="27" t="s">
        <v>88</v>
      </c>
      <c r="E423" s="27" t="s">
        <v>89</v>
      </c>
      <c r="F423" s="27"/>
      <c r="G423" s="27" t="s">
        <v>90</v>
      </c>
      <c r="H423" s="27" t="s">
        <v>17</v>
      </c>
      <c r="I423" s="27" t="s">
        <v>148</v>
      </c>
      <c r="J423" s="27" t="s">
        <v>169</v>
      </c>
      <c r="K423" s="27" t="s">
        <v>31</v>
      </c>
      <c r="L423" s="27" t="s">
        <v>2543</v>
      </c>
      <c r="M423" s="27" t="s">
        <v>1166</v>
      </c>
      <c r="N423" s="28" t="s">
        <v>2544</v>
      </c>
      <c r="O423" s="27" t="s">
        <v>2545</v>
      </c>
      <c r="P423" s="27" t="s">
        <v>2546</v>
      </c>
      <c r="Q423" s="27"/>
      <c r="R423" s="27"/>
      <c r="S423" s="27"/>
      <c r="T423" s="27"/>
      <c r="U423" s="27"/>
      <c r="V423" s="27">
        <v>1</v>
      </c>
      <c r="W423" s="27" t="s">
        <v>378</v>
      </c>
      <c r="X423" s="27" t="s">
        <v>379</v>
      </c>
      <c r="Y423" s="27"/>
      <c r="Z423" s="27" t="s">
        <v>285</v>
      </c>
      <c r="AA423" s="28"/>
      <c r="AB423" s="27" t="s">
        <v>2547</v>
      </c>
      <c r="AC423" s="29"/>
      <c r="AD423" s="27"/>
      <c r="AE423" s="27"/>
      <c r="AF423" s="27">
        <v>46035.791666666701</v>
      </c>
      <c r="AG423" s="27"/>
      <c r="AH423" s="27"/>
      <c r="AI423" s="27"/>
      <c r="AJ423" s="27" t="s">
        <v>134</v>
      </c>
      <c r="AK423" s="27" t="s">
        <v>106</v>
      </c>
      <c r="AL423" s="27" t="s">
        <v>106</v>
      </c>
      <c r="AM423" s="27" t="s">
        <v>108</v>
      </c>
      <c r="AN4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4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4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3" s="27" t="str">
        <f>TEXT(casesIPO[[#This Row],[Created On]],"yyyy / mm")</f>
        <v>2026 / 02</v>
      </c>
      <c r="AS423" s="27" t="str">
        <f>casesIPO[[#This Row],[Interaction Type]]</f>
        <v>Return / Replace / Scrap</v>
      </c>
      <c r="AT4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24" spans="1:46" x14ac:dyDescent="0.25">
      <c r="A424" s="26">
        <v>46080.452372685198</v>
      </c>
      <c r="B424" s="27" t="s">
        <v>2548</v>
      </c>
      <c r="C424" s="27" t="s">
        <v>87</v>
      </c>
      <c r="D424" s="27" t="s">
        <v>88</v>
      </c>
      <c r="E424" s="27" t="s">
        <v>110</v>
      </c>
      <c r="F424" s="27"/>
      <c r="G424" s="27"/>
      <c r="H424" s="27" t="s">
        <v>23</v>
      </c>
      <c r="I424" s="27" t="s">
        <v>91</v>
      </c>
      <c r="J424" s="27" t="s">
        <v>1375</v>
      </c>
      <c r="K424" s="27" t="s">
        <v>33</v>
      </c>
      <c r="L424" s="27" t="s">
        <v>2549</v>
      </c>
      <c r="M424" s="27" t="s">
        <v>401</v>
      </c>
      <c r="N424" s="28" t="s">
        <v>2550</v>
      </c>
      <c r="O424" s="27" t="s">
        <v>2551</v>
      </c>
      <c r="P424" s="27" t="s">
        <v>2552</v>
      </c>
      <c r="Q424" s="27"/>
      <c r="R424" s="27" t="s">
        <v>23</v>
      </c>
      <c r="S424" s="27" t="s">
        <v>91</v>
      </c>
      <c r="T424" s="27" t="s">
        <v>1375</v>
      </c>
      <c r="U424" s="27" t="s">
        <v>33</v>
      </c>
      <c r="V424" s="27">
        <v>1</v>
      </c>
      <c r="W424" s="27" t="s">
        <v>119</v>
      </c>
      <c r="X424" s="27" t="s">
        <v>120</v>
      </c>
      <c r="Y424" s="27"/>
      <c r="Z424" s="27" t="s">
        <v>101</v>
      </c>
      <c r="AA424" s="28"/>
      <c r="AB424" s="27" t="s">
        <v>2553</v>
      </c>
      <c r="AC424" s="29"/>
      <c r="AD424" s="27"/>
      <c r="AE424" s="27"/>
      <c r="AF424" s="27">
        <v>46072</v>
      </c>
      <c r="AG424" s="27"/>
      <c r="AH424" s="27"/>
      <c r="AI424" s="27" t="s">
        <v>104</v>
      </c>
      <c r="AJ424" s="27" t="s">
        <v>134</v>
      </c>
      <c r="AK424" s="27" t="s">
        <v>258</v>
      </c>
      <c r="AL424" s="27" t="s">
        <v>258</v>
      </c>
      <c r="AM424" s="27" t="s">
        <v>108</v>
      </c>
      <c r="AN4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4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4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4" s="27" t="str">
        <f>TEXT(casesIPO[[#This Row],[Created On]],"yyyy / mm")</f>
        <v>2026 / 02</v>
      </c>
      <c r="AS424" s="27" t="str">
        <f>casesIPO[[#This Row],[Interaction Type]]</f>
        <v>Return / Replace / Scrap</v>
      </c>
      <c r="AT42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25" spans="1:46" x14ac:dyDescent="0.25">
      <c r="A425" s="26">
        <v>46080.582627314798</v>
      </c>
      <c r="B425" s="27" t="s">
        <v>2554</v>
      </c>
      <c r="C425" s="27" t="s">
        <v>87</v>
      </c>
      <c r="D425" s="27" t="s">
        <v>88</v>
      </c>
      <c r="E425" s="27" t="s">
        <v>110</v>
      </c>
      <c r="F425" s="27"/>
      <c r="G425" s="27"/>
      <c r="H425" s="27" t="s">
        <v>12</v>
      </c>
      <c r="I425" s="27" t="s">
        <v>111</v>
      </c>
      <c r="J425" s="27" t="s">
        <v>591</v>
      </c>
      <c r="K425" s="27" t="s">
        <v>33</v>
      </c>
      <c r="L425" s="27" t="s">
        <v>2555</v>
      </c>
      <c r="M425" s="27" t="s">
        <v>2556</v>
      </c>
      <c r="N425" s="28" t="s">
        <v>2557</v>
      </c>
      <c r="O425" s="27" t="s">
        <v>2558</v>
      </c>
      <c r="P425" s="27" t="s">
        <v>2559</v>
      </c>
      <c r="Q425" s="27">
        <v>3</v>
      </c>
      <c r="R425" s="27"/>
      <c r="S425" s="27"/>
      <c r="T425" s="27"/>
      <c r="U425" s="27"/>
      <c r="V425" s="27">
        <v>2</v>
      </c>
      <c r="W425" s="27"/>
      <c r="X425" s="27"/>
      <c r="Y425" s="27"/>
      <c r="Z425" s="27"/>
      <c r="AA425" s="28"/>
      <c r="AB425" s="27" t="s">
        <v>2560</v>
      </c>
      <c r="AC425" s="29"/>
      <c r="AD425" s="27"/>
      <c r="AE425" s="27"/>
      <c r="AF425" s="27">
        <v>46058.791666666701</v>
      </c>
      <c r="AG425" s="27"/>
      <c r="AH425" s="27"/>
      <c r="AI425" s="27"/>
      <c r="AJ425" s="27" t="s">
        <v>134</v>
      </c>
      <c r="AK425" s="27" t="s">
        <v>106</v>
      </c>
      <c r="AL425" s="27" t="s">
        <v>106</v>
      </c>
      <c r="AM425" s="27" t="s">
        <v>108</v>
      </c>
      <c r="AN4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5" s="27" t="str">
        <f>TEXT(casesIPO[[#This Row],[Created On]],"yyyy / mm")</f>
        <v>2026 / 02</v>
      </c>
      <c r="AS425" s="27" t="str">
        <f>casesIPO[[#This Row],[Interaction Type]]</f>
        <v>Return / Replace / Scrap</v>
      </c>
      <c r="AT4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26" spans="1:46" x14ac:dyDescent="0.25">
      <c r="A426" s="26">
        <v>46080.622407407398</v>
      </c>
      <c r="B426" s="27" t="s">
        <v>2561</v>
      </c>
      <c r="C426" s="27" t="s">
        <v>87</v>
      </c>
      <c r="D426" s="27" t="s">
        <v>88</v>
      </c>
      <c r="E426" s="27" t="s">
        <v>110</v>
      </c>
      <c r="F426" s="27"/>
      <c r="G426" s="27"/>
      <c r="H426" s="27" t="s">
        <v>23</v>
      </c>
      <c r="I426" s="27" t="s">
        <v>91</v>
      </c>
      <c r="J426" s="27" t="s">
        <v>251</v>
      </c>
      <c r="K426" s="27" t="s">
        <v>33</v>
      </c>
      <c r="L426" s="27" t="s">
        <v>2562</v>
      </c>
      <c r="M426" s="27" t="s">
        <v>2563</v>
      </c>
      <c r="N426" s="28" t="s">
        <v>2564</v>
      </c>
      <c r="O426" s="27" t="s">
        <v>2565</v>
      </c>
      <c r="P426" s="27" t="s">
        <v>2566</v>
      </c>
      <c r="Q426" s="27"/>
      <c r="R426" s="27"/>
      <c r="S426" s="27"/>
      <c r="T426" s="27"/>
      <c r="U426" s="27"/>
      <c r="V426" s="27"/>
      <c r="W426" s="27"/>
      <c r="X426" s="27"/>
      <c r="Y426" s="27"/>
      <c r="Z426" s="27"/>
      <c r="AA426" s="28"/>
      <c r="AB426" s="27"/>
      <c r="AC426" s="29"/>
      <c r="AD426" s="27"/>
      <c r="AE426" s="27"/>
      <c r="AF426" s="27"/>
      <c r="AG426" s="27"/>
      <c r="AH426" s="27"/>
      <c r="AI426" s="27"/>
      <c r="AJ426" s="27" t="s">
        <v>134</v>
      </c>
      <c r="AK426" s="27" t="s">
        <v>107</v>
      </c>
      <c r="AL426" s="27" t="s">
        <v>107</v>
      </c>
      <c r="AM426" s="27" t="s">
        <v>108</v>
      </c>
      <c r="AN4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6" s="27" t="str">
        <f>TEXT(casesIPO[[#This Row],[Created On]],"yyyy / mm")</f>
        <v>2026 / 02</v>
      </c>
      <c r="AS426" s="27" t="str">
        <f>casesIPO[[#This Row],[Interaction Type]]</f>
        <v>Return / Replace / Scrap</v>
      </c>
      <c r="AT42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27" spans="1:46" x14ac:dyDescent="0.25">
      <c r="A427" s="26">
        <v>46080.7132291667</v>
      </c>
      <c r="B427" s="27" t="s">
        <v>2567</v>
      </c>
      <c r="C427" s="27" t="s">
        <v>87</v>
      </c>
      <c r="D427" s="27" t="s">
        <v>88</v>
      </c>
      <c r="E427" s="27" t="s">
        <v>89</v>
      </c>
      <c r="F427" s="27"/>
      <c r="G427" s="27" t="s">
        <v>90</v>
      </c>
      <c r="H427" s="27" t="s">
        <v>23</v>
      </c>
      <c r="I427" s="27" t="s">
        <v>91</v>
      </c>
      <c r="J427" s="27" t="s">
        <v>92</v>
      </c>
      <c r="K427" s="27" t="s">
        <v>33</v>
      </c>
      <c r="L427" s="27" t="s">
        <v>2568</v>
      </c>
      <c r="M427" s="27" t="s">
        <v>127</v>
      </c>
      <c r="N427" s="28" t="s">
        <v>2569</v>
      </c>
      <c r="O427" s="27"/>
      <c r="P427" s="27"/>
      <c r="Q427" s="27"/>
      <c r="R427" s="27" t="s">
        <v>23</v>
      </c>
      <c r="S427" s="27" t="s">
        <v>91</v>
      </c>
      <c r="T427" s="27" t="s">
        <v>92</v>
      </c>
      <c r="U427" s="27" t="s">
        <v>33</v>
      </c>
      <c r="V427" s="27">
        <v>2</v>
      </c>
      <c r="W427" s="27" t="s">
        <v>98</v>
      </c>
      <c r="X427" s="27" t="s">
        <v>1070</v>
      </c>
      <c r="Y427" s="27"/>
      <c r="Z427" s="27" t="s">
        <v>101</v>
      </c>
      <c r="AA427" s="28"/>
      <c r="AB427" s="27"/>
      <c r="AC427" s="29" t="s">
        <v>2570</v>
      </c>
      <c r="AD427" s="27"/>
      <c r="AE427" s="27"/>
      <c r="AF427" s="27">
        <v>46063</v>
      </c>
      <c r="AG427" s="27"/>
      <c r="AH427" s="27"/>
      <c r="AI427" s="27" t="s">
        <v>178</v>
      </c>
      <c r="AJ427" s="27" t="s">
        <v>134</v>
      </c>
      <c r="AK427" s="27" t="s">
        <v>2571</v>
      </c>
      <c r="AL427" s="27" t="s">
        <v>2571</v>
      </c>
      <c r="AM427" s="27" t="s">
        <v>108</v>
      </c>
      <c r="AN4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4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7" s="27" t="str">
        <f>TEXT(casesIPO[[#This Row],[Created On]],"yyyy / mm")</f>
        <v>2026 / 02</v>
      </c>
      <c r="AS427" s="27" t="str">
        <f>casesIPO[[#This Row],[Interaction Type]]</f>
        <v>Return / Replace / Scrap</v>
      </c>
      <c r="AT4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28" spans="1:46" x14ac:dyDescent="0.25">
      <c r="A428" s="26">
        <v>46076.462581018503</v>
      </c>
      <c r="B428" s="27" t="s">
        <v>2572</v>
      </c>
      <c r="C428" s="27" t="s">
        <v>87</v>
      </c>
      <c r="D428" s="27" t="s">
        <v>88</v>
      </c>
      <c r="E428" s="27" t="s">
        <v>89</v>
      </c>
      <c r="F428" s="27"/>
      <c r="G428" s="27" t="s">
        <v>90</v>
      </c>
      <c r="H428" s="27" t="s">
        <v>14</v>
      </c>
      <c r="I428" s="27" t="s">
        <v>182</v>
      </c>
      <c r="J428" s="27" t="s">
        <v>2573</v>
      </c>
      <c r="K428" s="27" t="s">
        <v>34</v>
      </c>
      <c r="L428" s="27" t="s">
        <v>2574</v>
      </c>
      <c r="M428" s="27" t="s">
        <v>2575</v>
      </c>
      <c r="N428" s="28" t="s">
        <v>2576</v>
      </c>
      <c r="O428" s="27" t="s">
        <v>2577</v>
      </c>
      <c r="P428" s="27"/>
      <c r="Q428" s="27"/>
      <c r="R428" s="27" t="s">
        <v>14</v>
      </c>
      <c r="S428" s="27" t="s">
        <v>182</v>
      </c>
      <c r="T428" s="27" t="s">
        <v>2573</v>
      </c>
      <c r="U428" s="27" t="s">
        <v>34</v>
      </c>
      <c r="V428" s="27">
        <v>1</v>
      </c>
      <c r="W428" s="27" t="s">
        <v>714</v>
      </c>
      <c r="X428" s="27" t="s">
        <v>2578</v>
      </c>
      <c r="Y428" s="27"/>
      <c r="Z428" s="27" t="s">
        <v>101</v>
      </c>
      <c r="AA428" s="28"/>
      <c r="AB428" s="27" t="s">
        <v>2579</v>
      </c>
      <c r="AC428" s="29" t="s">
        <v>2580</v>
      </c>
      <c r="AD428" s="27"/>
      <c r="AE428" s="27"/>
      <c r="AF428" s="27">
        <v>45831.833333333299</v>
      </c>
      <c r="AG428" s="27"/>
      <c r="AH428" s="27"/>
      <c r="AI428" s="27" t="s">
        <v>178</v>
      </c>
      <c r="AJ428" s="27" t="s">
        <v>134</v>
      </c>
      <c r="AK428" s="27" t="s">
        <v>735</v>
      </c>
      <c r="AL428" s="27" t="s">
        <v>192</v>
      </c>
      <c r="AM428" s="27" t="s">
        <v>108</v>
      </c>
      <c r="AN4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4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4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Programming</v>
      </c>
      <c r="AQ4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8" s="27" t="str">
        <f>TEXT(casesIPO[[#This Row],[Created On]],"yyyy / mm")</f>
        <v>2026 / 02</v>
      </c>
      <c r="AS428" s="27" t="str">
        <f>casesIPO[[#This Row],[Interaction Type]]</f>
        <v>Return / Replace / Scrap</v>
      </c>
      <c r="AT42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29" spans="1:46" x14ac:dyDescent="0.25">
      <c r="A429" s="26">
        <v>46076.577928240702</v>
      </c>
      <c r="B429" s="27" t="s">
        <v>2581</v>
      </c>
      <c r="C429" s="27" t="s">
        <v>87</v>
      </c>
      <c r="D429" s="27" t="s">
        <v>88</v>
      </c>
      <c r="E429" s="27" t="s">
        <v>110</v>
      </c>
      <c r="F429" s="27"/>
      <c r="G429" s="27" t="s">
        <v>90</v>
      </c>
      <c r="H429" s="27" t="s">
        <v>22</v>
      </c>
      <c r="I429" s="27" t="s">
        <v>124</v>
      </c>
      <c r="J429" s="27" t="s">
        <v>125</v>
      </c>
      <c r="K429" s="27" t="s">
        <v>30</v>
      </c>
      <c r="L429" s="27" t="s">
        <v>2582</v>
      </c>
      <c r="M429" s="27" t="s">
        <v>261</v>
      </c>
      <c r="N429" s="28" t="s">
        <v>2583</v>
      </c>
      <c r="O429" s="27" t="s">
        <v>2584</v>
      </c>
      <c r="P429" s="27" t="s">
        <v>2585</v>
      </c>
      <c r="Q429" s="27">
        <v>10</v>
      </c>
      <c r="R429" s="27" t="s">
        <v>22</v>
      </c>
      <c r="S429" s="27" t="s">
        <v>124</v>
      </c>
      <c r="T429" s="27" t="s">
        <v>125</v>
      </c>
      <c r="U429" s="27" t="s">
        <v>30</v>
      </c>
      <c r="V429" s="27">
        <v>1</v>
      </c>
      <c r="W429" s="27" t="s">
        <v>811</v>
      </c>
      <c r="X429" s="27" t="s">
        <v>1499</v>
      </c>
      <c r="Y429" s="27"/>
      <c r="Z429" s="27" t="s">
        <v>101</v>
      </c>
      <c r="AA429" s="28"/>
      <c r="AB429" s="27" t="s">
        <v>2586</v>
      </c>
      <c r="AC429" s="29" t="s">
        <v>125</v>
      </c>
      <c r="AD429" s="27"/>
      <c r="AE429" s="27"/>
      <c r="AF429" s="27"/>
      <c r="AG429" s="27">
        <v>46077</v>
      </c>
      <c r="AH429" s="27"/>
      <c r="AI429" s="27" t="s">
        <v>104</v>
      </c>
      <c r="AJ429" s="27" t="s">
        <v>105</v>
      </c>
      <c r="AK429" s="27" t="s">
        <v>106</v>
      </c>
      <c r="AL429" s="27" t="s">
        <v>146</v>
      </c>
      <c r="AM429" s="27" t="s">
        <v>108</v>
      </c>
      <c r="AN4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4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Hinge</v>
      </c>
      <c r="AQ4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9" s="27" t="str">
        <f>TEXT(casesIPO[[#This Row],[Created On]],"yyyy / mm")</f>
        <v>2026 / 02</v>
      </c>
      <c r="AS429" s="27" t="str">
        <f>casesIPO[[#This Row],[Interaction Type]]</f>
        <v>Return / Replace / Scrap</v>
      </c>
      <c r="AT42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30" spans="1:46" x14ac:dyDescent="0.25">
      <c r="A430" s="26">
        <v>46076.623182870397</v>
      </c>
      <c r="B430" s="27" t="s">
        <v>2587</v>
      </c>
      <c r="C430" s="27" t="s">
        <v>87</v>
      </c>
      <c r="D430" s="27" t="s">
        <v>88</v>
      </c>
      <c r="E430" s="27" t="s">
        <v>110</v>
      </c>
      <c r="F430" s="27"/>
      <c r="G430" s="27"/>
      <c r="H430" s="27" t="s">
        <v>24</v>
      </c>
      <c r="I430" s="27" t="s">
        <v>111</v>
      </c>
      <c r="J430" s="27" t="s">
        <v>224</v>
      </c>
      <c r="K430" s="27" t="s">
        <v>33</v>
      </c>
      <c r="L430" s="27" t="s">
        <v>2588</v>
      </c>
      <c r="M430" s="27" t="s">
        <v>2589</v>
      </c>
      <c r="N430" s="28" t="s">
        <v>2590</v>
      </c>
      <c r="O430" s="27" t="s">
        <v>2591</v>
      </c>
      <c r="P430" s="27" t="s">
        <v>2592</v>
      </c>
      <c r="Q430" s="27">
        <v>4</v>
      </c>
      <c r="R430" s="27" t="s">
        <v>24</v>
      </c>
      <c r="S430" s="27" t="s">
        <v>111</v>
      </c>
      <c r="T430" s="27" t="s">
        <v>224</v>
      </c>
      <c r="U430" s="27" t="s">
        <v>33</v>
      </c>
      <c r="V430" s="27">
        <v>1</v>
      </c>
      <c r="W430" s="27" t="s">
        <v>618</v>
      </c>
      <c r="X430" s="27" t="s">
        <v>619</v>
      </c>
      <c r="Y430" s="27"/>
      <c r="Z430" s="27" t="s">
        <v>53</v>
      </c>
      <c r="AA430" s="28"/>
      <c r="AB430" s="27" t="s">
        <v>2593</v>
      </c>
      <c r="AC430" s="29"/>
      <c r="AD430" s="27"/>
      <c r="AE430" s="27"/>
      <c r="AF430" s="27">
        <v>45851.833333333299</v>
      </c>
      <c r="AG430" s="27"/>
      <c r="AH430" s="27"/>
      <c r="AI430" s="27" t="s">
        <v>419</v>
      </c>
      <c r="AJ430" s="27" t="s">
        <v>105</v>
      </c>
      <c r="AK430" s="27" t="s">
        <v>106</v>
      </c>
      <c r="AL430" s="27" t="s">
        <v>680</v>
      </c>
      <c r="AM430" s="27" t="s">
        <v>108</v>
      </c>
      <c r="AN4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4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4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4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0" s="27" t="str">
        <f>TEXT(casesIPO[[#This Row],[Created On]],"yyyy / mm")</f>
        <v>2026 / 02</v>
      </c>
      <c r="AS430" s="27" t="str">
        <f>casesIPO[[#This Row],[Interaction Type]]</f>
        <v>Return / Replace / Scrap</v>
      </c>
      <c r="AT4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31" spans="1:46" x14ac:dyDescent="0.25">
      <c r="A431" s="26">
        <v>46076.623182870397</v>
      </c>
      <c r="B431" s="27" t="s">
        <v>2587</v>
      </c>
      <c r="C431" s="27" t="s">
        <v>87</v>
      </c>
      <c r="D431" s="27" t="s">
        <v>88</v>
      </c>
      <c r="E431" s="27" t="s">
        <v>110</v>
      </c>
      <c r="F431" s="27"/>
      <c r="G431" s="27"/>
      <c r="H431" s="27" t="s">
        <v>24</v>
      </c>
      <c r="I431" s="27" t="s">
        <v>111</v>
      </c>
      <c r="J431" s="27" t="s">
        <v>224</v>
      </c>
      <c r="K431" s="27" t="s">
        <v>33</v>
      </c>
      <c r="L431" s="27" t="s">
        <v>2588</v>
      </c>
      <c r="M431" s="27" t="s">
        <v>2589</v>
      </c>
      <c r="N431" s="28" t="s">
        <v>2590</v>
      </c>
      <c r="O431" s="27" t="s">
        <v>2591</v>
      </c>
      <c r="P431" s="27" t="s">
        <v>2592</v>
      </c>
      <c r="Q431" s="27">
        <v>5</v>
      </c>
      <c r="R431" s="27" t="s">
        <v>24</v>
      </c>
      <c r="S431" s="27" t="s">
        <v>111</v>
      </c>
      <c r="T431" s="27" t="s">
        <v>224</v>
      </c>
      <c r="U431" s="27" t="s">
        <v>33</v>
      </c>
      <c r="V431" s="27">
        <v>13</v>
      </c>
      <c r="W431" s="27" t="s">
        <v>618</v>
      </c>
      <c r="X431" s="27" t="s">
        <v>619</v>
      </c>
      <c r="Y431" s="27"/>
      <c r="Z431" s="27" t="s">
        <v>53</v>
      </c>
      <c r="AA431" s="28"/>
      <c r="AB431" s="27" t="s">
        <v>2594</v>
      </c>
      <c r="AC431" s="29"/>
      <c r="AD431" s="27"/>
      <c r="AE431" s="27"/>
      <c r="AF431" s="27">
        <v>45830.833333333299</v>
      </c>
      <c r="AG431" s="27"/>
      <c r="AH431" s="27"/>
      <c r="AI431" s="27" t="s">
        <v>419</v>
      </c>
      <c r="AJ431" s="27" t="s">
        <v>105</v>
      </c>
      <c r="AK431" s="27" t="s">
        <v>106</v>
      </c>
      <c r="AL431" s="27" t="s">
        <v>680</v>
      </c>
      <c r="AM431" s="27" t="s">
        <v>108</v>
      </c>
      <c r="AN4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4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4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4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1" s="27" t="str">
        <f>TEXT(casesIPO[[#This Row],[Created On]],"yyyy / mm")</f>
        <v>2026 / 02</v>
      </c>
      <c r="AS431" s="27" t="str">
        <f>casesIPO[[#This Row],[Interaction Type]]</f>
        <v>Return / Replace / Scrap</v>
      </c>
      <c r="AT4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32" spans="1:46" x14ac:dyDescent="0.25">
      <c r="A432" s="26">
        <v>46076.623657407399</v>
      </c>
      <c r="B432" s="27" t="s">
        <v>2595</v>
      </c>
      <c r="C432" s="27" t="s">
        <v>87</v>
      </c>
      <c r="D432" s="27" t="s">
        <v>88</v>
      </c>
      <c r="E432" s="27" t="s">
        <v>110</v>
      </c>
      <c r="F432" s="27"/>
      <c r="G432" s="27"/>
      <c r="H432" s="27" t="s">
        <v>23</v>
      </c>
      <c r="I432" s="27" t="s">
        <v>91</v>
      </c>
      <c r="J432" s="27" t="s">
        <v>437</v>
      </c>
      <c r="K432" s="27" t="s">
        <v>33</v>
      </c>
      <c r="L432" s="27" t="s">
        <v>2596</v>
      </c>
      <c r="M432" s="27" t="s">
        <v>2597</v>
      </c>
      <c r="N432" s="28" t="s">
        <v>2598</v>
      </c>
      <c r="O432" s="27" t="s">
        <v>2599</v>
      </c>
      <c r="P432" s="27" t="s">
        <v>2600</v>
      </c>
      <c r="Q432" s="27">
        <v>2</v>
      </c>
      <c r="R432" s="27" t="s">
        <v>23</v>
      </c>
      <c r="S432" s="27" t="s">
        <v>91</v>
      </c>
      <c r="T432" s="27" t="s">
        <v>437</v>
      </c>
      <c r="U432" s="27" t="s">
        <v>33</v>
      </c>
      <c r="V432" s="27">
        <v>1</v>
      </c>
      <c r="W432" s="27" t="s">
        <v>155</v>
      </c>
      <c r="X432" s="27" t="s">
        <v>156</v>
      </c>
      <c r="Y432" s="27"/>
      <c r="Z432" s="27" t="s">
        <v>101</v>
      </c>
      <c r="AA432" s="28"/>
      <c r="AB432" s="27" t="s">
        <v>2601</v>
      </c>
      <c r="AC432" s="29" t="s">
        <v>103</v>
      </c>
      <c r="AD432" s="27"/>
      <c r="AE432" s="27"/>
      <c r="AF432" s="27">
        <v>46008.791666666701</v>
      </c>
      <c r="AG432" s="27"/>
      <c r="AH432" s="27"/>
      <c r="AI432" s="27" t="s">
        <v>178</v>
      </c>
      <c r="AJ432" s="27" t="s">
        <v>134</v>
      </c>
      <c r="AK432" s="27" t="s">
        <v>106</v>
      </c>
      <c r="AL432" s="27" t="s">
        <v>792</v>
      </c>
      <c r="AM432" s="27" t="s">
        <v>108</v>
      </c>
      <c r="AN4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2" s="27" t="str">
        <f>TEXT(casesIPO[[#This Row],[Created On]],"yyyy / mm")</f>
        <v>2026 / 02</v>
      </c>
      <c r="AS432" s="27" t="str">
        <f>casesIPO[[#This Row],[Interaction Type]]</f>
        <v>Return / Replace / Scrap</v>
      </c>
      <c r="AT43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33" spans="1:46" x14ac:dyDescent="0.25">
      <c r="A433" s="26">
        <v>46077.496087963002</v>
      </c>
      <c r="B433" s="27" t="s">
        <v>2602</v>
      </c>
      <c r="C433" s="27" t="s">
        <v>87</v>
      </c>
      <c r="D433" s="27" t="s">
        <v>88</v>
      </c>
      <c r="E433" s="27" t="s">
        <v>110</v>
      </c>
      <c r="F433" s="27"/>
      <c r="G433" s="27"/>
      <c r="H433" s="27" t="s">
        <v>17</v>
      </c>
      <c r="I433" s="27" t="s">
        <v>148</v>
      </c>
      <c r="J433" s="27" t="s">
        <v>161</v>
      </c>
      <c r="K433" s="27" t="s">
        <v>35</v>
      </c>
      <c r="L433" s="27" t="s">
        <v>2603</v>
      </c>
      <c r="M433" s="27" t="s">
        <v>2604</v>
      </c>
      <c r="N433" s="28" t="s">
        <v>2605</v>
      </c>
      <c r="O433" s="27" t="s">
        <v>2606</v>
      </c>
      <c r="P433" s="27" t="s">
        <v>2607</v>
      </c>
      <c r="Q433" s="27">
        <v>13</v>
      </c>
      <c r="R433" s="27" t="s">
        <v>17</v>
      </c>
      <c r="S433" s="27" t="s">
        <v>148</v>
      </c>
      <c r="T433" s="27" t="s">
        <v>169</v>
      </c>
      <c r="U433" s="27" t="s">
        <v>35</v>
      </c>
      <c r="V433" s="27">
        <v>20</v>
      </c>
      <c r="W433" s="27" t="s">
        <v>119</v>
      </c>
      <c r="X433" s="27" t="s">
        <v>570</v>
      </c>
      <c r="Y433" s="27"/>
      <c r="Z433" s="27" t="s">
        <v>101</v>
      </c>
      <c r="AA433" s="28"/>
      <c r="AB433" s="27" t="s">
        <v>1903</v>
      </c>
      <c r="AC433" s="29"/>
      <c r="AD433" s="27"/>
      <c r="AE433" s="27"/>
      <c r="AF433" s="27">
        <v>46068.791666666701</v>
      </c>
      <c r="AG433" s="27"/>
      <c r="AH433" s="27"/>
      <c r="AI433" s="27" t="s">
        <v>104</v>
      </c>
      <c r="AJ433" s="27" t="s">
        <v>105</v>
      </c>
      <c r="AK433" s="27" t="s">
        <v>106</v>
      </c>
      <c r="AL433" s="27" t="s">
        <v>270</v>
      </c>
      <c r="AM433" s="27" t="s">
        <v>108</v>
      </c>
      <c r="AN4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4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4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3" s="27" t="str">
        <f>TEXT(casesIPO[[#This Row],[Created On]],"yyyy / mm")</f>
        <v>2026 / 02</v>
      </c>
      <c r="AS433" s="27" t="str">
        <f>casesIPO[[#This Row],[Interaction Type]]</f>
        <v>Return / Replace / Scrap</v>
      </c>
      <c r="AT43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34" spans="1:46" x14ac:dyDescent="0.25">
      <c r="A434" s="26">
        <v>46077.506273148101</v>
      </c>
      <c r="B434" s="27" t="s">
        <v>2608</v>
      </c>
      <c r="C434" s="27" t="s">
        <v>87</v>
      </c>
      <c r="D434" s="27" t="s">
        <v>88</v>
      </c>
      <c r="E434" s="27" t="s">
        <v>110</v>
      </c>
      <c r="F434" s="27"/>
      <c r="G434" s="27"/>
      <c r="H434" s="27" t="s">
        <v>24</v>
      </c>
      <c r="I434" s="27" t="s">
        <v>111</v>
      </c>
      <c r="J434" s="27" t="s">
        <v>224</v>
      </c>
      <c r="K434" s="27" t="s">
        <v>33</v>
      </c>
      <c r="L434" s="27" t="s">
        <v>2609</v>
      </c>
      <c r="M434" s="27" t="s">
        <v>2610</v>
      </c>
      <c r="N434" s="28" t="s">
        <v>2611</v>
      </c>
      <c r="O434" s="27" t="s">
        <v>2612</v>
      </c>
      <c r="P434" s="27" t="s">
        <v>2613</v>
      </c>
      <c r="Q434" s="27">
        <v>5</v>
      </c>
      <c r="R434" s="27" t="s">
        <v>24</v>
      </c>
      <c r="S434" s="27" t="s">
        <v>111</v>
      </c>
      <c r="T434" s="27" t="s">
        <v>224</v>
      </c>
      <c r="U434" s="27" t="s">
        <v>33</v>
      </c>
      <c r="V434" s="27">
        <v>1</v>
      </c>
      <c r="W434" s="27" t="s">
        <v>155</v>
      </c>
      <c r="X434" s="27" t="s">
        <v>156</v>
      </c>
      <c r="Y434" s="27"/>
      <c r="Z434" s="27" t="s">
        <v>101</v>
      </c>
      <c r="AA434" s="28"/>
      <c r="AB434" s="27" t="s">
        <v>2614</v>
      </c>
      <c r="AC434" s="29"/>
      <c r="AD434" s="27"/>
      <c r="AE434" s="27"/>
      <c r="AF434" s="27">
        <v>46069.791666666701</v>
      </c>
      <c r="AG434" s="27"/>
      <c r="AH434" s="27"/>
      <c r="AI434" s="27" t="s">
        <v>104</v>
      </c>
      <c r="AJ434" s="27" t="s">
        <v>105</v>
      </c>
      <c r="AK434" s="27" t="s">
        <v>106</v>
      </c>
      <c r="AL434" s="27" t="s">
        <v>122</v>
      </c>
      <c r="AM434" s="27" t="s">
        <v>108</v>
      </c>
      <c r="AN4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4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4" s="27" t="str">
        <f>TEXT(casesIPO[[#This Row],[Created On]],"yyyy / mm")</f>
        <v>2026 / 02</v>
      </c>
      <c r="AS434" s="27" t="str">
        <f>casesIPO[[#This Row],[Interaction Type]]</f>
        <v>Return / Replace / Scrap</v>
      </c>
      <c r="AT4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35" spans="1:46" x14ac:dyDescent="0.25">
      <c r="A435" s="26">
        <v>46077.508206018501</v>
      </c>
      <c r="B435" s="27" t="s">
        <v>2615</v>
      </c>
      <c r="C435" s="27" t="s">
        <v>87</v>
      </c>
      <c r="D435" s="27" t="s">
        <v>88</v>
      </c>
      <c r="E435" s="27" t="s">
        <v>285</v>
      </c>
      <c r="F435" s="27"/>
      <c r="G435" s="27"/>
      <c r="H435" s="27" t="s">
        <v>286</v>
      </c>
      <c r="I435" s="27" t="s">
        <v>148</v>
      </c>
      <c r="J435" s="27" t="s">
        <v>324</v>
      </c>
      <c r="K435" s="27" t="s">
        <v>288</v>
      </c>
      <c r="L435" s="27" t="s">
        <v>2616</v>
      </c>
      <c r="M435" s="27" t="s">
        <v>2617</v>
      </c>
      <c r="N435" s="28" t="s">
        <v>2618</v>
      </c>
      <c r="O435" s="27" t="s">
        <v>2619</v>
      </c>
      <c r="P435" s="27"/>
      <c r="Q435" s="27"/>
      <c r="R435" s="27"/>
      <c r="S435" s="27"/>
      <c r="T435" s="27"/>
      <c r="U435" s="27"/>
      <c r="V435" s="27"/>
      <c r="W435" s="27"/>
      <c r="X435" s="27"/>
      <c r="Y435" s="27"/>
      <c r="Z435" s="27"/>
      <c r="AA435" s="28"/>
      <c r="AB435" s="27"/>
      <c r="AC435" s="29"/>
      <c r="AD435" s="27"/>
      <c r="AE435" s="27"/>
      <c r="AF435" s="27"/>
      <c r="AG435" s="27"/>
      <c r="AH435" s="27"/>
      <c r="AI435" s="27"/>
      <c r="AJ435" s="27" t="s">
        <v>105</v>
      </c>
      <c r="AK435" s="27" t="s">
        <v>2620</v>
      </c>
      <c r="AL435" s="27" t="s">
        <v>2620</v>
      </c>
      <c r="AM435" s="27" t="s">
        <v>299</v>
      </c>
      <c r="AN4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4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5" s="27" t="str">
        <f>TEXT(casesIPO[[#This Row],[Created On]],"yyyy / mm")</f>
        <v>2026 / 02</v>
      </c>
      <c r="AS435" s="27" t="str">
        <f>casesIPO[[#This Row],[Interaction Type]]</f>
        <v>Return / Replace / Scrap</v>
      </c>
      <c r="AT43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36" spans="1:46" x14ac:dyDescent="0.25">
      <c r="A436" s="26">
        <v>46077.592407407399</v>
      </c>
      <c r="B436" s="27" t="s">
        <v>2621</v>
      </c>
      <c r="C436" s="27" t="s">
        <v>87</v>
      </c>
      <c r="D436" s="27" t="s">
        <v>88</v>
      </c>
      <c r="E436" s="27" t="s">
        <v>110</v>
      </c>
      <c r="F436" s="27"/>
      <c r="G436" s="27"/>
      <c r="H436" s="27" t="s">
        <v>17</v>
      </c>
      <c r="I436" s="27" t="s">
        <v>148</v>
      </c>
      <c r="J436" s="27" t="s">
        <v>161</v>
      </c>
      <c r="K436" s="27" t="s">
        <v>35</v>
      </c>
      <c r="L436" s="27" t="s">
        <v>2622</v>
      </c>
      <c r="M436" s="27" t="s">
        <v>807</v>
      </c>
      <c r="N436" s="28" t="s">
        <v>2623</v>
      </c>
      <c r="O436" s="27" t="s">
        <v>2624</v>
      </c>
      <c r="P436" s="27" t="s">
        <v>2625</v>
      </c>
      <c r="Q436" s="27">
        <v>1</v>
      </c>
      <c r="R436" s="27" t="s">
        <v>286</v>
      </c>
      <c r="S436" s="27" t="s">
        <v>148</v>
      </c>
      <c r="T436" s="27" t="s">
        <v>304</v>
      </c>
      <c r="U436" s="27" t="s">
        <v>32</v>
      </c>
      <c r="V436" s="27">
        <v>3</v>
      </c>
      <c r="W436" s="27" t="s">
        <v>1034</v>
      </c>
      <c r="X436" s="27" t="s">
        <v>1035</v>
      </c>
      <c r="Y436" s="27"/>
      <c r="Z436" s="27" t="s">
        <v>53</v>
      </c>
      <c r="AA436" s="28"/>
      <c r="AB436" s="27" t="s">
        <v>2626</v>
      </c>
      <c r="AC436" s="29" t="s">
        <v>319</v>
      </c>
      <c r="AD436" s="27"/>
      <c r="AE436" s="27"/>
      <c r="AF436" s="27">
        <v>46035.791666666701</v>
      </c>
      <c r="AG436" s="27"/>
      <c r="AH436" s="27"/>
      <c r="AI436" s="27" t="s">
        <v>419</v>
      </c>
      <c r="AJ436" s="27" t="s">
        <v>105</v>
      </c>
      <c r="AK436" s="27" t="s">
        <v>106</v>
      </c>
      <c r="AL436" s="27" t="s">
        <v>270</v>
      </c>
      <c r="AM436" s="27" t="s">
        <v>108</v>
      </c>
      <c r="AN4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4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4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6" s="27" t="str">
        <f>TEXT(casesIPO[[#This Row],[Created On]],"yyyy / mm")</f>
        <v>2026 / 02</v>
      </c>
      <c r="AS436" s="27" t="str">
        <f>casesIPO[[#This Row],[Interaction Type]]</f>
        <v>Return / Replace / Scrap</v>
      </c>
      <c r="AT43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37" spans="1:46" x14ac:dyDescent="0.25">
      <c r="A437" s="26">
        <v>46078.613969907397</v>
      </c>
      <c r="B437" s="27" t="s">
        <v>2627</v>
      </c>
      <c r="C437" s="27" t="s">
        <v>87</v>
      </c>
      <c r="D437" s="27" t="s">
        <v>88</v>
      </c>
      <c r="E437" s="27" t="s">
        <v>110</v>
      </c>
      <c r="F437" s="27"/>
      <c r="G437" s="27"/>
      <c r="H437" s="27" t="s">
        <v>14</v>
      </c>
      <c r="I437" s="27" t="s">
        <v>182</v>
      </c>
      <c r="J437" s="27" t="s">
        <v>730</v>
      </c>
      <c r="K437" s="27" t="s">
        <v>34</v>
      </c>
      <c r="L437" s="27" t="s">
        <v>2628</v>
      </c>
      <c r="M437" s="27" t="s">
        <v>1221</v>
      </c>
      <c r="N437" s="28" t="s">
        <v>2629</v>
      </c>
      <c r="O437" s="27" t="s">
        <v>2630</v>
      </c>
      <c r="P437" s="27" t="s">
        <v>2629</v>
      </c>
      <c r="Q437" s="27">
        <v>1</v>
      </c>
      <c r="R437" s="27" t="s">
        <v>14</v>
      </c>
      <c r="S437" s="27" t="s">
        <v>182</v>
      </c>
      <c r="T437" s="27" t="s">
        <v>730</v>
      </c>
      <c r="U437" s="27" t="s">
        <v>34</v>
      </c>
      <c r="V437" s="27">
        <v>1</v>
      </c>
      <c r="W437" s="27" t="s">
        <v>155</v>
      </c>
      <c r="X437" s="27" t="s">
        <v>587</v>
      </c>
      <c r="Y437" s="27"/>
      <c r="Z437" s="27" t="s">
        <v>101</v>
      </c>
      <c r="AA437" s="28"/>
      <c r="AB437" s="27" t="s">
        <v>2631</v>
      </c>
      <c r="AC437" s="29" t="s">
        <v>1539</v>
      </c>
      <c r="AD437" s="27"/>
      <c r="AE437" s="27"/>
      <c r="AF437" s="27">
        <v>46072.791666666701</v>
      </c>
      <c r="AG437" s="27"/>
      <c r="AH437" s="27"/>
      <c r="AI437" s="27" t="s">
        <v>104</v>
      </c>
      <c r="AJ437" s="27" t="s">
        <v>105</v>
      </c>
      <c r="AK437" s="27" t="s">
        <v>106</v>
      </c>
      <c r="AL437" s="27" t="s">
        <v>695</v>
      </c>
      <c r="AM437" s="27" t="s">
        <v>108</v>
      </c>
      <c r="AN4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4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4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7" s="27" t="str">
        <f>TEXT(casesIPO[[#This Row],[Created On]],"yyyy / mm")</f>
        <v>2026 / 02</v>
      </c>
      <c r="AS437" s="27" t="str">
        <f>casesIPO[[#This Row],[Interaction Type]]</f>
        <v>Return / Replace / Scrap</v>
      </c>
      <c r="AT43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38" spans="1:46" x14ac:dyDescent="0.25">
      <c r="A438" s="26">
        <v>46079.4307638889</v>
      </c>
      <c r="B438" s="27" t="s">
        <v>2632</v>
      </c>
      <c r="C438" s="27" t="s">
        <v>87</v>
      </c>
      <c r="D438" s="27" t="s">
        <v>88</v>
      </c>
      <c r="E438" s="27" t="s">
        <v>110</v>
      </c>
      <c r="F438" s="27"/>
      <c r="G438" s="27"/>
      <c r="H438" s="27" t="s">
        <v>720</v>
      </c>
      <c r="I438" s="27" t="s">
        <v>148</v>
      </c>
      <c r="J438" s="27" t="s">
        <v>1888</v>
      </c>
      <c r="K438" s="27" t="s">
        <v>31</v>
      </c>
      <c r="L438" s="27" t="s">
        <v>2633</v>
      </c>
      <c r="M438" s="27" t="s">
        <v>1566</v>
      </c>
      <c r="N438" s="28" t="s">
        <v>2634</v>
      </c>
      <c r="O438" s="27" t="s">
        <v>2635</v>
      </c>
      <c r="P438" s="27" t="s">
        <v>2636</v>
      </c>
      <c r="Q438" s="27">
        <v>4</v>
      </c>
      <c r="R438" s="27" t="s">
        <v>720</v>
      </c>
      <c r="S438" s="27" t="s">
        <v>148</v>
      </c>
      <c r="T438" s="27" t="s">
        <v>1888</v>
      </c>
      <c r="U438" s="27" t="s">
        <v>31</v>
      </c>
      <c r="V438" s="27">
        <v>1</v>
      </c>
      <c r="W438" s="27" t="s">
        <v>131</v>
      </c>
      <c r="X438" s="27" t="s">
        <v>165</v>
      </c>
      <c r="Y438" s="27"/>
      <c r="Z438" s="27" t="s">
        <v>133</v>
      </c>
      <c r="AA438" s="28"/>
      <c r="AB438" s="27" t="s">
        <v>2637</v>
      </c>
      <c r="AC438" s="29"/>
      <c r="AD438" s="27"/>
      <c r="AE438" s="27"/>
      <c r="AF438" s="27">
        <v>45826.833333333299</v>
      </c>
      <c r="AG438" s="27"/>
      <c r="AH438" s="27"/>
      <c r="AI438" s="27" t="s">
        <v>419</v>
      </c>
      <c r="AJ438" s="27" t="s">
        <v>134</v>
      </c>
      <c r="AK438" s="27" t="s">
        <v>431</v>
      </c>
      <c r="AL438" s="27" t="s">
        <v>431</v>
      </c>
      <c r="AM438" s="27" t="s">
        <v>108</v>
      </c>
      <c r="AN4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8" s="27" t="str">
        <f>TEXT(casesIPO[[#This Row],[Created On]],"yyyy / mm")</f>
        <v>2026 / 02</v>
      </c>
      <c r="AS438" s="27" t="str">
        <f>casesIPO[[#This Row],[Interaction Type]]</f>
        <v>Return / Replace / Scrap</v>
      </c>
      <c r="AT4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39" spans="1:46" x14ac:dyDescent="0.25">
      <c r="A439" s="26">
        <v>46079.4307638889</v>
      </c>
      <c r="B439" s="27" t="s">
        <v>2632</v>
      </c>
      <c r="C439" s="27" t="s">
        <v>87</v>
      </c>
      <c r="D439" s="27" t="s">
        <v>88</v>
      </c>
      <c r="E439" s="27" t="s">
        <v>110</v>
      </c>
      <c r="F439" s="27"/>
      <c r="G439" s="27"/>
      <c r="H439" s="27" t="s">
        <v>720</v>
      </c>
      <c r="I439" s="27" t="s">
        <v>148</v>
      </c>
      <c r="J439" s="27" t="s">
        <v>1888</v>
      </c>
      <c r="K439" s="27" t="s">
        <v>31</v>
      </c>
      <c r="L439" s="27" t="s">
        <v>2633</v>
      </c>
      <c r="M439" s="27" t="s">
        <v>1566</v>
      </c>
      <c r="N439" s="28" t="s">
        <v>2634</v>
      </c>
      <c r="O439" s="27" t="s">
        <v>2635</v>
      </c>
      <c r="P439" s="27" t="s">
        <v>2636</v>
      </c>
      <c r="Q439" s="27">
        <v>8</v>
      </c>
      <c r="R439" s="27" t="s">
        <v>720</v>
      </c>
      <c r="S439" s="27" t="s">
        <v>148</v>
      </c>
      <c r="T439" s="27" t="s">
        <v>161</v>
      </c>
      <c r="U439" s="27" t="s">
        <v>31</v>
      </c>
      <c r="V439" s="27">
        <v>3</v>
      </c>
      <c r="W439" s="27" t="s">
        <v>131</v>
      </c>
      <c r="X439" s="27" t="s">
        <v>165</v>
      </c>
      <c r="Y439" s="27"/>
      <c r="Z439" s="27" t="s">
        <v>133</v>
      </c>
      <c r="AA439" s="28"/>
      <c r="AB439" s="27" t="s">
        <v>2638</v>
      </c>
      <c r="AC439" s="29"/>
      <c r="AD439" s="27"/>
      <c r="AE439" s="27"/>
      <c r="AF439" s="27">
        <v>45826.833333333299</v>
      </c>
      <c r="AG439" s="27"/>
      <c r="AH439" s="27"/>
      <c r="AI439" s="27" t="s">
        <v>419</v>
      </c>
      <c r="AJ439" s="27" t="s">
        <v>134</v>
      </c>
      <c r="AK439" s="27" t="s">
        <v>431</v>
      </c>
      <c r="AL439" s="27" t="s">
        <v>431</v>
      </c>
      <c r="AM439" s="27" t="s">
        <v>108</v>
      </c>
      <c r="AN4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9" s="27" t="str">
        <f>TEXT(casesIPO[[#This Row],[Created On]],"yyyy / mm")</f>
        <v>2026 / 02</v>
      </c>
      <c r="AS439" s="27" t="str">
        <f>casesIPO[[#This Row],[Interaction Type]]</f>
        <v>Return / Replace / Scrap</v>
      </c>
      <c r="AT43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0" spans="1:46" x14ac:dyDescent="0.25">
      <c r="A440" s="26">
        <v>46079.4307638889</v>
      </c>
      <c r="B440" s="27" t="s">
        <v>2632</v>
      </c>
      <c r="C440" s="27" t="s">
        <v>87</v>
      </c>
      <c r="D440" s="27" t="s">
        <v>88</v>
      </c>
      <c r="E440" s="27" t="s">
        <v>110</v>
      </c>
      <c r="F440" s="27"/>
      <c r="G440" s="27"/>
      <c r="H440" s="27" t="s">
        <v>720</v>
      </c>
      <c r="I440" s="27" t="s">
        <v>148</v>
      </c>
      <c r="J440" s="27" t="s">
        <v>1888</v>
      </c>
      <c r="K440" s="27" t="s">
        <v>31</v>
      </c>
      <c r="L440" s="27" t="s">
        <v>2633</v>
      </c>
      <c r="M440" s="27" t="s">
        <v>1566</v>
      </c>
      <c r="N440" s="28" t="s">
        <v>2634</v>
      </c>
      <c r="O440" s="27" t="s">
        <v>2635</v>
      </c>
      <c r="P440" s="27" t="s">
        <v>2636</v>
      </c>
      <c r="Q440" s="27">
        <v>9</v>
      </c>
      <c r="R440" s="27" t="s">
        <v>720</v>
      </c>
      <c r="S440" s="27" t="s">
        <v>148</v>
      </c>
      <c r="T440" s="27" t="s">
        <v>161</v>
      </c>
      <c r="U440" s="27" t="s">
        <v>31</v>
      </c>
      <c r="V440" s="27">
        <v>4</v>
      </c>
      <c r="W440" s="27" t="s">
        <v>131</v>
      </c>
      <c r="X440" s="27" t="s">
        <v>165</v>
      </c>
      <c r="Y440" s="27"/>
      <c r="Z440" s="27" t="s">
        <v>133</v>
      </c>
      <c r="AA440" s="28"/>
      <c r="AB440" s="27" t="s">
        <v>2639</v>
      </c>
      <c r="AC440" s="29"/>
      <c r="AD440" s="27"/>
      <c r="AE440" s="27"/>
      <c r="AF440" s="27">
        <v>45826.833333333299</v>
      </c>
      <c r="AG440" s="27"/>
      <c r="AH440" s="27"/>
      <c r="AI440" s="27" t="s">
        <v>419</v>
      </c>
      <c r="AJ440" s="27" t="s">
        <v>134</v>
      </c>
      <c r="AK440" s="27" t="s">
        <v>431</v>
      </c>
      <c r="AL440" s="27" t="s">
        <v>431</v>
      </c>
      <c r="AM440" s="27" t="s">
        <v>108</v>
      </c>
      <c r="AN4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0" s="27" t="str">
        <f>TEXT(casesIPO[[#This Row],[Created On]],"yyyy / mm")</f>
        <v>2026 / 02</v>
      </c>
      <c r="AS440" s="27" t="str">
        <f>casesIPO[[#This Row],[Interaction Type]]</f>
        <v>Return / Replace / Scrap</v>
      </c>
      <c r="AT44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1" spans="1:46" x14ac:dyDescent="0.25">
      <c r="A441" s="26">
        <v>46079.4307638889</v>
      </c>
      <c r="B441" s="27" t="s">
        <v>2632</v>
      </c>
      <c r="C441" s="27" t="s">
        <v>87</v>
      </c>
      <c r="D441" s="27" t="s">
        <v>88</v>
      </c>
      <c r="E441" s="27" t="s">
        <v>110</v>
      </c>
      <c r="F441" s="27"/>
      <c r="G441" s="27"/>
      <c r="H441" s="27" t="s">
        <v>720</v>
      </c>
      <c r="I441" s="27" t="s">
        <v>148</v>
      </c>
      <c r="J441" s="27" t="s">
        <v>1888</v>
      </c>
      <c r="K441" s="27" t="s">
        <v>31</v>
      </c>
      <c r="L441" s="27" t="s">
        <v>2633</v>
      </c>
      <c r="M441" s="27" t="s">
        <v>1566</v>
      </c>
      <c r="N441" s="28" t="s">
        <v>2634</v>
      </c>
      <c r="O441" s="27" t="s">
        <v>2635</v>
      </c>
      <c r="P441" s="27" t="s">
        <v>2636</v>
      </c>
      <c r="Q441" s="27">
        <v>11</v>
      </c>
      <c r="R441" s="27" t="s">
        <v>720</v>
      </c>
      <c r="S441" s="27" t="s">
        <v>148</v>
      </c>
      <c r="T441" s="27" t="s">
        <v>1888</v>
      </c>
      <c r="U441" s="27" t="s">
        <v>31</v>
      </c>
      <c r="V441" s="27">
        <v>9</v>
      </c>
      <c r="W441" s="27" t="s">
        <v>131</v>
      </c>
      <c r="X441" s="27" t="s">
        <v>165</v>
      </c>
      <c r="Y441" s="27"/>
      <c r="Z441" s="27" t="s">
        <v>133</v>
      </c>
      <c r="AA441" s="28"/>
      <c r="AB441" s="27" t="s">
        <v>2640</v>
      </c>
      <c r="AC441" s="29"/>
      <c r="AD441" s="27"/>
      <c r="AE441" s="27"/>
      <c r="AF441" s="27">
        <v>45826.833333333299</v>
      </c>
      <c r="AG441" s="27"/>
      <c r="AH441" s="27"/>
      <c r="AI441" s="27" t="s">
        <v>419</v>
      </c>
      <c r="AJ441" s="27" t="s">
        <v>134</v>
      </c>
      <c r="AK441" s="27" t="s">
        <v>431</v>
      </c>
      <c r="AL441" s="27" t="s">
        <v>431</v>
      </c>
      <c r="AM441" s="27" t="s">
        <v>108</v>
      </c>
      <c r="AN4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1" s="27" t="str">
        <f>TEXT(casesIPO[[#This Row],[Created On]],"yyyy / mm")</f>
        <v>2026 / 02</v>
      </c>
      <c r="AS441" s="27" t="str">
        <f>casesIPO[[#This Row],[Interaction Type]]</f>
        <v>Return / Replace / Scrap</v>
      </c>
      <c r="AT44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2" spans="1:46" x14ac:dyDescent="0.25">
      <c r="A442" s="26">
        <v>46079.4307638889</v>
      </c>
      <c r="B442" s="27" t="s">
        <v>2632</v>
      </c>
      <c r="C442" s="27" t="s">
        <v>87</v>
      </c>
      <c r="D442" s="27" t="s">
        <v>88</v>
      </c>
      <c r="E442" s="27" t="s">
        <v>110</v>
      </c>
      <c r="F442" s="27"/>
      <c r="G442" s="27"/>
      <c r="H442" s="27" t="s">
        <v>720</v>
      </c>
      <c r="I442" s="27" t="s">
        <v>148</v>
      </c>
      <c r="J442" s="27" t="s">
        <v>1888</v>
      </c>
      <c r="K442" s="27" t="s">
        <v>31</v>
      </c>
      <c r="L442" s="27" t="s">
        <v>2633</v>
      </c>
      <c r="M442" s="27" t="s">
        <v>1566</v>
      </c>
      <c r="N442" s="28" t="s">
        <v>2634</v>
      </c>
      <c r="O442" s="27" t="s">
        <v>2635</v>
      </c>
      <c r="P442" s="27" t="s">
        <v>2636</v>
      </c>
      <c r="Q442" s="27">
        <v>4</v>
      </c>
      <c r="R442" s="27" t="s">
        <v>720</v>
      </c>
      <c r="S442" s="27" t="s">
        <v>148</v>
      </c>
      <c r="T442" s="27" t="s">
        <v>1888</v>
      </c>
      <c r="U442" s="27" t="s">
        <v>31</v>
      </c>
      <c r="V442" s="27">
        <v>1</v>
      </c>
      <c r="W442" s="27" t="s">
        <v>131</v>
      </c>
      <c r="X442" s="27" t="s">
        <v>165</v>
      </c>
      <c r="Y442" s="27"/>
      <c r="Z442" s="27" t="s">
        <v>133</v>
      </c>
      <c r="AA442" s="28"/>
      <c r="AB442" s="27" t="s">
        <v>2637</v>
      </c>
      <c r="AC442" s="29" t="s">
        <v>2641</v>
      </c>
      <c r="AD442" s="27"/>
      <c r="AE442" s="27"/>
      <c r="AF442" s="27">
        <v>45826.833333333299</v>
      </c>
      <c r="AG442" s="27"/>
      <c r="AH442" s="27"/>
      <c r="AI442" s="27" t="s">
        <v>104</v>
      </c>
      <c r="AJ442" s="27" t="s">
        <v>134</v>
      </c>
      <c r="AK442" s="27" t="s">
        <v>431</v>
      </c>
      <c r="AL442" s="27" t="s">
        <v>431</v>
      </c>
      <c r="AM442" s="27" t="s">
        <v>108</v>
      </c>
      <c r="AN4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2" s="27" t="str">
        <f>TEXT(casesIPO[[#This Row],[Created On]],"yyyy / mm")</f>
        <v>2026 / 02</v>
      </c>
      <c r="AS442" s="27" t="str">
        <f>casesIPO[[#This Row],[Interaction Type]]</f>
        <v>Return / Replace / Scrap</v>
      </c>
      <c r="AT4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3" spans="1:46" x14ac:dyDescent="0.25">
      <c r="A443" s="26">
        <v>46079.4307638889</v>
      </c>
      <c r="B443" s="27" t="s">
        <v>2632</v>
      </c>
      <c r="C443" s="27" t="s">
        <v>87</v>
      </c>
      <c r="D443" s="27" t="s">
        <v>88</v>
      </c>
      <c r="E443" s="27" t="s">
        <v>110</v>
      </c>
      <c r="F443" s="27"/>
      <c r="G443" s="27"/>
      <c r="H443" s="27" t="s">
        <v>720</v>
      </c>
      <c r="I443" s="27" t="s">
        <v>148</v>
      </c>
      <c r="J443" s="27" t="s">
        <v>1888</v>
      </c>
      <c r="K443" s="27" t="s">
        <v>31</v>
      </c>
      <c r="L443" s="27" t="s">
        <v>2633</v>
      </c>
      <c r="M443" s="27" t="s">
        <v>1566</v>
      </c>
      <c r="N443" s="28" t="s">
        <v>2634</v>
      </c>
      <c r="O443" s="27" t="s">
        <v>2635</v>
      </c>
      <c r="P443" s="27" t="s">
        <v>2636</v>
      </c>
      <c r="Q443" s="27">
        <v>8</v>
      </c>
      <c r="R443" s="27" t="s">
        <v>720</v>
      </c>
      <c r="S443" s="27" t="s">
        <v>148</v>
      </c>
      <c r="T443" s="27" t="s">
        <v>161</v>
      </c>
      <c r="U443" s="27" t="s">
        <v>31</v>
      </c>
      <c r="V443" s="27">
        <v>3</v>
      </c>
      <c r="W443" s="27" t="s">
        <v>131</v>
      </c>
      <c r="X443" s="27" t="s">
        <v>165</v>
      </c>
      <c r="Y443" s="27"/>
      <c r="Z443" s="27" t="s">
        <v>133</v>
      </c>
      <c r="AA443" s="28"/>
      <c r="AB443" s="27" t="s">
        <v>2638</v>
      </c>
      <c r="AC443" s="29" t="s">
        <v>1621</v>
      </c>
      <c r="AD443" s="27"/>
      <c r="AE443" s="27"/>
      <c r="AF443" s="27">
        <v>45826.833333333299</v>
      </c>
      <c r="AG443" s="27"/>
      <c r="AH443" s="27"/>
      <c r="AI443" s="27" t="s">
        <v>104</v>
      </c>
      <c r="AJ443" s="27" t="s">
        <v>134</v>
      </c>
      <c r="AK443" s="27" t="s">
        <v>431</v>
      </c>
      <c r="AL443" s="27" t="s">
        <v>431</v>
      </c>
      <c r="AM443" s="27" t="s">
        <v>108</v>
      </c>
      <c r="AN4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3" s="27" t="str">
        <f>TEXT(casesIPO[[#This Row],[Created On]],"yyyy / mm")</f>
        <v>2026 / 02</v>
      </c>
      <c r="AS443" s="27" t="str">
        <f>casesIPO[[#This Row],[Interaction Type]]</f>
        <v>Return / Replace / Scrap</v>
      </c>
      <c r="AT44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4" spans="1:46" x14ac:dyDescent="0.25">
      <c r="A444" s="26">
        <v>46079.4307638889</v>
      </c>
      <c r="B444" s="27" t="s">
        <v>2632</v>
      </c>
      <c r="C444" s="27" t="s">
        <v>87</v>
      </c>
      <c r="D444" s="27" t="s">
        <v>88</v>
      </c>
      <c r="E444" s="27" t="s">
        <v>110</v>
      </c>
      <c r="F444" s="27"/>
      <c r="G444" s="27"/>
      <c r="H444" s="27" t="s">
        <v>720</v>
      </c>
      <c r="I444" s="27" t="s">
        <v>148</v>
      </c>
      <c r="J444" s="27" t="s">
        <v>1888</v>
      </c>
      <c r="K444" s="27" t="s">
        <v>31</v>
      </c>
      <c r="L444" s="27" t="s">
        <v>2633</v>
      </c>
      <c r="M444" s="27" t="s">
        <v>1566</v>
      </c>
      <c r="N444" s="28" t="s">
        <v>2634</v>
      </c>
      <c r="O444" s="27" t="s">
        <v>2635</v>
      </c>
      <c r="P444" s="27" t="s">
        <v>2636</v>
      </c>
      <c r="Q444" s="27">
        <v>9</v>
      </c>
      <c r="R444" s="27" t="s">
        <v>720</v>
      </c>
      <c r="S444" s="27" t="s">
        <v>148</v>
      </c>
      <c r="T444" s="27" t="s">
        <v>161</v>
      </c>
      <c r="U444" s="27" t="s">
        <v>31</v>
      </c>
      <c r="V444" s="27">
        <v>4</v>
      </c>
      <c r="W444" s="27" t="s">
        <v>131</v>
      </c>
      <c r="X444" s="27" t="s">
        <v>165</v>
      </c>
      <c r="Y444" s="27"/>
      <c r="Z444" s="27" t="s">
        <v>133</v>
      </c>
      <c r="AA444" s="28"/>
      <c r="AB444" s="27" t="s">
        <v>2639</v>
      </c>
      <c r="AC444" s="29" t="s">
        <v>1621</v>
      </c>
      <c r="AD444" s="27"/>
      <c r="AE444" s="27"/>
      <c r="AF444" s="27">
        <v>45826.833333333299</v>
      </c>
      <c r="AG444" s="27"/>
      <c r="AH444" s="27"/>
      <c r="AI444" s="27" t="s">
        <v>104</v>
      </c>
      <c r="AJ444" s="27" t="s">
        <v>134</v>
      </c>
      <c r="AK444" s="27" t="s">
        <v>431</v>
      </c>
      <c r="AL444" s="27" t="s">
        <v>431</v>
      </c>
      <c r="AM444" s="27" t="s">
        <v>108</v>
      </c>
      <c r="AN4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4" s="27" t="str">
        <f>TEXT(casesIPO[[#This Row],[Created On]],"yyyy / mm")</f>
        <v>2026 / 02</v>
      </c>
      <c r="AS444" s="27" t="str">
        <f>casesIPO[[#This Row],[Interaction Type]]</f>
        <v>Return / Replace / Scrap</v>
      </c>
      <c r="AT4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5" spans="1:46" x14ac:dyDescent="0.25">
      <c r="A445" s="26">
        <v>46079.4307638889</v>
      </c>
      <c r="B445" s="27" t="s">
        <v>2632</v>
      </c>
      <c r="C445" s="27" t="s">
        <v>87</v>
      </c>
      <c r="D445" s="27" t="s">
        <v>88</v>
      </c>
      <c r="E445" s="27" t="s">
        <v>110</v>
      </c>
      <c r="F445" s="27"/>
      <c r="G445" s="27"/>
      <c r="H445" s="27" t="s">
        <v>720</v>
      </c>
      <c r="I445" s="27" t="s">
        <v>148</v>
      </c>
      <c r="J445" s="27" t="s">
        <v>1888</v>
      </c>
      <c r="K445" s="27" t="s">
        <v>31</v>
      </c>
      <c r="L445" s="27" t="s">
        <v>2633</v>
      </c>
      <c r="M445" s="27" t="s">
        <v>1566</v>
      </c>
      <c r="N445" s="28" t="s">
        <v>2634</v>
      </c>
      <c r="O445" s="27" t="s">
        <v>2635</v>
      </c>
      <c r="P445" s="27" t="s">
        <v>2636</v>
      </c>
      <c r="Q445" s="27">
        <v>11</v>
      </c>
      <c r="R445" s="27" t="s">
        <v>720</v>
      </c>
      <c r="S445" s="27" t="s">
        <v>148</v>
      </c>
      <c r="T445" s="27" t="s">
        <v>1888</v>
      </c>
      <c r="U445" s="27" t="s">
        <v>31</v>
      </c>
      <c r="V445" s="27">
        <v>9</v>
      </c>
      <c r="W445" s="27" t="s">
        <v>131</v>
      </c>
      <c r="X445" s="27" t="s">
        <v>165</v>
      </c>
      <c r="Y445" s="27"/>
      <c r="Z445" s="27" t="s">
        <v>133</v>
      </c>
      <c r="AA445" s="28"/>
      <c r="AB445" s="27" t="s">
        <v>2640</v>
      </c>
      <c r="AC445" s="29"/>
      <c r="AD445" s="27"/>
      <c r="AE445" s="27"/>
      <c r="AF445" s="27">
        <v>45826.833333333299</v>
      </c>
      <c r="AG445" s="27"/>
      <c r="AH445" s="27"/>
      <c r="AI445" s="27" t="s">
        <v>104</v>
      </c>
      <c r="AJ445" s="27" t="s">
        <v>134</v>
      </c>
      <c r="AK445" s="27" t="s">
        <v>431</v>
      </c>
      <c r="AL445" s="27" t="s">
        <v>431</v>
      </c>
      <c r="AM445" s="27" t="s">
        <v>108</v>
      </c>
      <c r="AN4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5" s="27" t="str">
        <f>TEXT(casesIPO[[#This Row],[Created On]],"yyyy / mm")</f>
        <v>2026 / 02</v>
      </c>
      <c r="AS445" s="27" t="str">
        <f>casesIPO[[#This Row],[Interaction Type]]</f>
        <v>Return / Replace / Scrap</v>
      </c>
      <c r="AT4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6" spans="1:46" x14ac:dyDescent="0.25">
      <c r="A446" s="26">
        <v>46079.510358796302</v>
      </c>
      <c r="B446" s="27" t="s">
        <v>2642</v>
      </c>
      <c r="C446" s="27" t="s">
        <v>87</v>
      </c>
      <c r="D446" s="27" t="s">
        <v>194</v>
      </c>
      <c r="E446" s="27" t="s">
        <v>195</v>
      </c>
      <c r="F446" s="27"/>
      <c r="G446" s="27"/>
      <c r="H446" s="27" t="s">
        <v>17</v>
      </c>
      <c r="I446" s="27" t="s">
        <v>148</v>
      </c>
      <c r="J446" s="27" t="s">
        <v>636</v>
      </c>
      <c r="K446" s="27" t="s">
        <v>35</v>
      </c>
      <c r="L446" s="27" t="s">
        <v>2643</v>
      </c>
      <c r="M446" s="27" t="s">
        <v>2644</v>
      </c>
      <c r="N446" s="28" t="s">
        <v>2645</v>
      </c>
      <c r="O446" s="27" t="s">
        <v>2646</v>
      </c>
      <c r="P446" s="27" t="s">
        <v>2647</v>
      </c>
      <c r="Q446" s="27">
        <v>4</v>
      </c>
      <c r="R446" s="27" t="s">
        <v>17</v>
      </c>
      <c r="S446" s="27" t="s">
        <v>148</v>
      </c>
      <c r="T446" s="27" t="s">
        <v>636</v>
      </c>
      <c r="U446" s="27" t="s">
        <v>35</v>
      </c>
      <c r="V446" s="27">
        <v>50</v>
      </c>
      <c r="W446" s="27" t="s">
        <v>1180</v>
      </c>
      <c r="X446" s="27" t="s">
        <v>1181</v>
      </c>
      <c r="Y446" s="27"/>
      <c r="Z446" s="27" t="s">
        <v>53</v>
      </c>
      <c r="AA446" s="28"/>
      <c r="AB446" s="27" t="s">
        <v>2648</v>
      </c>
      <c r="AC446" s="29"/>
      <c r="AD446" s="27"/>
      <c r="AE446" s="27"/>
      <c r="AF446" s="27">
        <v>46077.791666666701</v>
      </c>
      <c r="AG446" s="27"/>
      <c r="AH446" s="27"/>
      <c r="AI446" s="27" t="s">
        <v>204</v>
      </c>
      <c r="AJ446" s="27" t="s">
        <v>105</v>
      </c>
      <c r="AK446" s="27" t="s">
        <v>431</v>
      </c>
      <c r="AL446" s="27" t="s">
        <v>431</v>
      </c>
      <c r="AM446" s="27" t="s">
        <v>108</v>
      </c>
      <c r="AN4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4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4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6" s="27" t="str">
        <f>TEXT(casesIPO[[#This Row],[Created On]],"yyyy / mm")</f>
        <v>2026 / 02</v>
      </c>
      <c r="AS446" s="27" t="str">
        <f>casesIPO[[#This Row],[Interaction Type]]</f>
        <v>Credit / Debit Request</v>
      </c>
      <c r="AT4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47" spans="1:46" x14ac:dyDescent="0.25">
      <c r="A447" s="26">
        <v>46079.518252314803</v>
      </c>
      <c r="B447" s="27" t="s">
        <v>2649</v>
      </c>
      <c r="C447" s="27" t="s">
        <v>87</v>
      </c>
      <c r="D447" s="27" t="s">
        <v>194</v>
      </c>
      <c r="E447" s="27" t="s">
        <v>195</v>
      </c>
      <c r="F447" s="27"/>
      <c r="G447" s="27"/>
      <c r="H447" s="27" t="s">
        <v>17</v>
      </c>
      <c r="I447" s="27" t="s">
        <v>148</v>
      </c>
      <c r="J447" s="27" t="s">
        <v>149</v>
      </c>
      <c r="K447" s="27" t="s">
        <v>31</v>
      </c>
      <c r="L447" s="27" t="s">
        <v>2650</v>
      </c>
      <c r="M447" s="27" t="s">
        <v>2651</v>
      </c>
      <c r="N447" s="28" t="s">
        <v>2652</v>
      </c>
      <c r="O447" s="27" t="s">
        <v>2653</v>
      </c>
      <c r="P447" s="27" t="s">
        <v>2654</v>
      </c>
      <c r="Q447" s="27">
        <v>3</v>
      </c>
      <c r="R447" s="27" t="s">
        <v>17</v>
      </c>
      <c r="S447" s="27" t="s">
        <v>148</v>
      </c>
      <c r="T447" s="27" t="s">
        <v>149</v>
      </c>
      <c r="U447" s="27" t="s">
        <v>31</v>
      </c>
      <c r="V447" s="27">
        <v>2</v>
      </c>
      <c r="W447" s="27" t="s">
        <v>1180</v>
      </c>
      <c r="X447" s="27" t="s">
        <v>1181</v>
      </c>
      <c r="Y447" s="27"/>
      <c r="Z447" s="27" t="s">
        <v>53</v>
      </c>
      <c r="AA447" s="28"/>
      <c r="AB447" s="27" t="s">
        <v>2655</v>
      </c>
      <c r="AC447" s="29"/>
      <c r="AD447" s="27"/>
      <c r="AE447" s="27"/>
      <c r="AF447" s="27">
        <v>46077.791666666701</v>
      </c>
      <c r="AG447" s="27"/>
      <c r="AH447" s="27"/>
      <c r="AI447" s="27" t="s">
        <v>204</v>
      </c>
      <c r="AJ447" s="27" t="s">
        <v>105</v>
      </c>
      <c r="AK447" s="27" t="s">
        <v>431</v>
      </c>
      <c r="AL447" s="27" t="s">
        <v>431</v>
      </c>
      <c r="AM447" s="27" t="s">
        <v>108</v>
      </c>
      <c r="AN4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4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4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7" s="27" t="str">
        <f>TEXT(casesIPO[[#This Row],[Created On]],"yyyy / mm")</f>
        <v>2026 / 02</v>
      </c>
      <c r="AS447" s="27" t="str">
        <f>casesIPO[[#This Row],[Interaction Type]]</f>
        <v>Credit / Debit Request</v>
      </c>
      <c r="AT44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48" spans="1:46" x14ac:dyDescent="0.25">
      <c r="A448" s="26">
        <v>46079.539131944402</v>
      </c>
      <c r="B448" s="27" t="s">
        <v>2656</v>
      </c>
      <c r="C448" s="27" t="s">
        <v>87</v>
      </c>
      <c r="D448" s="27" t="s">
        <v>88</v>
      </c>
      <c r="E448" s="27" t="s">
        <v>110</v>
      </c>
      <c r="F448" s="27"/>
      <c r="G448" s="27"/>
      <c r="H448" s="27" t="s">
        <v>17</v>
      </c>
      <c r="I448" s="27" t="s">
        <v>148</v>
      </c>
      <c r="J448" s="27" t="s">
        <v>2657</v>
      </c>
      <c r="K448" s="27" t="s">
        <v>288</v>
      </c>
      <c r="L448" s="27" t="s">
        <v>2658</v>
      </c>
      <c r="M448" s="27" t="s">
        <v>2659</v>
      </c>
      <c r="N448" s="28" t="s">
        <v>2660</v>
      </c>
      <c r="O448" s="27" t="s">
        <v>2661</v>
      </c>
      <c r="P448" s="27" t="s">
        <v>2662</v>
      </c>
      <c r="Q448" s="27"/>
      <c r="R448" s="27"/>
      <c r="S448" s="27"/>
      <c r="T448" s="27"/>
      <c r="U448" s="27"/>
      <c r="V448" s="27"/>
      <c r="W448" s="27"/>
      <c r="X448" s="27"/>
      <c r="Y448" s="27"/>
      <c r="Z448" s="27"/>
      <c r="AA448" s="28"/>
      <c r="AB448" s="27"/>
      <c r="AC448" s="29"/>
      <c r="AD448" s="27"/>
      <c r="AE448" s="27"/>
      <c r="AF448" s="27"/>
      <c r="AG448" s="27"/>
      <c r="AH448" s="27"/>
      <c r="AI448" s="27"/>
      <c r="AJ448" s="27" t="s">
        <v>134</v>
      </c>
      <c r="AK448" s="27" t="s">
        <v>2334</v>
      </c>
      <c r="AL448" s="27" t="s">
        <v>2334</v>
      </c>
      <c r="AM448" s="27" t="s">
        <v>108</v>
      </c>
      <c r="AN4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8" s="27" t="str">
        <f>TEXT(casesIPO[[#This Row],[Created On]],"yyyy / mm")</f>
        <v>2026 / 02</v>
      </c>
      <c r="AS448" s="27" t="str">
        <f>casesIPO[[#This Row],[Interaction Type]]</f>
        <v>Return / Replace / Scrap</v>
      </c>
      <c r="AT4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9" spans="1:46" x14ac:dyDescent="0.25">
      <c r="A449" s="26">
        <v>46079.547604166699</v>
      </c>
      <c r="B449" s="27" t="s">
        <v>2663</v>
      </c>
      <c r="C449" s="27" t="s">
        <v>87</v>
      </c>
      <c r="D449" s="27" t="s">
        <v>194</v>
      </c>
      <c r="E449" s="27" t="s">
        <v>195</v>
      </c>
      <c r="F449" s="27"/>
      <c r="G449" s="27"/>
      <c r="H449" s="27" t="s">
        <v>17</v>
      </c>
      <c r="I449" s="27" t="s">
        <v>148</v>
      </c>
      <c r="J449" s="27" t="s">
        <v>636</v>
      </c>
      <c r="K449" s="27" t="s">
        <v>35</v>
      </c>
      <c r="L449" s="27" t="s">
        <v>2664</v>
      </c>
      <c r="M449" s="27" t="s">
        <v>2665</v>
      </c>
      <c r="N449" s="28" t="s">
        <v>2666</v>
      </c>
      <c r="O449" s="27" t="s">
        <v>2667</v>
      </c>
      <c r="P449" s="27" t="s">
        <v>2668</v>
      </c>
      <c r="Q449" s="27">
        <v>1</v>
      </c>
      <c r="R449" s="27" t="s">
        <v>17</v>
      </c>
      <c r="S449" s="27" t="s">
        <v>148</v>
      </c>
      <c r="T449" s="27" t="s">
        <v>636</v>
      </c>
      <c r="U449" s="27" t="s">
        <v>35</v>
      </c>
      <c r="V449" s="27">
        <v>50</v>
      </c>
      <c r="W449" s="27" t="s">
        <v>364</v>
      </c>
      <c r="X449" s="27" t="s">
        <v>365</v>
      </c>
      <c r="Y449" s="27"/>
      <c r="Z449" s="27" t="s">
        <v>53</v>
      </c>
      <c r="AA449" s="28"/>
      <c r="AB449" s="27" t="s">
        <v>2669</v>
      </c>
      <c r="AC449" s="29"/>
      <c r="AD449" s="27"/>
      <c r="AE449" s="27"/>
      <c r="AF449" s="27">
        <v>46075.791666666701</v>
      </c>
      <c r="AG449" s="27"/>
      <c r="AH449" s="27"/>
      <c r="AI449" s="27" t="s">
        <v>204</v>
      </c>
      <c r="AJ449" s="27" t="s">
        <v>105</v>
      </c>
      <c r="AK449" s="27" t="s">
        <v>2334</v>
      </c>
      <c r="AL449" s="27" t="s">
        <v>2334</v>
      </c>
      <c r="AM449" s="27" t="s">
        <v>108</v>
      </c>
      <c r="AN4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4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4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9" s="27" t="str">
        <f>TEXT(casesIPO[[#This Row],[Created On]],"yyyy / mm")</f>
        <v>2026 / 02</v>
      </c>
      <c r="AS449" s="27" t="str">
        <f>casesIPO[[#This Row],[Interaction Type]]</f>
        <v>Credit / Debit Request</v>
      </c>
      <c r="AT44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50" spans="1:46" x14ac:dyDescent="0.25">
      <c r="A450" s="26">
        <v>46079.636967592603</v>
      </c>
      <c r="B450" s="27" t="s">
        <v>2670</v>
      </c>
      <c r="C450" s="27" t="s">
        <v>87</v>
      </c>
      <c r="D450" s="27" t="s">
        <v>88</v>
      </c>
      <c r="E450" s="27" t="s">
        <v>110</v>
      </c>
      <c r="F450" s="27"/>
      <c r="G450" s="27"/>
      <c r="H450" s="27" t="s">
        <v>17</v>
      </c>
      <c r="I450" s="27" t="s">
        <v>148</v>
      </c>
      <c r="J450" s="27" t="s">
        <v>169</v>
      </c>
      <c r="K450" s="27" t="s">
        <v>31</v>
      </c>
      <c r="L450" s="27" t="s">
        <v>2671</v>
      </c>
      <c r="M450" s="27" t="s">
        <v>2672</v>
      </c>
      <c r="N450" s="28" t="s">
        <v>2673</v>
      </c>
      <c r="O450" s="27" t="s">
        <v>2674</v>
      </c>
      <c r="P450" s="27" t="s">
        <v>2675</v>
      </c>
      <c r="Q450" s="27"/>
      <c r="R450" s="27"/>
      <c r="S450" s="27"/>
      <c r="T450" s="27"/>
      <c r="U450" s="27"/>
      <c r="V450" s="27">
        <v>3</v>
      </c>
      <c r="W450" s="27"/>
      <c r="X450" s="27"/>
      <c r="Y450" s="27"/>
      <c r="Z450" s="27"/>
      <c r="AA450" s="28"/>
      <c r="AB450" s="27" t="s">
        <v>2676</v>
      </c>
      <c r="AC450" s="29"/>
      <c r="AD450" s="27"/>
      <c r="AE450" s="27"/>
      <c r="AF450" s="27">
        <v>46069.791666666701</v>
      </c>
      <c r="AG450" s="27"/>
      <c r="AH450" s="27"/>
      <c r="AI450" s="27"/>
      <c r="AJ450" s="27" t="s">
        <v>134</v>
      </c>
      <c r="AK450" s="27" t="s">
        <v>106</v>
      </c>
      <c r="AL450" s="27" t="s">
        <v>106</v>
      </c>
      <c r="AM450" s="27" t="s">
        <v>108</v>
      </c>
      <c r="AN4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0" s="27" t="str">
        <f>TEXT(casesIPO[[#This Row],[Created On]],"yyyy / mm")</f>
        <v>2026 / 02</v>
      </c>
      <c r="AS450" s="27" t="str">
        <f>casesIPO[[#This Row],[Interaction Type]]</f>
        <v>Return / Replace / Scrap</v>
      </c>
      <c r="AT45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51" spans="1:46" x14ac:dyDescent="0.25">
      <c r="A451" s="26">
        <v>46080.406828703701</v>
      </c>
      <c r="B451" s="27" t="s">
        <v>2677</v>
      </c>
      <c r="C451" s="27" t="s">
        <v>87</v>
      </c>
      <c r="D451" s="27" t="s">
        <v>88</v>
      </c>
      <c r="E451" s="27" t="s">
        <v>89</v>
      </c>
      <c r="F451" s="27"/>
      <c r="G451" s="27" t="s">
        <v>168</v>
      </c>
      <c r="H451" s="27" t="s">
        <v>286</v>
      </c>
      <c r="I451" s="27" t="s">
        <v>148</v>
      </c>
      <c r="J451" s="27" t="s">
        <v>324</v>
      </c>
      <c r="K451" s="27" t="s">
        <v>32</v>
      </c>
      <c r="L451" s="27" t="s">
        <v>2678</v>
      </c>
      <c r="M451" s="27" t="s">
        <v>1581</v>
      </c>
      <c r="N451" s="28" t="s">
        <v>2679</v>
      </c>
      <c r="O451" s="27"/>
      <c r="P451" s="27"/>
      <c r="Q451" s="27"/>
      <c r="R451" s="27"/>
      <c r="S451" s="27"/>
      <c r="T451" s="27"/>
      <c r="U451" s="27"/>
      <c r="V451" s="27"/>
      <c r="W451" s="27"/>
      <c r="X451" s="27"/>
      <c r="Y451" s="27"/>
      <c r="Z451" s="27"/>
      <c r="AA451" s="28"/>
      <c r="AB451" s="27"/>
      <c r="AC451" s="29"/>
      <c r="AD451" s="27"/>
      <c r="AE451" s="27"/>
      <c r="AF451" s="27"/>
      <c r="AG451" s="27"/>
      <c r="AH451" s="27"/>
      <c r="AI451" s="27"/>
      <c r="AJ451" s="27" t="s">
        <v>134</v>
      </c>
      <c r="AK451" s="27" t="s">
        <v>2680</v>
      </c>
      <c r="AL451" s="27" t="s">
        <v>2680</v>
      </c>
      <c r="AM451" s="27" t="s">
        <v>299</v>
      </c>
      <c r="AN4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4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1" s="27" t="str">
        <f>TEXT(casesIPO[[#This Row],[Created On]],"yyyy / mm")</f>
        <v>2026 / 02</v>
      </c>
      <c r="AS451" s="27" t="str">
        <f>casesIPO[[#This Row],[Interaction Type]]</f>
        <v>Return / Replace / Scrap</v>
      </c>
      <c r="AT45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52" spans="1:46" x14ac:dyDescent="0.25">
      <c r="A452" s="26">
        <v>46080.426446759302</v>
      </c>
      <c r="B452" s="27" t="s">
        <v>2681</v>
      </c>
      <c r="C452" s="27" t="s">
        <v>87</v>
      </c>
      <c r="D452" s="27" t="s">
        <v>88</v>
      </c>
      <c r="E452" s="27" t="s">
        <v>110</v>
      </c>
      <c r="F452" s="27"/>
      <c r="G452" s="27"/>
      <c r="H452" s="27" t="s">
        <v>12</v>
      </c>
      <c r="I452" s="27" t="s">
        <v>111</v>
      </c>
      <c r="J452" s="27" t="s">
        <v>591</v>
      </c>
      <c r="K452" s="27" t="s">
        <v>33</v>
      </c>
      <c r="L452" s="27" t="s">
        <v>2682</v>
      </c>
      <c r="M452" s="27" t="s">
        <v>2683</v>
      </c>
      <c r="N452" s="28" t="s">
        <v>2684</v>
      </c>
      <c r="O452" s="27" t="s">
        <v>2685</v>
      </c>
      <c r="P452" s="27" t="s">
        <v>2686</v>
      </c>
      <c r="Q452" s="27">
        <v>4</v>
      </c>
      <c r="R452" s="27"/>
      <c r="S452" s="27"/>
      <c r="T452" s="27"/>
      <c r="U452" s="27"/>
      <c r="V452" s="27">
        <v>2</v>
      </c>
      <c r="W452" s="27"/>
      <c r="X452" s="27"/>
      <c r="Y452" s="27"/>
      <c r="Z452" s="27"/>
      <c r="AA452" s="28"/>
      <c r="AB452" s="27" t="s">
        <v>2687</v>
      </c>
      <c r="AC452" s="29"/>
      <c r="AD452" s="27"/>
      <c r="AE452" s="27"/>
      <c r="AF452" s="27">
        <v>46054.791666666701</v>
      </c>
      <c r="AG452" s="27"/>
      <c r="AH452" s="27"/>
      <c r="AI452" s="27"/>
      <c r="AJ452" s="27" t="s">
        <v>134</v>
      </c>
      <c r="AK452" s="27" t="s">
        <v>106</v>
      </c>
      <c r="AL452" s="27" t="s">
        <v>106</v>
      </c>
      <c r="AM452" s="27" t="s">
        <v>108</v>
      </c>
      <c r="AN4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2" s="27" t="str">
        <f>TEXT(casesIPO[[#This Row],[Created On]],"yyyy / mm")</f>
        <v>2026 / 02</v>
      </c>
      <c r="AS452" s="27" t="str">
        <f>casesIPO[[#This Row],[Interaction Type]]</f>
        <v>Return / Replace / Scrap</v>
      </c>
      <c r="AT45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53" spans="1:46" x14ac:dyDescent="0.25">
      <c r="A453" s="26">
        <v>46080.427187499998</v>
      </c>
      <c r="B453" s="27" t="s">
        <v>2688</v>
      </c>
      <c r="C453" s="27" t="s">
        <v>87</v>
      </c>
      <c r="D453" s="27" t="s">
        <v>88</v>
      </c>
      <c r="E453" s="27" t="s">
        <v>110</v>
      </c>
      <c r="F453" s="27"/>
      <c r="G453" s="27"/>
      <c r="H453" s="27" t="s">
        <v>23</v>
      </c>
      <c r="I453" s="27" t="s">
        <v>91</v>
      </c>
      <c r="J453" s="27" t="s">
        <v>251</v>
      </c>
      <c r="K453" s="27" t="s">
        <v>33</v>
      </c>
      <c r="L453" s="27" t="s">
        <v>2689</v>
      </c>
      <c r="M453" s="27" t="s">
        <v>2690</v>
      </c>
      <c r="N453" s="28" t="s">
        <v>2691</v>
      </c>
      <c r="O453" s="27" t="s">
        <v>2692</v>
      </c>
      <c r="P453" s="27" t="s">
        <v>2693</v>
      </c>
      <c r="Q453" s="27">
        <v>12</v>
      </c>
      <c r="R453" s="27"/>
      <c r="S453" s="27"/>
      <c r="T453" s="27"/>
      <c r="U453" s="27"/>
      <c r="V453" s="27">
        <v>1</v>
      </c>
      <c r="W453" s="27"/>
      <c r="X453" s="27"/>
      <c r="Y453" s="27"/>
      <c r="Z453" s="27"/>
      <c r="AA453" s="28"/>
      <c r="AB453" s="27" t="s">
        <v>1120</v>
      </c>
      <c r="AC453" s="29"/>
      <c r="AD453" s="27"/>
      <c r="AE453" s="27"/>
      <c r="AF453" s="27">
        <v>45980.791666666701</v>
      </c>
      <c r="AG453" s="27"/>
      <c r="AH453" s="27"/>
      <c r="AI453" s="27"/>
      <c r="AJ453" s="27" t="s">
        <v>134</v>
      </c>
      <c r="AK453" s="27" t="s">
        <v>106</v>
      </c>
      <c r="AL453" s="27" t="s">
        <v>106</v>
      </c>
      <c r="AM453" s="27" t="s">
        <v>108</v>
      </c>
      <c r="AN4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3" s="27" t="str">
        <f>TEXT(casesIPO[[#This Row],[Created On]],"yyyy / mm")</f>
        <v>2026 / 02</v>
      </c>
      <c r="AS453" s="27" t="str">
        <f>casesIPO[[#This Row],[Interaction Type]]</f>
        <v>Return / Replace / Scrap</v>
      </c>
      <c r="AT4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54" spans="1:46" x14ac:dyDescent="0.25">
      <c r="A454" s="26">
        <v>46080.694895833301</v>
      </c>
      <c r="B454" s="27" t="s">
        <v>2694</v>
      </c>
      <c r="C454" s="27" t="s">
        <v>87</v>
      </c>
      <c r="D454" s="27" t="s">
        <v>88</v>
      </c>
      <c r="E454" s="27" t="s">
        <v>110</v>
      </c>
      <c r="F454" s="27"/>
      <c r="G454" s="27"/>
      <c r="H454" s="27" t="s">
        <v>286</v>
      </c>
      <c r="I454" s="27" t="s">
        <v>148</v>
      </c>
      <c r="J454" s="27" t="s">
        <v>304</v>
      </c>
      <c r="K454" s="27" t="s">
        <v>288</v>
      </c>
      <c r="L454" s="27" t="s">
        <v>2695</v>
      </c>
      <c r="M454" s="27" t="s">
        <v>772</v>
      </c>
      <c r="N454" s="28" t="s">
        <v>2696</v>
      </c>
      <c r="O454" s="27" t="s">
        <v>2697</v>
      </c>
      <c r="P454" s="27" t="s">
        <v>2698</v>
      </c>
      <c r="Q454" s="27">
        <v>13</v>
      </c>
      <c r="R454" s="27" t="s">
        <v>12</v>
      </c>
      <c r="S454" s="27" t="s">
        <v>111</v>
      </c>
      <c r="T454" s="27" t="s">
        <v>2699</v>
      </c>
      <c r="U454" s="27" t="s">
        <v>288</v>
      </c>
      <c r="V454" s="27">
        <v>1</v>
      </c>
      <c r="W454" s="27" t="s">
        <v>155</v>
      </c>
      <c r="X454" s="27" t="s">
        <v>156</v>
      </c>
      <c r="Y454" s="27"/>
      <c r="Z454" s="27" t="s">
        <v>101</v>
      </c>
      <c r="AA454" s="28"/>
      <c r="AB454" s="27" t="s">
        <v>2700</v>
      </c>
      <c r="AC454" s="29"/>
      <c r="AD454" s="27"/>
      <c r="AE454" s="27"/>
      <c r="AF454" s="27">
        <v>46077.041666666701</v>
      </c>
      <c r="AG454" s="27"/>
      <c r="AH454" s="27"/>
      <c r="AI454" s="27" t="s">
        <v>104</v>
      </c>
      <c r="AJ454" s="27" t="s">
        <v>105</v>
      </c>
      <c r="AK454" s="27" t="s">
        <v>2035</v>
      </c>
      <c r="AL454" s="27" t="s">
        <v>2035</v>
      </c>
      <c r="AM454" s="27" t="s">
        <v>299</v>
      </c>
      <c r="AN4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4" s="27" t="str">
        <f>TEXT(casesIPO[[#This Row],[Created On]],"yyyy / mm")</f>
        <v>2026 / 02</v>
      </c>
      <c r="AS454" s="27" t="str">
        <f>casesIPO[[#This Row],[Interaction Type]]</f>
        <v>Return / Replace / Scrap</v>
      </c>
      <c r="AT45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55" spans="1:46" x14ac:dyDescent="0.25">
      <c r="A455" s="26">
        <v>46076.428587962997</v>
      </c>
      <c r="B455" s="27" t="s">
        <v>2701</v>
      </c>
      <c r="C455" s="27" t="s">
        <v>87</v>
      </c>
      <c r="D455" s="27" t="s">
        <v>88</v>
      </c>
      <c r="E455" s="27" t="s">
        <v>110</v>
      </c>
      <c r="F455" s="27"/>
      <c r="G455" s="27"/>
      <c r="H455" s="27" t="s">
        <v>23</v>
      </c>
      <c r="I455" s="27" t="s">
        <v>91</v>
      </c>
      <c r="J455" s="27" t="s">
        <v>557</v>
      </c>
      <c r="K455" s="27" t="s">
        <v>33</v>
      </c>
      <c r="L455" s="27" t="s">
        <v>2702</v>
      </c>
      <c r="M455" s="27" t="s">
        <v>2703</v>
      </c>
      <c r="N455" s="28" t="s">
        <v>2704</v>
      </c>
      <c r="O455" s="27" t="s">
        <v>2705</v>
      </c>
      <c r="P455" s="27" t="s">
        <v>2706</v>
      </c>
      <c r="Q455" s="27">
        <v>1</v>
      </c>
      <c r="R455" s="27" t="s">
        <v>23</v>
      </c>
      <c r="S455" s="27" t="s">
        <v>91</v>
      </c>
      <c r="T455" s="27" t="s">
        <v>557</v>
      </c>
      <c r="U455" s="27" t="s">
        <v>33</v>
      </c>
      <c r="V455" s="27">
        <v>1</v>
      </c>
      <c r="W455" s="27" t="s">
        <v>119</v>
      </c>
      <c r="X455" s="27" t="s">
        <v>570</v>
      </c>
      <c r="Y455" s="27"/>
      <c r="Z455" s="27" t="s">
        <v>101</v>
      </c>
      <c r="AA455" s="28"/>
      <c r="AB455" s="27" t="s">
        <v>2707</v>
      </c>
      <c r="AC455" s="29"/>
      <c r="AD455" s="27"/>
      <c r="AE455" s="27"/>
      <c r="AF455" s="27">
        <v>46068.791666666701</v>
      </c>
      <c r="AG455" s="27"/>
      <c r="AH455" s="27"/>
      <c r="AI455" s="27" t="s">
        <v>104</v>
      </c>
      <c r="AJ455" s="27" t="s">
        <v>105</v>
      </c>
      <c r="AK455" s="27" t="s">
        <v>106</v>
      </c>
      <c r="AL455" s="27" t="s">
        <v>633</v>
      </c>
      <c r="AM455" s="27" t="s">
        <v>108</v>
      </c>
      <c r="AN4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4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4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5" s="27" t="str">
        <f>TEXT(casesIPO[[#This Row],[Created On]],"yyyy / mm")</f>
        <v>2026 / 02</v>
      </c>
      <c r="AS455" s="27" t="str">
        <f>casesIPO[[#This Row],[Interaction Type]]</f>
        <v>Return / Replace / Scrap</v>
      </c>
      <c r="AT45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56" spans="1:46" x14ac:dyDescent="0.25">
      <c r="A456" s="26">
        <v>46076.493136574099</v>
      </c>
      <c r="B456" s="27" t="s">
        <v>2708</v>
      </c>
      <c r="C456" s="27" t="s">
        <v>87</v>
      </c>
      <c r="D456" s="27" t="s">
        <v>88</v>
      </c>
      <c r="E456" s="27" t="s">
        <v>110</v>
      </c>
      <c r="F456" s="27"/>
      <c r="G456" s="27"/>
      <c r="H456" s="27" t="s">
        <v>12</v>
      </c>
      <c r="I456" s="27" t="s">
        <v>111</v>
      </c>
      <c r="J456" s="27" t="s">
        <v>350</v>
      </c>
      <c r="K456" s="27" t="s">
        <v>33</v>
      </c>
      <c r="L456" s="27" t="s">
        <v>2709</v>
      </c>
      <c r="M456" s="27" t="s">
        <v>2710</v>
      </c>
      <c r="N456" s="28" t="s">
        <v>2711</v>
      </c>
      <c r="O456" s="27" t="s">
        <v>2712</v>
      </c>
      <c r="P456" s="27" t="s">
        <v>2713</v>
      </c>
      <c r="Q456" s="27">
        <v>1</v>
      </c>
      <c r="R456" s="27" t="s">
        <v>12</v>
      </c>
      <c r="S456" s="27" t="s">
        <v>111</v>
      </c>
      <c r="T456" s="27" t="s">
        <v>350</v>
      </c>
      <c r="U456" s="27" t="s">
        <v>33</v>
      </c>
      <c r="V456" s="27">
        <v>2</v>
      </c>
      <c r="W456" s="27" t="s">
        <v>119</v>
      </c>
      <c r="X456" s="27" t="s">
        <v>120</v>
      </c>
      <c r="Y456" s="27"/>
      <c r="Z456" s="27" t="s">
        <v>101</v>
      </c>
      <c r="AA456" s="28"/>
      <c r="AB456" s="27" t="s">
        <v>2714</v>
      </c>
      <c r="AC456" s="29"/>
      <c r="AD456" s="27"/>
      <c r="AE456" s="27"/>
      <c r="AF456" s="27">
        <v>46070.791666666701</v>
      </c>
      <c r="AG456" s="27"/>
      <c r="AH456" s="27"/>
      <c r="AI456" s="27" t="s">
        <v>104</v>
      </c>
      <c r="AJ456" s="27" t="s">
        <v>105</v>
      </c>
      <c r="AK456" s="27" t="s">
        <v>106</v>
      </c>
      <c r="AL456" s="27" t="s">
        <v>122</v>
      </c>
      <c r="AM456" s="27" t="s">
        <v>108</v>
      </c>
      <c r="AN4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4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4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6" s="27" t="str">
        <f>TEXT(casesIPO[[#This Row],[Created On]],"yyyy / mm")</f>
        <v>2026 / 02</v>
      </c>
      <c r="AS456" s="27" t="str">
        <f>casesIPO[[#This Row],[Interaction Type]]</f>
        <v>Return / Replace / Scrap</v>
      </c>
      <c r="AT4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57" spans="1:46" x14ac:dyDescent="0.25">
      <c r="A457" s="26">
        <v>46077.418333333299</v>
      </c>
      <c r="B457" s="27" t="s">
        <v>2715</v>
      </c>
      <c r="C457" s="27" t="s">
        <v>87</v>
      </c>
      <c r="D457" s="27" t="s">
        <v>88</v>
      </c>
      <c r="E457" s="27" t="s">
        <v>62</v>
      </c>
      <c r="F457" s="27"/>
      <c r="G457" s="27"/>
      <c r="H457" s="27" t="s">
        <v>23</v>
      </c>
      <c r="I457" s="27" t="s">
        <v>91</v>
      </c>
      <c r="J457" s="27" t="s">
        <v>251</v>
      </c>
      <c r="K457" s="27" t="s">
        <v>33</v>
      </c>
      <c r="L457" s="27" t="s">
        <v>2716</v>
      </c>
      <c r="M457" s="27" t="s">
        <v>2717</v>
      </c>
      <c r="N457" s="28" t="s">
        <v>2718</v>
      </c>
      <c r="O457" s="27" t="s">
        <v>2719</v>
      </c>
      <c r="P457" s="27" t="s">
        <v>2720</v>
      </c>
      <c r="Q457" s="27">
        <v>1</v>
      </c>
      <c r="R457" s="27" t="s">
        <v>23</v>
      </c>
      <c r="S457" s="27" t="s">
        <v>91</v>
      </c>
      <c r="T457" s="27" t="s">
        <v>251</v>
      </c>
      <c r="U457" s="27" t="s">
        <v>33</v>
      </c>
      <c r="V457" s="27">
        <v>1</v>
      </c>
      <c r="W457" s="27" t="s">
        <v>618</v>
      </c>
      <c r="X457" s="27" t="s">
        <v>619</v>
      </c>
      <c r="Y457" s="27"/>
      <c r="Z457" s="27" t="s">
        <v>53</v>
      </c>
      <c r="AA457" s="28"/>
      <c r="AB457" s="27" t="s">
        <v>2721</v>
      </c>
      <c r="AC457" s="29"/>
      <c r="AD457" s="27"/>
      <c r="AE457" s="27"/>
      <c r="AF457" s="27">
        <v>45995.791666666701</v>
      </c>
      <c r="AG457" s="27"/>
      <c r="AH457" s="27"/>
      <c r="AI457" s="27" t="s">
        <v>419</v>
      </c>
      <c r="AJ457" s="27" t="s">
        <v>134</v>
      </c>
      <c r="AK457" s="27" t="s">
        <v>1150</v>
      </c>
      <c r="AL457" s="27" t="s">
        <v>792</v>
      </c>
      <c r="AM457" s="27" t="s">
        <v>108</v>
      </c>
      <c r="AN4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4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4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7" s="27" t="str">
        <f>TEXT(casesIPO[[#This Row],[Created On]],"yyyy / mm")</f>
        <v>2026 / 02</v>
      </c>
      <c r="AS457" s="27" t="str">
        <f>casesIPO[[#This Row],[Interaction Type]]</f>
        <v>Return / Replace / Scrap</v>
      </c>
      <c r="AT45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58" spans="1:46" x14ac:dyDescent="0.25">
      <c r="A458" s="26">
        <v>46077.418333333299</v>
      </c>
      <c r="B458" s="27" t="s">
        <v>2715</v>
      </c>
      <c r="C458" s="27" t="s">
        <v>87</v>
      </c>
      <c r="D458" s="27" t="s">
        <v>88</v>
      </c>
      <c r="E458" s="27" t="s">
        <v>62</v>
      </c>
      <c r="F458" s="27"/>
      <c r="G458" s="27"/>
      <c r="H458" s="27" t="s">
        <v>23</v>
      </c>
      <c r="I458" s="27" t="s">
        <v>91</v>
      </c>
      <c r="J458" s="27" t="s">
        <v>251</v>
      </c>
      <c r="K458" s="27" t="s">
        <v>33</v>
      </c>
      <c r="L458" s="27" t="s">
        <v>2716</v>
      </c>
      <c r="M458" s="27" t="s">
        <v>2717</v>
      </c>
      <c r="N458" s="28" t="s">
        <v>2718</v>
      </c>
      <c r="O458" s="27" t="s">
        <v>2719</v>
      </c>
      <c r="P458" s="27" t="s">
        <v>2720</v>
      </c>
      <c r="Q458" s="27">
        <v>4</v>
      </c>
      <c r="R458" s="27" t="s">
        <v>23</v>
      </c>
      <c r="S458" s="27" t="s">
        <v>91</v>
      </c>
      <c r="T458" s="27" t="s">
        <v>251</v>
      </c>
      <c r="U458" s="27" t="s">
        <v>33</v>
      </c>
      <c r="V458" s="27">
        <v>1</v>
      </c>
      <c r="W458" s="27" t="s">
        <v>618</v>
      </c>
      <c r="X458" s="27" t="s">
        <v>619</v>
      </c>
      <c r="Y458" s="27"/>
      <c r="Z458" s="27" t="s">
        <v>53</v>
      </c>
      <c r="AA458" s="28"/>
      <c r="AB458" s="27" t="s">
        <v>2722</v>
      </c>
      <c r="AC458" s="29"/>
      <c r="AD458" s="27"/>
      <c r="AE458" s="27"/>
      <c r="AF458" s="27">
        <v>45995.791666666701</v>
      </c>
      <c r="AG458" s="27"/>
      <c r="AH458" s="27"/>
      <c r="AI458" s="27" t="s">
        <v>419</v>
      </c>
      <c r="AJ458" s="27" t="s">
        <v>134</v>
      </c>
      <c r="AK458" s="27" t="s">
        <v>1150</v>
      </c>
      <c r="AL458" s="27" t="s">
        <v>792</v>
      </c>
      <c r="AM458" s="27" t="s">
        <v>108</v>
      </c>
      <c r="AN4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4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4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8" s="27" t="str">
        <f>TEXT(casesIPO[[#This Row],[Created On]],"yyyy / mm")</f>
        <v>2026 / 02</v>
      </c>
      <c r="AS458" s="27" t="str">
        <f>casesIPO[[#This Row],[Interaction Type]]</f>
        <v>Return / Replace / Scrap</v>
      </c>
      <c r="AT45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59" spans="1:46" x14ac:dyDescent="0.25">
      <c r="A459" s="26">
        <v>46077.772303240701</v>
      </c>
      <c r="B459" s="27" t="s">
        <v>2723</v>
      </c>
      <c r="C459" s="27" t="s">
        <v>87</v>
      </c>
      <c r="D459" s="27" t="s">
        <v>88</v>
      </c>
      <c r="E459" s="27" t="s">
        <v>89</v>
      </c>
      <c r="F459" s="27"/>
      <c r="G459" s="27" t="s">
        <v>90</v>
      </c>
      <c r="H459" s="27" t="s">
        <v>14</v>
      </c>
      <c r="I459" s="27" t="s">
        <v>182</v>
      </c>
      <c r="J459" s="27" t="s">
        <v>1402</v>
      </c>
      <c r="K459" s="27" t="s">
        <v>34</v>
      </c>
      <c r="L459" s="27" t="s">
        <v>2724</v>
      </c>
      <c r="M459" s="27" t="s">
        <v>1116</v>
      </c>
      <c r="N459" s="28" t="s">
        <v>2725</v>
      </c>
      <c r="O459" s="27" t="s">
        <v>2726</v>
      </c>
      <c r="P459" s="27" t="s">
        <v>2725</v>
      </c>
      <c r="Q459" s="27">
        <v>3</v>
      </c>
      <c r="R459" s="27" t="s">
        <v>14</v>
      </c>
      <c r="S459" s="27" t="s">
        <v>182</v>
      </c>
      <c r="T459" s="27" t="s">
        <v>1402</v>
      </c>
      <c r="U459" s="27" t="s">
        <v>34</v>
      </c>
      <c r="V459" s="27">
        <v>1</v>
      </c>
      <c r="W459" s="27" t="s">
        <v>714</v>
      </c>
      <c r="X459" s="27" t="s">
        <v>2727</v>
      </c>
      <c r="Y459" s="27"/>
      <c r="Z459" s="27" t="s">
        <v>101</v>
      </c>
      <c r="AA459" s="28"/>
      <c r="AB459" s="27" t="s">
        <v>2728</v>
      </c>
      <c r="AC459" s="29" t="s">
        <v>1515</v>
      </c>
      <c r="AD459" s="27"/>
      <c r="AE459" s="27"/>
      <c r="AF459" s="27">
        <v>45942.833333333299</v>
      </c>
      <c r="AG459" s="27"/>
      <c r="AH459" s="27"/>
      <c r="AI459" s="27" t="s">
        <v>104</v>
      </c>
      <c r="AJ459" s="27" t="s">
        <v>105</v>
      </c>
      <c r="AK459" s="27" t="s">
        <v>106</v>
      </c>
      <c r="AL459" s="27" t="s">
        <v>695</v>
      </c>
      <c r="AM459" s="27" t="s">
        <v>108</v>
      </c>
      <c r="AN4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4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4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 Broken Arm</v>
      </c>
      <c r="AQ4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9" s="27" t="str">
        <f>TEXT(casesIPO[[#This Row],[Created On]],"yyyy / mm")</f>
        <v>2026 / 02</v>
      </c>
      <c r="AS459" s="27" t="str">
        <f>casesIPO[[#This Row],[Interaction Type]]</f>
        <v>Return / Replace / Scrap</v>
      </c>
      <c r="AT4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60" spans="1:46" x14ac:dyDescent="0.25">
      <c r="A460" s="26">
        <v>46077.779351851903</v>
      </c>
      <c r="B460" s="27" t="s">
        <v>2729</v>
      </c>
      <c r="C460" s="27" t="s">
        <v>87</v>
      </c>
      <c r="D460" s="27" t="s">
        <v>88</v>
      </c>
      <c r="E460" s="27" t="s">
        <v>110</v>
      </c>
      <c r="F460" s="27"/>
      <c r="G460" s="27"/>
      <c r="H460" s="27" t="s">
        <v>24</v>
      </c>
      <c r="I460" s="27" t="s">
        <v>111</v>
      </c>
      <c r="J460" s="27" t="s">
        <v>224</v>
      </c>
      <c r="K460" s="27" t="s">
        <v>33</v>
      </c>
      <c r="L460" s="27" t="s">
        <v>2730</v>
      </c>
      <c r="M460" s="27" t="s">
        <v>94</v>
      </c>
      <c r="N460" s="28" t="s">
        <v>2731</v>
      </c>
      <c r="O460" s="27" t="s">
        <v>2732</v>
      </c>
      <c r="P460" s="27" t="s">
        <v>2733</v>
      </c>
      <c r="Q460" s="27">
        <v>23</v>
      </c>
      <c r="R460" s="27" t="s">
        <v>24</v>
      </c>
      <c r="S460" s="27" t="s">
        <v>111</v>
      </c>
      <c r="T460" s="27" t="s">
        <v>224</v>
      </c>
      <c r="U460" s="27" t="s">
        <v>33</v>
      </c>
      <c r="V460" s="27">
        <v>2</v>
      </c>
      <c r="W460" s="27" t="s">
        <v>155</v>
      </c>
      <c r="X460" s="27" t="s">
        <v>156</v>
      </c>
      <c r="Y460" s="27"/>
      <c r="Z460" s="27" t="s">
        <v>101</v>
      </c>
      <c r="AA460" s="28"/>
      <c r="AB460" s="27" t="s">
        <v>2734</v>
      </c>
      <c r="AC460" s="29"/>
      <c r="AD460" s="27"/>
      <c r="AE460" s="27"/>
      <c r="AF460" s="27">
        <v>46064.791666666701</v>
      </c>
      <c r="AG460" s="27"/>
      <c r="AH460" s="27"/>
      <c r="AI460" s="27" t="s">
        <v>104</v>
      </c>
      <c r="AJ460" s="27" t="s">
        <v>105</v>
      </c>
      <c r="AK460" s="27" t="s">
        <v>106</v>
      </c>
      <c r="AL460" s="27" t="s">
        <v>877</v>
      </c>
      <c r="AM460" s="27" t="s">
        <v>108</v>
      </c>
      <c r="AN4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4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0" s="27" t="str">
        <f>TEXT(casesIPO[[#This Row],[Created On]],"yyyy / mm")</f>
        <v>2026 / 02</v>
      </c>
      <c r="AS460" s="27" t="str">
        <f>casesIPO[[#This Row],[Interaction Type]]</f>
        <v>Return / Replace / Scrap</v>
      </c>
      <c r="AT46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61" spans="1:46" x14ac:dyDescent="0.25">
      <c r="A461" s="26">
        <v>46077.7805324074</v>
      </c>
      <c r="B461" s="27" t="s">
        <v>2735</v>
      </c>
      <c r="C461" s="27" t="s">
        <v>87</v>
      </c>
      <c r="D461" s="27" t="s">
        <v>88</v>
      </c>
      <c r="E461" s="27" t="s">
        <v>89</v>
      </c>
      <c r="F461" s="27"/>
      <c r="G461" s="27" t="s">
        <v>90</v>
      </c>
      <c r="H461" s="27" t="s">
        <v>23</v>
      </c>
      <c r="I461" s="27" t="s">
        <v>91</v>
      </c>
      <c r="J461" s="27" t="s">
        <v>251</v>
      </c>
      <c r="K461" s="27" t="s">
        <v>33</v>
      </c>
      <c r="L461" s="27" t="s">
        <v>2736</v>
      </c>
      <c r="M461" s="27" t="s">
        <v>1116</v>
      </c>
      <c r="N461" s="28" t="s">
        <v>2737</v>
      </c>
      <c r="O461" s="27" t="s">
        <v>2738</v>
      </c>
      <c r="P461" s="27" t="s">
        <v>2739</v>
      </c>
      <c r="Q461" s="27">
        <v>2</v>
      </c>
      <c r="R461" s="27" t="s">
        <v>23</v>
      </c>
      <c r="S461" s="27" t="s">
        <v>91</v>
      </c>
      <c r="T461" s="27" t="s">
        <v>251</v>
      </c>
      <c r="U461" s="27" t="s">
        <v>33</v>
      </c>
      <c r="V461" s="27">
        <v>1</v>
      </c>
      <c r="W461" s="27" t="s">
        <v>98</v>
      </c>
      <c r="X461" s="27" t="s">
        <v>544</v>
      </c>
      <c r="Y461" s="27" t="s">
        <v>2740</v>
      </c>
      <c r="Z461" s="27" t="s">
        <v>101</v>
      </c>
      <c r="AA461" s="28"/>
      <c r="AB461" s="27" t="s">
        <v>2741</v>
      </c>
      <c r="AC461" s="29" t="s">
        <v>1635</v>
      </c>
      <c r="AD461" s="27"/>
      <c r="AE461" s="27"/>
      <c r="AF461" s="27">
        <v>45746.833333333299</v>
      </c>
      <c r="AG461" s="27"/>
      <c r="AH461" s="27"/>
      <c r="AI461" s="27" t="s">
        <v>104</v>
      </c>
      <c r="AJ461" s="27" t="s">
        <v>105</v>
      </c>
      <c r="AK461" s="27" t="s">
        <v>106</v>
      </c>
      <c r="AL461" s="27" t="s">
        <v>680</v>
      </c>
      <c r="AM461" s="27" t="s">
        <v>108</v>
      </c>
      <c r="AN4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4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Assembly Issue</v>
      </c>
      <c r="AR461" s="27" t="str">
        <f>TEXT(casesIPO[[#This Row],[Created On]],"yyyy / mm")</f>
        <v>2026 / 02</v>
      </c>
      <c r="AS461" s="27" t="str">
        <f>casesIPO[[#This Row],[Interaction Type]]</f>
        <v>Return / Replace / Scrap</v>
      </c>
      <c r="AT4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62" spans="1:46" x14ac:dyDescent="0.25">
      <c r="A462" s="26">
        <v>46078.587118055599</v>
      </c>
      <c r="B462" s="27" t="s">
        <v>2742</v>
      </c>
      <c r="C462" s="27" t="s">
        <v>87</v>
      </c>
      <c r="D462" s="27" t="s">
        <v>88</v>
      </c>
      <c r="E462" s="27" t="s">
        <v>110</v>
      </c>
      <c r="F462" s="27"/>
      <c r="G462" s="27"/>
      <c r="H462" s="27" t="s">
        <v>17</v>
      </c>
      <c r="I462" s="27" t="s">
        <v>148</v>
      </c>
      <c r="J462" s="27" t="s">
        <v>169</v>
      </c>
      <c r="K462" s="27" t="s">
        <v>35</v>
      </c>
      <c r="L462" s="27" t="s">
        <v>2743</v>
      </c>
      <c r="M462" s="27" t="s">
        <v>2744</v>
      </c>
      <c r="N462" s="28" t="s">
        <v>2745</v>
      </c>
      <c r="O462" s="27" t="s">
        <v>2746</v>
      </c>
      <c r="P462" s="27" t="s">
        <v>2747</v>
      </c>
      <c r="Q462" s="27"/>
      <c r="R462" s="27"/>
      <c r="S462" s="27"/>
      <c r="T462" s="27"/>
      <c r="U462" s="27"/>
      <c r="V462" s="27">
        <v>1</v>
      </c>
      <c r="W462" s="27"/>
      <c r="X462" s="27"/>
      <c r="Y462" s="27"/>
      <c r="Z462" s="27"/>
      <c r="AA462" s="28"/>
      <c r="AB462" s="27" t="s">
        <v>2748</v>
      </c>
      <c r="AC462" s="29"/>
      <c r="AD462" s="27"/>
      <c r="AE462" s="27"/>
      <c r="AF462" s="27">
        <v>45973.791666666701</v>
      </c>
      <c r="AG462" s="27"/>
      <c r="AH462" s="27"/>
      <c r="AI462" s="27"/>
      <c r="AJ462" s="27" t="s">
        <v>134</v>
      </c>
      <c r="AK462" s="27" t="s">
        <v>106</v>
      </c>
      <c r="AL462" s="27" t="s">
        <v>106</v>
      </c>
      <c r="AM462" s="27" t="s">
        <v>108</v>
      </c>
      <c r="AN4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2" s="27" t="str">
        <f>TEXT(casesIPO[[#This Row],[Created On]],"yyyy / mm")</f>
        <v>2026 / 02</v>
      </c>
      <c r="AS462" s="27" t="str">
        <f>casesIPO[[#This Row],[Interaction Type]]</f>
        <v>Return / Replace / Scrap</v>
      </c>
      <c r="AT4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63" spans="1:46" x14ac:dyDescent="0.25">
      <c r="A463" s="26">
        <v>46078.587118055599</v>
      </c>
      <c r="B463" s="27" t="s">
        <v>2742</v>
      </c>
      <c r="C463" s="27" t="s">
        <v>87</v>
      </c>
      <c r="D463" s="27" t="s">
        <v>88</v>
      </c>
      <c r="E463" s="27" t="s">
        <v>110</v>
      </c>
      <c r="F463" s="27"/>
      <c r="G463" s="27"/>
      <c r="H463" s="27" t="s">
        <v>17</v>
      </c>
      <c r="I463" s="27" t="s">
        <v>148</v>
      </c>
      <c r="J463" s="27" t="s">
        <v>169</v>
      </c>
      <c r="K463" s="27" t="s">
        <v>35</v>
      </c>
      <c r="L463" s="27" t="s">
        <v>2743</v>
      </c>
      <c r="M463" s="27" t="s">
        <v>2744</v>
      </c>
      <c r="N463" s="28" t="s">
        <v>2745</v>
      </c>
      <c r="O463" s="27" t="s">
        <v>2746</v>
      </c>
      <c r="P463" s="27" t="s">
        <v>2747</v>
      </c>
      <c r="Q463" s="27"/>
      <c r="R463" s="27"/>
      <c r="S463" s="27"/>
      <c r="T463" s="27"/>
      <c r="U463" s="27"/>
      <c r="V463" s="27">
        <v>1</v>
      </c>
      <c r="W463" s="27"/>
      <c r="X463" s="27"/>
      <c r="Y463" s="27"/>
      <c r="Z463" s="27"/>
      <c r="AA463" s="28"/>
      <c r="AB463" s="27" t="s">
        <v>2749</v>
      </c>
      <c r="AC463" s="29"/>
      <c r="AD463" s="27"/>
      <c r="AE463" s="27"/>
      <c r="AF463" s="27">
        <v>45973.791666666701</v>
      </c>
      <c r="AG463" s="27"/>
      <c r="AH463" s="27"/>
      <c r="AI463" s="27"/>
      <c r="AJ463" s="27" t="s">
        <v>134</v>
      </c>
      <c r="AK463" s="27" t="s">
        <v>106</v>
      </c>
      <c r="AL463" s="27" t="s">
        <v>106</v>
      </c>
      <c r="AM463" s="27" t="s">
        <v>108</v>
      </c>
      <c r="AN4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3" s="27" t="str">
        <f>TEXT(casesIPO[[#This Row],[Created On]],"yyyy / mm")</f>
        <v>2026 / 02</v>
      </c>
      <c r="AS463" s="27" t="str">
        <f>casesIPO[[#This Row],[Interaction Type]]</f>
        <v>Return / Replace / Scrap</v>
      </c>
      <c r="AT46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64" spans="1:46" x14ac:dyDescent="0.25">
      <c r="A464" s="26">
        <v>46078.702592592599</v>
      </c>
      <c r="B464" s="27" t="s">
        <v>2750</v>
      </c>
      <c r="C464" s="27" t="s">
        <v>87</v>
      </c>
      <c r="D464" s="27" t="s">
        <v>88</v>
      </c>
      <c r="E464" s="27" t="s">
        <v>89</v>
      </c>
      <c r="F464" s="27"/>
      <c r="G464" s="27" t="s">
        <v>90</v>
      </c>
      <c r="H464" s="27" t="s">
        <v>22</v>
      </c>
      <c r="I464" s="27" t="s">
        <v>124</v>
      </c>
      <c r="J464" s="27" t="s">
        <v>125</v>
      </c>
      <c r="K464" s="27" t="s">
        <v>30</v>
      </c>
      <c r="L464" s="27" t="s">
        <v>2751</v>
      </c>
      <c r="M464" s="27" t="s">
        <v>807</v>
      </c>
      <c r="N464" s="28" t="s">
        <v>2752</v>
      </c>
      <c r="O464" s="27" t="s">
        <v>2753</v>
      </c>
      <c r="P464" s="27" t="s">
        <v>2754</v>
      </c>
      <c r="Q464" s="27">
        <v>3</v>
      </c>
      <c r="R464" s="27" t="s">
        <v>22</v>
      </c>
      <c r="S464" s="27" t="s">
        <v>124</v>
      </c>
      <c r="T464" s="27" t="s">
        <v>125</v>
      </c>
      <c r="U464" s="27" t="s">
        <v>30</v>
      </c>
      <c r="V464" s="27">
        <v>1</v>
      </c>
      <c r="W464" s="27" t="s">
        <v>187</v>
      </c>
      <c r="X464" s="27" t="s">
        <v>992</v>
      </c>
      <c r="Y464" s="27"/>
      <c r="Z464" s="27" t="s">
        <v>101</v>
      </c>
      <c r="AA464" s="28"/>
      <c r="AB464" s="27" t="s">
        <v>2755</v>
      </c>
      <c r="AC464" s="29"/>
      <c r="AD464" s="27"/>
      <c r="AE464" s="27"/>
      <c r="AF464" s="27">
        <v>45695.791666666701</v>
      </c>
      <c r="AG464" s="27"/>
      <c r="AH464" s="27"/>
      <c r="AI464" s="27" t="s">
        <v>204</v>
      </c>
      <c r="AJ464" s="27" t="s">
        <v>105</v>
      </c>
      <c r="AK464" s="27" t="s">
        <v>106</v>
      </c>
      <c r="AL464" s="27" t="s">
        <v>994</v>
      </c>
      <c r="AM464" s="27" t="s">
        <v>108</v>
      </c>
      <c r="AN4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4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Warped</v>
      </c>
      <c r="AQ4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4" s="27" t="str">
        <f>TEXT(casesIPO[[#This Row],[Created On]],"yyyy / mm")</f>
        <v>2026 / 02</v>
      </c>
      <c r="AS464" s="27" t="str">
        <f>casesIPO[[#This Row],[Interaction Type]]</f>
        <v>Return / Replace / Scrap</v>
      </c>
      <c r="AT46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65" spans="1:46" x14ac:dyDescent="0.25">
      <c r="A465" s="26">
        <v>46079.410335648201</v>
      </c>
      <c r="B465" s="27" t="s">
        <v>2756</v>
      </c>
      <c r="C465" s="27" t="s">
        <v>87</v>
      </c>
      <c r="D465" s="27" t="s">
        <v>88</v>
      </c>
      <c r="E465" s="27" t="s">
        <v>110</v>
      </c>
      <c r="F465" s="27"/>
      <c r="G465" s="27"/>
      <c r="H465" s="27" t="s">
        <v>22</v>
      </c>
      <c r="I465" s="27" t="s">
        <v>124</v>
      </c>
      <c r="J465" s="27" t="s">
        <v>125</v>
      </c>
      <c r="K465" s="27" t="s">
        <v>30</v>
      </c>
      <c r="L465" s="27" t="s">
        <v>2757</v>
      </c>
      <c r="M465" s="27" t="s">
        <v>2758</v>
      </c>
      <c r="N465" s="28" t="s">
        <v>2759</v>
      </c>
      <c r="O465" s="27" t="s">
        <v>2760</v>
      </c>
      <c r="P465" s="27" t="s">
        <v>2761</v>
      </c>
      <c r="Q465" s="27"/>
      <c r="R465" s="27" t="s">
        <v>22</v>
      </c>
      <c r="S465" s="27" t="s">
        <v>124</v>
      </c>
      <c r="T465" s="27" t="s">
        <v>125</v>
      </c>
      <c r="U465" s="27" t="s">
        <v>30</v>
      </c>
      <c r="V465" s="27">
        <v>1</v>
      </c>
      <c r="W465" s="27" t="s">
        <v>1034</v>
      </c>
      <c r="X465" s="27" t="s">
        <v>2762</v>
      </c>
      <c r="Y465" s="27"/>
      <c r="Z465" s="27" t="s">
        <v>53</v>
      </c>
      <c r="AA465" s="28"/>
      <c r="AB465" s="27" t="s">
        <v>2763</v>
      </c>
      <c r="AC465" s="29"/>
      <c r="AD465" s="27"/>
      <c r="AE465" s="27"/>
      <c r="AF465" s="27"/>
      <c r="AG465" s="27">
        <v>46079</v>
      </c>
      <c r="AH465" s="27"/>
      <c r="AI465" s="27" t="s">
        <v>104</v>
      </c>
      <c r="AJ465" s="27" t="s">
        <v>105</v>
      </c>
      <c r="AK465" s="27" t="s">
        <v>1025</v>
      </c>
      <c r="AL465" s="27" t="s">
        <v>146</v>
      </c>
      <c r="AM465" s="27" t="s">
        <v>108</v>
      </c>
      <c r="AN4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4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Trim</v>
      </c>
      <c r="AQ4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5" s="27" t="str">
        <f>TEXT(casesIPO[[#This Row],[Created On]],"yyyy / mm")</f>
        <v>2026 / 02</v>
      </c>
      <c r="AS465" s="27" t="str">
        <f>casesIPO[[#This Row],[Interaction Type]]</f>
        <v>Return / Replace / Scrap</v>
      </c>
      <c r="AT46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66" spans="1:46" x14ac:dyDescent="0.25">
      <c r="A466" s="26">
        <v>46079.555011574099</v>
      </c>
      <c r="B466" s="27" t="s">
        <v>2764</v>
      </c>
      <c r="C466" s="27" t="s">
        <v>87</v>
      </c>
      <c r="D466" s="27" t="s">
        <v>194</v>
      </c>
      <c r="E466" s="27" t="s">
        <v>195</v>
      </c>
      <c r="F466" s="27"/>
      <c r="G466" s="27"/>
      <c r="H466" s="27" t="s">
        <v>22</v>
      </c>
      <c r="I466" s="27" t="s">
        <v>124</v>
      </c>
      <c r="J466" s="27" t="s">
        <v>1018</v>
      </c>
      <c r="K466" s="27" t="s">
        <v>1425</v>
      </c>
      <c r="L466" s="27" t="s">
        <v>2765</v>
      </c>
      <c r="M466" s="27" t="s">
        <v>471</v>
      </c>
      <c r="N466" s="28" t="s">
        <v>2766</v>
      </c>
      <c r="O466" s="27" t="s">
        <v>2767</v>
      </c>
      <c r="P466" s="27" t="s">
        <v>2768</v>
      </c>
      <c r="Q466" s="27"/>
      <c r="R466" s="27" t="s">
        <v>22</v>
      </c>
      <c r="S466" s="27" t="s">
        <v>124</v>
      </c>
      <c r="T466" s="27" t="s">
        <v>1018</v>
      </c>
      <c r="U466" s="27" t="s">
        <v>1425</v>
      </c>
      <c r="V466" s="27">
        <v>1</v>
      </c>
      <c r="W466" s="27" t="s">
        <v>2769</v>
      </c>
      <c r="X466" s="27" t="s">
        <v>2770</v>
      </c>
      <c r="Y466" s="27"/>
      <c r="Z466" s="27" t="s">
        <v>202</v>
      </c>
      <c r="AA466" s="28"/>
      <c r="AB466" s="27"/>
      <c r="AC466" s="29"/>
      <c r="AD466" s="27"/>
      <c r="AE466" s="27"/>
      <c r="AF466" s="27"/>
      <c r="AG466" s="27">
        <v>46079</v>
      </c>
      <c r="AH466" s="27"/>
      <c r="AI466" s="27" t="s">
        <v>204</v>
      </c>
      <c r="AJ466" s="27" t="s">
        <v>105</v>
      </c>
      <c r="AK466" s="27" t="s">
        <v>1025</v>
      </c>
      <c r="AL466" s="27" t="s">
        <v>1025</v>
      </c>
      <c r="AM466" s="27" t="s">
        <v>108</v>
      </c>
      <c r="AN4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Buying Program Error</v>
      </c>
      <c r="AP4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BP</v>
      </c>
      <c r="AQ4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6" s="27" t="str">
        <f>TEXT(casesIPO[[#This Row],[Created On]],"yyyy / mm")</f>
        <v>2026 / 02</v>
      </c>
      <c r="AS466" s="27" t="str">
        <f>casesIPO[[#This Row],[Interaction Type]]</f>
        <v>Credit / Debit Request</v>
      </c>
      <c r="AT46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67" spans="1:46" x14ac:dyDescent="0.25">
      <c r="A467" s="26">
        <v>46079.5571180556</v>
      </c>
      <c r="B467" s="27" t="s">
        <v>2771</v>
      </c>
      <c r="C467" s="27" t="s">
        <v>87</v>
      </c>
      <c r="D467" s="27" t="s">
        <v>88</v>
      </c>
      <c r="E467" s="27" t="s">
        <v>110</v>
      </c>
      <c r="F467" s="27"/>
      <c r="G467" s="27"/>
      <c r="H467" s="27" t="s">
        <v>40</v>
      </c>
      <c r="I467" s="27" t="s">
        <v>124</v>
      </c>
      <c r="J467" s="27" t="s">
        <v>2772</v>
      </c>
      <c r="K467" s="27" t="s">
        <v>2429</v>
      </c>
      <c r="L467" s="27" t="s">
        <v>2773</v>
      </c>
      <c r="M467" s="27" t="s">
        <v>471</v>
      </c>
      <c r="N467" s="28" t="s">
        <v>2774</v>
      </c>
      <c r="O467" s="27" t="s">
        <v>2775</v>
      </c>
      <c r="P467" s="27" t="s">
        <v>2776</v>
      </c>
      <c r="Q467" s="27"/>
      <c r="R467" s="27" t="s">
        <v>40</v>
      </c>
      <c r="S467" s="27" t="s">
        <v>124</v>
      </c>
      <c r="T467" s="27" t="s">
        <v>2772</v>
      </c>
      <c r="U467" s="27" t="s">
        <v>2429</v>
      </c>
      <c r="V467" s="27">
        <v>1</v>
      </c>
      <c r="W467" s="27" t="s">
        <v>811</v>
      </c>
      <c r="X467" s="27" t="s">
        <v>1491</v>
      </c>
      <c r="Y467" s="27"/>
      <c r="Z467" s="27" t="s">
        <v>101</v>
      </c>
      <c r="AA467" s="28"/>
      <c r="AB467" s="27"/>
      <c r="AC467" s="29"/>
      <c r="AD467" s="27"/>
      <c r="AE467" s="27"/>
      <c r="AF467" s="27">
        <v>46026.791666666701</v>
      </c>
      <c r="AG467" s="27"/>
      <c r="AH467" s="27"/>
      <c r="AI467" s="27" t="s">
        <v>204</v>
      </c>
      <c r="AJ467" s="27" t="s">
        <v>105</v>
      </c>
      <c r="AK467" s="27" t="s">
        <v>2434</v>
      </c>
      <c r="AL467" s="27" t="s">
        <v>2434</v>
      </c>
      <c r="AM467" s="27" t="s">
        <v>108</v>
      </c>
      <c r="AN4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Republic</v>
      </c>
      <c r="AO4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4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Frame Size Height</v>
      </c>
      <c r="AQ4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7" s="27" t="str">
        <f>TEXT(casesIPO[[#This Row],[Created On]],"yyyy / mm")</f>
        <v>2026 / 02</v>
      </c>
      <c r="AS467" s="27" t="str">
        <f>casesIPO[[#This Row],[Interaction Type]]</f>
        <v>Return / Replace / Scrap</v>
      </c>
      <c r="AT4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68" spans="1:46" x14ac:dyDescent="0.25">
      <c r="A468" s="26">
        <v>46079.635000000002</v>
      </c>
      <c r="B468" s="27" t="s">
        <v>2777</v>
      </c>
      <c r="C468" s="27" t="s">
        <v>87</v>
      </c>
      <c r="D468" s="27" t="s">
        <v>88</v>
      </c>
      <c r="E468" s="27" t="s">
        <v>110</v>
      </c>
      <c r="F468" s="27"/>
      <c r="G468" s="27"/>
      <c r="H468" s="27" t="s">
        <v>22</v>
      </c>
      <c r="I468" s="27" t="s">
        <v>124</v>
      </c>
      <c r="J468" s="27" t="s">
        <v>125</v>
      </c>
      <c r="K468" s="27" t="s">
        <v>30</v>
      </c>
      <c r="L468" s="27" t="s">
        <v>2778</v>
      </c>
      <c r="M468" s="27" t="s">
        <v>139</v>
      </c>
      <c r="N468" s="28" t="s">
        <v>2779</v>
      </c>
      <c r="O468" s="27" t="s">
        <v>2780</v>
      </c>
      <c r="P468" s="27" t="s">
        <v>2781</v>
      </c>
      <c r="Q468" s="27"/>
      <c r="R468" s="27" t="s">
        <v>22</v>
      </c>
      <c r="S468" s="27" t="s">
        <v>124</v>
      </c>
      <c r="T468" s="27" t="s">
        <v>125</v>
      </c>
      <c r="U468" s="27" t="s">
        <v>30</v>
      </c>
      <c r="V468" s="27">
        <v>1</v>
      </c>
      <c r="W468" s="27" t="s">
        <v>1034</v>
      </c>
      <c r="X468" s="27" t="s">
        <v>812</v>
      </c>
      <c r="Y468" s="27"/>
      <c r="Z468" s="27" t="s">
        <v>53</v>
      </c>
      <c r="AA468" s="28"/>
      <c r="AB468" s="27"/>
      <c r="AC468" s="29"/>
      <c r="AD468" s="27"/>
      <c r="AE468" s="27"/>
      <c r="AF468" s="27"/>
      <c r="AG468" s="27">
        <v>46079</v>
      </c>
      <c r="AH468" s="27"/>
      <c r="AI468" s="27" t="s">
        <v>1834</v>
      </c>
      <c r="AJ468" s="27" t="s">
        <v>134</v>
      </c>
      <c r="AK468" s="27" t="s">
        <v>1025</v>
      </c>
      <c r="AL468" s="27" t="s">
        <v>1025</v>
      </c>
      <c r="AM468" s="27" t="s">
        <v>108</v>
      </c>
      <c r="AN4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4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4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8" s="27" t="str">
        <f>TEXT(casesIPO[[#This Row],[Created On]],"yyyy / mm")</f>
        <v>2026 / 02</v>
      </c>
      <c r="AS468" s="27" t="str">
        <f>casesIPO[[#This Row],[Interaction Type]]</f>
        <v>Return / Replace / Scrap</v>
      </c>
      <c r="AT4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69" spans="1:46" x14ac:dyDescent="0.25">
      <c r="A469" s="26">
        <v>46079.655196759297</v>
      </c>
      <c r="B469" s="27" t="s">
        <v>2782</v>
      </c>
      <c r="C469" s="27" t="s">
        <v>87</v>
      </c>
      <c r="D469" s="27" t="s">
        <v>88</v>
      </c>
      <c r="E469" s="27" t="s">
        <v>89</v>
      </c>
      <c r="F469" s="27"/>
      <c r="G469" s="27" t="s">
        <v>168</v>
      </c>
      <c r="H469" s="27" t="s">
        <v>18</v>
      </c>
      <c r="I469" s="27" t="s">
        <v>460</v>
      </c>
      <c r="J469" s="27" t="s">
        <v>490</v>
      </c>
      <c r="K469" s="27" t="s">
        <v>32</v>
      </c>
      <c r="L469" s="27" t="s">
        <v>2783</v>
      </c>
      <c r="M469" s="27" t="s">
        <v>2784</v>
      </c>
      <c r="N469" s="28" t="s">
        <v>2785</v>
      </c>
      <c r="O469" s="27"/>
      <c r="P469" s="27"/>
      <c r="Q469" s="27"/>
      <c r="R469" s="27" t="s">
        <v>18</v>
      </c>
      <c r="S469" s="27" t="s">
        <v>460</v>
      </c>
      <c r="T469" s="27" t="s">
        <v>490</v>
      </c>
      <c r="U469" s="27" t="s">
        <v>32</v>
      </c>
      <c r="V469" s="27">
        <v>1</v>
      </c>
      <c r="W469" s="27" t="s">
        <v>266</v>
      </c>
      <c r="X469" s="27" t="s">
        <v>685</v>
      </c>
      <c r="Y469" s="27" t="s">
        <v>908</v>
      </c>
      <c r="Z469" s="27" t="s">
        <v>101</v>
      </c>
      <c r="AA469" s="28"/>
      <c r="AB469" s="27"/>
      <c r="AC469" s="29" t="s">
        <v>848</v>
      </c>
      <c r="AD469" s="27"/>
      <c r="AE469" s="27"/>
      <c r="AF469" s="27">
        <v>45865.833333333299</v>
      </c>
      <c r="AG469" s="27"/>
      <c r="AH469" s="27"/>
      <c r="AI469" s="27" t="s">
        <v>104</v>
      </c>
      <c r="AJ469" s="27" t="s">
        <v>134</v>
      </c>
      <c r="AK469" s="27" t="s">
        <v>688</v>
      </c>
      <c r="AL469" s="27" t="s">
        <v>688</v>
      </c>
      <c r="AM469" s="27" t="s">
        <v>108</v>
      </c>
      <c r="AN4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4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4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4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Lock Unresponsive</v>
      </c>
      <c r="AR469" s="27" t="str">
        <f>TEXT(casesIPO[[#This Row],[Created On]],"yyyy / mm")</f>
        <v>2026 / 02</v>
      </c>
      <c r="AS469" s="27" t="str">
        <f>casesIPO[[#This Row],[Interaction Type]]</f>
        <v>Return / Replace / Scrap</v>
      </c>
      <c r="AT46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0" spans="1:46" x14ac:dyDescent="0.25">
      <c r="A470" s="26">
        <v>46079.7348263889</v>
      </c>
      <c r="B470" s="27" t="s">
        <v>2786</v>
      </c>
      <c r="C470" s="27" t="s">
        <v>87</v>
      </c>
      <c r="D470" s="27" t="s">
        <v>88</v>
      </c>
      <c r="E470" s="27" t="s">
        <v>89</v>
      </c>
      <c r="F470" s="27"/>
      <c r="G470" s="27" t="s">
        <v>90</v>
      </c>
      <c r="H470" s="27" t="s">
        <v>14</v>
      </c>
      <c r="I470" s="27" t="s">
        <v>182</v>
      </c>
      <c r="J470" s="27" t="s">
        <v>183</v>
      </c>
      <c r="K470" s="27" t="s">
        <v>34</v>
      </c>
      <c r="L470" s="27" t="s">
        <v>2787</v>
      </c>
      <c r="M470" s="27" t="s">
        <v>1228</v>
      </c>
      <c r="N470" s="28" t="s">
        <v>2788</v>
      </c>
      <c r="O470" s="27" t="s">
        <v>2789</v>
      </c>
      <c r="P470" s="27" t="s">
        <v>2788</v>
      </c>
      <c r="Q470" s="27">
        <v>1</v>
      </c>
      <c r="R470" s="27" t="s">
        <v>14</v>
      </c>
      <c r="S470" s="27" t="s">
        <v>182</v>
      </c>
      <c r="T470" s="27" t="s">
        <v>183</v>
      </c>
      <c r="U470" s="27" t="s">
        <v>34</v>
      </c>
      <c r="V470" s="27">
        <v>1</v>
      </c>
      <c r="W470" s="27" t="s">
        <v>714</v>
      </c>
      <c r="X470" s="27" t="s">
        <v>2790</v>
      </c>
      <c r="Y470" s="27"/>
      <c r="Z470" s="27" t="s">
        <v>101</v>
      </c>
      <c r="AA470" s="28"/>
      <c r="AB470" s="27" t="s">
        <v>2791</v>
      </c>
      <c r="AC470" s="29" t="s">
        <v>190</v>
      </c>
      <c r="AD470" s="27"/>
      <c r="AE470" s="27"/>
      <c r="AF470" s="27">
        <v>45915.833333333299</v>
      </c>
      <c r="AG470" s="27"/>
      <c r="AH470" s="27"/>
      <c r="AI470" s="27" t="s">
        <v>178</v>
      </c>
      <c r="AJ470" s="27" t="s">
        <v>134</v>
      </c>
      <c r="AK470" s="27" t="s">
        <v>106</v>
      </c>
      <c r="AL470" s="27" t="s">
        <v>695</v>
      </c>
      <c r="AM470" s="27" t="s">
        <v>108</v>
      </c>
      <c r="AN4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4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4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Door Not Closing Properly</v>
      </c>
      <c r="AQ4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0" s="27" t="str">
        <f>TEXT(casesIPO[[#This Row],[Created On]],"yyyy / mm")</f>
        <v>2026 / 02</v>
      </c>
      <c r="AS470" s="27" t="str">
        <f>casesIPO[[#This Row],[Interaction Type]]</f>
        <v>Return / Replace / Scrap</v>
      </c>
      <c r="AT47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1" spans="1:46" x14ac:dyDescent="0.25">
      <c r="A471" s="26">
        <v>46080.433912036999</v>
      </c>
      <c r="B471" s="27" t="s">
        <v>2792</v>
      </c>
      <c r="C471" s="27" t="s">
        <v>87</v>
      </c>
      <c r="D471" s="27" t="s">
        <v>88</v>
      </c>
      <c r="E471" s="27" t="s">
        <v>89</v>
      </c>
      <c r="F471" s="27"/>
      <c r="G471" s="27" t="s">
        <v>90</v>
      </c>
      <c r="H471" s="27" t="s">
        <v>14</v>
      </c>
      <c r="I471" s="27" t="s">
        <v>182</v>
      </c>
      <c r="J471" s="27" t="s">
        <v>2793</v>
      </c>
      <c r="K471" s="27" t="s">
        <v>34</v>
      </c>
      <c r="L471" s="27" t="s">
        <v>2794</v>
      </c>
      <c r="M471" s="27" t="s">
        <v>2795</v>
      </c>
      <c r="N471" s="28"/>
      <c r="O471" s="27" t="s">
        <v>2796</v>
      </c>
      <c r="P471" s="27" t="s">
        <v>2797</v>
      </c>
      <c r="Q471" s="27"/>
      <c r="R471" s="27" t="s">
        <v>14</v>
      </c>
      <c r="S471" s="27" t="s">
        <v>182</v>
      </c>
      <c r="T471" s="27" t="s">
        <v>2793</v>
      </c>
      <c r="U471" s="27" t="s">
        <v>34</v>
      </c>
      <c r="V471" s="27">
        <v>1</v>
      </c>
      <c r="W471" s="27" t="s">
        <v>714</v>
      </c>
      <c r="X471" s="27" t="s">
        <v>2578</v>
      </c>
      <c r="Y471" s="27"/>
      <c r="Z471" s="27" t="s">
        <v>101</v>
      </c>
      <c r="AA471" s="28"/>
      <c r="AB471" s="27" t="s">
        <v>2798</v>
      </c>
      <c r="AC471" s="29" t="s">
        <v>2799</v>
      </c>
      <c r="AD471" s="27"/>
      <c r="AE471" s="27"/>
      <c r="AF471" s="27">
        <v>46045.083333333299</v>
      </c>
      <c r="AG471" s="27"/>
      <c r="AH471" s="27"/>
      <c r="AI471" s="27" t="s">
        <v>178</v>
      </c>
      <c r="AJ471" s="27" t="s">
        <v>134</v>
      </c>
      <c r="AK471" s="27" t="s">
        <v>191</v>
      </c>
      <c r="AL471" s="27" t="s">
        <v>192</v>
      </c>
      <c r="AM471" s="27" t="s">
        <v>108</v>
      </c>
      <c r="AN4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4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4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Programming</v>
      </c>
      <c r="AQ4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1" s="27" t="str">
        <f>TEXT(casesIPO[[#This Row],[Created On]],"yyyy / mm")</f>
        <v>2026 / 02</v>
      </c>
      <c r="AS471" s="27" t="str">
        <f>casesIPO[[#This Row],[Interaction Type]]</f>
        <v>Return / Replace / Scrap</v>
      </c>
      <c r="AT47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2" spans="1:46" x14ac:dyDescent="0.25">
      <c r="A472" s="26">
        <v>46080.486863425896</v>
      </c>
      <c r="B472" s="27" t="s">
        <v>2800</v>
      </c>
      <c r="C472" s="27" t="s">
        <v>87</v>
      </c>
      <c r="D472" s="27" t="s">
        <v>88</v>
      </c>
      <c r="E472" s="27" t="s">
        <v>110</v>
      </c>
      <c r="F472" s="27"/>
      <c r="G472" s="27"/>
      <c r="H472" s="27" t="s">
        <v>17</v>
      </c>
      <c r="I472" s="27" t="s">
        <v>148</v>
      </c>
      <c r="J472" s="27" t="s">
        <v>410</v>
      </c>
      <c r="K472" s="27" t="s">
        <v>31</v>
      </c>
      <c r="L472" s="27" t="s">
        <v>2801</v>
      </c>
      <c r="M472" s="27" t="s">
        <v>2802</v>
      </c>
      <c r="N472" s="28" t="s">
        <v>2803</v>
      </c>
      <c r="O472" s="27" t="s">
        <v>2804</v>
      </c>
      <c r="P472" s="27" t="s">
        <v>2805</v>
      </c>
      <c r="Q472" s="27">
        <v>10</v>
      </c>
      <c r="R472" s="27" t="s">
        <v>17</v>
      </c>
      <c r="S472" s="27" t="s">
        <v>148</v>
      </c>
      <c r="T472" s="27" t="s">
        <v>410</v>
      </c>
      <c r="U472" s="27" t="s">
        <v>31</v>
      </c>
      <c r="V472" s="27">
        <v>1</v>
      </c>
      <c r="W472" s="27" t="s">
        <v>119</v>
      </c>
      <c r="X472" s="27" t="s">
        <v>570</v>
      </c>
      <c r="Y472" s="27"/>
      <c r="Z472" s="27" t="s">
        <v>101</v>
      </c>
      <c r="AA472" s="28"/>
      <c r="AB472" s="27" t="s">
        <v>2806</v>
      </c>
      <c r="AC472" s="29"/>
      <c r="AD472" s="27"/>
      <c r="AE472" s="27"/>
      <c r="AF472" s="27">
        <v>46052.083333333299</v>
      </c>
      <c r="AG472" s="27"/>
      <c r="AH472" s="27"/>
      <c r="AI472" s="27" t="s">
        <v>104</v>
      </c>
      <c r="AJ472" s="27" t="s">
        <v>105</v>
      </c>
      <c r="AK472" s="27" t="s">
        <v>504</v>
      </c>
      <c r="AL472" s="27" t="s">
        <v>408</v>
      </c>
      <c r="AM472" s="27" t="s">
        <v>108</v>
      </c>
      <c r="AN4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4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4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2" s="27" t="str">
        <f>TEXT(casesIPO[[#This Row],[Created On]],"yyyy / mm")</f>
        <v>2026 / 02</v>
      </c>
      <c r="AS472" s="27" t="str">
        <f>casesIPO[[#This Row],[Interaction Type]]</f>
        <v>Return / Replace / Scrap</v>
      </c>
      <c r="AT4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3" spans="1:46" x14ac:dyDescent="0.25">
      <c r="A473" s="26">
        <v>46080.494583333297</v>
      </c>
      <c r="B473" s="27" t="s">
        <v>2807</v>
      </c>
      <c r="C473" s="27" t="s">
        <v>87</v>
      </c>
      <c r="D473" s="27" t="s">
        <v>194</v>
      </c>
      <c r="E473" s="27" t="s">
        <v>195</v>
      </c>
      <c r="F473" s="27"/>
      <c r="G473" s="27"/>
      <c r="H473" s="27" t="s">
        <v>12</v>
      </c>
      <c r="I473" s="27" t="s">
        <v>111</v>
      </c>
      <c r="J473" s="27" t="s">
        <v>112</v>
      </c>
      <c r="K473" s="27" t="s">
        <v>33</v>
      </c>
      <c r="L473" s="27" t="s">
        <v>2808</v>
      </c>
      <c r="M473" s="27" t="s">
        <v>253</v>
      </c>
      <c r="N473" s="28" t="s">
        <v>2809</v>
      </c>
      <c r="O473" s="27" t="s">
        <v>2810</v>
      </c>
      <c r="P473" s="27" t="s">
        <v>2811</v>
      </c>
      <c r="Q473" s="27">
        <v>4</v>
      </c>
      <c r="R473" s="27"/>
      <c r="S473" s="27"/>
      <c r="T473" s="27"/>
      <c r="U473" s="27"/>
      <c r="V473" s="27"/>
      <c r="W473" s="27"/>
      <c r="X473" s="27"/>
      <c r="Y473" s="27"/>
      <c r="Z473" s="27"/>
      <c r="AA473" s="28"/>
      <c r="AB473" s="27" t="s">
        <v>2812</v>
      </c>
      <c r="AC473" s="29"/>
      <c r="AD473" s="27"/>
      <c r="AE473" s="27"/>
      <c r="AF473" s="27"/>
      <c r="AG473" s="27"/>
      <c r="AH473" s="27"/>
      <c r="AI473" s="27" t="s">
        <v>204</v>
      </c>
      <c r="AJ473" s="27" t="s">
        <v>134</v>
      </c>
      <c r="AK473" s="27" t="s">
        <v>106</v>
      </c>
      <c r="AL473" s="27" t="s">
        <v>106</v>
      </c>
      <c r="AM473" s="27" t="s">
        <v>108</v>
      </c>
      <c r="AN4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3" s="27" t="str">
        <f>TEXT(casesIPO[[#This Row],[Created On]],"yyyy / mm")</f>
        <v>2026 / 02</v>
      </c>
      <c r="AS473" s="27" t="str">
        <f>casesIPO[[#This Row],[Interaction Type]]</f>
        <v>Credit / Debit Request</v>
      </c>
      <c r="AT4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74" spans="1:46" x14ac:dyDescent="0.25">
      <c r="A474" s="26">
        <v>46080.5078125</v>
      </c>
      <c r="B474" s="27" t="s">
        <v>2813</v>
      </c>
      <c r="C474" s="27" t="s">
        <v>87</v>
      </c>
      <c r="D474" s="27" t="s">
        <v>88</v>
      </c>
      <c r="E474" s="27" t="s">
        <v>89</v>
      </c>
      <c r="F474" s="27"/>
      <c r="G474" s="27" t="s">
        <v>168</v>
      </c>
      <c r="H474" s="27" t="s">
        <v>18</v>
      </c>
      <c r="I474" s="27" t="s">
        <v>460</v>
      </c>
      <c r="J474" s="27" t="s">
        <v>2814</v>
      </c>
      <c r="K474" s="27" t="s">
        <v>35</v>
      </c>
      <c r="L474" s="27" t="s">
        <v>2815</v>
      </c>
      <c r="M474" s="27" t="s">
        <v>2816</v>
      </c>
      <c r="N474" s="28"/>
      <c r="O474" s="27" t="s">
        <v>2817</v>
      </c>
      <c r="P474" s="27"/>
      <c r="Q474" s="27"/>
      <c r="R474" s="27" t="s">
        <v>18</v>
      </c>
      <c r="S474" s="27" t="s">
        <v>460</v>
      </c>
      <c r="T474" s="27" t="s">
        <v>2814</v>
      </c>
      <c r="U474" s="27" t="s">
        <v>35</v>
      </c>
      <c r="V474" s="27">
        <v>2</v>
      </c>
      <c r="W474" s="27" t="s">
        <v>266</v>
      </c>
      <c r="X474" s="27" t="s">
        <v>175</v>
      </c>
      <c r="Y474" s="27" t="s">
        <v>2818</v>
      </c>
      <c r="Z474" s="27" t="s">
        <v>101</v>
      </c>
      <c r="AA474" s="28"/>
      <c r="AB474" s="27"/>
      <c r="AC474" s="29" t="s">
        <v>282</v>
      </c>
      <c r="AD474" s="27"/>
      <c r="AE474" s="27"/>
      <c r="AF474" s="27"/>
      <c r="AG474" s="27">
        <v>46010.083333333299</v>
      </c>
      <c r="AH474" s="27"/>
      <c r="AI474" s="27" t="s">
        <v>104</v>
      </c>
      <c r="AJ474" s="27" t="s">
        <v>105</v>
      </c>
      <c r="AK474" s="27" t="s">
        <v>1924</v>
      </c>
      <c r="AL474" s="27" t="s">
        <v>1924</v>
      </c>
      <c r="AM474" s="27" t="s">
        <v>108</v>
      </c>
      <c r="AN4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4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4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4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Response from Reader</v>
      </c>
      <c r="AR474" s="27" t="str">
        <f>TEXT(casesIPO[[#This Row],[Created On]],"yyyy / mm")</f>
        <v>2026 / 02</v>
      </c>
      <c r="AS474" s="27" t="str">
        <f>casesIPO[[#This Row],[Interaction Type]]</f>
        <v>Return / Replace / Scrap</v>
      </c>
      <c r="AT47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5" spans="1:46" x14ac:dyDescent="0.25">
      <c r="A475" s="26">
        <v>46080.634560185201</v>
      </c>
      <c r="B475" s="27" t="s">
        <v>2819</v>
      </c>
      <c r="C475" s="27" t="s">
        <v>87</v>
      </c>
      <c r="D475" s="27" t="s">
        <v>88</v>
      </c>
      <c r="E475" s="27" t="s">
        <v>285</v>
      </c>
      <c r="F475" s="27"/>
      <c r="G475" s="27"/>
      <c r="H475" s="27" t="s">
        <v>22</v>
      </c>
      <c r="I475" s="27" t="s">
        <v>124</v>
      </c>
      <c r="J475" s="27" t="s">
        <v>137</v>
      </c>
      <c r="K475" s="27" t="s">
        <v>30</v>
      </c>
      <c r="L475" s="27" t="s">
        <v>2820</v>
      </c>
      <c r="M475" s="27" t="s">
        <v>2821</v>
      </c>
      <c r="N475" s="28" t="s">
        <v>2822</v>
      </c>
      <c r="O475" s="27" t="s">
        <v>2823</v>
      </c>
      <c r="P475" s="27" t="s">
        <v>2824</v>
      </c>
      <c r="Q475" s="27">
        <v>2</v>
      </c>
      <c r="R475" s="27" t="s">
        <v>22</v>
      </c>
      <c r="S475" s="27" t="s">
        <v>124</v>
      </c>
      <c r="T475" s="27" t="s">
        <v>137</v>
      </c>
      <c r="U475" s="27" t="s">
        <v>30</v>
      </c>
      <c r="V475" s="27">
        <v>14</v>
      </c>
      <c r="W475" s="27" t="s">
        <v>143</v>
      </c>
      <c r="X475" s="27" t="s">
        <v>144</v>
      </c>
      <c r="Y475" s="27"/>
      <c r="Z475" s="27" t="s">
        <v>53</v>
      </c>
      <c r="AA475" s="28"/>
      <c r="AB475" s="27"/>
      <c r="AC475" s="29"/>
      <c r="AD475" s="27"/>
      <c r="AE475" s="27"/>
      <c r="AF475" s="27">
        <v>46073</v>
      </c>
      <c r="AG475" s="27"/>
      <c r="AH475" s="27"/>
      <c r="AI475" s="27" t="s">
        <v>104</v>
      </c>
      <c r="AJ475" s="27" t="s">
        <v>134</v>
      </c>
      <c r="AK475" s="27" t="s">
        <v>813</v>
      </c>
      <c r="AL475" s="27" t="s">
        <v>813</v>
      </c>
      <c r="AM475" s="27" t="s">
        <v>108</v>
      </c>
      <c r="AN4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lost/damaged</v>
      </c>
      <c r="AP4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lost</v>
      </c>
      <c r="AQ4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5" s="27" t="str">
        <f>TEXT(casesIPO[[#This Row],[Created On]],"yyyy / mm")</f>
        <v>2026 / 02</v>
      </c>
      <c r="AS475" s="27" t="str">
        <f>casesIPO[[#This Row],[Interaction Type]]</f>
        <v>Return / Replace / Scrap</v>
      </c>
      <c r="AT4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76" spans="1:46" x14ac:dyDescent="0.25">
      <c r="A476" s="26">
        <v>46080.689513888901</v>
      </c>
      <c r="B476" s="27" t="s">
        <v>2825</v>
      </c>
      <c r="C476" s="27" t="s">
        <v>87</v>
      </c>
      <c r="D476" s="27" t="s">
        <v>88</v>
      </c>
      <c r="E476" s="27" t="s">
        <v>110</v>
      </c>
      <c r="F476" s="27"/>
      <c r="G476" s="27"/>
      <c r="H476" s="27" t="s">
        <v>40</v>
      </c>
      <c r="I476" s="27" t="s">
        <v>124</v>
      </c>
      <c r="J476" s="27" t="s">
        <v>2428</v>
      </c>
      <c r="K476" s="27" t="s">
        <v>2826</v>
      </c>
      <c r="L476" s="27" t="s">
        <v>2827</v>
      </c>
      <c r="M476" s="27" t="s">
        <v>838</v>
      </c>
      <c r="N476" s="28" t="s">
        <v>2828</v>
      </c>
      <c r="O476" s="27" t="s">
        <v>2829</v>
      </c>
      <c r="P476" s="27" t="s">
        <v>2830</v>
      </c>
      <c r="Q476" s="27">
        <v>6</v>
      </c>
      <c r="R476" s="27"/>
      <c r="S476" s="27"/>
      <c r="T476" s="27"/>
      <c r="U476" s="27"/>
      <c r="V476" s="27">
        <v>1</v>
      </c>
      <c r="W476" s="27"/>
      <c r="X476" s="27"/>
      <c r="Y476" s="27"/>
      <c r="Z476" s="27"/>
      <c r="AA476" s="28"/>
      <c r="AB476" s="27" t="s">
        <v>2831</v>
      </c>
      <c r="AC476" s="29"/>
      <c r="AD476" s="27"/>
      <c r="AE476" s="27"/>
      <c r="AF476" s="27">
        <v>46026.791666666701</v>
      </c>
      <c r="AG476" s="27"/>
      <c r="AH476" s="27"/>
      <c r="AI476" s="27"/>
      <c r="AJ476" s="27" t="s">
        <v>134</v>
      </c>
      <c r="AK476" s="27" t="s">
        <v>106</v>
      </c>
      <c r="AL476" s="27" t="s">
        <v>106</v>
      </c>
      <c r="AM476" s="27" t="s">
        <v>108</v>
      </c>
      <c r="AN4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Republic</v>
      </c>
      <c r="AO4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6" s="27" t="str">
        <f>TEXT(casesIPO[[#This Row],[Created On]],"yyyy / mm")</f>
        <v>2026 / 02</v>
      </c>
      <c r="AS476" s="27" t="str">
        <f>casesIPO[[#This Row],[Interaction Type]]</f>
        <v>Return / Replace / Scrap</v>
      </c>
      <c r="AT4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77" spans="1:46" x14ac:dyDescent="0.25">
      <c r="A477" s="26">
        <v>46076.596145833297</v>
      </c>
      <c r="B477" s="27" t="s">
        <v>2832</v>
      </c>
      <c r="C477" s="27" t="s">
        <v>87</v>
      </c>
      <c r="D477" s="27" t="s">
        <v>88</v>
      </c>
      <c r="E477" s="27" t="s">
        <v>62</v>
      </c>
      <c r="F477" s="27"/>
      <c r="G477" s="27"/>
      <c r="H477" s="27" t="s">
        <v>720</v>
      </c>
      <c r="I477" s="27" t="s">
        <v>148</v>
      </c>
      <c r="J477" s="27" t="s">
        <v>161</v>
      </c>
      <c r="K477" s="27" t="s">
        <v>31</v>
      </c>
      <c r="L477" s="27" t="s">
        <v>2833</v>
      </c>
      <c r="M477" s="27" t="s">
        <v>872</v>
      </c>
      <c r="N477" s="28" t="s">
        <v>2834</v>
      </c>
      <c r="O477" s="27" t="s">
        <v>2835</v>
      </c>
      <c r="P477" s="27" t="s">
        <v>2836</v>
      </c>
      <c r="Q477" s="27">
        <v>9</v>
      </c>
      <c r="R477" s="27" t="s">
        <v>17</v>
      </c>
      <c r="S477" s="27" t="s">
        <v>148</v>
      </c>
      <c r="T477" s="27" t="s">
        <v>161</v>
      </c>
      <c r="U477" s="27" t="s">
        <v>31</v>
      </c>
      <c r="V477" s="27">
        <v>20</v>
      </c>
      <c r="W477" s="27" t="s">
        <v>346</v>
      </c>
      <c r="X477" s="27" t="s">
        <v>347</v>
      </c>
      <c r="Y477" s="27"/>
      <c r="Z477" s="27" t="s">
        <v>285</v>
      </c>
      <c r="AA477" s="28"/>
      <c r="AB477" s="27" t="s">
        <v>2837</v>
      </c>
      <c r="AC477" s="29"/>
      <c r="AD477" s="27"/>
      <c r="AE477" s="27"/>
      <c r="AF477" s="27">
        <v>46002.791666666701</v>
      </c>
      <c r="AG477" s="27"/>
      <c r="AH477" s="27"/>
      <c r="AI477" s="27" t="s">
        <v>104</v>
      </c>
      <c r="AJ477" s="27" t="s">
        <v>105</v>
      </c>
      <c r="AK477" s="27" t="s">
        <v>106</v>
      </c>
      <c r="AL477" s="27" t="s">
        <v>803</v>
      </c>
      <c r="AM477" s="27" t="s">
        <v>108</v>
      </c>
      <c r="AN4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4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4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7" s="27" t="str">
        <f>TEXT(casesIPO[[#This Row],[Created On]],"yyyy / mm")</f>
        <v>2026 / 02</v>
      </c>
      <c r="AS477" s="27" t="str">
        <f>casesIPO[[#This Row],[Interaction Type]]</f>
        <v>Return / Replace / Scrap</v>
      </c>
      <c r="AT47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8" spans="1:46" x14ac:dyDescent="0.25">
      <c r="A478" s="26">
        <v>46076.663981481499</v>
      </c>
      <c r="B478" s="27" t="s">
        <v>2838</v>
      </c>
      <c r="C478" s="27" t="s">
        <v>87</v>
      </c>
      <c r="D478" s="27" t="s">
        <v>88</v>
      </c>
      <c r="E478" s="27" t="s">
        <v>110</v>
      </c>
      <c r="F478" s="27"/>
      <c r="G478" s="27"/>
      <c r="H478" s="27" t="s">
        <v>23</v>
      </c>
      <c r="I478" s="27" t="s">
        <v>91</v>
      </c>
      <c r="J478" s="27" t="s">
        <v>437</v>
      </c>
      <c r="K478" s="27" t="s">
        <v>33</v>
      </c>
      <c r="L478" s="27" t="s">
        <v>2839</v>
      </c>
      <c r="M478" s="27" t="s">
        <v>1123</v>
      </c>
      <c r="N478" s="28" t="s">
        <v>2840</v>
      </c>
      <c r="O478" s="27" t="s">
        <v>2841</v>
      </c>
      <c r="P478" s="27" t="s">
        <v>2842</v>
      </c>
      <c r="Q478" s="27">
        <v>1</v>
      </c>
      <c r="R478" s="27" t="s">
        <v>23</v>
      </c>
      <c r="S478" s="27" t="s">
        <v>91</v>
      </c>
      <c r="T478" s="27" t="s">
        <v>437</v>
      </c>
      <c r="U478" s="27" t="s">
        <v>33</v>
      </c>
      <c r="V478" s="27">
        <v>1</v>
      </c>
      <c r="W478" s="27" t="s">
        <v>155</v>
      </c>
      <c r="X478" s="27" t="s">
        <v>587</v>
      </c>
      <c r="Y478" s="27"/>
      <c r="Z478" s="27" t="s">
        <v>101</v>
      </c>
      <c r="AA478" s="28"/>
      <c r="AB478" s="27" t="s">
        <v>2843</v>
      </c>
      <c r="AC478" s="29"/>
      <c r="AD478" s="27"/>
      <c r="AE478" s="27"/>
      <c r="AF478" s="27">
        <v>46027.791666666701</v>
      </c>
      <c r="AG478" s="27"/>
      <c r="AH478" s="27"/>
      <c r="AI478" s="27" t="s">
        <v>104</v>
      </c>
      <c r="AJ478" s="27" t="s">
        <v>105</v>
      </c>
      <c r="AK478" s="27" t="s">
        <v>106</v>
      </c>
      <c r="AL478" s="27" t="s">
        <v>680</v>
      </c>
      <c r="AM478" s="27" t="s">
        <v>108</v>
      </c>
      <c r="AN4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4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8" s="27" t="str">
        <f>TEXT(casesIPO[[#This Row],[Created On]],"yyyy / mm")</f>
        <v>2026 / 02</v>
      </c>
      <c r="AS478" s="27" t="str">
        <f>casesIPO[[#This Row],[Interaction Type]]</f>
        <v>Return / Replace / Scrap</v>
      </c>
      <c r="AT47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9" spans="1:46" x14ac:dyDescent="0.25">
      <c r="A479" s="26">
        <v>46077.453229166698</v>
      </c>
      <c r="B479" s="27" t="s">
        <v>2844</v>
      </c>
      <c r="C479" s="27" t="s">
        <v>87</v>
      </c>
      <c r="D479" s="27" t="s">
        <v>88</v>
      </c>
      <c r="E479" s="27" t="s">
        <v>110</v>
      </c>
      <c r="F479" s="27"/>
      <c r="G479" s="27"/>
      <c r="H479" s="27" t="s">
        <v>12</v>
      </c>
      <c r="I479" s="27" t="s">
        <v>111</v>
      </c>
      <c r="J479" s="27" t="s">
        <v>923</v>
      </c>
      <c r="K479" s="27" t="s">
        <v>33</v>
      </c>
      <c r="L479" s="27" t="s">
        <v>2845</v>
      </c>
      <c r="M479" s="27" t="s">
        <v>1116</v>
      </c>
      <c r="N479" s="28" t="s">
        <v>2846</v>
      </c>
      <c r="O479" s="27" t="s">
        <v>2847</v>
      </c>
      <c r="P479" s="27" t="s">
        <v>2848</v>
      </c>
      <c r="Q479" s="27">
        <v>9</v>
      </c>
      <c r="R479" s="27" t="s">
        <v>12</v>
      </c>
      <c r="S479" s="27" t="s">
        <v>111</v>
      </c>
      <c r="T479" s="27" t="s">
        <v>923</v>
      </c>
      <c r="U479" s="27" t="s">
        <v>33</v>
      </c>
      <c r="V479" s="27">
        <v>1</v>
      </c>
      <c r="W479" s="27" t="s">
        <v>155</v>
      </c>
      <c r="X479" s="27" t="s">
        <v>156</v>
      </c>
      <c r="Y479" s="27"/>
      <c r="Z479" s="27" t="s">
        <v>101</v>
      </c>
      <c r="AA479" s="28"/>
      <c r="AB479" s="27" t="s">
        <v>2481</v>
      </c>
      <c r="AC479" s="29"/>
      <c r="AD479" s="27"/>
      <c r="AE479" s="27"/>
      <c r="AF479" s="27">
        <v>45993.791666666701</v>
      </c>
      <c r="AG479" s="27"/>
      <c r="AH479" s="27"/>
      <c r="AI479" s="27" t="s">
        <v>104</v>
      </c>
      <c r="AJ479" s="27" t="s">
        <v>105</v>
      </c>
      <c r="AK479" s="27" t="s">
        <v>106</v>
      </c>
      <c r="AL479" s="27" t="s">
        <v>122</v>
      </c>
      <c r="AM479" s="27" t="s">
        <v>108</v>
      </c>
      <c r="AN4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9" s="27" t="str">
        <f>TEXT(casesIPO[[#This Row],[Created On]],"yyyy / mm")</f>
        <v>2026 / 02</v>
      </c>
      <c r="AS479" s="27" t="str">
        <f>casesIPO[[#This Row],[Interaction Type]]</f>
        <v>Return / Replace / Scrap</v>
      </c>
      <c r="AT47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80" spans="1:46" x14ac:dyDescent="0.25">
      <c r="A480" s="26">
        <v>46079.656979166699</v>
      </c>
      <c r="B480" s="27" t="s">
        <v>2849</v>
      </c>
      <c r="C480" s="27" t="s">
        <v>87</v>
      </c>
      <c r="D480" s="27" t="s">
        <v>88</v>
      </c>
      <c r="E480" s="27" t="s">
        <v>110</v>
      </c>
      <c r="F480" s="27"/>
      <c r="G480" s="27"/>
      <c r="H480" s="27" t="s">
        <v>23</v>
      </c>
      <c r="I480" s="27" t="s">
        <v>91</v>
      </c>
      <c r="J480" s="27" t="s">
        <v>251</v>
      </c>
      <c r="K480" s="27" t="s">
        <v>33</v>
      </c>
      <c r="L480" s="27" t="s">
        <v>2850</v>
      </c>
      <c r="M480" s="27" t="s">
        <v>2115</v>
      </c>
      <c r="N480" s="28" t="s">
        <v>2851</v>
      </c>
      <c r="O480" s="27" t="s">
        <v>2852</v>
      </c>
      <c r="P480" s="27" t="s">
        <v>2853</v>
      </c>
      <c r="Q480" s="27">
        <v>1</v>
      </c>
      <c r="R480" s="27"/>
      <c r="S480" s="27"/>
      <c r="T480" s="27"/>
      <c r="U480" s="27"/>
      <c r="V480" s="27">
        <v>6</v>
      </c>
      <c r="W480" s="27"/>
      <c r="X480" s="27"/>
      <c r="Y480" s="27"/>
      <c r="Z480" s="27"/>
      <c r="AA480" s="28"/>
      <c r="AB480" s="27" t="s">
        <v>257</v>
      </c>
      <c r="AC480" s="29"/>
      <c r="AD480" s="27"/>
      <c r="AE480" s="27"/>
      <c r="AF480" s="27">
        <v>46075.791666666701</v>
      </c>
      <c r="AG480" s="27"/>
      <c r="AH480" s="27"/>
      <c r="AI480" s="27"/>
      <c r="AJ480" s="27" t="s">
        <v>134</v>
      </c>
      <c r="AK480" s="27" t="s">
        <v>106</v>
      </c>
      <c r="AL480" s="27" t="s">
        <v>106</v>
      </c>
      <c r="AM480" s="27" t="s">
        <v>108</v>
      </c>
      <c r="AN4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0" s="27" t="str">
        <f>TEXT(casesIPO[[#This Row],[Created On]],"yyyy / mm")</f>
        <v>2026 / 02</v>
      </c>
      <c r="AS480" s="27" t="str">
        <f>casesIPO[[#This Row],[Interaction Type]]</f>
        <v>Return / Replace / Scrap</v>
      </c>
      <c r="AT48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81" spans="1:46" x14ac:dyDescent="0.25">
      <c r="A481" s="26">
        <v>46076.463344907403</v>
      </c>
      <c r="B481" s="27" t="s">
        <v>2854</v>
      </c>
      <c r="C481" s="27" t="s">
        <v>87</v>
      </c>
      <c r="D481" s="27" t="s">
        <v>88</v>
      </c>
      <c r="E481" s="27" t="s">
        <v>110</v>
      </c>
      <c r="F481" s="27"/>
      <c r="G481" s="27"/>
      <c r="H481" s="27" t="s">
        <v>12</v>
      </c>
      <c r="I481" s="27" t="s">
        <v>111</v>
      </c>
      <c r="J481" s="27" t="s">
        <v>477</v>
      </c>
      <c r="K481" s="27" t="s">
        <v>33</v>
      </c>
      <c r="L481" s="27" t="s">
        <v>2855</v>
      </c>
      <c r="M481" s="27" t="s">
        <v>2717</v>
      </c>
      <c r="N481" s="28" t="s">
        <v>2856</v>
      </c>
      <c r="O481" s="27" t="s">
        <v>2857</v>
      </c>
      <c r="P481" s="27" t="s">
        <v>2858</v>
      </c>
      <c r="Q481" s="27">
        <v>2</v>
      </c>
      <c r="R481" s="27" t="s">
        <v>12</v>
      </c>
      <c r="S481" s="27" t="s">
        <v>111</v>
      </c>
      <c r="T481" s="27" t="s">
        <v>477</v>
      </c>
      <c r="U481" s="27" t="s">
        <v>33</v>
      </c>
      <c r="V481" s="27">
        <v>3</v>
      </c>
      <c r="W481" s="27" t="s">
        <v>618</v>
      </c>
      <c r="X481" s="27" t="s">
        <v>619</v>
      </c>
      <c r="Y481" s="27"/>
      <c r="Z481" s="27" t="s">
        <v>53</v>
      </c>
      <c r="AA481" s="28"/>
      <c r="AB481" s="27" t="s">
        <v>2859</v>
      </c>
      <c r="AC481" s="29"/>
      <c r="AD481" s="27"/>
      <c r="AE481" s="27"/>
      <c r="AF481" s="27">
        <v>46072.791666666701</v>
      </c>
      <c r="AG481" s="27"/>
      <c r="AH481" s="27"/>
      <c r="AI481" s="27" t="s">
        <v>419</v>
      </c>
      <c r="AJ481" s="27" t="s">
        <v>134</v>
      </c>
      <c r="AK481" s="27" t="s">
        <v>106</v>
      </c>
      <c r="AL481" s="27" t="s">
        <v>122</v>
      </c>
      <c r="AM481" s="27" t="s">
        <v>108</v>
      </c>
      <c r="AN4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4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4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1" s="27" t="str">
        <f>TEXT(casesIPO[[#This Row],[Created On]],"yyyy / mm")</f>
        <v>2026 / 02</v>
      </c>
      <c r="AS481" s="27" t="str">
        <f>casesIPO[[#This Row],[Interaction Type]]</f>
        <v>Return / Replace / Scrap</v>
      </c>
      <c r="AT48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82" spans="1:46" x14ac:dyDescent="0.25">
      <c r="A482" s="26">
        <v>46076.475995370398</v>
      </c>
      <c r="B482" s="27" t="s">
        <v>2860</v>
      </c>
      <c r="C482" s="27" t="s">
        <v>87</v>
      </c>
      <c r="D482" s="27" t="s">
        <v>88</v>
      </c>
      <c r="E482" s="27" t="s">
        <v>285</v>
      </c>
      <c r="F482" s="27"/>
      <c r="G482" s="27"/>
      <c r="H482" s="27" t="s">
        <v>24</v>
      </c>
      <c r="I482" s="27" t="s">
        <v>111</v>
      </c>
      <c r="J482" s="27" t="s">
        <v>224</v>
      </c>
      <c r="K482" s="27" t="s">
        <v>33</v>
      </c>
      <c r="L482" s="27" t="s">
        <v>2861</v>
      </c>
      <c r="M482" s="27" t="s">
        <v>2610</v>
      </c>
      <c r="N482" s="28" t="s">
        <v>2862</v>
      </c>
      <c r="O482" s="27" t="s">
        <v>2863</v>
      </c>
      <c r="P482" s="27" t="s">
        <v>2864</v>
      </c>
      <c r="Q482" s="27">
        <v>4</v>
      </c>
      <c r="R482" s="27" t="s">
        <v>24</v>
      </c>
      <c r="S482" s="27" t="s">
        <v>111</v>
      </c>
      <c r="T482" s="27" t="s">
        <v>224</v>
      </c>
      <c r="U482" s="27" t="s">
        <v>33</v>
      </c>
      <c r="V482" s="27">
        <v>1</v>
      </c>
      <c r="W482" s="27" t="s">
        <v>294</v>
      </c>
      <c r="X482" s="27" t="s">
        <v>295</v>
      </c>
      <c r="Y482" s="27"/>
      <c r="Z482" s="27" t="s">
        <v>296</v>
      </c>
      <c r="AA482" s="28"/>
      <c r="AB482" s="27" t="s">
        <v>2865</v>
      </c>
      <c r="AC482" s="29"/>
      <c r="AD482" s="27"/>
      <c r="AE482" s="27"/>
      <c r="AF482" s="27">
        <v>46062.791666666701</v>
      </c>
      <c r="AG482" s="27"/>
      <c r="AH482" s="27"/>
      <c r="AI482" s="27" t="s">
        <v>104</v>
      </c>
      <c r="AJ482" s="27" t="s">
        <v>105</v>
      </c>
      <c r="AK482" s="27" t="s">
        <v>1092</v>
      </c>
      <c r="AL482" s="27" t="s">
        <v>122</v>
      </c>
      <c r="AM482" s="27" t="s">
        <v>108</v>
      </c>
      <c r="AN4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4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4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4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2" s="27" t="str">
        <f>TEXT(casesIPO[[#This Row],[Created On]],"yyyy / mm")</f>
        <v>2026 / 02</v>
      </c>
      <c r="AS482" s="27" t="str">
        <f>casesIPO[[#This Row],[Interaction Type]]</f>
        <v>Return / Replace / Scrap</v>
      </c>
      <c r="AT48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83" spans="1:46" x14ac:dyDescent="0.25">
      <c r="A483" s="26">
        <v>46076.475995370398</v>
      </c>
      <c r="B483" s="27" t="s">
        <v>2860</v>
      </c>
      <c r="C483" s="27" t="s">
        <v>87</v>
      </c>
      <c r="D483" s="27" t="s">
        <v>88</v>
      </c>
      <c r="E483" s="27" t="s">
        <v>285</v>
      </c>
      <c r="F483" s="27"/>
      <c r="G483" s="27"/>
      <c r="H483" s="27" t="s">
        <v>24</v>
      </c>
      <c r="I483" s="27" t="s">
        <v>111</v>
      </c>
      <c r="J483" s="27" t="s">
        <v>224</v>
      </c>
      <c r="K483" s="27" t="s">
        <v>33</v>
      </c>
      <c r="L483" s="27" t="s">
        <v>2861</v>
      </c>
      <c r="M483" s="27" t="s">
        <v>2610</v>
      </c>
      <c r="N483" s="28" t="s">
        <v>2862</v>
      </c>
      <c r="O483" s="27" t="s">
        <v>2863</v>
      </c>
      <c r="P483" s="27" t="s">
        <v>2864</v>
      </c>
      <c r="Q483" s="27">
        <v>6</v>
      </c>
      <c r="R483" s="27" t="s">
        <v>24</v>
      </c>
      <c r="S483" s="27" t="s">
        <v>111</v>
      </c>
      <c r="T483" s="27" t="s">
        <v>224</v>
      </c>
      <c r="U483" s="27" t="s">
        <v>33</v>
      </c>
      <c r="V483" s="27">
        <v>1</v>
      </c>
      <c r="W483" s="27" t="s">
        <v>294</v>
      </c>
      <c r="X483" s="27" t="s">
        <v>295</v>
      </c>
      <c r="Y483" s="27"/>
      <c r="Z483" s="27" t="s">
        <v>296</v>
      </c>
      <c r="AA483" s="28"/>
      <c r="AB483" s="27" t="s">
        <v>2866</v>
      </c>
      <c r="AC483" s="29" t="s">
        <v>2867</v>
      </c>
      <c r="AD483" s="27"/>
      <c r="AE483" s="27"/>
      <c r="AF483" s="27">
        <v>46062.791666666701</v>
      </c>
      <c r="AG483" s="27"/>
      <c r="AH483" s="27"/>
      <c r="AI483" s="27" t="s">
        <v>104</v>
      </c>
      <c r="AJ483" s="27" t="s">
        <v>105</v>
      </c>
      <c r="AK483" s="27" t="s">
        <v>1092</v>
      </c>
      <c r="AL483" s="27" t="s">
        <v>122</v>
      </c>
      <c r="AM483" s="27" t="s">
        <v>108</v>
      </c>
      <c r="AN4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4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4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4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3" s="27" t="str">
        <f>TEXT(casesIPO[[#This Row],[Created On]],"yyyy / mm")</f>
        <v>2026 / 02</v>
      </c>
      <c r="AS483" s="27" t="str">
        <f>casesIPO[[#This Row],[Interaction Type]]</f>
        <v>Return / Replace / Scrap</v>
      </c>
      <c r="AT4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84" spans="1:46" x14ac:dyDescent="0.25">
      <c r="A484" s="26">
        <v>46077.539814814802</v>
      </c>
      <c r="B484" s="27" t="s">
        <v>2868</v>
      </c>
      <c r="C484" s="27" t="s">
        <v>87</v>
      </c>
      <c r="D484" s="27" t="s">
        <v>88</v>
      </c>
      <c r="E484" s="27" t="s">
        <v>110</v>
      </c>
      <c r="F484" s="27"/>
      <c r="G484" s="27"/>
      <c r="H484" s="27" t="s">
        <v>22</v>
      </c>
      <c r="I484" s="27" t="s">
        <v>124</v>
      </c>
      <c r="J484" s="27" t="s">
        <v>1018</v>
      </c>
      <c r="K484" s="27" t="s">
        <v>30</v>
      </c>
      <c r="L484" s="27" t="s">
        <v>2869</v>
      </c>
      <c r="M484" s="27" t="s">
        <v>2870</v>
      </c>
      <c r="N484" s="28" t="s">
        <v>2871</v>
      </c>
      <c r="O484" s="27" t="s">
        <v>2872</v>
      </c>
      <c r="P484" s="27" t="s">
        <v>2873</v>
      </c>
      <c r="Q484" s="27">
        <v>4</v>
      </c>
      <c r="R484" s="27" t="s">
        <v>22</v>
      </c>
      <c r="S484" s="27" t="s">
        <v>124</v>
      </c>
      <c r="T484" s="27" t="s">
        <v>1018</v>
      </c>
      <c r="U484" s="27" t="s">
        <v>30</v>
      </c>
      <c r="V484" s="27">
        <v>1</v>
      </c>
      <c r="W484" s="27" t="s">
        <v>811</v>
      </c>
      <c r="X484" s="27" t="s">
        <v>812</v>
      </c>
      <c r="Y484" s="27"/>
      <c r="Z484" s="27" t="s">
        <v>101</v>
      </c>
      <c r="AA484" s="28"/>
      <c r="AB484" s="27" t="s">
        <v>2874</v>
      </c>
      <c r="AC484" s="29"/>
      <c r="AD484" s="27"/>
      <c r="AE484" s="27"/>
      <c r="AF484" s="27">
        <v>46037.791666666701</v>
      </c>
      <c r="AG484" s="27"/>
      <c r="AH484" s="27"/>
      <c r="AI484" s="27" t="s">
        <v>104</v>
      </c>
      <c r="AJ484" s="27" t="s">
        <v>105</v>
      </c>
      <c r="AK484" s="27" t="s">
        <v>1911</v>
      </c>
      <c r="AL484" s="27" t="s">
        <v>146</v>
      </c>
      <c r="AM484" s="27" t="s">
        <v>108</v>
      </c>
      <c r="AN4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4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4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4" s="27" t="str">
        <f>TEXT(casesIPO[[#This Row],[Created On]],"yyyy / mm")</f>
        <v>2026 / 02</v>
      </c>
      <c r="AS484" s="27" t="str">
        <f>casesIPO[[#This Row],[Interaction Type]]</f>
        <v>Return / Replace / Scrap</v>
      </c>
      <c r="AT48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85" spans="1:46" x14ac:dyDescent="0.25">
      <c r="A485" s="26">
        <v>46077.539953703701</v>
      </c>
      <c r="B485" s="27" t="s">
        <v>2875</v>
      </c>
      <c r="C485" s="27" t="s">
        <v>87</v>
      </c>
      <c r="D485" s="27" t="s">
        <v>88</v>
      </c>
      <c r="E485" s="27" t="s">
        <v>89</v>
      </c>
      <c r="F485" s="27"/>
      <c r="G485" s="27" t="s">
        <v>168</v>
      </c>
      <c r="H485" s="27" t="s">
        <v>23</v>
      </c>
      <c r="I485" s="27" t="s">
        <v>91</v>
      </c>
      <c r="J485" s="27" t="s">
        <v>251</v>
      </c>
      <c r="K485" s="27" t="s">
        <v>33</v>
      </c>
      <c r="L485" s="27" t="s">
        <v>2876</v>
      </c>
      <c r="M485" s="27" t="s">
        <v>2877</v>
      </c>
      <c r="N485" s="28" t="s">
        <v>2878</v>
      </c>
      <c r="O485" s="27" t="s">
        <v>2879</v>
      </c>
      <c r="P485" s="27" t="s">
        <v>2880</v>
      </c>
      <c r="Q485" s="27"/>
      <c r="R485" s="27" t="s">
        <v>23</v>
      </c>
      <c r="S485" s="27" t="s">
        <v>91</v>
      </c>
      <c r="T485" s="27" t="s">
        <v>251</v>
      </c>
      <c r="U485" s="27" t="s">
        <v>33</v>
      </c>
      <c r="V485" s="27">
        <v>1</v>
      </c>
      <c r="W485" s="27" t="s">
        <v>266</v>
      </c>
      <c r="X485" s="27" t="s">
        <v>629</v>
      </c>
      <c r="Y485" s="27" t="s">
        <v>630</v>
      </c>
      <c r="Z485" s="27" t="s">
        <v>101</v>
      </c>
      <c r="AA485" s="28"/>
      <c r="AB485" s="27"/>
      <c r="AC485" s="29" t="s">
        <v>2881</v>
      </c>
      <c r="AD485" s="27"/>
      <c r="AE485" s="27"/>
      <c r="AF485" s="27">
        <v>45844.833333333299</v>
      </c>
      <c r="AG485" s="27"/>
      <c r="AH485" s="27"/>
      <c r="AI485" s="27" t="s">
        <v>104</v>
      </c>
      <c r="AJ485" s="27" t="s">
        <v>105</v>
      </c>
      <c r="AK485" s="27" t="s">
        <v>2882</v>
      </c>
      <c r="AL485" s="27" t="s">
        <v>122</v>
      </c>
      <c r="AM485" s="27" t="s">
        <v>108</v>
      </c>
      <c r="AN4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4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4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Motor Not Pulling / Releasing</v>
      </c>
      <c r="AR485" s="27" t="str">
        <f>TEXT(casesIPO[[#This Row],[Created On]],"yyyy / mm")</f>
        <v>2026 / 02</v>
      </c>
      <c r="AS485" s="27" t="str">
        <f>casesIPO[[#This Row],[Interaction Type]]</f>
        <v>Return / Replace / Scrap</v>
      </c>
      <c r="AT48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86" spans="1:46" x14ac:dyDescent="0.25">
      <c r="A486" s="26">
        <v>46078.229930555601</v>
      </c>
      <c r="B486" s="27" t="s">
        <v>2883</v>
      </c>
      <c r="C486" s="27" t="s">
        <v>87</v>
      </c>
      <c r="D486" s="27" t="s">
        <v>194</v>
      </c>
      <c r="E486" s="27" t="s">
        <v>2884</v>
      </c>
      <c r="F486" s="27"/>
      <c r="G486" s="27"/>
      <c r="H486" s="27" t="s">
        <v>12</v>
      </c>
      <c r="I486" s="27" t="s">
        <v>111</v>
      </c>
      <c r="J486" s="27" t="s">
        <v>112</v>
      </c>
      <c r="K486" s="27" t="s">
        <v>33</v>
      </c>
      <c r="L486" s="27" t="s">
        <v>2885</v>
      </c>
      <c r="M486" s="27" t="s">
        <v>2886</v>
      </c>
      <c r="N486" s="28" t="s">
        <v>2887</v>
      </c>
      <c r="O486" s="27" t="s">
        <v>2888</v>
      </c>
      <c r="P486" s="27" t="s">
        <v>2889</v>
      </c>
      <c r="Q486" s="27">
        <v>1</v>
      </c>
      <c r="R486" s="27" t="s">
        <v>12</v>
      </c>
      <c r="S486" s="27" t="s">
        <v>111</v>
      </c>
      <c r="T486" s="27" t="s">
        <v>112</v>
      </c>
      <c r="U486" s="27" t="s">
        <v>33</v>
      </c>
      <c r="V486" s="27">
        <v>12</v>
      </c>
      <c r="W486" s="27" t="s">
        <v>2890</v>
      </c>
      <c r="X486" s="27" t="s">
        <v>2891</v>
      </c>
      <c r="Y486" s="27"/>
      <c r="Z486" s="27" t="s">
        <v>101</v>
      </c>
      <c r="AA486" s="28"/>
      <c r="AB486" s="27" t="s">
        <v>2892</v>
      </c>
      <c r="AC486" s="29"/>
      <c r="AD486" s="27"/>
      <c r="AE486" s="27"/>
      <c r="AF486" s="27">
        <v>46076.791666666701</v>
      </c>
      <c r="AG486" s="27"/>
      <c r="AH486" s="27"/>
      <c r="AI486" s="27" t="s">
        <v>775</v>
      </c>
      <c r="AJ486" s="27" t="s">
        <v>105</v>
      </c>
      <c r="AK486" s="27" t="s">
        <v>2893</v>
      </c>
      <c r="AL486" s="27" t="s">
        <v>2893</v>
      </c>
      <c r="AM486" s="27" t="s">
        <v>159</v>
      </c>
      <c r="AN4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Surplus Inventory in Box</v>
      </c>
      <c r="AP4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Surplus Inventory In Box</v>
      </c>
      <c r="AQ4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6" s="27" t="str">
        <f>TEXT(casesIPO[[#This Row],[Created On]],"yyyy / mm")</f>
        <v>2026 / 02</v>
      </c>
      <c r="AS486" s="27" t="str">
        <f>casesIPO[[#This Row],[Interaction Type]]</f>
        <v>Credit / Debit Request</v>
      </c>
      <c r="AT48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87" spans="1:46" x14ac:dyDescent="0.25">
      <c r="A487" s="26">
        <v>46078.435462963003</v>
      </c>
      <c r="B487" s="27" t="s">
        <v>2894</v>
      </c>
      <c r="C487" s="27" t="s">
        <v>87</v>
      </c>
      <c r="D487" s="27" t="s">
        <v>88</v>
      </c>
      <c r="E487" s="27" t="s">
        <v>110</v>
      </c>
      <c r="F487" s="27"/>
      <c r="G487" s="27"/>
      <c r="H487" s="27" t="s">
        <v>17</v>
      </c>
      <c r="I487" s="27" t="s">
        <v>148</v>
      </c>
      <c r="J487" s="27" t="s">
        <v>636</v>
      </c>
      <c r="K487" s="27" t="s">
        <v>35</v>
      </c>
      <c r="L487" s="27" t="s">
        <v>2895</v>
      </c>
      <c r="M487" s="27" t="s">
        <v>253</v>
      </c>
      <c r="N487" s="28" t="s">
        <v>2896</v>
      </c>
      <c r="O487" s="27" t="s">
        <v>2897</v>
      </c>
      <c r="P487" s="27" t="s">
        <v>2898</v>
      </c>
      <c r="Q487" s="27"/>
      <c r="R487" s="27"/>
      <c r="S487" s="27"/>
      <c r="T487" s="27"/>
      <c r="U487" s="27"/>
      <c r="V487" s="27">
        <v>12</v>
      </c>
      <c r="W487" s="27"/>
      <c r="X487" s="27"/>
      <c r="Y487" s="27"/>
      <c r="Z487" s="27"/>
      <c r="AA487" s="28"/>
      <c r="AB487" s="27" t="s">
        <v>2899</v>
      </c>
      <c r="AC487" s="29"/>
      <c r="AD487" s="27"/>
      <c r="AE487" s="27"/>
      <c r="AF487" s="27">
        <v>46065.791666666701</v>
      </c>
      <c r="AG487" s="27"/>
      <c r="AH487" s="27"/>
      <c r="AI487" s="27"/>
      <c r="AJ487" s="27" t="s">
        <v>134</v>
      </c>
      <c r="AK487" s="27" t="s">
        <v>106</v>
      </c>
      <c r="AL487" s="27" t="s">
        <v>106</v>
      </c>
      <c r="AM487" s="27" t="s">
        <v>108</v>
      </c>
      <c r="AN4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7" s="27" t="str">
        <f>TEXT(casesIPO[[#This Row],[Created On]],"yyyy / mm")</f>
        <v>2026 / 02</v>
      </c>
      <c r="AS487" s="27" t="str">
        <f>casesIPO[[#This Row],[Interaction Type]]</f>
        <v>Return / Replace / Scrap</v>
      </c>
      <c r="AT4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88" spans="1:46" x14ac:dyDescent="0.25">
      <c r="A488" s="26">
        <v>46078.750960648104</v>
      </c>
      <c r="B488" s="27" t="s">
        <v>2900</v>
      </c>
      <c r="C488" s="27" t="s">
        <v>87</v>
      </c>
      <c r="D488" s="27" t="s">
        <v>88</v>
      </c>
      <c r="E488" s="27" t="s">
        <v>89</v>
      </c>
      <c r="F488" s="27"/>
      <c r="G488" s="27" t="s">
        <v>90</v>
      </c>
      <c r="H488" s="27" t="s">
        <v>17</v>
      </c>
      <c r="I488" s="27" t="s">
        <v>148</v>
      </c>
      <c r="J488" s="27" t="s">
        <v>149</v>
      </c>
      <c r="K488" s="27" t="s">
        <v>31</v>
      </c>
      <c r="L488" s="27" t="s">
        <v>2901</v>
      </c>
      <c r="M488" s="27" t="s">
        <v>1116</v>
      </c>
      <c r="N488" s="28" t="s">
        <v>2902</v>
      </c>
      <c r="O488" s="27" t="s">
        <v>2903</v>
      </c>
      <c r="P488" s="27" t="s">
        <v>2904</v>
      </c>
      <c r="Q488" s="27"/>
      <c r="R488" s="27"/>
      <c r="S488" s="27"/>
      <c r="T488" s="27"/>
      <c r="U488" s="27"/>
      <c r="V488" s="27">
        <v>1</v>
      </c>
      <c r="W488" s="27"/>
      <c r="X488" s="27"/>
      <c r="Y488" s="27"/>
      <c r="Z488" s="27"/>
      <c r="AA488" s="28"/>
      <c r="AB488" s="27" t="s">
        <v>2905</v>
      </c>
      <c r="AC488" s="29"/>
      <c r="AD488" s="27"/>
      <c r="AE488" s="27"/>
      <c r="AF488" s="27">
        <v>45937.833333333299</v>
      </c>
      <c r="AG488" s="27"/>
      <c r="AH488" s="27"/>
      <c r="AI488" s="27"/>
      <c r="AJ488" s="27" t="s">
        <v>134</v>
      </c>
      <c r="AK488" s="27" t="s">
        <v>106</v>
      </c>
      <c r="AL488" s="27" t="s">
        <v>106</v>
      </c>
      <c r="AM488" s="27" t="s">
        <v>108</v>
      </c>
      <c r="AN4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8" s="27" t="str">
        <f>TEXT(casesIPO[[#This Row],[Created On]],"yyyy / mm")</f>
        <v>2026 / 02</v>
      </c>
      <c r="AS488" s="27" t="str">
        <f>casesIPO[[#This Row],[Interaction Type]]</f>
        <v>Return / Replace / Scrap</v>
      </c>
      <c r="AT48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89" spans="1:46" x14ac:dyDescent="0.25">
      <c r="A489" s="26">
        <v>46078.7563310185</v>
      </c>
      <c r="B489" s="27" t="s">
        <v>2906</v>
      </c>
      <c r="C489" s="27" t="s">
        <v>87</v>
      </c>
      <c r="D489" s="27" t="s">
        <v>88</v>
      </c>
      <c r="E489" s="27" t="s">
        <v>89</v>
      </c>
      <c r="F489" s="27"/>
      <c r="G489" s="27" t="s">
        <v>168</v>
      </c>
      <c r="H489" s="27" t="s">
        <v>720</v>
      </c>
      <c r="I489" s="27" t="s">
        <v>148</v>
      </c>
      <c r="J489" s="27" t="s">
        <v>1248</v>
      </c>
      <c r="K489" s="27" t="s">
        <v>31</v>
      </c>
      <c r="L489" s="27" t="s">
        <v>2907</v>
      </c>
      <c r="M489" s="27" t="s">
        <v>2908</v>
      </c>
      <c r="N489" s="28" t="s">
        <v>2909</v>
      </c>
      <c r="O489" s="27" t="s">
        <v>2910</v>
      </c>
      <c r="P489" s="27" t="s">
        <v>2911</v>
      </c>
      <c r="Q489" s="27">
        <v>1</v>
      </c>
      <c r="R489" s="27" t="s">
        <v>720</v>
      </c>
      <c r="S489" s="27" t="s">
        <v>148</v>
      </c>
      <c r="T489" s="27" t="s">
        <v>1248</v>
      </c>
      <c r="U489" s="27" t="s">
        <v>31</v>
      </c>
      <c r="V489" s="27">
        <v>1</v>
      </c>
      <c r="W489" s="27" t="s">
        <v>98</v>
      </c>
      <c r="X489" s="27" t="s">
        <v>175</v>
      </c>
      <c r="Y489" s="27"/>
      <c r="Z489" s="27" t="s">
        <v>101</v>
      </c>
      <c r="AA489" s="28"/>
      <c r="AB489" s="27" t="s">
        <v>2912</v>
      </c>
      <c r="AC489" s="29" t="s">
        <v>2913</v>
      </c>
      <c r="AD489" s="27" t="s">
        <v>1930</v>
      </c>
      <c r="AE489" s="27"/>
      <c r="AF489" s="27">
        <v>46002.791666666701</v>
      </c>
      <c r="AG489" s="27">
        <v>46078.083333333299</v>
      </c>
      <c r="AH489" s="27"/>
      <c r="AI489" s="27" t="s">
        <v>178</v>
      </c>
      <c r="AJ489" s="27" t="s">
        <v>134</v>
      </c>
      <c r="AK489" s="27" t="s">
        <v>555</v>
      </c>
      <c r="AL489" s="27" t="s">
        <v>803</v>
      </c>
      <c r="AM489" s="27" t="s">
        <v>108</v>
      </c>
      <c r="AN4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4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9" s="27" t="str">
        <f>TEXT(casesIPO[[#This Row],[Created On]],"yyyy / mm")</f>
        <v>2026 / 02</v>
      </c>
      <c r="AS489" s="27" t="str">
        <f>casesIPO[[#This Row],[Interaction Type]]</f>
        <v>Return / Replace / Scrap</v>
      </c>
      <c r="AT4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90" spans="1:46" x14ac:dyDescent="0.25">
      <c r="A490" s="26">
        <v>46079.403645833299</v>
      </c>
      <c r="B490" s="27" t="s">
        <v>2914</v>
      </c>
      <c r="C490" s="27" t="s">
        <v>87</v>
      </c>
      <c r="D490" s="27" t="s">
        <v>194</v>
      </c>
      <c r="E490" s="27" t="s">
        <v>195</v>
      </c>
      <c r="F490" s="27"/>
      <c r="G490" s="27"/>
      <c r="H490" s="27" t="s">
        <v>720</v>
      </c>
      <c r="I490" s="27" t="s">
        <v>182</v>
      </c>
      <c r="J490" s="27" t="s">
        <v>2915</v>
      </c>
      <c r="K490" s="27" t="s">
        <v>288</v>
      </c>
      <c r="L490" s="27" t="s">
        <v>2916</v>
      </c>
      <c r="M490" s="27" t="s">
        <v>2917</v>
      </c>
      <c r="N490" s="28" t="s">
        <v>2918</v>
      </c>
      <c r="O490" s="27" t="s">
        <v>2919</v>
      </c>
      <c r="P490" s="27" t="s">
        <v>2920</v>
      </c>
      <c r="Q490" s="27">
        <v>1</v>
      </c>
      <c r="R490" s="27" t="s">
        <v>720</v>
      </c>
      <c r="S490" s="27" t="s">
        <v>182</v>
      </c>
      <c r="T490" s="27" t="s">
        <v>2915</v>
      </c>
      <c r="U490" s="27" t="s">
        <v>288</v>
      </c>
      <c r="V490" s="27">
        <v>6</v>
      </c>
      <c r="W490" s="27" t="s">
        <v>364</v>
      </c>
      <c r="X490" s="27" t="s">
        <v>757</v>
      </c>
      <c r="Y490" s="27"/>
      <c r="Z490" s="27" t="s">
        <v>53</v>
      </c>
      <c r="AA490" s="28"/>
      <c r="AB490" s="27" t="s">
        <v>2921</v>
      </c>
      <c r="AC490" s="29"/>
      <c r="AD490" s="27"/>
      <c r="AE490" s="27"/>
      <c r="AF490" s="27">
        <v>46078.791666666701</v>
      </c>
      <c r="AG490" s="27"/>
      <c r="AH490" s="27"/>
      <c r="AI490" s="27" t="s">
        <v>204</v>
      </c>
      <c r="AJ490" s="27" t="s">
        <v>134</v>
      </c>
      <c r="AK490" s="27" t="s">
        <v>106</v>
      </c>
      <c r="AL490" s="27" t="s">
        <v>1516</v>
      </c>
      <c r="AM490" s="27" t="s">
        <v>108</v>
      </c>
      <c r="AN4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4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4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4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0" s="27" t="str">
        <f>TEXT(casesIPO[[#This Row],[Created On]],"yyyy / mm")</f>
        <v>2026 / 02</v>
      </c>
      <c r="AS490" s="27" t="str">
        <f>casesIPO[[#This Row],[Interaction Type]]</f>
        <v>Credit / Debit Request</v>
      </c>
      <c r="AT4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91" spans="1:46" x14ac:dyDescent="0.25">
      <c r="A491" s="26">
        <v>46079.415983796302</v>
      </c>
      <c r="B491" s="27" t="s">
        <v>2922</v>
      </c>
      <c r="C491" s="27" t="s">
        <v>87</v>
      </c>
      <c r="D491" s="27" t="s">
        <v>88</v>
      </c>
      <c r="E491" s="27" t="s">
        <v>89</v>
      </c>
      <c r="F491" s="27"/>
      <c r="G491" s="27" t="s">
        <v>90</v>
      </c>
      <c r="H491" s="27" t="s">
        <v>17</v>
      </c>
      <c r="I491" s="27" t="s">
        <v>148</v>
      </c>
      <c r="J491" s="27" t="s">
        <v>169</v>
      </c>
      <c r="K491" s="27" t="s">
        <v>35</v>
      </c>
      <c r="L491" s="27" t="s">
        <v>2923</v>
      </c>
      <c r="M491" s="27" t="s">
        <v>385</v>
      </c>
      <c r="N491" s="28" t="s">
        <v>2924</v>
      </c>
      <c r="O491" s="27" t="s">
        <v>2925</v>
      </c>
      <c r="P491" s="27" t="s">
        <v>2926</v>
      </c>
      <c r="Q491" s="27"/>
      <c r="R491" s="27"/>
      <c r="S491" s="27"/>
      <c r="T491" s="27"/>
      <c r="U491" s="27"/>
      <c r="V491" s="27">
        <v>1</v>
      </c>
      <c r="W491" s="27" t="s">
        <v>378</v>
      </c>
      <c r="X491" s="27" t="s">
        <v>379</v>
      </c>
      <c r="Y491" s="27"/>
      <c r="Z491" s="27" t="s">
        <v>285</v>
      </c>
      <c r="AA491" s="28"/>
      <c r="AB491" s="27" t="s">
        <v>2927</v>
      </c>
      <c r="AC491" s="29"/>
      <c r="AD491" s="27"/>
      <c r="AE491" s="27"/>
      <c r="AF491" s="27">
        <v>46021.791666666701</v>
      </c>
      <c r="AG491" s="27"/>
      <c r="AH491" s="27"/>
      <c r="AI491" s="27"/>
      <c r="AJ491" s="27" t="s">
        <v>134</v>
      </c>
      <c r="AK491" s="27" t="s">
        <v>106</v>
      </c>
      <c r="AL491" s="27" t="s">
        <v>106</v>
      </c>
      <c r="AM491" s="27" t="s">
        <v>108</v>
      </c>
      <c r="AN4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4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4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1" s="27" t="str">
        <f>TEXT(casesIPO[[#This Row],[Created On]],"yyyy / mm")</f>
        <v>2026 / 02</v>
      </c>
      <c r="AS491" s="27" t="str">
        <f>casesIPO[[#This Row],[Interaction Type]]</f>
        <v>Return / Replace / Scrap</v>
      </c>
      <c r="AT4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92" spans="1:46" x14ac:dyDescent="0.25">
      <c r="A492" s="26">
        <v>46079.547175925902</v>
      </c>
      <c r="B492" s="27" t="s">
        <v>2928</v>
      </c>
      <c r="C492" s="27" t="s">
        <v>87</v>
      </c>
      <c r="D492" s="27" t="s">
        <v>88</v>
      </c>
      <c r="E492" s="27" t="s">
        <v>110</v>
      </c>
      <c r="F492" s="27"/>
      <c r="G492" s="27"/>
      <c r="H492" s="27" t="s">
        <v>23</v>
      </c>
      <c r="I492" s="27" t="s">
        <v>91</v>
      </c>
      <c r="J492" s="27" t="s">
        <v>92</v>
      </c>
      <c r="K492" s="27" t="s">
        <v>33</v>
      </c>
      <c r="L492" s="27" t="s">
        <v>2929</v>
      </c>
      <c r="M492" s="27" t="s">
        <v>2057</v>
      </c>
      <c r="N492" s="28" t="s">
        <v>2930</v>
      </c>
      <c r="O492" s="27" t="s">
        <v>2931</v>
      </c>
      <c r="P492" s="27" t="s">
        <v>2932</v>
      </c>
      <c r="Q492" s="27">
        <v>1</v>
      </c>
      <c r="R492" s="27"/>
      <c r="S492" s="27"/>
      <c r="T492" s="27"/>
      <c r="U492" s="27"/>
      <c r="V492" s="27">
        <v>1</v>
      </c>
      <c r="W492" s="27"/>
      <c r="X492" s="27"/>
      <c r="Y492" s="27"/>
      <c r="Z492" s="27"/>
      <c r="AA492" s="28"/>
      <c r="AB492" s="27" t="s">
        <v>657</v>
      </c>
      <c r="AC492" s="29"/>
      <c r="AD492" s="27"/>
      <c r="AE492" s="27"/>
      <c r="AF492" s="27">
        <v>46075.791666666701</v>
      </c>
      <c r="AG492" s="27"/>
      <c r="AH492" s="27"/>
      <c r="AI492" s="27"/>
      <c r="AJ492" s="27" t="s">
        <v>134</v>
      </c>
      <c r="AK492" s="27" t="s">
        <v>106</v>
      </c>
      <c r="AL492" s="27" t="s">
        <v>106</v>
      </c>
      <c r="AM492" s="27" t="s">
        <v>108</v>
      </c>
      <c r="AN4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2" s="27" t="str">
        <f>TEXT(casesIPO[[#This Row],[Created On]],"yyyy / mm")</f>
        <v>2026 / 02</v>
      </c>
      <c r="AS492" s="27" t="str">
        <f>casesIPO[[#This Row],[Interaction Type]]</f>
        <v>Return / Replace / Scrap</v>
      </c>
      <c r="AT49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93" spans="1:46" x14ac:dyDescent="0.25">
      <c r="A493" s="26">
        <v>46079.547175925902</v>
      </c>
      <c r="B493" s="27" t="s">
        <v>2928</v>
      </c>
      <c r="C493" s="27" t="s">
        <v>87</v>
      </c>
      <c r="D493" s="27" t="s">
        <v>88</v>
      </c>
      <c r="E493" s="27" t="s">
        <v>110</v>
      </c>
      <c r="F493" s="27"/>
      <c r="G493" s="27"/>
      <c r="H493" s="27" t="s">
        <v>23</v>
      </c>
      <c r="I493" s="27" t="s">
        <v>91</v>
      </c>
      <c r="J493" s="27" t="s">
        <v>92</v>
      </c>
      <c r="K493" s="27" t="s">
        <v>33</v>
      </c>
      <c r="L493" s="27" t="s">
        <v>2929</v>
      </c>
      <c r="M493" s="27" t="s">
        <v>2057</v>
      </c>
      <c r="N493" s="28" t="s">
        <v>2930</v>
      </c>
      <c r="O493" s="27" t="s">
        <v>2931</v>
      </c>
      <c r="P493" s="27" t="s">
        <v>2932</v>
      </c>
      <c r="Q493" s="27">
        <v>2</v>
      </c>
      <c r="R493" s="27"/>
      <c r="S493" s="27"/>
      <c r="T493" s="27"/>
      <c r="U493" s="27"/>
      <c r="V493" s="27">
        <v>1</v>
      </c>
      <c r="W493" s="27"/>
      <c r="X493" s="27"/>
      <c r="Y493" s="27"/>
      <c r="Z493" s="27"/>
      <c r="AA493" s="28"/>
      <c r="AB493" s="27" t="s">
        <v>657</v>
      </c>
      <c r="AC493" s="29"/>
      <c r="AD493" s="27"/>
      <c r="AE493" s="27"/>
      <c r="AF493" s="27">
        <v>46075.791666666701</v>
      </c>
      <c r="AG493" s="27"/>
      <c r="AH493" s="27"/>
      <c r="AI493" s="27"/>
      <c r="AJ493" s="27" t="s">
        <v>134</v>
      </c>
      <c r="AK493" s="27" t="s">
        <v>106</v>
      </c>
      <c r="AL493" s="27" t="s">
        <v>106</v>
      </c>
      <c r="AM493" s="27" t="s">
        <v>108</v>
      </c>
      <c r="AN4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3" s="27" t="str">
        <f>TEXT(casesIPO[[#This Row],[Created On]],"yyyy / mm")</f>
        <v>2026 / 02</v>
      </c>
      <c r="AS493" s="27" t="str">
        <f>casesIPO[[#This Row],[Interaction Type]]</f>
        <v>Return / Replace / Scrap</v>
      </c>
      <c r="AT4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94" spans="1:46" x14ac:dyDescent="0.25">
      <c r="A494" s="26">
        <v>46079.622523148202</v>
      </c>
      <c r="B494" s="27" t="s">
        <v>2933</v>
      </c>
      <c r="C494" s="27" t="s">
        <v>87</v>
      </c>
      <c r="D494" s="27" t="s">
        <v>88</v>
      </c>
      <c r="E494" s="27" t="s">
        <v>110</v>
      </c>
      <c r="F494" s="27"/>
      <c r="G494" s="27"/>
      <c r="H494" s="27" t="s">
        <v>17</v>
      </c>
      <c r="I494" s="27" t="s">
        <v>148</v>
      </c>
      <c r="J494" s="27" t="s">
        <v>149</v>
      </c>
      <c r="K494" s="27" t="s">
        <v>31</v>
      </c>
      <c r="L494" s="27" t="s">
        <v>2934</v>
      </c>
      <c r="M494" s="27" t="s">
        <v>2256</v>
      </c>
      <c r="N494" s="28" t="s">
        <v>2935</v>
      </c>
      <c r="O494" s="27" t="s">
        <v>2936</v>
      </c>
      <c r="P494" s="27" t="s">
        <v>2937</v>
      </c>
      <c r="Q494" s="27"/>
      <c r="R494" s="27"/>
      <c r="S494" s="27"/>
      <c r="T494" s="27"/>
      <c r="U494" s="27"/>
      <c r="V494" s="27">
        <v>4</v>
      </c>
      <c r="W494" s="27"/>
      <c r="X494" s="27"/>
      <c r="Y494" s="27"/>
      <c r="Z494" s="27"/>
      <c r="AA494" s="28"/>
      <c r="AB494" s="27" t="s">
        <v>2938</v>
      </c>
      <c r="AC494" s="29"/>
      <c r="AD494" s="27"/>
      <c r="AE494" s="27"/>
      <c r="AF494" s="27">
        <v>45530.833333333299</v>
      </c>
      <c r="AG494" s="27"/>
      <c r="AH494" s="27"/>
      <c r="AI494" s="27"/>
      <c r="AJ494" s="27" t="s">
        <v>134</v>
      </c>
      <c r="AK494" s="27" t="s">
        <v>106</v>
      </c>
      <c r="AL494" s="27" t="s">
        <v>106</v>
      </c>
      <c r="AM494" s="27" t="s">
        <v>108</v>
      </c>
      <c r="AN4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4" s="27" t="str">
        <f>TEXT(casesIPO[[#This Row],[Created On]],"yyyy / mm")</f>
        <v>2026 / 02</v>
      </c>
      <c r="AS494" s="27" t="str">
        <f>casesIPO[[#This Row],[Interaction Type]]</f>
        <v>Return / Replace / Scrap</v>
      </c>
      <c r="AT49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95" spans="1:46" x14ac:dyDescent="0.25">
      <c r="A495" s="26">
        <v>46079.647291666697</v>
      </c>
      <c r="B495" s="27" t="s">
        <v>2939</v>
      </c>
      <c r="C495" s="27" t="s">
        <v>87</v>
      </c>
      <c r="D495" s="27" t="s">
        <v>88</v>
      </c>
      <c r="E495" s="27" t="s">
        <v>285</v>
      </c>
      <c r="F495" s="27"/>
      <c r="G495" s="27"/>
      <c r="H495" s="27" t="s">
        <v>17</v>
      </c>
      <c r="I495" s="27" t="s">
        <v>148</v>
      </c>
      <c r="J495" s="27" t="s">
        <v>2940</v>
      </c>
      <c r="K495" s="27" t="s">
        <v>32</v>
      </c>
      <c r="L495" s="27" t="s">
        <v>2941</v>
      </c>
      <c r="M495" s="27" t="s">
        <v>2942</v>
      </c>
      <c r="N495" s="28" t="s">
        <v>2943</v>
      </c>
      <c r="O495" s="27" t="s">
        <v>2944</v>
      </c>
      <c r="P495" s="27" t="s">
        <v>2945</v>
      </c>
      <c r="Q495" s="27">
        <v>5</v>
      </c>
      <c r="R495" s="27" t="s">
        <v>286</v>
      </c>
      <c r="S495" s="27" t="s">
        <v>148</v>
      </c>
      <c r="T495" s="27" t="s">
        <v>2020</v>
      </c>
      <c r="U495" s="27" t="s">
        <v>32</v>
      </c>
      <c r="V495" s="27">
        <v>72</v>
      </c>
      <c r="W495" s="27" t="s">
        <v>2946</v>
      </c>
      <c r="X495" s="27" t="s">
        <v>2947</v>
      </c>
      <c r="Y495" s="27"/>
      <c r="Z495" s="27" t="s">
        <v>133</v>
      </c>
      <c r="AA495" s="28"/>
      <c r="AB495" s="27" t="s">
        <v>2948</v>
      </c>
      <c r="AC495" s="29"/>
      <c r="AD495" s="27"/>
      <c r="AE495" s="27"/>
      <c r="AF495" s="27">
        <v>46072.083333333299</v>
      </c>
      <c r="AG495" s="27"/>
      <c r="AH495" s="27"/>
      <c r="AI495" s="27" t="s">
        <v>2949</v>
      </c>
      <c r="AJ495" s="27" t="s">
        <v>134</v>
      </c>
      <c r="AK495" s="27" t="s">
        <v>407</v>
      </c>
      <c r="AL495" s="27" t="s">
        <v>407</v>
      </c>
      <c r="AM495" s="27" t="s">
        <v>108</v>
      </c>
      <c r="AN4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 To</v>
      </c>
      <c r="AP4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Address</v>
      </c>
      <c r="AQ4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5" s="27" t="str">
        <f>TEXT(casesIPO[[#This Row],[Created On]],"yyyy / mm")</f>
        <v>2026 / 02</v>
      </c>
      <c r="AS495" s="27" t="str">
        <f>casesIPO[[#This Row],[Interaction Type]]</f>
        <v>Return / Replace / Scrap</v>
      </c>
      <c r="AT4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96" spans="1:46" x14ac:dyDescent="0.25">
      <c r="A496" s="26">
        <v>46079.647291666697</v>
      </c>
      <c r="B496" s="27" t="s">
        <v>2939</v>
      </c>
      <c r="C496" s="27" t="s">
        <v>87</v>
      </c>
      <c r="D496" s="27" t="s">
        <v>88</v>
      </c>
      <c r="E496" s="27" t="s">
        <v>285</v>
      </c>
      <c r="F496" s="27"/>
      <c r="G496" s="27"/>
      <c r="H496" s="27" t="s">
        <v>17</v>
      </c>
      <c r="I496" s="27" t="s">
        <v>148</v>
      </c>
      <c r="J496" s="27" t="s">
        <v>2940</v>
      </c>
      <c r="K496" s="27" t="s">
        <v>32</v>
      </c>
      <c r="L496" s="27" t="s">
        <v>2941</v>
      </c>
      <c r="M496" s="27" t="s">
        <v>2942</v>
      </c>
      <c r="N496" s="28" t="s">
        <v>2943</v>
      </c>
      <c r="O496" s="27" t="s">
        <v>2944</v>
      </c>
      <c r="P496" s="27" t="s">
        <v>2945</v>
      </c>
      <c r="Q496" s="27">
        <v>6</v>
      </c>
      <c r="R496" s="27" t="s">
        <v>286</v>
      </c>
      <c r="S496" s="27" t="s">
        <v>148</v>
      </c>
      <c r="T496" s="27" t="s">
        <v>2020</v>
      </c>
      <c r="U496" s="27" t="s">
        <v>32</v>
      </c>
      <c r="V496" s="27">
        <v>255</v>
      </c>
      <c r="W496" s="27" t="s">
        <v>2946</v>
      </c>
      <c r="X496" s="27" t="s">
        <v>2947</v>
      </c>
      <c r="Y496" s="27"/>
      <c r="Z496" s="27" t="s">
        <v>133</v>
      </c>
      <c r="AA496" s="28"/>
      <c r="AB496" s="27" t="s">
        <v>2950</v>
      </c>
      <c r="AC496" s="29"/>
      <c r="AD496" s="27"/>
      <c r="AE496" s="27"/>
      <c r="AF496" s="27">
        <v>46072.083333333299</v>
      </c>
      <c r="AG496" s="27"/>
      <c r="AH496" s="27"/>
      <c r="AI496" s="27" t="s">
        <v>2949</v>
      </c>
      <c r="AJ496" s="27" t="s">
        <v>134</v>
      </c>
      <c r="AK496" s="27" t="s">
        <v>407</v>
      </c>
      <c r="AL496" s="27" t="s">
        <v>407</v>
      </c>
      <c r="AM496" s="27" t="s">
        <v>108</v>
      </c>
      <c r="AN4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 To</v>
      </c>
      <c r="AP4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Address</v>
      </c>
      <c r="AQ4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6" s="27" t="str">
        <f>TEXT(casesIPO[[#This Row],[Created On]],"yyyy / mm")</f>
        <v>2026 / 02</v>
      </c>
      <c r="AS496" s="27" t="str">
        <f>casesIPO[[#This Row],[Interaction Type]]</f>
        <v>Return / Replace / Scrap</v>
      </c>
      <c r="AT49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97" spans="1:46" x14ac:dyDescent="0.25">
      <c r="A497" s="26">
        <v>46079.647291666697</v>
      </c>
      <c r="B497" s="27" t="s">
        <v>2939</v>
      </c>
      <c r="C497" s="27" t="s">
        <v>87</v>
      </c>
      <c r="D497" s="27" t="s">
        <v>88</v>
      </c>
      <c r="E497" s="27" t="s">
        <v>285</v>
      </c>
      <c r="F497" s="27"/>
      <c r="G497" s="27"/>
      <c r="H497" s="27" t="s">
        <v>17</v>
      </c>
      <c r="I497" s="27" t="s">
        <v>148</v>
      </c>
      <c r="J497" s="27" t="s">
        <v>2940</v>
      </c>
      <c r="K497" s="27" t="s">
        <v>32</v>
      </c>
      <c r="L497" s="27" t="s">
        <v>2941</v>
      </c>
      <c r="M497" s="27" t="s">
        <v>2942</v>
      </c>
      <c r="N497" s="28" t="s">
        <v>2943</v>
      </c>
      <c r="O497" s="27" t="s">
        <v>2944</v>
      </c>
      <c r="P497" s="27" t="s">
        <v>2945</v>
      </c>
      <c r="Q497" s="27">
        <v>7</v>
      </c>
      <c r="R497" s="27" t="s">
        <v>286</v>
      </c>
      <c r="S497" s="27" t="s">
        <v>148</v>
      </c>
      <c r="T497" s="27" t="s">
        <v>2020</v>
      </c>
      <c r="U497" s="27" t="s">
        <v>32</v>
      </c>
      <c r="V497" s="27">
        <v>116</v>
      </c>
      <c r="W497" s="27" t="s">
        <v>2946</v>
      </c>
      <c r="X497" s="27" t="s">
        <v>2947</v>
      </c>
      <c r="Y497" s="27"/>
      <c r="Z497" s="27" t="s">
        <v>133</v>
      </c>
      <c r="AA497" s="28"/>
      <c r="AB497" s="27" t="s">
        <v>2948</v>
      </c>
      <c r="AC497" s="29"/>
      <c r="AD497" s="27"/>
      <c r="AE497" s="27"/>
      <c r="AF497" s="27">
        <v>46072.083333333299</v>
      </c>
      <c r="AG497" s="27"/>
      <c r="AH497" s="27"/>
      <c r="AI497" s="27" t="s">
        <v>2949</v>
      </c>
      <c r="AJ497" s="27" t="s">
        <v>134</v>
      </c>
      <c r="AK497" s="27" t="s">
        <v>407</v>
      </c>
      <c r="AL497" s="27" t="s">
        <v>407</v>
      </c>
      <c r="AM497" s="27" t="s">
        <v>108</v>
      </c>
      <c r="AN4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 To</v>
      </c>
      <c r="AP4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Address</v>
      </c>
      <c r="AQ4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7" s="27" t="str">
        <f>TEXT(casesIPO[[#This Row],[Created On]],"yyyy / mm")</f>
        <v>2026 / 02</v>
      </c>
      <c r="AS497" s="27" t="str">
        <f>casesIPO[[#This Row],[Interaction Type]]</f>
        <v>Return / Replace / Scrap</v>
      </c>
      <c r="AT4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98" spans="1:46" x14ac:dyDescent="0.25">
      <c r="A498" s="26">
        <v>46079.647291666697</v>
      </c>
      <c r="B498" s="27" t="s">
        <v>2939</v>
      </c>
      <c r="C498" s="27" t="s">
        <v>87</v>
      </c>
      <c r="D498" s="27" t="s">
        <v>88</v>
      </c>
      <c r="E498" s="27" t="s">
        <v>285</v>
      </c>
      <c r="F498" s="27"/>
      <c r="G498" s="27"/>
      <c r="H498" s="27" t="s">
        <v>17</v>
      </c>
      <c r="I498" s="27" t="s">
        <v>148</v>
      </c>
      <c r="J498" s="27" t="s">
        <v>2940</v>
      </c>
      <c r="K498" s="27" t="s">
        <v>32</v>
      </c>
      <c r="L498" s="27" t="s">
        <v>2941</v>
      </c>
      <c r="M498" s="27" t="s">
        <v>2942</v>
      </c>
      <c r="N498" s="28" t="s">
        <v>2943</v>
      </c>
      <c r="O498" s="27" t="s">
        <v>2944</v>
      </c>
      <c r="P498" s="27" t="s">
        <v>2945</v>
      </c>
      <c r="Q498" s="27">
        <v>3</v>
      </c>
      <c r="R498" s="27" t="s">
        <v>17</v>
      </c>
      <c r="S498" s="27" t="s">
        <v>148</v>
      </c>
      <c r="T498" s="27" t="s">
        <v>2940</v>
      </c>
      <c r="U498" s="27" t="s">
        <v>32</v>
      </c>
      <c r="V498" s="27">
        <v>68</v>
      </c>
      <c r="W498" s="27" t="s">
        <v>2946</v>
      </c>
      <c r="X498" s="27" t="s">
        <v>2947</v>
      </c>
      <c r="Y498" s="27"/>
      <c r="Z498" s="27" t="s">
        <v>133</v>
      </c>
      <c r="AA498" s="28"/>
      <c r="AB498" s="27" t="s">
        <v>2951</v>
      </c>
      <c r="AC498" s="29"/>
      <c r="AD498" s="27"/>
      <c r="AE498" s="27"/>
      <c r="AF498" s="27">
        <v>46072.083333333299</v>
      </c>
      <c r="AG498" s="27"/>
      <c r="AH498" s="27"/>
      <c r="AI498" s="27" t="s">
        <v>2949</v>
      </c>
      <c r="AJ498" s="27" t="s">
        <v>134</v>
      </c>
      <c r="AK498" s="27" t="s">
        <v>407</v>
      </c>
      <c r="AL498" s="27" t="s">
        <v>407</v>
      </c>
      <c r="AM498" s="27" t="s">
        <v>108</v>
      </c>
      <c r="AN4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 To</v>
      </c>
      <c r="AP4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Address</v>
      </c>
      <c r="AQ4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8" s="27" t="str">
        <f>TEXT(casesIPO[[#This Row],[Created On]],"yyyy / mm")</f>
        <v>2026 / 02</v>
      </c>
      <c r="AS498" s="27" t="str">
        <f>casesIPO[[#This Row],[Interaction Type]]</f>
        <v>Return / Replace / Scrap</v>
      </c>
      <c r="AT4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99" spans="1:46" x14ac:dyDescent="0.25">
      <c r="A499" s="26">
        <v>46079.647291666697</v>
      </c>
      <c r="B499" s="27" t="s">
        <v>2939</v>
      </c>
      <c r="C499" s="27" t="s">
        <v>87</v>
      </c>
      <c r="D499" s="27" t="s">
        <v>88</v>
      </c>
      <c r="E499" s="27" t="s">
        <v>285</v>
      </c>
      <c r="F499" s="27"/>
      <c r="G499" s="27"/>
      <c r="H499" s="27" t="s">
        <v>17</v>
      </c>
      <c r="I499" s="27" t="s">
        <v>148</v>
      </c>
      <c r="J499" s="27" t="s">
        <v>2940</v>
      </c>
      <c r="K499" s="27" t="s">
        <v>32</v>
      </c>
      <c r="L499" s="27" t="s">
        <v>2941</v>
      </c>
      <c r="M499" s="27" t="s">
        <v>2942</v>
      </c>
      <c r="N499" s="28" t="s">
        <v>2943</v>
      </c>
      <c r="O499" s="27" t="s">
        <v>2944</v>
      </c>
      <c r="P499" s="27" t="s">
        <v>2945</v>
      </c>
      <c r="Q499" s="27">
        <v>4</v>
      </c>
      <c r="R499" s="27" t="s">
        <v>17</v>
      </c>
      <c r="S499" s="27" t="s">
        <v>148</v>
      </c>
      <c r="T499" s="27" t="s">
        <v>2940</v>
      </c>
      <c r="U499" s="27" t="s">
        <v>32</v>
      </c>
      <c r="V499" s="27">
        <v>79</v>
      </c>
      <c r="W499" s="27" t="s">
        <v>2946</v>
      </c>
      <c r="X499" s="27" t="s">
        <v>2947</v>
      </c>
      <c r="Y499" s="27"/>
      <c r="Z499" s="27" t="s">
        <v>133</v>
      </c>
      <c r="AA499" s="28"/>
      <c r="AB499" s="27" t="s">
        <v>2951</v>
      </c>
      <c r="AC499" s="29"/>
      <c r="AD499" s="27"/>
      <c r="AE499" s="27"/>
      <c r="AF499" s="27">
        <v>46072.083333333299</v>
      </c>
      <c r="AG499" s="27"/>
      <c r="AH499" s="27"/>
      <c r="AI499" s="27" t="s">
        <v>2949</v>
      </c>
      <c r="AJ499" s="27" t="s">
        <v>134</v>
      </c>
      <c r="AK499" s="27" t="s">
        <v>407</v>
      </c>
      <c r="AL499" s="27" t="s">
        <v>407</v>
      </c>
      <c r="AM499" s="27" t="s">
        <v>108</v>
      </c>
      <c r="AN4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 To</v>
      </c>
      <c r="AP4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Address</v>
      </c>
      <c r="AQ4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9" s="27" t="str">
        <f>TEXT(casesIPO[[#This Row],[Created On]],"yyyy / mm")</f>
        <v>2026 / 02</v>
      </c>
      <c r="AS499" s="27" t="str">
        <f>casesIPO[[#This Row],[Interaction Type]]</f>
        <v>Return / Replace / Scrap</v>
      </c>
      <c r="AT4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00" spans="1:46" x14ac:dyDescent="0.25">
      <c r="A500" s="26">
        <v>46080.305312500001</v>
      </c>
      <c r="B500" s="27" t="s">
        <v>2952</v>
      </c>
      <c r="C500" s="27" t="s">
        <v>87</v>
      </c>
      <c r="D500" s="27" t="s">
        <v>194</v>
      </c>
      <c r="E500" s="27" t="s">
        <v>195</v>
      </c>
      <c r="F500" s="27"/>
      <c r="G500" s="27"/>
      <c r="H500" s="27" t="s">
        <v>21</v>
      </c>
      <c r="I500" s="27" t="s">
        <v>272</v>
      </c>
      <c r="J500" s="27" t="s">
        <v>2953</v>
      </c>
      <c r="K500" s="27" t="s">
        <v>35</v>
      </c>
      <c r="L500" s="27" t="s">
        <v>2954</v>
      </c>
      <c r="M500" s="27" t="s">
        <v>360</v>
      </c>
      <c r="N500" s="28" t="s">
        <v>2955</v>
      </c>
      <c r="O500" s="27" t="s">
        <v>2956</v>
      </c>
      <c r="P500" s="27" t="s">
        <v>2957</v>
      </c>
      <c r="Q500" s="27"/>
      <c r="R500" s="27" t="s">
        <v>21</v>
      </c>
      <c r="S500" s="27" t="s">
        <v>272</v>
      </c>
      <c r="T500" s="27" t="s">
        <v>2953</v>
      </c>
      <c r="U500" s="27" t="s">
        <v>35</v>
      </c>
      <c r="V500" s="27">
        <v>1</v>
      </c>
      <c r="W500" s="27" t="s">
        <v>201</v>
      </c>
      <c r="X500" s="27" t="s">
        <v>201</v>
      </c>
      <c r="Y500" s="27"/>
      <c r="Z500" s="27" t="s">
        <v>202</v>
      </c>
      <c r="AA500" s="28"/>
      <c r="AB500" s="27" t="s">
        <v>2958</v>
      </c>
      <c r="AC500" s="29"/>
      <c r="AD500" s="27"/>
      <c r="AE500" s="27"/>
      <c r="AF500" s="27">
        <v>46079</v>
      </c>
      <c r="AG500" s="27"/>
      <c r="AH500" s="27"/>
      <c r="AI500" s="27" t="s">
        <v>204</v>
      </c>
      <c r="AJ500" s="27" t="s">
        <v>134</v>
      </c>
      <c r="AK500" s="27" t="s">
        <v>1196</v>
      </c>
      <c r="AL500" s="27" t="s">
        <v>1196</v>
      </c>
      <c r="AM500" s="27" t="s">
        <v>108</v>
      </c>
      <c r="AN5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5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5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5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0" s="27" t="str">
        <f>TEXT(casesIPO[[#This Row],[Created On]],"yyyy / mm")</f>
        <v>2026 / 02</v>
      </c>
      <c r="AS500" s="27" t="str">
        <f>casesIPO[[#This Row],[Interaction Type]]</f>
        <v>Credit / Debit Request</v>
      </c>
      <c r="AT50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01" spans="1:46" x14ac:dyDescent="0.25">
      <c r="A501" s="26">
        <v>46080.314988425896</v>
      </c>
      <c r="B501" s="27" t="s">
        <v>2959</v>
      </c>
      <c r="C501" s="27" t="s">
        <v>87</v>
      </c>
      <c r="D501" s="27" t="s">
        <v>88</v>
      </c>
      <c r="E501" s="27" t="s">
        <v>89</v>
      </c>
      <c r="F501" s="27"/>
      <c r="G501" s="27" t="s">
        <v>90</v>
      </c>
      <c r="H501" s="27" t="s">
        <v>23</v>
      </c>
      <c r="I501" s="27" t="s">
        <v>91</v>
      </c>
      <c r="J501" s="27" t="s">
        <v>251</v>
      </c>
      <c r="K501" s="27" t="s">
        <v>33</v>
      </c>
      <c r="L501" s="27" t="s">
        <v>2960</v>
      </c>
      <c r="M501" s="27" t="s">
        <v>2961</v>
      </c>
      <c r="N501" s="28" t="s">
        <v>2962</v>
      </c>
      <c r="O501" s="27" t="s">
        <v>2963</v>
      </c>
      <c r="P501" s="27" t="s">
        <v>2964</v>
      </c>
      <c r="Q501" s="27"/>
      <c r="R501" s="27" t="s">
        <v>23</v>
      </c>
      <c r="S501" s="27" t="s">
        <v>91</v>
      </c>
      <c r="T501" s="27" t="s">
        <v>251</v>
      </c>
      <c r="U501" s="27" t="s">
        <v>33</v>
      </c>
      <c r="V501" s="27">
        <v>3</v>
      </c>
      <c r="W501" s="27" t="s">
        <v>98</v>
      </c>
      <c r="X501" s="27" t="s">
        <v>544</v>
      </c>
      <c r="Y501" s="27" t="s">
        <v>545</v>
      </c>
      <c r="Z501" s="27" t="s">
        <v>101</v>
      </c>
      <c r="AA501" s="28"/>
      <c r="AB501" s="27" t="s">
        <v>2965</v>
      </c>
      <c r="AC501" s="29" t="s">
        <v>2966</v>
      </c>
      <c r="AD501" s="27"/>
      <c r="AE501" s="27"/>
      <c r="AF501" s="27">
        <v>45936</v>
      </c>
      <c r="AG501" s="27"/>
      <c r="AH501" s="27"/>
      <c r="AI501" s="27" t="s">
        <v>104</v>
      </c>
      <c r="AJ501" s="27" t="s">
        <v>105</v>
      </c>
      <c r="AK501" s="27" t="s">
        <v>1196</v>
      </c>
      <c r="AL501" s="27" t="s">
        <v>1196</v>
      </c>
      <c r="AM501" s="27" t="s">
        <v>108</v>
      </c>
      <c r="AN5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5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501" s="27" t="str">
        <f>TEXT(casesIPO[[#This Row],[Created On]],"yyyy / mm")</f>
        <v>2026 / 02</v>
      </c>
      <c r="AS501" s="27" t="str">
        <f>casesIPO[[#This Row],[Interaction Type]]</f>
        <v>Return / Replace / Scrap</v>
      </c>
      <c r="AT50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02" spans="1:46" x14ac:dyDescent="0.25">
      <c r="A502" s="26">
        <v>46080.314988425896</v>
      </c>
      <c r="B502" s="27" t="s">
        <v>2959</v>
      </c>
      <c r="C502" s="27" t="s">
        <v>87</v>
      </c>
      <c r="D502" s="27" t="s">
        <v>88</v>
      </c>
      <c r="E502" s="27" t="s">
        <v>89</v>
      </c>
      <c r="F502" s="27"/>
      <c r="G502" s="27" t="s">
        <v>90</v>
      </c>
      <c r="H502" s="27" t="s">
        <v>23</v>
      </c>
      <c r="I502" s="27" t="s">
        <v>91</v>
      </c>
      <c r="J502" s="27" t="s">
        <v>251</v>
      </c>
      <c r="K502" s="27" t="s">
        <v>33</v>
      </c>
      <c r="L502" s="27" t="s">
        <v>2960</v>
      </c>
      <c r="M502" s="27" t="s">
        <v>2961</v>
      </c>
      <c r="N502" s="28" t="s">
        <v>2962</v>
      </c>
      <c r="O502" s="27" t="s">
        <v>2963</v>
      </c>
      <c r="P502" s="27" t="s">
        <v>2964</v>
      </c>
      <c r="Q502" s="27"/>
      <c r="R502" s="27" t="s">
        <v>23</v>
      </c>
      <c r="S502" s="27" t="s">
        <v>91</v>
      </c>
      <c r="T502" s="27" t="s">
        <v>251</v>
      </c>
      <c r="U502" s="27" t="s">
        <v>33</v>
      </c>
      <c r="V502" s="27">
        <v>6</v>
      </c>
      <c r="W502" s="27" t="s">
        <v>98</v>
      </c>
      <c r="X502" s="27" t="s">
        <v>544</v>
      </c>
      <c r="Y502" s="27"/>
      <c r="Z502" s="27" t="s">
        <v>101</v>
      </c>
      <c r="AA502" s="28"/>
      <c r="AB502" s="27" t="s">
        <v>2967</v>
      </c>
      <c r="AC502" s="29" t="s">
        <v>2966</v>
      </c>
      <c r="AD502" s="27"/>
      <c r="AE502" s="27"/>
      <c r="AF502" s="27">
        <v>45936</v>
      </c>
      <c r="AG502" s="27"/>
      <c r="AH502" s="27"/>
      <c r="AI502" s="27" t="s">
        <v>104</v>
      </c>
      <c r="AJ502" s="27" t="s">
        <v>105</v>
      </c>
      <c r="AK502" s="27" t="s">
        <v>1196</v>
      </c>
      <c r="AL502" s="27" t="s">
        <v>1196</v>
      </c>
      <c r="AM502" s="27" t="s">
        <v>108</v>
      </c>
      <c r="AN5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5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2" s="27" t="str">
        <f>TEXT(casesIPO[[#This Row],[Created On]],"yyyy / mm")</f>
        <v>2026 / 02</v>
      </c>
      <c r="AS502" s="27" t="str">
        <f>casesIPO[[#This Row],[Interaction Type]]</f>
        <v>Return / Replace / Scrap</v>
      </c>
      <c r="AT50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03" spans="1:46" x14ac:dyDescent="0.25">
      <c r="A503" s="26">
        <v>46080.349861111099</v>
      </c>
      <c r="B503" s="27" t="s">
        <v>2968</v>
      </c>
      <c r="C503" s="27" t="s">
        <v>87</v>
      </c>
      <c r="D503" s="27" t="s">
        <v>88</v>
      </c>
      <c r="E503" s="27" t="s">
        <v>89</v>
      </c>
      <c r="F503" s="27"/>
      <c r="G503" s="27" t="s">
        <v>90</v>
      </c>
      <c r="H503" s="27" t="s">
        <v>23</v>
      </c>
      <c r="I503" s="27" t="s">
        <v>91</v>
      </c>
      <c r="J503" s="27" t="s">
        <v>2969</v>
      </c>
      <c r="K503" s="27" t="s">
        <v>33</v>
      </c>
      <c r="L503" s="27" t="s">
        <v>2970</v>
      </c>
      <c r="M503" s="27" t="s">
        <v>2971</v>
      </c>
      <c r="N503" s="28" t="s">
        <v>2972</v>
      </c>
      <c r="O503" s="27" t="s">
        <v>2973</v>
      </c>
      <c r="P503" s="27" t="s">
        <v>2974</v>
      </c>
      <c r="Q503" s="27">
        <v>1</v>
      </c>
      <c r="R503" s="27" t="s">
        <v>23</v>
      </c>
      <c r="S503" s="27" t="s">
        <v>91</v>
      </c>
      <c r="T503" s="27" t="s">
        <v>2969</v>
      </c>
      <c r="U503" s="27" t="s">
        <v>33</v>
      </c>
      <c r="V503" s="27">
        <v>1</v>
      </c>
      <c r="W503" s="27" t="s">
        <v>266</v>
      </c>
      <c r="X503" s="27" t="s">
        <v>2975</v>
      </c>
      <c r="Y503" s="27" t="s">
        <v>2976</v>
      </c>
      <c r="Z503" s="27" t="s">
        <v>101</v>
      </c>
      <c r="AA503" s="28"/>
      <c r="AB503" s="27" t="s">
        <v>2977</v>
      </c>
      <c r="AC503" s="29" t="s">
        <v>2978</v>
      </c>
      <c r="AD503" s="27"/>
      <c r="AE503" s="27"/>
      <c r="AF503" s="27">
        <v>45082</v>
      </c>
      <c r="AG503" s="27"/>
      <c r="AH503" s="27"/>
      <c r="AI503" s="27" t="s">
        <v>104</v>
      </c>
      <c r="AJ503" s="27" t="s">
        <v>134</v>
      </c>
      <c r="AK503" s="27" t="s">
        <v>1330</v>
      </c>
      <c r="AL503" s="27" t="s">
        <v>1330</v>
      </c>
      <c r="AM503" s="27" t="s">
        <v>108</v>
      </c>
      <c r="AN5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Circuit Board Issue</v>
      </c>
      <c r="AQ5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Input / Output Not Working</v>
      </c>
      <c r="AR503" s="27" t="str">
        <f>TEXT(casesIPO[[#This Row],[Created On]],"yyyy / mm")</f>
        <v>2026 / 02</v>
      </c>
      <c r="AS503" s="27" t="str">
        <f>casesIPO[[#This Row],[Interaction Type]]</f>
        <v>Return / Replace / Scrap</v>
      </c>
      <c r="AT5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04" spans="1:46" x14ac:dyDescent="0.25">
      <c r="A504" s="26">
        <v>46080.502314814803</v>
      </c>
      <c r="B504" s="27" t="s">
        <v>2979</v>
      </c>
      <c r="C504" s="27" t="s">
        <v>87</v>
      </c>
      <c r="D504" s="27" t="s">
        <v>88</v>
      </c>
      <c r="E504" s="27" t="s">
        <v>89</v>
      </c>
      <c r="F504" s="27"/>
      <c r="G504" s="27" t="s">
        <v>168</v>
      </c>
      <c r="H504" s="27" t="s">
        <v>14</v>
      </c>
      <c r="I504" s="27" t="s">
        <v>182</v>
      </c>
      <c r="J504" s="27" t="s">
        <v>1212</v>
      </c>
      <c r="K504" s="27" t="s">
        <v>34</v>
      </c>
      <c r="L504" s="27" t="s">
        <v>2980</v>
      </c>
      <c r="M504" s="27" t="s">
        <v>2717</v>
      </c>
      <c r="N504" s="28" t="s">
        <v>2981</v>
      </c>
      <c r="O504" s="27" t="s">
        <v>2982</v>
      </c>
      <c r="P504" s="27"/>
      <c r="Q504" s="27"/>
      <c r="R504" s="27" t="s">
        <v>14</v>
      </c>
      <c r="S504" s="27" t="s">
        <v>182</v>
      </c>
      <c r="T504" s="27" t="s">
        <v>1212</v>
      </c>
      <c r="U504" s="27" t="s">
        <v>34</v>
      </c>
      <c r="V504" s="27">
        <v>1</v>
      </c>
      <c r="W504" s="27" t="s">
        <v>958</v>
      </c>
      <c r="X504" s="27" t="s">
        <v>1805</v>
      </c>
      <c r="Y504" s="27"/>
      <c r="Z504" s="27" t="s">
        <v>101</v>
      </c>
      <c r="AA504" s="28"/>
      <c r="AB504" s="27" t="s">
        <v>1218</v>
      </c>
      <c r="AC504" s="29" t="s">
        <v>161</v>
      </c>
      <c r="AD504" s="27"/>
      <c r="AE504" s="27"/>
      <c r="AF504" s="27">
        <v>45804.083333333299</v>
      </c>
      <c r="AG504" s="27"/>
      <c r="AH504" s="27"/>
      <c r="AI504" s="27" t="s">
        <v>178</v>
      </c>
      <c r="AJ504" s="27" t="s">
        <v>134</v>
      </c>
      <c r="AK504" s="27" t="s">
        <v>735</v>
      </c>
      <c r="AL504" s="27" t="s">
        <v>192</v>
      </c>
      <c r="AM504" s="27" t="s">
        <v>108</v>
      </c>
      <c r="AN5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5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5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4" s="27" t="str">
        <f>TEXT(casesIPO[[#This Row],[Created On]],"yyyy / mm")</f>
        <v>2026 / 02</v>
      </c>
      <c r="AS504" s="27" t="str">
        <f>casesIPO[[#This Row],[Interaction Type]]</f>
        <v>Return / Replace / Scrap</v>
      </c>
      <c r="AT50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05" spans="1:46" x14ac:dyDescent="0.25">
      <c r="A505" s="26">
        <v>46077.535775463002</v>
      </c>
      <c r="B505" s="27" t="s">
        <v>2983</v>
      </c>
      <c r="C505" s="27" t="s">
        <v>87</v>
      </c>
      <c r="D505" s="27" t="s">
        <v>88</v>
      </c>
      <c r="E505" s="27" t="s">
        <v>110</v>
      </c>
      <c r="F505" s="27"/>
      <c r="G505" s="27"/>
      <c r="H505" s="27" t="s">
        <v>23</v>
      </c>
      <c r="I505" s="27" t="s">
        <v>91</v>
      </c>
      <c r="J505" s="27" t="s">
        <v>1375</v>
      </c>
      <c r="K505" s="27" t="s">
        <v>33</v>
      </c>
      <c r="L505" s="27" t="s">
        <v>2984</v>
      </c>
      <c r="M505" s="27" t="s">
        <v>2057</v>
      </c>
      <c r="N505" s="28" t="s">
        <v>2985</v>
      </c>
      <c r="O505" s="27" t="s">
        <v>2986</v>
      </c>
      <c r="P505" s="27" t="s">
        <v>2987</v>
      </c>
      <c r="Q505" s="27">
        <v>1</v>
      </c>
      <c r="R505" s="27"/>
      <c r="S505" s="27"/>
      <c r="T505" s="27"/>
      <c r="U505" s="27"/>
      <c r="V505" s="27">
        <v>1</v>
      </c>
      <c r="W505" s="27"/>
      <c r="X505" s="27"/>
      <c r="Y505" s="27"/>
      <c r="Z505" s="27"/>
      <c r="AA505" s="28"/>
      <c r="AB505" s="27" t="s">
        <v>2988</v>
      </c>
      <c r="AC505" s="29"/>
      <c r="AD505" s="27"/>
      <c r="AE505" s="27"/>
      <c r="AF505" s="27">
        <v>46063.791666666701</v>
      </c>
      <c r="AG505" s="27"/>
      <c r="AH505" s="27"/>
      <c r="AI505" s="27"/>
      <c r="AJ505" s="27" t="s">
        <v>134</v>
      </c>
      <c r="AK505" s="27" t="s">
        <v>106</v>
      </c>
      <c r="AL505" s="27" t="s">
        <v>877</v>
      </c>
      <c r="AM505" s="27" t="s">
        <v>108</v>
      </c>
      <c r="AN5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5" s="27" t="str">
        <f>TEXT(casesIPO[[#This Row],[Created On]],"yyyy / mm")</f>
        <v>2026 / 02</v>
      </c>
      <c r="AS505" s="27" t="str">
        <f>casesIPO[[#This Row],[Interaction Type]]</f>
        <v>Return / Replace / Scrap</v>
      </c>
      <c r="AT50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06" spans="1:46" x14ac:dyDescent="0.25">
      <c r="A506" s="26">
        <v>46077.633750000001</v>
      </c>
      <c r="B506" s="27" t="s">
        <v>2989</v>
      </c>
      <c r="C506" s="27" t="s">
        <v>87</v>
      </c>
      <c r="D506" s="27" t="s">
        <v>88</v>
      </c>
      <c r="E506" s="27" t="s">
        <v>110</v>
      </c>
      <c r="F506" s="27"/>
      <c r="G506" s="27"/>
      <c r="H506" s="27" t="s">
        <v>23</v>
      </c>
      <c r="I506" s="27" t="s">
        <v>91</v>
      </c>
      <c r="J506" s="27" t="s">
        <v>251</v>
      </c>
      <c r="K506" s="27" t="s">
        <v>33</v>
      </c>
      <c r="L506" s="27" t="s">
        <v>2990</v>
      </c>
      <c r="M506" s="27" t="s">
        <v>852</v>
      </c>
      <c r="N506" s="28" t="s">
        <v>2991</v>
      </c>
      <c r="O506" s="27" t="s">
        <v>2992</v>
      </c>
      <c r="P506" s="27" t="s">
        <v>2993</v>
      </c>
      <c r="Q506" s="27">
        <v>1</v>
      </c>
      <c r="R506" s="27"/>
      <c r="S506" s="27"/>
      <c r="T506" s="27"/>
      <c r="U506" s="27"/>
      <c r="V506" s="27">
        <v>1</v>
      </c>
      <c r="W506" s="27"/>
      <c r="X506" s="27"/>
      <c r="Y506" s="27"/>
      <c r="Z506" s="27"/>
      <c r="AA506" s="28"/>
      <c r="AB506" s="27" t="s">
        <v>1120</v>
      </c>
      <c r="AC506" s="29"/>
      <c r="AD506" s="27"/>
      <c r="AE506" s="27"/>
      <c r="AF506" s="27">
        <v>46034.791666666701</v>
      </c>
      <c r="AG506" s="27"/>
      <c r="AH506" s="27"/>
      <c r="AI506" s="27"/>
      <c r="AJ506" s="27" t="s">
        <v>134</v>
      </c>
      <c r="AK506" s="27" t="s">
        <v>106</v>
      </c>
      <c r="AL506" s="27" t="s">
        <v>1196</v>
      </c>
      <c r="AM506" s="27" t="s">
        <v>108</v>
      </c>
      <c r="AN5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6" s="27" t="str">
        <f>TEXT(casesIPO[[#This Row],[Created On]],"yyyy / mm")</f>
        <v>2026 / 02</v>
      </c>
      <c r="AS506" s="27" t="str">
        <f>casesIPO[[#This Row],[Interaction Type]]</f>
        <v>Return / Replace / Scrap</v>
      </c>
      <c r="AT50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07" spans="1:46" x14ac:dyDescent="0.25">
      <c r="A507" s="26">
        <v>46077.645925925899</v>
      </c>
      <c r="B507" s="27" t="s">
        <v>2994</v>
      </c>
      <c r="C507" s="27" t="s">
        <v>87</v>
      </c>
      <c r="D507" s="27" t="s">
        <v>88</v>
      </c>
      <c r="E507" s="27" t="s">
        <v>110</v>
      </c>
      <c r="F507" s="27"/>
      <c r="G507" s="27"/>
      <c r="H507" s="27" t="s">
        <v>23</v>
      </c>
      <c r="I507" s="27" t="s">
        <v>91</v>
      </c>
      <c r="J507" s="27" t="s">
        <v>251</v>
      </c>
      <c r="K507" s="27" t="s">
        <v>33</v>
      </c>
      <c r="L507" s="27" t="s">
        <v>2995</v>
      </c>
      <c r="M507" s="27" t="s">
        <v>2996</v>
      </c>
      <c r="N507" s="28" t="s">
        <v>2997</v>
      </c>
      <c r="O507" s="27" t="s">
        <v>2998</v>
      </c>
      <c r="P507" s="27"/>
      <c r="Q507" s="27">
        <v>5</v>
      </c>
      <c r="R507" s="27" t="s">
        <v>23</v>
      </c>
      <c r="S507" s="27" t="s">
        <v>91</v>
      </c>
      <c r="T507" s="27" t="s">
        <v>251</v>
      </c>
      <c r="U507" s="27" t="s">
        <v>33</v>
      </c>
      <c r="V507" s="27">
        <v>1</v>
      </c>
      <c r="W507" s="27" t="s">
        <v>119</v>
      </c>
      <c r="X507" s="27" t="s">
        <v>120</v>
      </c>
      <c r="Y507" s="27"/>
      <c r="Z507" s="27" t="s">
        <v>101</v>
      </c>
      <c r="AA507" s="28"/>
      <c r="AB507" s="27" t="s">
        <v>2999</v>
      </c>
      <c r="AC507" s="29"/>
      <c r="AD507" s="27"/>
      <c r="AE507" s="27"/>
      <c r="AF507" s="27">
        <v>45945.833333333299</v>
      </c>
      <c r="AG507" s="27"/>
      <c r="AH507" s="27"/>
      <c r="AI507" s="27" t="s">
        <v>104</v>
      </c>
      <c r="AJ507" s="27" t="s">
        <v>105</v>
      </c>
      <c r="AK507" s="27" t="s">
        <v>1150</v>
      </c>
      <c r="AL507" s="27" t="s">
        <v>792</v>
      </c>
      <c r="AM507" s="27" t="s">
        <v>108</v>
      </c>
      <c r="AN5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5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5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7" s="27" t="str">
        <f>TEXT(casesIPO[[#This Row],[Created On]],"yyyy / mm")</f>
        <v>2026 / 02</v>
      </c>
      <c r="AS507" s="27" t="str">
        <f>casesIPO[[#This Row],[Interaction Type]]</f>
        <v>Return / Replace / Scrap</v>
      </c>
      <c r="AT5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08" spans="1:46" x14ac:dyDescent="0.25">
      <c r="A508" s="26">
        <v>46077.732418981497</v>
      </c>
      <c r="B508" s="27" t="s">
        <v>3000</v>
      </c>
      <c r="C508" s="27" t="s">
        <v>87</v>
      </c>
      <c r="D508" s="27" t="s">
        <v>88</v>
      </c>
      <c r="E508" s="27" t="s">
        <v>89</v>
      </c>
      <c r="F508" s="27"/>
      <c r="G508" s="27" t="s">
        <v>90</v>
      </c>
      <c r="H508" s="27" t="s">
        <v>17</v>
      </c>
      <c r="I508" s="27" t="s">
        <v>148</v>
      </c>
      <c r="J508" s="27" t="s">
        <v>149</v>
      </c>
      <c r="K508" s="27" t="s">
        <v>31</v>
      </c>
      <c r="L508" s="27" t="s">
        <v>3001</v>
      </c>
      <c r="M508" s="27" t="s">
        <v>1495</v>
      </c>
      <c r="N508" s="28" t="s">
        <v>3002</v>
      </c>
      <c r="O508" s="27" t="s">
        <v>3003</v>
      </c>
      <c r="P508" s="27" t="s">
        <v>3004</v>
      </c>
      <c r="Q508" s="27"/>
      <c r="R508" s="27"/>
      <c r="S508" s="27"/>
      <c r="T508" s="27"/>
      <c r="U508" s="27"/>
      <c r="V508" s="27">
        <v>1</v>
      </c>
      <c r="W508" s="27"/>
      <c r="X508" s="27"/>
      <c r="Y508" s="27"/>
      <c r="Z508" s="27"/>
      <c r="AA508" s="28"/>
      <c r="AB508" s="27" t="s">
        <v>3005</v>
      </c>
      <c r="AC508" s="29"/>
      <c r="AD508" s="27"/>
      <c r="AE508" s="27"/>
      <c r="AF508" s="27">
        <v>45970.791666666701</v>
      </c>
      <c r="AG508" s="27"/>
      <c r="AH508" s="27"/>
      <c r="AI508" s="27"/>
      <c r="AJ508" s="27" t="s">
        <v>134</v>
      </c>
      <c r="AK508" s="27" t="s">
        <v>106</v>
      </c>
      <c r="AL508" s="27" t="s">
        <v>106</v>
      </c>
      <c r="AM508" s="27" t="s">
        <v>108</v>
      </c>
      <c r="AN5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8" s="27" t="str">
        <f>TEXT(casesIPO[[#This Row],[Created On]],"yyyy / mm")</f>
        <v>2026 / 02</v>
      </c>
      <c r="AS508" s="27" t="str">
        <f>casesIPO[[#This Row],[Interaction Type]]</f>
        <v>Return / Replace / Scrap</v>
      </c>
      <c r="AT50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09" spans="1:46" x14ac:dyDescent="0.25">
      <c r="A509" s="26">
        <v>46077.748796296299</v>
      </c>
      <c r="B509" s="27" t="s">
        <v>3006</v>
      </c>
      <c r="C509" s="27" t="s">
        <v>87</v>
      </c>
      <c r="D509" s="27" t="s">
        <v>194</v>
      </c>
      <c r="E509" s="27" t="s">
        <v>195</v>
      </c>
      <c r="F509" s="27"/>
      <c r="G509" s="27"/>
      <c r="H509" s="27" t="s">
        <v>40</v>
      </c>
      <c r="I509" s="27" t="s">
        <v>124</v>
      </c>
      <c r="J509" s="27" t="s">
        <v>2772</v>
      </c>
      <c r="K509" s="27" t="s">
        <v>2429</v>
      </c>
      <c r="L509" s="27" t="s">
        <v>3007</v>
      </c>
      <c r="M509" s="27" t="s">
        <v>471</v>
      </c>
      <c r="N509" s="28" t="s">
        <v>3008</v>
      </c>
      <c r="O509" s="27" t="s">
        <v>3009</v>
      </c>
      <c r="P509" s="27" t="s">
        <v>3010</v>
      </c>
      <c r="Q509" s="27"/>
      <c r="R509" s="27" t="s">
        <v>40</v>
      </c>
      <c r="S509" s="27" t="s">
        <v>124</v>
      </c>
      <c r="T509" s="27" t="s">
        <v>2772</v>
      </c>
      <c r="U509" s="27" t="s">
        <v>2429</v>
      </c>
      <c r="V509" s="27">
        <v>1</v>
      </c>
      <c r="W509" s="27" t="s">
        <v>364</v>
      </c>
      <c r="X509" s="27" t="s">
        <v>757</v>
      </c>
      <c r="Y509" s="27"/>
      <c r="Z509" s="27" t="s">
        <v>53</v>
      </c>
      <c r="AA509" s="28"/>
      <c r="AB509" s="27"/>
      <c r="AC509" s="29"/>
      <c r="AD509" s="27"/>
      <c r="AE509" s="27"/>
      <c r="AF509" s="27">
        <v>46034.791666666701</v>
      </c>
      <c r="AG509" s="27"/>
      <c r="AH509" s="27"/>
      <c r="AI509" s="27" t="s">
        <v>204</v>
      </c>
      <c r="AJ509" s="27" t="s">
        <v>105</v>
      </c>
      <c r="AK509" s="27" t="s">
        <v>2434</v>
      </c>
      <c r="AL509" s="27" t="s">
        <v>2434</v>
      </c>
      <c r="AM509" s="27" t="s">
        <v>108</v>
      </c>
      <c r="AN5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Republic</v>
      </c>
      <c r="AO5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9" s="27" t="str">
        <f>TEXT(casesIPO[[#This Row],[Created On]],"yyyy / mm")</f>
        <v>2026 / 02</v>
      </c>
      <c r="AS509" s="27" t="str">
        <f>casesIPO[[#This Row],[Interaction Type]]</f>
        <v>Credit / Debit Request</v>
      </c>
      <c r="AT50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10" spans="1:46" x14ac:dyDescent="0.25">
      <c r="A510" s="26">
        <v>46079.478125000001</v>
      </c>
      <c r="B510" s="27" t="s">
        <v>3011</v>
      </c>
      <c r="C510" s="27" t="s">
        <v>87</v>
      </c>
      <c r="D510" s="27" t="s">
        <v>88</v>
      </c>
      <c r="E510" s="27" t="s">
        <v>110</v>
      </c>
      <c r="F510" s="27"/>
      <c r="G510" s="27"/>
      <c r="H510" s="27" t="s">
        <v>23</v>
      </c>
      <c r="I510" s="27" t="s">
        <v>91</v>
      </c>
      <c r="J510" s="27" t="s">
        <v>251</v>
      </c>
      <c r="K510" s="27" t="s">
        <v>33</v>
      </c>
      <c r="L510" s="27" t="s">
        <v>3012</v>
      </c>
      <c r="M510" s="27" t="s">
        <v>439</v>
      </c>
      <c r="N510" s="28" t="s">
        <v>3013</v>
      </c>
      <c r="O510" s="27" t="s">
        <v>3014</v>
      </c>
      <c r="P510" s="27" t="s">
        <v>3015</v>
      </c>
      <c r="Q510" s="27">
        <v>1</v>
      </c>
      <c r="R510" s="27"/>
      <c r="S510" s="27"/>
      <c r="T510" s="27"/>
      <c r="U510" s="27"/>
      <c r="V510" s="27">
        <v>2</v>
      </c>
      <c r="W510" s="27"/>
      <c r="X510" s="27"/>
      <c r="Y510" s="27"/>
      <c r="Z510" s="27"/>
      <c r="AA510" s="28"/>
      <c r="AB510" s="27" t="s">
        <v>3016</v>
      </c>
      <c r="AC510" s="29"/>
      <c r="AD510" s="27"/>
      <c r="AE510" s="27"/>
      <c r="AF510" s="27">
        <v>46068.791666666701</v>
      </c>
      <c r="AG510" s="27"/>
      <c r="AH510" s="27"/>
      <c r="AI510" s="27"/>
      <c r="AJ510" s="27" t="s">
        <v>134</v>
      </c>
      <c r="AK510" s="27" t="s">
        <v>106</v>
      </c>
      <c r="AL510" s="27" t="s">
        <v>106</v>
      </c>
      <c r="AM510" s="27" t="s">
        <v>108</v>
      </c>
      <c r="AN5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0" s="27" t="str">
        <f>TEXT(casesIPO[[#This Row],[Created On]],"yyyy / mm")</f>
        <v>2026 / 02</v>
      </c>
      <c r="AS510" s="27" t="str">
        <f>casesIPO[[#This Row],[Interaction Type]]</f>
        <v>Return / Replace / Scrap</v>
      </c>
      <c r="AT51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11" spans="1:46" x14ac:dyDescent="0.25">
      <c r="A511" s="26">
        <v>46079.507893518501</v>
      </c>
      <c r="B511" s="27" t="s">
        <v>3017</v>
      </c>
      <c r="C511" s="27" t="s">
        <v>87</v>
      </c>
      <c r="D511" s="27" t="s">
        <v>88</v>
      </c>
      <c r="E511" s="27" t="s">
        <v>62</v>
      </c>
      <c r="F511" s="27"/>
      <c r="G511" s="27"/>
      <c r="H511" s="27" t="s">
        <v>11</v>
      </c>
      <c r="I511" s="27" t="s">
        <v>469</v>
      </c>
      <c r="J511" s="27" t="s">
        <v>469</v>
      </c>
      <c r="K511" s="27" t="s">
        <v>33</v>
      </c>
      <c r="L511" s="27" t="s">
        <v>3018</v>
      </c>
      <c r="M511" s="27" t="s">
        <v>3019</v>
      </c>
      <c r="N511" s="28" t="s">
        <v>3020</v>
      </c>
      <c r="O511" s="27" t="s">
        <v>3021</v>
      </c>
      <c r="P511" s="27" t="s">
        <v>3022</v>
      </c>
      <c r="Q511" s="27">
        <v>1</v>
      </c>
      <c r="R511" s="27" t="s">
        <v>12</v>
      </c>
      <c r="S511" s="27" t="s">
        <v>111</v>
      </c>
      <c r="T511" s="27" t="s">
        <v>350</v>
      </c>
      <c r="U511" s="27" t="s">
        <v>33</v>
      </c>
      <c r="V511" s="27">
        <v>2</v>
      </c>
      <c r="W511" s="27" t="s">
        <v>416</v>
      </c>
      <c r="X511" s="27" t="s">
        <v>417</v>
      </c>
      <c r="Y511" s="27"/>
      <c r="Z511" s="27" t="s">
        <v>53</v>
      </c>
      <c r="AA511" s="28"/>
      <c r="AB511" s="27" t="s">
        <v>3023</v>
      </c>
      <c r="AC511" s="29"/>
      <c r="AD511" s="27"/>
      <c r="AE511" s="27"/>
      <c r="AF511" s="27">
        <v>45921.833333333299</v>
      </c>
      <c r="AG511" s="27"/>
      <c r="AH511" s="27"/>
      <c r="AI511" s="27" t="s">
        <v>419</v>
      </c>
      <c r="AJ511" s="27" t="s">
        <v>134</v>
      </c>
      <c r="AK511" s="27" t="s">
        <v>106</v>
      </c>
      <c r="AL511" s="27" t="s">
        <v>420</v>
      </c>
      <c r="AM511" s="27" t="s">
        <v>108</v>
      </c>
      <c r="AN5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5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5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5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1" s="27" t="str">
        <f>TEXT(casesIPO[[#This Row],[Created On]],"yyyy / mm")</f>
        <v>2026 / 02</v>
      </c>
      <c r="AS511" s="27" t="str">
        <f>casesIPO[[#This Row],[Interaction Type]]</f>
        <v>Return / Replace / Scrap</v>
      </c>
      <c r="AT5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12" spans="1:46" x14ac:dyDescent="0.25">
      <c r="A512" s="26">
        <v>46079.507893518501</v>
      </c>
      <c r="B512" s="27" t="s">
        <v>3017</v>
      </c>
      <c r="C512" s="27" t="s">
        <v>87</v>
      </c>
      <c r="D512" s="27" t="s">
        <v>88</v>
      </c>
      <c r="E512" s="27" t="s">
        <v>62</v>
      </c>
      <c r="F512" s="27"/>
      <c r="G512" s="27"/>
      <c r="H512" s="27" t="s">
        <v>11</v>
      </c>
      <c r="I512" s="27" t="s">
        <v>469</v>
      </c>
      <c r="J512" s="27" t="s">
        <v>469</v>
      </c>
      <c r="K512" s="27" t="s">
        <v>33</v>
      </c>
      <c r="L512" s="27" t="s">
        <v>3018</v>
      </c>
      <c r="M512" s="27" t="s">
        <v>3019</v>
      </c>
      <c r="N512" s="28" t="s">
        <v>3020</v>
      </c>
      <c r="O512" s="27" t="s">
        <v>3021</v>
      </c>
      <c r="P512" s="27" t="s">
        <v>3022</v>
      </c>
      <c r="Q512" s="27">
        <v>2</v>
      </c>
      <c r="R512" s="27" t="s">
        <v>12</v>
      </c>
      <c r="S512" s="27" t="s">
        <v>111</v>
      </c>
      <c r="T512" s="27" t="s">
        <v>350</v>
      </c>
      <c r="U512" s="27" t="s">
        <v>33</v>
      </c>
      <c r="V512" s="27">
        <v>2</v>
      </c>
      <c r="W512" s="27" t="s">
        <v>416</v>
      </c>
      <c r="X512" s="27" t="s">
        <v>417</v>
      </c>
      <c r="Y512" s="27"/>
      <c r="Z512" s="27" t="s">
        <v>53</v>
      </c>
      <c r="AA512" s="28"/>
      <c r="AB512" s="27" t="s">
        <v>3024</v>
      </c>
      <c r="AC512" s="29"/>
      <c r="AD512" s="27"/>
      <c r="AE512" s="27"/>
      <c r="AF512" s="27">
        <v>45921.833333333299</v>
      </c>
      <c r="AG512" s="27"/>
      <c r="AH512" s="27"/>
      <c r="AI512" s="27" t="s">
        <v>419</v>
      </c>
      <c r="AJ512" s="27" t="s">
        <v>134</v>
      </c>
      <c r="AK512" s="27" t="s">
        <v>106</v>
      </c>
      <c r="AL512" s="27" t="s">
        <v>420</v>
      </c>
      <c r="AM512" s="27" t="s">
        <v>108</v>
      </c>
      <c r="AN5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5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5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5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2" s="27" t="str">
        <f>TEXT(casesIPO[[#This Row],[Created On]],"yyyy / mm")</f>
        <v>2026 / 02</v>
      </c>
      <c r="AS512" s="27" t="str">
        <f>casesIPO[[#This Row],[Interaction Type]]</f>
        <v>Return / Replace / Scrap</v>
      </c>
      <c r="AT5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13" spans="1:46" x14ac:dyDescent="0.25">
      <c r="A513" s="26">
        <v>46079.508055555598</v>
      </c>
      <c r="B513" s="27" t="s">
        <v>3025</v>
      </c>
      <c r="C513" s="27" t="s">
        <v>87</v>
      </c>
      <c r="D513" s="27" t="s">
        <v>88</v>
      </c>
      <c r="E513" s="27" t="s">
        <v>110</v>
      </c>
      <c r="F513" s="27"/>
      <c r="G513" s="27"/>
      <c r="H513" s="27" t="s">
        <v>286</v>
      </c>
      <c r="I513" s="27" t="s">
        <v>148</v>
      </c>
      <c r="J513" s="27" t="s">
        <v>2020</v>
      </c>
      <c r="K513" s="27" t="s">
        <v>32</v>
      </c>
      <c r="L513" s="27" t="s">
        <v>3026</v>
      </c>
      <c r="M513" s="27" t="s">
        <v>3027</v>
      </c>
      <c r="N513" s="28" t="s">
        <v>3028</v>
      </c>
      <c r="O513" s="27" t="s">
        <v>3029</v>
      </c>
      <c r="P513" s="27"/>
      <c r="Q513" s="27">
        <v>6</v>
      </c>
      <c r="R513" s="27" t="s">
        <v>286</v>
      </c>
      <c r="S513" s="27" t="s">
        <v>148</v>
      </c>
      <c r="T513" s="27" t="s">
        <v>2020</v>
      </c>
      <c r="U513" s="27" t="s">
        <v>32</v>
      </c>
      <c r="V513" s="27">
        <v>52</v>
      </c>
      <c r="W513" s="27" t="s">
        <v>119</v>
      </c>
      <c r="X513" s="27" t="s">
        <v>570</v>
      </c>
      <c r="Y513" s="27"/>
      <c r="Z513" s="27" t="s">
        <v>101</v>
      </c>
      <c r="AA513" s="28"/>
      <c r="AB513" s="27" t="s">
        <v>3030</v>
      </c>
      <c r="AC513" s="29"/>
      <c r="AD513" s="27"/>
      <c r="AE513" s="27"/>
      <c r="AF513" s="27">
        <v>46043.791666666701</v>
      </c>
      <c r="AG513" s="27"/>
      <c r="AH513" s="27"/>
      <c r="AI513" s="27" t="s">
        <v>104</v>
      </c>
      <c r="AJ513" s="27" t="s">
        <v>105</v>
      </c>
      <c r="AK513" s="27" t="s">
        <v>1970</v>
      </c>
      <c r="AL513" s="27" t="s">
        <v>1970</v>
      </c>
      <c r="AM513" s="27" t="s">
        <v>159</v>
      </c>
      <c r="AN5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5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5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5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3" s="27" t="str">
        <f>TEXT(casesIPO[[#This Row],[Created On]],"yyyy / mm")</f>
        <v>2026 / 02</v>
      </c>
      <c r="AS513" s="27" t="str">
        <f>casesIPO[[#This Row],[Interaction Type]]</f>
        <v>Return / Replace / Scrap</v>
      </c>
      <c r="AT51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14" spans="1:46" x14ac:dyDescent="0.25">
      <c r="A514" s="26">
        <v>46079.544456018499</v>
      </c>
      <c r="B514" s="27" t="s">
        <v>3031</v>
      </c>
      <c r="C514" s="27" t="s">
        <v>87</v>
      </c>
      <c r="D514" s="27" t="s">
        <v>88</v>
      </c>
      <c r="E514" s="27" t="s">
        <v>110</v>
      </c>
      <c r="F514" s="27"/>
      <c r="G514" s="27"/>
      <c r="H514" s="27" t="s">
        <v>17</v>
      </c>
      <c r="I514" s="27" t="s">
        <v>148</v>
      </c>
      <c r="J514" s="27" t="s">
        <v>1933</v>
      </c>
      <c r="K514" s="27" t="s">
        <v>31</v>
      </c>
      <c r="L514" s="27" t="s">
        <v>3032</v>
      </c>
      <c r="M514" s="27" t="s">
        <v>94</v>
      </c>
      <c r="N514" s="28" t="s">
        <v>3033</v>
      </c>
      <c r="O514" s="27" t="s">
        <v>3034</v>
      </c>
      <c r="P514" s="27" t="s">
        <v>3035</v>
      </c>
      <c r="Q514" s="27">
        <v>0</v>
      </c>
      <c r="R514" s="27"/>
      <c r="S514" s="27"/>
      <c r="T514" s="27"/>
      <c r="U514" s="27"/>
      <c r="V514" s="27">
        <v>1</v>
      </c>
      <c r="W514" s="27"/>
      <c r="X514" s="27"/>
      <c r="Y514" s="27"/>
      <c r="Z514" s="27"/>
      <c r="AA514" s="28"/>
      <c r="AB514" s="27" t="s">
        <v>3036</v>
      </c>
      <c r="AC514" s="29"/>
      <c r="AD514" s="27"/>
      <c r="AE514" s="27"/>
      <c r="AF514" s="27">
        <v>45886.833333333299</v>
      </c>
      <c r="AG514" s="27"/>
      <c r="AH514" s="27"/>
      <c r="AI514" s="27"/>
      <c r="AJ514" s="27" t="s">
        <v>134</v>
      </c>
      <c r="AK514" s="27" t="s">
        <v>106</v>
      </c>
      <c r="AL514" s="27" t="s">
        <v>106</v>
      </c>
      <c r="AM514" s="27" t="s">
        <v>108</v>
      </c>
      <c r="AN5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4" s="27" t="str">
        <f>TEXT(casesIPO[[#This Row],[Created On]],"yyyy / mm")</f>
        <v>2026 / 02</v>
      </c>
      <c r="AS514" s="27" t="str">
        <f>casesIPO[[#This Row],[Interaction Type]]</f>
        <v>Return / Replace / Scrap</v>
      </c>
      <c r="AT51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15" spans="1:46" x14ac:dyDescent="0.25">
      <c r="A515" s="26">
        <v>46079.627164351798</v>
      </c>
      <c r="B515" s="27" t="s">
        <v>3037</v>
      </c>
      <c r="C515" s="27" t="s">
        <v>87</v>
      </c>
      <c r="D515" s="27" t="s">
        <v>88</v>
      </c>
      <c r="E515" s="27" t="s">
        <v>89</v>
      </c>
      <c r="F515" s="27"/>
      <c r="G515" s="27" t="s">
        <v>90</v>
      </c>
      <c r="H515" s="27" t="s">
        <v>17</v>
      </c>
      <c r="I515" s="27" t="s">
        <v>148</v>
      </c>
      <c r="J515" s="27" t="s">
        <v>410</v>
      </c>
      <c r="K515" s="27" t="s">
        <v>31</v>
      </c>
      <c r="L515" s="27" t="s">
        <v>3038</v>
      </c>
      <c r="M515" s="27" t="s">
        <v>2672</v>
      </c>
      <c r="N515" s="28" t="s">
        <v>3039</v>
      </c>
      <c r="O515" s="27" t="s">
        <v>3040</v>
      </c>
      <c r="P515" s="27" t="s">
        <v>3041</v>
      </c>
      <c r="Q515" s="27"/>
      <c r="R515" s="27"/>
      <c r="S515" s="27"/>
      <c r="T515" s="27"/>
      <c r="U515" s="27"/>
      <c r="V515" s="27">
        <v>1</v>
      </c>
      <c r="W515" s="27"/>
      <c r="X515" s="27"/>
      <c r="Y515" s="27"/>
      <c r="Z515" s="27"/>
      <c r="AA515" s="28"/>
      <c r="AB515" s="27" t="s">
        <v>3042</v>
      </c>
      <c r="AC515" s="29"/>
      <c r="AD515" s="27"/>
      <c r="AE515" s="27"/>
      <c r="AF515" s="27">
        <v>45929.833333333299</v>
      </c>
      <c r="AG515" s="27"/>
      <c r="AH515" s="27"/>
      <c r="AI515" s="27"/>
      <c r="AJ515" s="27" t="s">
        <v>134</v>
      </c>
      <c r="AK515" s="27" t="s">
        <v>106</v>
      </c>
      <c r="AL515" s="27" t="s">
        <v>106</v>
      </c>
      <c r="AM515" s="27" t="s">
        <v>108</v>
      </c>
      <c r="AN5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5" s="27" t="str">
        <f>TEXT(casesIPO[[#This Row],[Created On]],"yyyy / mm")</f>
        <v>2026 / 02</v>
      </c>
      <c r="AS515" s="27" t="str">
        <f>casesIPO[[#This Row],[Interaction Type]]</f>
        <v>Return / Replace / Scrap</v>
      </c>
      <c r="AT5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16" spans="1:46" x14ac:dyDescent="0.25">
      <c r="A516" s="26">
        <v>46076.260891203703</v>
      </c>
      <c r="B516" s="27" t="s">
        <v>3043</v>
      </c>
      <c r="C516" s="27" t="s">
        <v>87</v>
      </c>
      <c r="D516" s="27" t="s">
        <v>88</v>
      </c>
      <c r="E516" s="27" t="s">
        <v>89</v>
      </c>
      <c r="F516" s="27"/>
      <c r="G516" s="27" t="s">
        <v>168</v>
      </c>
      <c r="H516" s="27" t="s">
        <v>23</v>
      </c>
      <c r="I516" s="27" t="s">
        <v>91</v>
      </c>
      <c r="J516" s="27" t="s">
        <v>1375</v>
      </c>
      <c r="K516" s="27" t="s">
        <v>33</v>
      </c>
      <c r="L516" s="27" t="s">
        <v>3044</v>
      </c>
      <c r="M516" s="27" t="s">
        <v>3045</v>
      </c>
      <c r="N516" s="28" t="s">
        <v>3046</v>
      </c>
      <c r="O516" s="27" t="s">
        <v>3047</v>
      </c>
      <c r="P516" s="27" t="s">
        <v>3048</v>
      </c>
      <c r="Q516" s="27">
        <v>5</v>
      </c>
      <c r="R516" s="27" t="s">
        <v>23</v>
      </c>
      <c r="S516" s="27" t="s">
        <v>91</v>
      </c>
      <c r="T516" s="27" t="s">
        <v>1375</v>
      </c>
      <c r="U516" s="27" t="s">
        <v>33</v>
      </c>
      <c r="V516" s="27">
        <v>1</v>
      </c>
      <c r="W516" s="27" t="s">
        <v>266</v>
      </c>
      <c r="X516" s="27" t="s">
        <v>1683</v>
      </c>
      <c r="Y516" s="27" t="s">
        <v>1684</v>
      </c>
      <c r="Z516" s="27" t="s">
        <v>101</v>
      </c>
      <c r="AA516" s="28"/>
      <c r="AB516" s="27" t="s">
        <v>3049</v>
      </c>
      <c r="AC516" s="29" t="s">
        <v>3050</v>
      </c>
      <c r="AD516" s="27"/>
      <c r="AE516" s="27"/>
      <c r="AF516" s="27">
        <v>45566.833333333299</v>
      </c>
      <c r="AG516" s="27"/>
      <c r="AH516" s="27"/>
      <c r="AI516" s="27" t="s">
        <v>178</v>
      </c>
      <c r="AJ516" s="27" t="s">
        <v>105</v>
      </c>
      <c r="AK516" s="27" t="s">
        <v>2449</v>
      </c>
      <c r="AL516" s="27" t="s">
        <v>2449</v>
      </c>
      <c r="AM516" s="27" t="s">
        <v>159</v>
      </c>
      <c r="AN5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Wear and Tear</v>
      </c>
      <c r="AQ5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Worn Part / Broken Part</v>
      </c>
      <c r="AR516" s="27" t="str">
        <f>TEXT(casesIPO[[#This Row],[Created On]],"yyyy / mm")</f>
        <v>2026 / 02</v>
      </c>
      <c r="AS516" s="27" t="str">
        <f>casesIPO[[#This Row],[Interaction Type]]</f>
        <v>Return / Replace / Scrap</v>
      </c>
      <c r="AT5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17" spans="1:46" x14ac:dyDescent="0.25">
      <c r="A517" s="26">
        <v>46076.282118055598</v>
      </c>
      <c r="B517" s="27" t="s">
        <v>3051</v>
      </c>
      <c r="C517" s="27" t="s">
        <v>87</v>
      </c>
      <c r="D517" s="27" t="s">
        <v>88</v>
      </c>
      <c r="E517" s="27" t="s">
        <v>89</v>
      </c>
      <c r="F517" s="27"/>
      <c r="G517" s="27" t="s">
        <v>90</v>
      </c>
      <c r="H517" s="27" t="s">
        <v>12</v>
      </c>
      <c r="I517" s="27" t="s">
        <v>111</v>
      </c>
      <c r="J517" s="27" t="s">
        <v>591</v>
      </c>
      <c r="K517" s="27" t="s">
        <v>33</v>
      </c>
      <c r="L517" s="27" t="s">
        <v>3052</v>
      </c>
      <c r="M517" s="27" t="s">
        <v>3053</v>
      </c>
      <c r="N517" s="28" t="s">
        <v>3054</v>
      </c>
      <c r="O517" s="27" t="s">
        <v>3055</v>
      </c>
      <c r="P517" s="27" t="s">
        <v>3056</v>
      </c>
      <c r="Q517" s="27">
        <v>1</v>
      </c>
      <c r="R517" s="27" t="s">
        <v>12</v>
      </c>
      <c r="S517" s="27" t="s">
        <v>111</v>
      </c>
      <c r="T517" s="27" t="s">
        <v>591</v>
      </c>
      <c r="U517" s="27" t="s">
        <v>33</v>
      </c>
      <c r="V517" s="27">
        <v>42</v>
      </c>
      <c r="W517" s="27" t="s">
        <v>98</v>
      </c>
      <c r="X517" s="27" t="s">
        <v>3057</v>
      </c>
      <c r="Y517" s="27" t="s">
        <v>3058</v>
      </c>
      <c r="Z517" s="27" t="s">
        <v>101</v>
      </c>
      <c r="AA517" s="28"/>
      <c r="AB517" s="27" t="s">
        <v>3059</v>
      </c>
      <c r="AC517" s="29" t="s">
        <v>3060</v>
      </c>
      <c r="AD517" s="27"/>
      <c r="AE517" s="27"/>
      <c r="AF517" s="27">
        <v>45901.833333333299</v>
      </c>
      <c r="AG517" s="27"/>
      <c r="AH517" s="27"/>
      <c r="AI517" s="27" t="s">
        <v>178</v>
      </c>
      <c r="AJ517" s="27" t="s">
        <v>134</v>
      </c>
      <c r="AK517" s="27" t="s">
        <v>2449</v>
      </c>
      <c r="AL517" s="27" t="s">
        <v>2449</v>
      </c>
      <c r="AM517" s="27" t="s">
        <v>108</v>
      </c>
      <c r="AN5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 Issue</v>
      </c>
      <c r="AQ5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Fastener Issue</v>
      </c>
      <c r="AR517" s="27" t="str">
        <f>TEXT(casesIPO[[#This Row],[Created On]],"yyyy / mm")</f>
        <v>2026 / 02</v>
      </c>
      <c r="AS517" s="27" t="str">
        <f>casesIPO[[#This Row],[Interaction Type]]</f>
        <v>Return / Replace / Scrap</v>
      </c>
      <c r="AT5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18" spans="1:46" x14ac:dyDescent="0.25">
      <c r="A518" s="26">
        <v>46076.4313541667</v>
      </c>
      <c r="B518" s="27" t="s">
        <v>3061</v>
      </c>
      <c r="C518" s="27" t="s">
        <v>87</v>
      </c>
      <c r="D518" s="27" t="s">
        <v>88</v>
      </c>
      <c r="E518" s="27" t="s">
        <v>110</v>
      </c>
      <c r="F518" s="27"/>
      <c r="G518" s="27"/>
      <c r="H518" s="27" t="s">
        <v>23</v>
      </c>
      <c r="I518" s="27" t="s">
        <v>91</v>
      </c>
      <c r="J518" s="27" t="s">
        <v>251</v>
      </c>
      <c r="K518" s="27" t="s">
        <v>33</v>
      </c>
      <c r="L518" s="27" t="s">
        <v>3062</v>
      </c>
      <c r="M518" s="27" t="s">
        <v>2821</v>
      </c>
      <c r="N518" s="28" t="s">
        <v>3063</v>
      </c>
      <c r="O518" s="27" t="s">
        <v>3064</v>
      </c>
      <c r="P518" s="27" t="s">
        <v>3065</v>
      </c>
      <c r="Q518" s="27">
        <v>1</v>
      </c>
      <c r="R518" s="27" t="s">
        <v>23</v>
      </c>
      <c r="S518" s="27" t="s">
        <v>91</v>
      </c>
      <c r="T518" s="27" t="s">
        <v>251</v>
      </c>
      <c r="U518" s="27" t="s">
        <v>33</v>
      </c>
      <c r="V518" s="27">
        <v>1</v>
      </c>
      <c r="W518" s="27" t="s">
        <v>1034</v>
      </c>
      <c r="X518" s="27" t="s">
        <v>1035</v>
      </c>
      <c r="Y518" s="27"/>
      <c r="Z518" s="27" t="s">
        <v>53</v>
      </c>
      <c r="AA518" s="28"/>
      <c r="AB518" s="27" t="s">
        <v>3066</v>
      </c>
      <c r="AC518" s="29"/>
      <c r="AD518" s="27"/>
      <c r="AE518" s="27"/>
      <c r="AF518" s="27">
        <v>45782.833333333299</v>
      </c>
      <c r="AG518" s="27"/>
      <c r="AH518" s="27"/>
      <c r="AI518" s="27" t="s">
        <v>419</v>
      </c>
      <c r="AJ518" s="27" t="s">
        <v>134</v>
      </c>
      <c r="AK518" s="27" t="s">
        <v>107</v>
      </c>
      <c r="AL518" s="27" t="s">
        <v>107</v>
      </c>
      <c r="AM518" s="27" t="s">
        <v>108</v>
      </c>
      <c r="AN5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5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5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8" s="27" t="str">
        <f>TEXT(casesIPO[[#This Row],[Created On]],"yyyy / mm")</f>
        <v>2026 / 02</v>
      </c>
      <c r="AS518" s="27" t="str">
        <f>casesIPO[[#This Row],[Interaction Type]]</f>
        <v>Return / Replace / Scrap</v>
      </c>
      <c r="AT51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19" spans="1:46" x14ac:dyDescent="0.25">
      <c r="A519" s="26">
        <v>46076.4313541667</v>
      </c>
      <c r="B519" s="27" t="s">
        <v>3061</v>
      </c>
      <c r="C519" s="27" t="s">
        <v>87</v>
      </c>
      <c r="D519" s="27" t="s">
        <v>88</v>
      </c>
      <c r="E519" s="27" t="s">
        <v>110</v>
      </c>
      <c r="F519" s="27"/>
      <c r="G519" s="27"/>
      <c r="H519" s="27" t="s">
        <v>23</v>
      </c>
      <c r="I519" s="27" t="s">
        <v>91</v>
      </c>
      <c r="J519" s="27" t="s">
        <v>251</v>
      </c>
      <c r="K519" s="27" t="s">
        <v>33</v>
      </c>
      <c r="L519" s="27" t="s">
        <v>3062</v>
      </c>
      <c r="M519" s="27" t="s">
        <v>2821</v>
      </c>
      <c r="N519" s="28" t="s">
        <v>3063</v>
      </c>
      <c r="O519" s="27" t="s">
        <v>3064</v>
      </c>
      <c r="P519" s="27" t="s">
        <v>3065</v>
      </c>
      <c r="Q519" s="27">
        <v>2</v>
      </c>
      <c r="R519" s="27" t="s">
        <v>23</v>
      </c>
      <c r="S519" s="27" t="s">
        <v>91</v>
      </c>
      <c r="T519" s="27" t="s">
        <v>251</v>
      </c>
      <c r="U519" s="27" t="s">
        <v>33</v>
      </c>
      <c r="V519" s="27">
        <v>3</v>
      </c>
      <c r="W519" s="27" t="s">
        <v>1034</v>
      </c>
      <c r="X519" s="27" t="s">
        <v>1035</v>
      </c>
      <c r="Y519" s="27"/>
      <c r="Z519" s="27" t="s">
        <v>53</v>
      </c>
      <c r="AA519" s="28"/>
      <c r="AB519" s="27" t="s">
        <v>3067</v>
      </c>
      <c r="AC519" s="29"/>
      <c r="AD519" s="27"/>
      <c r="AE519" s="27"/>
      <c r="AF519" s="27">
        <v>45782.833333333299</v>
      </c>
      <c r="AG519" s="27"/>
      <c r="AH519" s="27"/>
      <c r="AI519" s="27" t="s">
        <v>419</v>
      </c>
      <c r="AJ519" s="27" t="s">
        <v>134</v>
      </c>
      <c r="AK519" s="27" t="s">
        <v>107</v>
      </c>
      <c r="AL519" s="27" t="s">
        <v>107</v>
      </c>
      <c r="AM519" s="27" t="s">
        <v>108</v>
      </c>
      <c r="AN5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5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5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9" s="27" t="str">
        <f>TEXT(casesIPO[[#This Row],[Created On]],"yyyy / mm")</f>
        <v>2026 / 02</v>
      </c>
      <c r="AS519" s="27" t="str">
        <f>casesIPO[[#This Row],[Interaction Type]]</f>
        <v>Return / Replace / Scrap</v>
      </c>
      <c r="AT51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20" spans="1:46" x14ac:dyDescent="0.25">
      <c r="A520" s="26">
        <v>46076.4313541667</v>
      </c>
      <c r="B520" s="27" t="s">
        <v>3061</v>
      </c>
      <c r="C520" s="27" t="s">
        <v>87</v>
      </c>
      <c r="D520" s="27" t="s">
        <v>88</v>
      </c>
      <c r="E520" s="27" t="s">
        <v>110</v>
      </c>
      <c r="F520" s="27"/>
      <c r="G520" s="27"/>
      <c r="H520" s="27" t="s">
        <v>23</v>
      </c>
      <c r="I520" s="27" t="s">
        <v>91</v>
      </c>
      <c r="J520" s="27" t="s">
        <v>251</v>
      </c>
      <c r="K520" s="27" t="s">
        <v>33</v>
      </c>
      <c r="L520" s="27" t="s">
        <v>3062</v>
      </c>
      <c r="M520" s="27" t="s">
        <v>2821</v>
      </c>
      <c r="N520" s="28" t="s">
        <v>3063</v>
      </c>
      <c r="O520" s="27" t="s">
        <v>3064</v>
      </c>
      <c r="P520" s="27" t="s">
        <v>3065</v>
      </c>
      <c r="Q520" s="27">
        <v>3</v>
      </c>
      <c r="R520" s="27" t="s">
        <v>23</v>
      </c>
      <c r="S520" s="27" t="s">
        <v>91</v>
      </c>
      <c r="T520" s="27" t="s">
        <v>251</v>
      </c>
      <c r="U520" s="27" t="s">
        <v>33</v>
      </c>
      <c r="V520" s="27">
        <v>1</v>
      </c>
      <c r="W520" s="27" t="s">
        <v>1034</v>
      </c>
      <c r="X520" s="27" t="s">
        <v>1035</v>
      </c>
      <c r="Y520" s="27"/>
      <c r="Z520" s="27" t="s">
        <v>53</v>
      </c>
      <c r="AA520" s="28"/>
      <c r="AB520" s="27" t="s">
        <v>3068</v>
      </c>
      <c r="AC520" s="29"/>
      <c r="AD520" s="27"/>
      <c r="AE520" s="27"/>
      <c r="AF520" s="27">
        <v>45782.833333333299</v>
      </c>
      <c r="AG520" s="27"/>
      <c r="AH520" s="27"/>
      <c r="AI520" s="27" t="s">
        <v>419</v>
      </c>
      <c r="AJ520" s="27" t="s">
        <v>134</v>
      </c>
      <c r="AK520" s="27" t="s">
        <v>107</v>
      </c>
      <c r="AL520" s="27" t="s">
        <v>107</v>
      </c>
      <c r="AM520" s="27" t="s">
        <v>108</v>
      </c>
      <c r="AN5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5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5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0" s="27" t="str">
        <f>TEXT(casesIPO[[#This Row],[Created On]],"yyyy / mm")</f>
        <v>2026 / 02</v>
      </c>
      <c r="AS520" s="27" t="str">
        <f>casesIPO[[#This Row],[Interaction Type]]</f>
        <v>Return / Replace / Scrap</v>
      </c>
      <c r="AT52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21" spans="1:46" x14ac:dyDescent="0.25">
      <c r="A521" s="26">
        <v>46076.4313541667</v>
      </c>
      <c r="B521" s="27" t="s">
        <v>3061</v>
      </c>
      <c r="C521" s="27" t="s">
        <v>87</v>
      </c>
      <c r="D521" s="27" t="s">
        <v>88</v>
      </c>
      <c r="E521" s="27" t="s">
        <v>110</v>
      </c>
      <c r="F521" s="27"/>
      <c r="G521" s="27"/>
      <c r="H521" s="27" t="s">
        <v>23</v>
      </c>
      <c r="I521" s="27" t="s">
        <v>91</v>
      </c>
      <c r="J521" s="27" t="s">
        <v>251</v>
      </c>
      <c r="K521" s="27" t="s">
        <v>33</v>
      </c>
      <c r="L521" s="27" t="s">
        <v>3062</v>
      </c>
      <c r="M521" s="27" t="s">
        <v>2821</v>
      </c>
      <c r="N521" s="28" t="s">
        <v>3063</v>
      </c>
      <c r="O521" s="27" t="s">
        <v>3064</v>
      </c>
      <c r="P521" s="27" t="s">
        <v>3065</v>
      </c>
      <c r="Q521" s="27">
        <v>1</v>
      </c>
      <c r="R521" s="27" t="s">
        <v>23</v>
      </c>
      <c r="S521" s="27" t="s">
        <v>91</v>
      </c>
      <c r="T521" s="27" t="s">
        <v>251</v>
      </c>
      <c r="U521" s="27" t="s">
        <v>33</v>
      </c>
      <c r="V521" s="27">
        <v>1</v>
      </c>
      <c r="W521" s="27" t="s">
        <v>1034</v>
      </c>
      <c r="X521" s="27" t="s">
        <v>1035</v>
      </c>
      <c r="Y521" s="27"/>
      <c r="Z521" s="27" t="s">
        <v>53</v>
      </c>
      <c r="AA521" s="28"/>
      <c r="AB521" s="27" t="s">
        <v>3066</v>
      </c>
      <c r="AC521" s="29" t="s">
        <v>3069</v>
      </c>
      <c r="AD521" s="27"/>
      <c r="AE521" s="27"/>
      <c r="AF521" s="27">
        <v>45782.833333333299</v>
      </c>
      <c r="AG521" s="27"/>
      <c r="AH521" s="27"/>
      <c r="AI521" s="27" t="s">
        <v>104</v>
      </c>
      <c r="AJ521" s="27" t="s">
        <v>134</v>
      </c>
      <c r="AK521" s="27" t="s">
        <v>107</v>
      </c>
      <c r="AL521" s="27" t="s">
        <v>107</v>
      </c>
      <c r="AM521" s="27" t="s">
        <v>108</v>
      </c>
      <c r="AN5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5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5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1" s="27" t="str">
        <f>TEXT(casesIPO[[#This Row],[Created On]],"yyyy / mm")</f>
        <v>2026 / 02</v>
      </c>
      <c r="AS521" s="27" t="str">
        <f>casesIPO[[#This Row],[Interaction Type]]</f>
        <v>Return / Replace / Scrap</v>
      </c>
      <c r="AT52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22" spans="1:46" x14ac:dyDescent="0.25">
      <c r="A522" s="26">
        <v>46076.4313541667</v>
      </c>
      <c r="B522" s="27" t="s">
        <v>3061</v>
      </c>
      <c r="C522" s="27" t="s">
        <v>87</v>
      </c>
      <c r="D522" s="27" t="s">
        <v>88</v>
      </c>
      <c r="E522" s="27" t="s">
        <v>110</v>
      </c>
      <c r="F522" s="27"/>
      <c r="G522" s="27"/>
      <c r="H522" s="27" t="s">
        <v>23</v>
      </c>
      <c r="I522" s="27" t="s">
        <v>91</v>
      </c>
      <c r="J522" s="27" t="s">
        <v>251</v>
      </c>
      <c r="K522" s="27" t="s">
        <v>33</v>
      </c>
      <c r="L522" s="27" t="s">
        <v>3062</v>
      </c>
      <c r="M522" s="27" t="s">
        <v>2821</v>
      </c>
      <c r="N522" s="28" t="s">
        <v>3063</v>
      </c>
      <c r="O522" s="27" t="s">
        <v>3064</v>
      </c>
      <c r="P522" s="27" t="s">
        <v>3065</v>
      </c>
      <c r="Q522" s="27">
        <v>2</v>
      </c>
      <c r="R522" s="27" t="s">
        <v>23</v>
      </c>
      <c r="S522" s="27" t="s">
        <v>91</v>
      </c>
      <c r="T522" s="27" t="s">
        <v>251</v>
      </c>
      <c r="U522" s="27" t="s">
        <v>33</v>
      </c>
      <c r="V522" s="27">
        <v>1</v>
      </c>
      <c r="W522" s="27" t="s">
        <v>1034</v>
      </c>
      <c r="X522" s="27" t="s">
        <v>1035</v>
      </c>
      <c r="Y522" s="27"/>
      <c r="Z522" s="27" t="s">
        <v>53</v>
      </c>
      <c r="AA522" s="28"/>
      <c r="AB522" s="27" t="s">
        <v>3070</v>
      </c>
      <c r="AC522" s="29" t="s">
        <v>3069</v>
      </c>
      <c r="AD522" s="27"/>
      <c r="AE522" s="27"/>
      <c r="AF522" s="27">
        <v>45782.833333333299</v>
      </c>
      <c r="AG522" s="27"/>
      <c r="AH522" s="27"/>
      <c r="AI522" s="27" t="s">
        <v>104</v>
      </c>
      <c r="AJ522" s="27" t="s">
        <v>134</v>
      </c>
      <c r="AK522" s="27" t="s">
        <v>107</v>
      </c>
      <c r="AL522" s="27" t="s">
        <v>107</v>
      </c>
      <c r="AM522" s="27" t="s">
        <v>108</v>
      </c>
      <c r="AN5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5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5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2" s="27" t="str">
        <f>TEXT(casesIPO[[#This Row],[Created On]],"yyyy / mm")</f>
        <v>2026 / 02</v>
      </c>
      <c r="AS522" s="27" t="str">
        <f>casesIPO[[#This Row],[Interaction Type]]</f>
        <v>Return / Replace / Scrap</v>
      </c>
      <c r="AT5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23" spans="1:46" x14ac:dyDescent="0.25">
      <c r="A523" s="26">
        <v>46076.4313541667</v>
      </c>
      <c r="B523" s="27" t="s">
        <v>3061</v>
      </c>
      <c r="C523" s="27" t="s">
        <v>87</v>
      </c>
      <c r="D523" s="27" t="s">
        <v>88</v>
      </c>
      <c r="E523" s="27" t="s">
        <v>110</v>
      </c>
      <c r="F523" s="27"/>
      <c r="G523" s="27"/>
      <c r="H523" s="27" t="s">
        <v>23</v>
      </c>
      <c r="I523" s="27" t="s">
        <v>91</v>
      </c>
      <c r="J523" s="27" t="s">
        <v>251</v>
      </c>
      <c r="K523" s="27" t="s">
        <v>33</v>
      </c>
      <c r="L523" s="27" t="s">
        <v>3062</v>
      </c>
      <c r="M523" s="27" t="s">
        <v>2821</v>
      </c>
      <c r="N523" s="28" t="s">
        <v>3063</v>
      </c>
      <c r="O523" s="27" t="s">
        <v>3064</v>
      </c>
      <c r="P523" s="27" t="s">
        <v>3065</v>
      </c>
      <c r="Q523" s="27"/>
      <c r="R523" s="27" t="s">
        <v>23</v>
      </c>
      <c r="S523" s="27" t="s">
        <v>91</v>
      </c>
      <c r="T523" s="27" t="s">
        <v>251</v>
      </c>
      <c r="U523" s="27" t="s">
        <v>33</v>
      </c>
      <c r="V523" s="27">
        <v>3</v>
      </c>
      <c r="W523" s="27" t="s">
        <v>1034</v>
      </c>
      <c r="X523" s="27" t="s">
        <v>1035</v>
      </c>
      <c r="Y523" s="27"/>
      <c r="Z523" s="27" t="s">
        <v>53</v>
      </c>
      <c r="AA523" s="28"/>
      <c r="AB523" s="27" t="s">
        <v>3071</v>
      </c>
      <c r="AC523" s="29" t="s">
        <v>3069</v>
      </c>
      <c r="AD523" s="27"/>
      <c r="AE523" s="27"/>
      <c r="AF523" s="27">
        <v>45782.833333333299</v>
      </c>
      <c r="AG523" s="27"/>
      <c r="AH523" s="27"/>
      <c r="AI523" s="27" t="s">
        <v>104</v>
      </c>
      <c r="AJ523" s="27" t="s">
        <v>134</v>
      </c>
      <c r="AK523" s="27" t="s">
        <v>107</v>
      </c>
      <c r="AL523" s="27" t="s">
        <v>107</v>
      </c>
      <c r="AM523" s="27" t="s">
        <v>108</v>
      </c>
      <c r="AN5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5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5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3" s="27" t="str">
        <f>TEXT(casesIPO[[#This Row],[Created On]],"yyyy / mm")</f>
        <v>2026 / 02</v>
      </c>
      <c r="AS523" s="27" t="str">
        <f>casesIPO[[#This Row],[Interaction Type]]</f>
        <v>Return / Replace / Scrap</v>
      </c>
      <c r="AT52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24" spans="1:46" x14ac:dyDescent="0.25">
      <c r="A524" s="26">
        <v>46076.493009259299</v>
      </c>
      <c r="B524" s="27" t="s">
        <v>3072</v>
      </c>
      <c r="C524" s="27" t="s">
        <v>87</v>
      </c>
      <c r="D524" s="27" t="s">
        <v>194</v>
      </c>
      <c r="E524" s="27" t="s">
        <v>195</v>
      </c>
      <c r="F524" s="27"/>
      <c r="G524" s="27"/>
      <c r="H524" s="27" t="s">
        <v>22</v>
      </c>
      <c r="I524" s="27" t="s">
        <v>124</v>
      </c>
      <c r="J524" s="27" t="s">
        <v>1018</v>
      </c>
      <c r="K524" s="27" t="s">
        <v>30</v>
      </c>
      <c r="L524" s="27" t="s">
        <v>3073</v>
      </c>
      <c r="M524" s="27" t="s">
        <v>2821</v>
      </c>
      <c r="N524" s="28" t="s">
        <v>2822</v>
      </c>
      <c r="O524" s="27" t="s">
        <v>2823</v>
      </c>
      <c r="P524" s="27" t="s">
        <v>2824</v>
      </c>
      <c r="Q524" s="27"/>
      <c r="R524" s="27" t="s">
        <v>22</v>
      </c>
      <c r="S524" s="27" t="s">
        <v>124</v>
      </c>
      <c r="T524" s="27" t="s">
        <v>1018</v>
      </c>
      <c r="U524" s="27" t="s">
        <v>30</v>
      </c>
      <c r="V524" s="27">
        <v>1</v>
      </c>
      <c r="W524" s="27" t="s">
        <v>364</v>
      </c>
      <c r="X524" s="27" t="s">
        <v>757</v>
      </c>
      <c r="Y524" s="27"/>
      <c r="Z524" s="27" t="s">
        <v>53</v>
      </c>
      <c r="AA524" s="28"/>
      <c r="AB524" s="27"/>
      <c r="AC524" s="29"/>
      <c r="AD524" s="27"/>
      <c r="AE524" s="27"/>
      <c r="AF524" s="27"/>
      <c r="AG524" s="27">
        <v>46076</v>
      </c>
      <c r="AH524" s="27"/>
      <c r="AI524" s="27" t="s">
        <v>204</v>
      </c>
      <c r="AJ524" s="27" t="s">
        <v>105</v>
      </c>
      <c r="AK524" s="27" t="s">
        <v>1025</v>
      </c>
      <c r="AL524" s="27" t="s">
        <v>1025</v>
      </c>
      <c r="AM524" s="27" t="s">
        <v>108</v>
      </c>
      <c r="AN5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5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4" s="27" t="str">
        <f>TEXT(casesIPO[[#This Row],[Created On]],"yyyy / mm")</f>
        <v>2026 / 02</v>
      </c>
      <c r="AS524" s="27" t="str">
        <f>casesIPO[[#This Row],[Interaction Type]]</f>
        <v>Credit / Debit Request</v>
      </c>
      <c r="AT52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25" spans="1:46" x14ac:dyDescent="0.25">
      <c r="A525" s="26">
        <v>46076.5632175926</v>
      </c>
      <c r="B525" s="27" t="s">
        <v>3074</v>
      </c>
      <c r="C525" s="27" t="s">
        <v>87</v>
      </c>
      <c r="D525" s="27" t="s">
        <v>88</v>
      </c>
      <c r="E525" s="27" t="s">
        <v>110</v>
      </c>
      <c r="F525" s="27"/>
      <c r="G525" s="27"/>
      <c r="H525" s="27" t="s">
        <v>23</v>
      </c>
      <c r="I525" s="27" t="s">
        <v>91</v>
      </c>
      <c r="J525" s="27" t="s">
        <v>251</v>
      </c>
      <c r="K525" s="27" t="s">
        <v>33</v>
      </c>
      <c r="L525" s="27" t="s">
        <v>3075</v>
      </c>
      <c r="M525" s="27" t="s">
        <v>3076</v>
      </c>
      <c r="N525" s="28" t="s">
        <v>3077</v>
      </c>
      <c r="O525" s="27" t="s">
        <v>3078</v>
      </c>
      <c r="P525" s="27" t="s">
        <v>3079</v>
      </c>
      <c r="Q525" s="27">
        <v>2</v>
      </c>
      <c r="R525" s="27" t="s">
        <v>23</v>
      </c>
      <c r="S525" s="27" t="s">
        <v>91</v>
      </c>
      <c r="T525" s="27" t="s">
        <v>251</v>
      </c>
      <c r="U525" s="27" t="s">
        <v>33</v>
      </c>
      <c r="V525" s="27">
        <v>1</v>
      </c>
      <c r="W525" s="27" t="s">
        <v>131</v>
      </c>
      <c r="X525" s="27" t="s">
        <v>165</v>
      </c>
      <c r="Y525" s="27"/>
      <c r="Z525" s="27" t="s">
        <v>133</v>
      </c>
      <c r="AA525" s="28"/>
      <c r="AB525" s="27" t="s">
        <v>3080</v>
      </c>
      <c r="AC525" s="29"/>
      <c r="AD525" s="27"/>
      <c r="AE525" s="27"/>
      <c r="AF525" s="27">
        <v>46070.791666666701</v>
      </c>
      <c r="AG525" s="27"/>
      <c r="AH525" s="27"/>
      <c r="AI525" s="27" t="s">
        <v>104</v>
      </c>
      <c r="AJ525" s="27" t="s">
        <v>105</v>
      </c>
      <c r="AK525" s="27" t="s">
        <v>106</v>
      </c>
      <c r="AL525" s="27" t="s">
        <v>633</v>
      </c>
      <c r="AM525" s="27" t="s">
        <v>108</v>
      </c>
      <c r="AN5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5" s="27" t="str">
        <f>TEXT(casesIPO[[#This Row],[Created On]],"yyyy / mm")</f>
        <v>2026 / 02</v>
      </c>
      <c r="AS525" s="27" t="str">
        <f>casesIPO[[#This Row],[Interaction Type]]</f>
        <v>Return / Replace / Scrap</v>
      </c>
      <c r="AT5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26" spans="1:46" x14ac:dyDescent="0.25">
      <c r="A526" s="26">
        <v>46076.5632175926</v>
      </c>
      <c r="B526" s="27" t="s">
        <v>3074</v>
      </c>
      <c r="C526" s="27" t="s">
        <v>87</v>
      </c>
      <c r="D526" s="27" t="s">
        <v>88</v>
      </c>
      <c r="E526" s="27" t="s">
        <v>110</v>
      </c>
      <c r="F526" s="27"/>
      <c r="G526" s="27"/>
      <c r="H526" s="27" t="s">
        <v>23</v>
      </c>
      <c r="I526" s="27" t="s">
        <v>91</v>
      </c>
      <c r="J526" s="27" t="s">
        <v>251</v>
      </c>
      <c r="K526" s="27" t="s">
        <v>33</v>
      </c>
      <c r="L526" s="27" t="s">
        <v>3075</v>
      </c>
      <c r="M526" s="27" t="s">
        <v>3076</v>
      </c>
      <c r="N526" s="28" t="s">
        <v>3077</v>
      </c>
      <c r="O526" s="27" t="s">
        <v>3078</v>
      </c>
      <c r="P526" s="27" t="s">
        <v>3079</v>
      </c>
      <c r="Q526" s="27">
        <v>5</v>
      </c>
      <c r="R526" s="27" t="s">
        <v>23</v>
      </c>
      <c r="S526" s="27" t="s">
        <v>91</v>
      </c>
      <c r="T526" s="27" t="s">
        <v>251</v>
      </c>
      <c r="U526" s="27" t="s">
        <v>33</v>
      </c>
      <c r="V526" s="27">
        <v>1</v>
      </c>
      <c r="W526" s="27" t="s">
        <v>131</v>
      </c>
      <c r="X526" s="27" t="s">
        <v>165</v>
      </c>
      <c r="Y526" s="27"/>
      <c r="Z526" s="27" t="s">
        <v>133</v>
      </c>
      <c r="AA526" s="28"/>
      <c r="AB526" s="27" t="s">
        <v>3080</v>
      </c>
      <c r="AC526" s="29"/>
      <c r="AD526" s="27"/>
      <c r="AE526" s="27"/>
      <c r="AF526" s="27">
        <v>46070.791666666701</v>
      </c>
      <c r="AG526" s="27"/>
      <c r="AH526" s="27"/>
      <c r="AI526" s="27" t="s">
        <v>104</v>
      </c>
      <c r="AJ526" s="27" t="s">
        <v>105</v>
      </c>
      <c r="AK526" s="27" t="s">
        <v>106</v>
      </c>
      <c r="AL526" s="27" t="s">
        <v>633</v>
      </c>
      <c r="AM526" s="27" t="s">
        <v>108</v>
      </c>
      <c r="AN5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6" s="27" t="str">
        <f>TEXT(casesIPO[[#This Row],[Created On]],"yyyy / mm")</f>
        <v>2026 / 02</v>
      </c>
      <c r="AS526" s="27" t="str">
        <f>casesIPO[[#This Row],[Interaction Type]]</f>
        <v>Return / Replace / Scrap</v>
      </c>
      <c r="AT52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27" spans="1:46" x14ac:dyDescent="0.25">
      <c r="A527" s="26">
        <v>46076.582048611097</v>
      </c>
      <c r="B527" s="27" t="s">
        <v>3081</v>
      </c>
      <c r="C527" s="27" t="s">
        <v>87</v>
      </c>
      <c r="D527" s="27" t="s">
        <v>88</v>
      </c>
      <c r="E527" s="27" t="s">
        <v>89</v>
      </c>
      <c r="F527" s="27"/>
      <c r="G527" s="27" t="s">
        <v>90</v>
      </c>
      <c r="H527" s="27" t="s">
        <v>22</v>
      </c>
      <c r="I527" s="27" t="s">
        <v>124</v>
      </c>
      <c r="J527" s="27" t="s">
        <v>1828</v>
      </c>
      <c r="K527" s="27" t="s">
        <v>30</v>
      </c>
      <c r="L527" s="27" t="s">
        <v>3082</v>
      </c>
      <c r="M527" s="27" t="s">
        <v>807</v>
      </c>
      <c r="N527" s="28" t="s">
        <v>3083</v>
      </c>
      <c r="O527" s="27" t="s">
        <v>3084</v>
      </c>
      <c r="P527" s="27" t="s">
        <v>3085</v>
      </c>
      <c r="Q527" s="27">
        <v>1</v>
      </c>
      <c r="R527" s="27" t="s">
        <v>22</v>
      </c>
      <c r="S527" s="27" t="s">
        <v>124</v>
      </c>
      <c r="T527" s="27" t="s">
        <v>805</v>
      </c>
      <c r="U527" s="27" t="s">
        <v>30</v>
      </c>
      <c r="V527" s="27">
        <v>1</v>
      </c>
      <c r="W527" s="27" t="s">
        <v>187</v>
      </c>
      <c r="X527" s="27" t="s">
        <v>3086</v>
      </c>
      <c r="Y527" s="27"/>
      <c r="Z527" s="27" t="s">
        <v>101</v>
      </c>
      <c r="AA527" s="28"/>
      <c r="AB527" s="27" t="s">
        <v>3087</v>
      </c>
      <c r="AC527" s="29"/>
      <c r="AD527" s="27"/>
      <c r="AE527" s="27"/>
      <c r="AF527" s="27">
        <v>46030.791666666701</v>
      </c>
      <c r="AG527" s="27"/>
      <c r="AH527" s="27"/>
      <c r="AI527" s="27" t="s">
        <v>204</v>
      </c>
      <c r="AJ527" s="27" t="s">
        <v>105</v>
      </c>
      <c r="AK527" s="27" t="s">
        <v>106</v>
      </c>
      <c r="AL527" s="27" t="s">
        <v>1911</v>
      </c>
      <c r="AM527" s="27" t="s">
        <v>108</v>
      </c>
      <c r="AN5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5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5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Misalignment</v>
      </c>
      <c r="AQ5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7" s="27" t="str">
        <f>TEXT(casesIPO[[#This Row],[Created On]],"yyyy / mm")</f>
        <v>2026 / 02</v>
      </c>
      <c r="AS527" s="27" t="str">
        <f>casesIPO[[#This Row],[Interaction Type]]</f>
        <v>Return / Replace / Scrap</v>
      </c>
      <c r="AT5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28" spans="1:46" x14ac:dyDescent="0.25">
      <c r="A528" s="26">
        <v>46076.635532407403</v>
      </c>
      <c r="B528" s="27" t="s">
        <v>3088</v>
      </c>
      <c r="C528" s="27" t="s">
        <v>87</v>
      </c>
      <c r="D528" s="27" t="s">
        <v>194</v>
      </c>
      <c r="E528" s="27" t="s">
        <v>195</v>
      </c>
      <c r="F528" s="27"/>
      <c r="G528" s="27"/>
      <c r="H528" s="27" t="s">
        <v>22</v>
      </c>
      <c r="I528" s="27" t="s">
        <v>124</v>
      </c>
      <c r="J528" s="27" t="s">
        <v>3089</v>
      </c>
      <c r="K528" s="27" t="s">
        <v>30</v>
      </c>
      <c r="L528" s="27" t="s">
        <v>3090</v>
      </c>
      <c r="M528" s="27" t="s">
        <v>3091</v>
      </c>
      <c r="N528" s="28" t="s">
        <v>3092</v>
      </c>
      <c r="O528" s="27" t="s">
        <v>3093</v>
      </c>
      <c r="P528" s="27" t="s">
        <v>3094</v>
      </c>
      <c r="Q528" s="27"/>
      <c r="R528" s="27" t="s">
        <v>22</v>
      </c>
      <c r="S528" s="27" t="s">
        <v>124</v>
      </c>
      <c r="T528" s="27" t="s">
        <v>3089</v>
      </c>
      <c r="U528" s="27" t="s">
        <v>30</v>
      </c>
      <c r="V528" s="27">
        <v>1</v>
      </c>
      <c r="W528" s="27" t="s">
        <v>364</v>
      </c>
      <c r="X528" s="27" t="s">
        <v>757</v>
      </c>
      <c r="Y528" s="27"/>
      <c r="Z528" s="27" t="s">
        <v>53</v>
      </c>
      <c r="AA528" s="28"/>
      <c r="AB528" s="27"/>
      <c r="AC528" s="29"/>
      <c r="AD528" s="27"/>
      <c r="AE528" s="27"/>
      <c r="AF528" s="27"/>
      <c r="AG528" s="27">
        <v>46077</v>
      </c>
      <c r="AH528" s="27"/>
      <c r="AI528" s="27" t="s">
        <v>204</v>
      </c>
      <c r="AJ528" s="27" t="s">
        <v>105</v>
      </c>
      <c r="AK528" s="27" t="s">
        <v>1025</v>
      </c>
      <c r="AL528" s="27" t="s">
        <v>1025</v>
      </c>
      <c r="AM528" s="27" t="s">
        <v>108</v>
      </c>
      <c r="AN5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5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8" s="27" t="str">
        <f>TEXT(casesIPO[[#This Row],[Created On]],"yyyy / mm")</f>
        <v>2026 / 02</v>
      </c>
      <c r="AS528" s="27" t="str">
        <f>casesIPO[[#This Row],[Interaction Type]]</f>
        <v>Credit / Debit Request</v>
      </c>
      <c r="AT52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29" spans="1:46" x14ac:dyDescent="0.25">
      <c r="A529" s="26">
        <v>46076.6643287037</v>
      </c>
      <c r="B529" s="27" t="s">
        <v>3095</v>
      </c>
      <c r="C529" s="27" t="s">
        <v>87</v>
      </c>
      <c r="D529" s="27" t="s">
        <v>88</v>
      </c>
      <c r="E529" s="27" t="s">
        <v>110</v>
      </c>
      <c r="F529" s="27"/>
      <c r="G529" s="27"/>
      <c r="H529" s="27" t="s">
        <v>23</v>
      </c>
      <c r="I529" s="27" t="s">
        <v>91</v>
      </c>
      <c r="J529" s="27" t="s">
        <v>92</v>
      </c>
      <c r="K529" s="27" t="s">
        <v>33</v>
      </c>
      <c r="L529" s="27" t="s">
        <v>3096</v>
      </c>
      <c r="M529" s="27" t="s">
        <v>872</v>
      </c>
      <c r="N529" s="28" t="s">
        <v>3097</v>
      </c>
      <c r="O529" s="27" t="s">
        <v>3098</v>
      </c>
      <c r="P529" s="27" t="s">
        <v>3099</v>
      </c>
      <c r="Q529" s="27">
        <v>13</v>
      </c>
      <c r="R529" s="27" t="s">
        <v>23</v>
      </c>
      <c r="S529" s="27" t="s">
        <v>91</v>
      </c>
      <c r="T529" s="27" t="s">
        <v>92</v>
      </c>
      <c r="U529" s="27" t="s">
        <v>33</v>
      </c>
      <c r="V529" s="27">
        <v>2</v>
      </c>
      <c r="W529" s="27" t="s">
        <v>131</v>
      </c>
      <c r="X529" s="27" t="s">
        <v>165</v>
      </c>
      <c r="Y529" s="27"/>
      <c r="Z529" s="27" t="s">
        <v>133</v>
      </c>
      <c r="AA529" s="28"/>
      <c r="AB529" s="27" t="s">
        <v>3100</v>
      </c>
      <c r="AC529" s="29" t="s">
        <v>103</v>
      </c>
      <c r="AD529" s="27"/>
      <c r="AE529" s="27"/>
      <c r="AF529" s="27">
        <v>46028.791666666701</v>
      </c>
      <c r="AG529" s="27"/>
      <c r="AH529" s="27"/>
      <c r="AI529" s="27" t="s">
        <v>104</v>
      </c>
      <c r="AJ529" s="27" t="s">
        <v>105</v>
      </c>
      <c r="AK529" s="27" t="s">
        <v>106</v>
      </c>
      <c r="AL529" s="27" t="s">
        <v>1196</v>
      </c>
      <c r="AM529" s="27" t="s">
        <v>108</v>
      </c>
      <c r="AN5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9" s="27" t="str">
        <f>TEXT(casesIPO[[#This Row],[Created On]],"yyyy / mm")</f>
        <v>2026 / 02</v>
      </c>
      <c r="AS529" s="27" t="str">
        <f>casesIPO[[#This Row],[Interaction Type]]</f>
        <v>Return / Replace / Scrap</v>
      </c>
      <c r="AT52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30" spans="1:46" x14ac:dyDescent="0.25">
      <c r="A530" s="26">
        <v>46076.664490740703</v>
      </c>
      <c r="B530" s="27" t="s">
        <v>3101</v>
      </c>
      <c r="C530" s="27" t="s">
        <v>87</v>
      </c>
      <c r="D530" s="27" t="s">
        <v>194</v>
      </c>
      <c r="E530" s="27" t="s">
        <v>195</v>
      </c>
      <c r="F530" s="27"/>
      <c r="G530" s="27"/>
      <c r="H530" s="27" t="s">
        <v>14</v>
      </c>
      <c r="I530" s="27" t="s">
        <v>182</v>
      </c>
      <c r="J530" s="27" t="s">
        <v>730</v>
      </c>
      <c r="K530" s="27" t="s">
        <v>34</v>
      </c>
      <c r="L530" s="27" t="s">
        <v>3102</v>
      </c>
      <c r="M530" s="27" t="s">
        <v>872</v>
      </c>
      <c r="N530" s="28" t="s">
        <v>3103</v>
      </c>
      <c r="O530" s="27" t="s">
        <v>3104</v>
      </c>
      <c r="P530" s="27" t="s">
        <v>3103</v>
      </c>
      <c r="Q530" s="27">
        <v>1</v>
      </c>
      <c r="R530" s="27" t="s">
        <v>14</v>
      </c>
      <c r="S530" s="27" t="s">
        <v>182</v>
      </c>
      <c r="T530" s="27" t="s">
        <v>730</v>
      </c>
      <c r="U530" s="27" t="s">
        <v>34</v>
      </c>
      <c r="V530" s="27">
        <v>160</v>
      </c>
      <c r="W530" s="27" t="s">
        <v>364</v>
      </c>
      <c r="X530" s="27" t="s">
        <v>757</v>
      </c>
      <c r="Y530" s="27"/>
      <c r="Z530" s="27" t="s">
        <v>53</v>
      </c>
      <c r="AA530" s="28"/>
      <c r="AB530" s="27" t="s">
        <v>3105</v>
      </c>
      <c r="AC530" s="29"/>
      <c r="AD530" s="27"/>
      <c r="AE530" s="27"/>
      <c r="AF530" s="27">
        <v>46072.791666666701</v>
      </c>
      <c r="AG530" s="27"/>
      <c r="AH530" s="27"/>
      <c r="AI530" s="27" t="s">
        <v>204</v>
      </c>
      <c r="AJ530" s="27" t="s">
        <v>105</v>
      </c>
      <c r="AK530" s="27" t="s">
        <v>106</v>
      </c>
      <c r="AL530" s="27" t="s">
        <v>1516</v>
      </c>
      <c r="AM530" s="27" t="s">
        <v>108</v>
      </c>
      <c r="AN5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0" s="27" t="str">
        <f>TEXT(casesIPO[[#This Row],[Created On]],"yyyy / mm")</f>
        <v>2026 / 02</v>
      </c>
      <c r="AS530" s="27" t="str">
        <f>casesIPO[[#This Row],[Interaction Type]]</f>
        <v>Credit / Debit Request</v>
      </c>
      <c r="AT5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31" spans="1:46" x14ac:dyDescent="0.25">
      <c r="A531" s="26">
        <v>46076.664490740703</v>
      </c>
      <c r="B531" s="27" t="s">
        <v>3101</v>
      </c>
      <c r="C531" s="27" t="s">
        <v>87</v>
      </c>
      <c r="D531" s="27" t="s">
        <v>194</v>
      </c>
      <c r="E531" s="27" t="s">
        <v>195</v>
      </c>
      <c r="F531" s="27"/>
      <c r="G531" s="27"/>
      <c r="H531" s="27" t="s">
        <v>14</v>
      </c>
      <c r="I531" s="27" t="s">
        <v>182</v>
      </c>
      <c r="J531" s="27" t="s">
        <v>730</v>
      </c>
      <c r="K531" s="27" t="s">
        <v>34</v>
      </c>
      <c r="L531" s="27" t="s">
        <v>3102</v>
      </c>
      <c r="M531" s="27" t="s">
        <v>872</v>
      </c>
      <c r="N531" s="28" t="s">
        <v>3103</v>
      </c>
      <c r="O531" s="27" t="s">
        <v>3104</v>
      </c>
      <c r="P531" s="27" t="s">
        <v>3103</v>
      </c>
      <c r="Q531" s="27">
        <v>3</v>
      </c>
      <c r="R531" s="27"/>
      <c r="S531" s="27"/>
      <c r="T531" s="27"/>
      <c r="U531" s="27"/>
      <c r="V531" s="27"/>
      <c r="W531" s="27"/>
      <c r="X531" s="27"/>
      <c r="Y531" s="27"/>
      <c r="Z531" s="27"/>
      <c r="AA531" s="28"/>
      <c r="AB531" s="27" t="s">
        <v>3106</v>
      </c>
      <c r="AC531" s="29"/>
      <c r="AD531" s="27"/>
      <c r="AE531" s="27"/>
      <c r="AF531" s="27"/>
      <c r="AG531" s="27"/>
      <c r="AH531" s="27"/>
      <c r="AI531" s="27" t="s">
        <v>204</v>
      </c>
      <c r="AJ531" s="27" t="s">
        <v>105</v>
      </c>
      <c r="AK531" s="27" t="s">
        <v>106</v>
      </c>
      <c r="AL531" s="27" t="s">
        <v>1516</v>
      </c>
      <c r="AM531" s="27" t="s">
        <v>108</v>
      </c>
      <c r="AN5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1" s="27" t="str">
        <f>TEXT(casesIPO[[#This Row],[Created On]],"yyyy / mm")</f>
        <v>2026 / 02</v>
      </c>
      <c r="AS531" s="27" t="str">
        <f>casesIPO[[#This Row],[Interaction Type]]</f>
        <v>Credit / Debit Request</v>
      </c>
      <c r="AT5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32" spans="1:46" x14ac:dyDescent="0.25">
      <c r="A532" s="26">
        <v>46076.664490740703</v>
      </c>
      <c r="B532" s="27" t="s">
        <v>3101</v>
      </c>
      <c r="C532" s="27" t="s">
        <v>87</v>
      </c>
      <c r="D532" s="27" t="s">
        <v>194</v>
      </c>
      <c r="E532" s="27" t="s">
        <v>195</v>
      </c>
      <c r="F532" s="27"/>
      <c r="G532" s="27"/>
      <c r="H532" s="27" t="s">
        <v>14</v>
      </c>
      <c r="I532" s="27" t="s">
        <v>182</v>
      </c>
      <c r="J532" s="27" t="s">
        <v>730</v>
      </c>
      <c r="K532" s="27" t="s">
        <v>34</v>
      </c>
      <c r="L532" s="27" t="s">
        <v>3102</v>
      </c>
      <c r="M532" s="27" t="s">
        <v>872</v>
      </c>
      <c r="N532" s="28" t="s">
        <v>3103</v>
      </c>
      <c r="O532" s="27" t="s">
        <v>3104</v>
      </c>
      <c r="P532" s="27" t="s">
        <v>3103</v>
      </c>
      <c r="Q532" s="27">
        <v>4</v>
      </c>
      <c r="R532" s="27"/>
      <c r="S532" s="27"/>
      <c r="T532" s="27"/>
      <c r="U532" s="27"/>
      <c r="V532" s="27"/>
      <c r="W532" s="27"/>
      <c r="X532" s="27"/>
      <c r="Y532" s="27"/>
      <c r="Z532" s="27"/>
      <c r="AA532" s="28"/>
      <c r="AB532" s="27" t="s">
        <v>3107</v>
      </c>
      <c r="AC532" s="29"/>
      <c r="AD532" s="27"/>
      <c r="AE532" s="27"/>
      <c r="AF532" s="27"/>
      <c r="AG532" s="27"/>
      <c r="AH532" s="27"/>
      <c r="AI532" s="27" t="s">
        <v>204</v>
      </c>
      <c r="AJ532" s="27" t="s">
        <v>105</v>
      </c>
      <c r="AK532" s="27" t="s">
        <v>106</v>
      </c>
      <c r="AL532" s="27" t="s">
        <v>1516</v>
      </c>
      <c r="AM532" s="27" t="s">
        <v>108</v>
      </c>
      <c r="AN5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2" s="27" t="str">
        <f>TEXT(casesIPO[[#This Row],[Created On]],"yyyy / mm")</f>
        <v>2026 / 02</v>
      </c>
      <c r="AS532" s="27" t="str">
        <f>casesIPO[[#This Row],[Interaction Type]]</f>
        <v>Credit / Debit Request</v>
      </c>
      <c r="AT5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33" spans="1:46" x14ac:dyDescent="0.25">
      <c r="A533" s="26">
        <v>46076.6967939815</v>
      </c>
      <c r="B533" s="27" t="s">
        <v>3108</v>
      </c>
      <c r="C533" s="27" t="s">
        <v>87</v>
      </c>
      <c r="D533" s="27" t="s">
        <v>88</v>
      </c>
      <c r="E533" s="27" t="s">
        <v>110</v>
      </c>
      <c r="F533" s="27"/>
      <c r="G533" s="27"/>
      <c r="H533" s="27" t="s">
        <v>3109</v>
      </c>
      <c r="I533" s="27" t="s">
        <v>3110</v>
      </c>
      <c r="J533" s="27" t="s">
        <v>3111</v>
      </c>
      <c r="K533" s="27" t="s">
        <v>288</v>
      </c>
      <c r="L533" s="27" t="s">
        <v>3112</v>
      </c>
      <c r="M533" s="27" t="s">
        <v>3113</v>
      </c>
      <c r="N533" s="28" t="s">
        <v>3114</v>
      </c>
      <c r="O533" s="27" t="s">
        <v>3115</v>
      </c>
      <c r="P533" s="27" t="s">
        <v>3116</v>
      </c>
      <c r="Q533" s="27">
        <v>1</v>
      </c>
      <c r="R533" s="27" t="s">
        <v>3109</v>
      </c>
      <c r="S533" s="27" t="s">
        <v>3110</v>
      </c>
      <c r="T533" s="27" t="s">
        <v>3111</v>
      </c>
      <c r="U533" s="27" t="s">
        <v>288</v>
      </c>
      <c r="V533" s="27">
        <v>6</v>
      </c>
      <c r="W533" s="27" t="s">
        <v>131</v>
      </c>
      <c r="X533" s="27" t="s">
        <v>165</v>
      </c>
      <c r="Y533" s="27"/>
      <c r="Z533" s="27" t="s">
        <v>133</v>
      </c>
      <c r="AA533" s="28"/>
      <c r="AB533" s="27" t="s">
        <v>3117</v>
      </c>
      <c r="AC533" s="29" t="s">
        <v>161</v>
      </c>
      <c r="AD533" s="27"/>
      <c r="AE533" s="27"/>
      <c r="AF533" s="27">
        <v>46072.791666666701</v>
      </c>
      <c r="AG533" s="27"/>
      <c r="AH533" s="27"/>
      <c r="AI533" s="27" t="s">
        <v>104</v>
      </c>
      <c r="AJ533" s="27" t="s">
        <v>105</v>
      </c>
      <c r="AK533" s="27" t="s">
        <v>106</v>
      </c>
      <c r="AL533" s="27" t="s">
        <v>857</v>
      </c>
      <c r="AM533" s="27" t="s">
        <v>108</v>
      </c>
      <c r="AN5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5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3" s="27" t="str">
        <f>TEXT(casesIPO[[#This Row],[Created On]],"yyyy / mm")</f>
        <v>2026 / 02</v>
      </c>
      <c r="AS533" s="27" t="str">
        <f>casesIPO[[#This Row],[Interaction Type]]</f>
        <v>Return / Replace / Scrap</v>
      </c>
      <c r="AT53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34" spans="1:46" x14ac:dyDescent="0.25">
      <c r="A534" s="26">
        <v>46076.703518518501</v>
      </c>
      <c r="B534" s="27" t="s">
        <v>3118</v>
      </c>
      <c r="C534" s="27" t="s">
        <v>87</v>
      </c>
      <c r="D534" s="27" t="s">
        <v>88</v>
      </c>
      <c r="E534" s="27" t="s">
        <v>110</v>
      </c>
      <c r="F534" s="27"/>
      <c r="G534" s="27"/>
      <c r="H534" s="27" t="s">
        <v>23</v>
      </c>
      <c r="I534" s="27" t="s">
        <v>91</v>
      </c>
      <c r="J534" s="27" t="s">
        <v>251</v>
      </c>
      <c r="K534" s="27" t="s">
        <v>33</v>
      </c>
      <c r="L534" s="27" t="s">
        <v>3119</v>
      </c>
      <c r="M534" s="27" t="s">
        <v>1108</v>
      </c>
      <c r="N534" s="28" t="s">
        <v>3120</v>
      </c>
      <c r="O534" s="27" t="s">
        <v>3121</v>
      </c>
      <c r="P534" s="27" t="s">
        <v>3122</v>
      </c>
      <c r="Q534" s="27">
        <v>2</v>
      </c>
      <c r="R534" s="27" t="s">
        <v>23</v>
      </c>
      <c r="S534" s="27" t="s">
        <v>91</v>
      </c>
      <c r="T534" s="27" t="s">
        <v>251</v>
      </c>
      <c r="U534" s="27" t="s">
        <v>33</v>
      </c>
      <c r="V534" s="27">
        <v>1</v>
      </c>
      <c r="W534" s="27" t="s">
        <v>155</v>
      </c>
      <c r="X534" s="27" t="s">
        <v>587</v>
      </c>
      <c r="Y534" s="27"/>
      <c r="Z534" s="27" t="s">
        <v>101</v>
      </c>
      <c r="AA534" s="28"/>
      <c r="AB534" s="27" t="s">
        <v>3123</v>
      </c>
      <c r="AC534" s="29"/>
      <c r="AD534" s="27"/>
      <c r="AE534" s="27"/>
      <c r="AF534" s="27">
        <v>45810.833333333299</v>
      </c>
      <c r="AG534" s="27"/>
      <c r="AH534" s="27"/>
      <c r="AI534" s="27" t="s">
        <v>104</v>
      </c>
      <c r="AJ534" s="27" t="s">
        <v>105</v>
      </c>
      <c r="AK534" s="27" t="s">
        <v>106</v>
      </c>
      <c r="AL534" s="27" t="s">
        <v>1196</v>
      </c>
      <c r="AM534" s="27" t="s">
        <v>108</v>
      </c>
      <c r="AN5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5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4" s="27" t="str">
        <f>TEXT(casesIPO[[#This Row],[Created On]],"yyyy / mm")</f>
        <v>2026 / 02</v>
      </c>
      <c r="AS534" s="27" t="str">
        <f>casesIPO[[#This Row],[Interaction Type]]</f>
        <v>Return / Replace / Scrap</v>
      </c>
      <c r="AT5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35" spans="1:46" x14ac:dyDescent="0.25">
      <c r="A535" s="26">
        <v>46077.488680555602</v>
      </c>
      <c r="B535" s="27" t="s">
        <v>3124</v>
      </c>
      <c r="C535" s="27" t="s">
        <v>87</v>
      </c>
      <c r="D535" s="27" t="s">
        <v>88</v>
      </c>
      <c r="E535" s="27" t="s">
        <v>110</v>
      </c>
      <c r="F535" s="27"/>
      <c r="G535" s="27"/>
      <c r="H535" s="27" t="s">
        <v>12</v>
      </c>
      <c r="I535" s="27" t="s">
        <v>111</v>
      </c>
      <c r="J535" s="27" t="s">
        <v>112</v>
      </c>
      <c r="K535" s="27" t="s">
        <v>33</v>
      </c>
      <c r="L535" s="27" t="s">
        <v>3125</v>
      </c>
      <c r="M535" s="27" t="s">
        <v>2610</v>
      </c>
      <c r="N535" s="28" t="s">
        <v>3126</v>
      </c>
      <c r="O535" s="27" t="s">
        <v>3127</v>
      </c>
      <c r="P535" s="27" t="s">
        <v>3128</v>
      </c>
      <c r="Q535" s="27">
        <v>4</v>
      </c>
      <c r="R535" s="27" t="s">
        <v>12</v>
      </c>
      <c r="S535" s="27" t="s">
        <v>111</v>
      </c>
      <c r="T535" s="27" t="s">
        <v>112</v>
      </c>
      <c r="U535" s="27" t="s">
        <v>33</v>
      </c>
      <c r="V535" s="27">
        <v>3</v>
      </c>
      <c r="W535" s="27" t="s">
        <v>155</v>
      </c>
      <c r="X535" s="27" t="s">
        <v>156</v>
      </c>
      <c r="Y535" s="27"/>
      <c r="Z535" s="27" t="s">
        <v>101</v>
      </c>
      <c r="AA535" s="28"/>
      <c r="AB535" s="27" t="s">
        <v>203</v>
      </c>
      <c r="AC535" s="29"/>
      <c r="AD535" s="27"/>
      <c r="AE535" s="27"/>
      <c r="AF535" s="27">
        <v>46068.791666666701</v>
      </c>
      <c r="AG535" s="27"/>
      <c r="AH535" s="27"/>
      <c r="AI535" s="27" t="s">
        <v>104</v>
      </c>
      <c r="AJ535" s="27" t="s">
        <v>105</v>
      </c>
      <c r="AK535" s="27" t="s">
        <v>106</v>
      </c>
      <c r="AL535" s="27" t="s">
        <v>122</v>
      </c>
      <c r="AM535" s="27" t="s">
        <v>108</v>
      </c>
      <c r="AN5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5" s="27" t="str">
        <f>TEXT(casesIPO[[#This Row],[Created On]],"yyyy / mm")</f>
        <v>2026 / 02</v>
      </c>
      <c r="AS535" s="27" t="str">
        <f>casesIPO[[#This Row],[Interaction Type]]</f>
        <v>Return / Replace / Scrap</v>
      </c>
      <c r="AT5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36" spans="1:46" x14ac:dyDescent="0.25">
      <c r="A536" s="26">
        <v>46077.735798611102</v>
      </c>
      <c r="B536" s="27" t="s">
        <v>3129</v>
      </c>
      <c r="C536" s="27" t="s">
        <v>87</v>
      </c>
      <c r="D536" s="27" t="s">
        <v>88</v>
      </c>
      <c r="E536" s="27" t="s">
        <v>89</v>
      </c>
      <c r="F536" s="27"/>
      <c r="G536" s="27" t="s">
        <v>168</v>
      </c>
      <c r="H536" s="27" t="s">
        <v>14</v>
      </c>
      <c r="I536" s="27" t="s">
        <v>182</v>
      </c>
      <c r="J536" s="27" t="s">
        <v>946</v>
      </c>
      <c r="K536" s="27" t="s">
        <v>34</v>
      </c>
      <c r="L536" s="27" t="s">
        <v>3130</v>
      </c>
      <c r="M536" s="27" t="s">
        <v>127</v>
      </c>
      <c r="N536" s="28" t="s">
        <v>3131</v>
      </c>
      <c r="O536" s="27" t="s">
        <v>3132</v>
      </c>
      <c r="P536" s="27" t="s">
        <v>3131</v>
      </c>
      <c r="Q536" s="27"/>
      <c r="R536" s="27" t="s">
        <v>14</v>
      </c>
      <c r="S536" s="27" t="s">
        <v>182</v>
      </c>
      <c r="T536" s="27" t="s">
        <v>946</v>
      </c>
      <c r="U536" s="27" t="s">
        <v>34</v>
      </c>
      <c r="V536" s="27">
        <v>1</v>
      </c>
      <c r="W536" s="27" t="s">
        <v>714</v>
      </c>
      <c r="X536" s="27" t="s">
        <v>2578</v>
      </c>
      <c r="Y536" s="27"/>
      <c r="Z536" s="27" t="s">
        <v>101</v>
      </c>
      <c r="AA536" s="28"/>
      <c r="AB536" s="27" t="s">
        <v>3133</v>
      </c>
      <c r="AC536" s="29" t="s">
        <v>3134</v>
      </c>
      <c r="AD536" s="27"/>
      <c r="AE536" s="27"/>
      <c r="AF536" s="27">
        <v>45692.791666666701</v>
      </c>
      <c r="AG536" s="27"/>
      <c r="AH536" s="27"/>
      <c r="AI536" s="27" t="s">
        <v>178</v>
      </c>
      <c r="AJ536" s="27" t="s">
        <v>134</v>
      </c>
      <c r="AK536" s="27" t="s">
        <v>735</v>
      </c>
      <c r="AL536" s="27" t="s">
        <v>192</v>
      </c>
      <c r="AM536" s="27" t="s">
        <v>108</v>
      </c>
      <c r="AN5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5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Programming</v>
      </c>
      <c r="AQ5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6" s="27" t="str">
        <f>TEXT(casesIPO[[#This Row],[Created On]],"yyyy / mm")</f>
        <v>2026 / 02</v>
      </c>
      <c r="AS536" s="27" t="str">
        <f>casesIPO[[#This Row],[Interaction Type]]</f>
        <v>Return / Replace / Scrap</v>
      </c>
      <c r="AT53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37" spans="1:46" x14ac:dyDescent="0.25">
      <c r="A537" s="26">
        <v>46077.737962963001</v>
      </c>
      <c r="B537" s="27" t="s">
        <v>3135</v>
      </c>
      <c r="C537" s="27" t="s">
        <v>87</v>
      </c>
      <c r="D537" s="27" t="s">
        <v>88</v>
      </c>
      <c r="E537" s="27" t="s">
        <v>89</v>
      </c>
      <c r="F537" s="27"/>
      <c r="G537" s="27" t="s">
        <v>90</v>
      </c>
      <c r="H537" s="27" t="s">
        <v>17</v>
      </c>
      <c r="I537" s="27" t="s">
        <v>148</v>
      </c>
      <c r="J537" s="27" t="s">
        <v>2940</v>
      </c>
      <c r="K537" s="27" t="s">
        <v>31</v>
      </c>
      <c r="L537" s="27" t="s">
        <v>3136</v>
      </c>
      <c r="M537" s="27" t="s">
        <v>807</v>
      </c>
      <c r="N537" s="28" t="s">
        <v>3137</v>
      </c>
      <c r="O537" s="27" t="s">
        <v>3138</v>
      </c>
      <c r="P537" s="27" t="s">
        <v>3139</v>
      </c>
      <c r="Q537" s="27"/>
      <c r="R537" s="27"/>
      <c r="S537" s="27"/>
      <c r="T537" s="27"/>
      <c r="U537" s="27"/>
      <c r="V537" s="27">
        <v>1</v>
      </c>
      <c r="W537" s="27"/>
      <c r="X537" s="27"/>
      <c r="Y537" s="27"/>
      <c r="Z537" s="27"/>
      <c r="AA537" s="28"/>
      <c r="AB537" s="27" t="s">
        <v>3140</v>
      </c>
      <c r="AC537" s="29"/>
      <c r="AD537" s="27"/>
      <c r="AE537" s="27"/>
      <c r="AF537" s="27">
        <v>45916.833333333299</v>
      </c>
      <c r="AG537" s="27"/>
      <c r="AH537" s="27"/>
      <c r="AI537" s="27"/>
      <c r="AJ537" s="27" t="s">
        <v>134</v>
      </c>
      <c r="AK537" s="27" t="s">
        <v>106</v>
      </c>
      <c r="AL537" s="27" t="s">
        <v>106</v>
      </c>
      <c r="AM537" s="27" t="s">
        <v>108</v>
      </c>
      <c r="AN5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7" s="27" t="str">
        <f>TEXT(casesIPO[[#This Row],[Created On]],"yyyy / mm")</f>
        <v>2026 / 02</v>
      </c>
      <c r="AS537" s="27" t="str">
        <f>casesIPO[[#This Row],[Interaction Type]]</f>
        <v>Return / Replace / Scrap</v>
      </c>
      <c r="AT53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38" spans="1:46" x14ac:dyDescent="0.25">
      <c r="A538" s="26">
        <v>46078.4131597222</v>
      </c>
      <c r="B538" s="27" t="s">
        <v>3141</v>
      </c>
      <c r="C538" s="27" t="s">
        <v>87</v>
      </c>
      <c r="D538" s="27" t="s">
        <v>194</v>
      </c>
      <c r="E538" s="27" t="s">
        <v>195</v>
      </c>
      <c r="F538" s="27"/>
      <c r="G538" s="27"/>
      <c r="H538" s="27" t="s">
        <v>24</v>
      </c>
      <c r="I538" s="27" t="s">
        <v>111</v>
      </c>
      <c r="J538" s="27" t="s">
        <v>1314</v>
      </c>
      <c r="K538" s="27" t="s">
        <v>33</v>
      </c>
      <c r="L538" s="27" t="s">
        <v>3142</v>
      </c>
      <c r="M538" s="27" t="s">
        <v>2452</v>
      </c>
      <c r="N538" s="28" t="s">
        <v>3143</v>
      </c>
      <c r="O538" s="27" t="s">
        <v>3144</v>
      </c>
      <c r="P538" s="27" t="s">
        <v>3145</v>
      </c>
      <c r="Q538" s="27">
        <v>1</v>
      </c>
      <c r="R538" s="27" t="s">
        <v>24</v>
      </c>
      <c r="S538" s="27" t="s">
        <v>111</v>
      </c>
      <c r="T538" s="27" t="s">
        <v>1314</v>
      </c>
      <c r="U538" s="27" t="s">
        <v>33</v>
      </c>
      <c r="V538" s="27">
        <v>1</v>
      </c>
      <c r="W538" s="27" t="s">
        <v>201</v>
      </c>
      <c r="X538" s="27" t="s">
        <v>201</v>
      </c>
      <c r="Y538" s="27"/>
      <c r="Z538" s="27" t="s">
        <v>202</v>
      </c>
      <c r="AA538" s="28"/>
      <c r="AB538" s="27"/>
      <c r="AC538" s="29"/>
      <c r="AD538" s="27"/>
      <c r="AE538" s="27"/>
      <c r="AF538" s="27"/>
      <c r="AG538" s="27">
        <v>46080</v>
      </c>
      <c r="AH538" s="27"/>
      <c r="AI538" s="27" t="s">
        <v>204</v>
      </c>
      <c r="AJ538" s="27" t="s">
        <v>134</v>
      </c>
      <c r="AK538" s="27" t="s">
        <v>598</v>
      </c>
      <c r="AL538" s="27" t="s">
        <v>598</v>
      </c>
      <c r="AM538" s="27" t="s">
        <v>108</v>
      </c>
      <c r="AN5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5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5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5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8" s="27" t="str">
        <f>TEXT(casesIPO[[#This Row],[Created On]],"yyyy / mm")</f>
        <v>2026 / 02</v>
      </c>
      <c r="AS538" s="27" t="str">
        <f>casesIPO[[#This Row],[Interaction Type]]</f>
        <v>Credit / Debit Request</v>
      </c>
      <c r="AT5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39" spans="1:46" x14ac:dyDescent="0.25">
      <c r="A539" s="26">
        <v>46078.421527777798</v>
      </c>
      <c r="B539" s="27" t="s">
        <v>3146</v>
      </c>
      <c r="C539" s="27" t="s">
        <v>87</v>
      </c>
      <c r="D539" s="27" t="s">
        <v>88</v>
      </c>
      <c r="E539" s="27" t="s">
        <v>110</v>
      </c>
      <c r="F539" s="27"/>
      <c r="G539" s="27"/>
      <c r="H539" s="27" t="s">
        <v>24</v>
      </c>
      <c r="I539" s="27" t="s">
        <v>111</v>
      </c>
      <c r="J539" s="27" t="s">
        <v>1314</v>
      </c>
      <c r="K539" s="27" t="s">
        <v>33</v>
      </c>
      <c r="L539" s="27" t="s">
        <v>3147</v>
      </c>
      <c r="M539" s="27" t="s">
        <v>1495</v>
      </c>
      <c r="N539" s="28" t="s">
        <v>3148</v>
      </c>
      <c r="O539" s="27" t="s">
        <v>3149</v>
      </c>
      <c r="P539" s="27" t="s">
        <v>3150</v>
      </c>
      <c r="Q539" s="27">
        <v>3</v>
      </c>
      <c r="R539" s="27" t="s">
        <v>24</v>
      </c>
      <c r="S539" s="27" t="s">
        <v>111</v>
      </c>
      <c r="T539" s="27" t="s">
        <v>1314</v>
      </c>
      <c r="U539" s="27" t="s">
        <v>33</v>
      </c>
      <c r="V539" s="27">
        <v>1</v>
      </c>
      <c r="W539" s="27" t="s">
        <v>155</v>
      </c>
      <c r="X539" s="27" t="s">
        <v>156</v>
      </c>
      <c r="Y539" s="27"/>
      <c r="Z539" s="27" t="s">
        <v>101</v>
      </c>
      <c r="AA539" s="28"/>
      <c r="AB539" s="27" t="s">
        <v>3151</v>
      </c>
      <c r="AC539" s="29"/>
      <c r="AD539" s="27"/>
      <c r="AE539" s="27"/>
      <c r="AF539" s="27"/>
      <c r="AG539" s="27">
        <v>46078</v>
      </c>
      <c r="AH539" s="27"/>
      <c r="AI539" s="27" t="s">
        <v>104</v>
      </c>
      <c r="AJ539" s="27" t="s">
        <v>105</v>
      </c>
      <c r="AK539" s="27" t="s">
        <v>598</v>
      </c>
      <c r="AL539" s="27" t="s">
        <v>122</v>
      </c>
      <c r="AM539" s="27" t="s">
        <v>108</v>
      </c>
      <c r="AN5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5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9" s="27" t="str">
        <f>TEXT(casesIPO[[#This Row],[Created On]],"yyyy / mm")</f>
        <v>2026 / 02</v>
      </c>
      <c r="AS539" s="27" t="str">
        <f>casesIPO[[#This Row],[Interaction Type]]</f>
        <v>Return / Replace / Scrap</v>
      </c>
      <c r="AT53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40" spans="1:46" x14ac:dyDescent="0.25">
      <c r="A540" s="26">
        <v>46078.442442129599</v>
      </c>
      <c r="B540" s="27" t="s">
        <v>3152</v>
      </c>
      <c r="C540" s="27" t="s">
        <v>87</v>
      </c>
      <c r="D540" s="27" t="s">
        <v>88</v>
      </c>
      <c r="E540" s="27" t="s">
        <v>110</v>
      </c>
      <c r="F540" s="27"/>
      <c r="G540" s="27"/>
      <c r="H540" s="27" t="s">
        <v>24</v>
      </c>
      <c r="I540" s="27" t="s">
        <v>111</v>
      </c>
      <c r="J540" s="27" t="s">
        <v>3153</v>
      </c>
      <c r="K540" s="27" t="s">
        <v>33</v>
      </c>
      <c r="L540" s="27" t="s">
        <v>3154</v>
      </c>
      <c r="M540" s="27" t="s">
        <v>1294</v>
      </c>
      <c r="N540" s="28" t="s">
        <v>3155</v>
      </c>
      <c r="O540" s="27" t="s">
        <v>3156</v>
      </c>
      <c r="P540" s="27" t="s">
        <v>3157</v>
      </c>
      <c r="Q540" s="27">
        <v>6</v>
      </c>
      <c r="R540" s="27" t="s">
        <v>12</v>
      </c>
      <c r="S540" s="27" t="s">
        <v>111</v>
      </c>
      <c r="T540" s="27" t="s">
        <v>112</v>
      </c>
      <c r="U540" s="27" t="s">
        <v>33</v>
      </c>
      <c r="V540" s="27">
        <v>2</v>
      </c>
      <c r="W540" s="27" t="s">
        <v>155</v>
      </c>
      <c r="X540" s="27" t="s">
        <v>156</v>
      </c>
      <c r="Y540" s="27"/>
      <c r="Z540" s="27" t="s">
        <v>101</v>
      </c>
      <c r="AA540" s="28"/>
      <c r="AB540" s="27" t="s">
        <v>3158</v>
      </c>
      <c r="AC540" s="29"/>
      <c r="AD540" s="27"/>
      <c r="AE540" s="27"/>
      <c r="AF540" s="27">
        <v>46070.791666666701</v>
      </c>
      <c r="AG540" s="27"/>
      <c r="AH540" s="27"/>
      <c r="AI540" s="27" t="s">
        <v>104</v>
      </c>
      <c r="AJ540" s="27" t="s">
        <v>105</v>
      </c>
      <c r="AK540" s="27" t="s">
        <v>106</v>
      </c>
      <c r="AL540" s="27" t="s">
        <v>382</v>
      </c>
      <c r="AM540" s="27" t="s">
        <v>108</v>
      </c>
      <c r="AN5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5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0" s="27" t="str">
        <f>TEXT(casesIPO[[#This Row],[Created On]],"yyyy / mm")</f>
        <v>2026 / 02</v>
      </c>
      <c r="AS540" s="27" t="str">
        <f>casesIPO[[#This Row],[Interaction Type]]</f>
        <v>Return / Replace / Scrap</v>
      </c>
      <c r="AT54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41" spans="1:46" x14ac:dyDescent="0.25">
      <c r="A541" s="26">
        <v>46078.447824074101</v>
      </c>
      <c r="B541" s="27" t="s">
        <v>3159</v>
      </c>
      <c r="C541" s="27" t="s">
        <v>87</v>
      </c>
      <c r="D541" s="27" t="s">
        <v>88</v>
      </c>
      <c r="E541" s="27" t="s">
        <v>89</v>
      </c>
      <c r="F541" s="27"/>
      <c r="G541" s="27" t="s">
        <v>90</v>
      </c>
      <c r="H541" s="27" t="s">
        <v>24</v>
      </c>
      <c r="I541" s="27" t="s">
        <v>111</v>
      </c>
      <c r="J541" s="27" t="s">
        <v>1314</v>
      </c>
      <c r="K541" s="27" t="s">
        <v>33</v>
      </c>
      <c r="L541" s="27" t="s">
        <v>3160</v>
      </c>
      <c r="M541" s="27" t="s">
        <v>3161</v>
      </c>
      <c r="N541" s="28" t="s">
        <v>3162</v>
      </c>
      <c r="O541" s="27" t="s">
        <v>3163</v>
      </c>
      <c r="P541" s="27" t="s">
        <v>3164</v>
      </c>
      <c r="Q541" s="27">
        <v>5</v>
      </c>
      <c r="R541" s="27" t="s">
        <v>24</v>
      </c>
      <c r="S541" s="27" t="s">
        <v>111</v>
      </c>
      <c r="T541" s="27" t="s">
        <v>224</v>
      </c>
      <c r="U541" s="27" t="s">
        <v>33</v>
      </c>
      <c r="V541" s="27">
        <v>2</v>
      </c>
      <c r="W541" s="27" t="s">
        <v>98</v>
      </c>
      <c r="X541" s="27" t="s">
        <v>3165</v>
      </c>
      <c r="Y541" s="27" t="s">
        <v>1149</v>
      </c>
      <c r="Z541" s="27" t="s">
        <v>101</v>
      </c>
      <c r="AA541" s="28"/>
      <c r="AB541" s="27" t="s">
        <v>3166</v>
      </c>
      <c r="AC541" s="29" t="s">
        <v>3167</v>
      </c>
      <c r="AD541" s="27"/>
      <c r="AE541" s="27"/>
      <c r="AF541" s="27"/>
      <c r="AG541" s="27">
        <v>46078</v>
      </c>
      <c r="AH541" s="27"/>
      <c r="AI541" s="27" t="s">
        <v>104</v>
      </c>
      <c r="AJ541" s="27" t="s">
        <v>105</v>
      </c>
      <c r="AK541" s="27" t="s">
        <v>598</v>
      </c>
      <c r="AL541" s="27" t="s">
        <v>122</v>
      </c>
      <c r="AM541" s="27" t="s">
        <v>108</v>
      </c>
      <c r="AN5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5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v>
      </c>
      <c r="AQ5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Sticks / Binds/ Not Smooth Operation</v>
      </c>
      <c r="AR541" s="27" t="str">
        <f>TEXT(casesIPO[[#This Row],[Created On]],"yyyy / mm")</f>
        <v>2026 / 02</v>
      </c>
      <c r="AS541" s="27" t="str">
        <f>casesIPO[[#This Row],[Interaction Type]]</f>
        <v>Return / Replace / Scrap</v>
      </c>
      <c r="AT5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42" spans="1:46" x14ac:dyDescent="0.25">
      <c r="A542" s="26">
        <v>46078.447824074101</v>
      </c>
      <c r="B542" s="27" t="s">
        <v>3159</v>
      </c>
      <c r="C542" s="27" t="s">
        <v>87</v>
      </c>
      <c r="D542" s="27" t="s">
        <v>88</v>
      </c>
      <c r="E542" s="27" t="s">
        <v>89</v>
      </c>
      <c r="F542" s="27"/>
      <c r="G542" s="27" t="s">
        <v>90</v>
      </c>
      <c r="H542" s="27" t="s">
        <v>24</v>
      </c>
      <c r="I542" s="27" t="s">
        <v>111</v>
      </c>
      <c r="J542" s="27" t="s">
        <v>1314</v>
      </c>
      <c r="K542" s="27" t="s">
        <v>33</v>
      </c>
      <c r="L542" s="27" t="s">
        <v>3160</v>
      </c>
      <c r="M542" s="27" t="s">
        <v>3161</v>
      </c>
      <c r="N542" s="28" t="s">
        <v>3162</v>
      </c>
      <c r="O542" s="27" t="s">
        <v>3163</v>
      </c>
      <c r="P542" s="27" t="s">
        <v>3164</v>
      </c>
      <c r="Q542" s="27">
        <v>6</v>
      </c>
      <c r="R542" s="27" t="s">
        <v>24</v>
      </c>
      <c r="S542" s="27" t="s">
        <v>111</v>
      </c>
      <c r="T542" s="27" t="s">
        <v>224</v>
      </c>
      <c r="U542" s="27" t="s">
        <v>33</v>
      </c>
      <c r="V542" s="27">
        <v>8</v>
      </c>
      <c r="W542" s="27" t="s">
        <v>98</v>
      </c>
      <c r="X542" s="27" t="s">
        <v>3165</v>
      </c>
      <c r="Y542" s="27"/>
      <c r="Z542" s="27" t="s">
        <v>101</v>
      </c>
      <c r="AA542" s="28"/>
      <c r="AB542" s="27" t="s">
        <v>3168</v>
      </c>
      <c r="AC542" s="29" t="s">
        <v>3167</v>
      </c>
      <c r="AD542" s="27"/>
      <c r="AE542" s="27"/>
      <c r="AF542" s="27"/>
      <c r="AG542" s="27">
        <v>46078</v>
      </c>
      <c r="AH542" s="27"/>
      <c r="AI542" s="27" t="s">
        <v>104</v>
      </c>
      <c r="AJ542" s="27" t="s">
        <v>105</v>
      </c>
      <c r="AK542" s="27" t="s">
        <v>598</v>
      </c>
      <c r="AL542" s="27" t="s">
        <v>122</v>
      </c>
      <c r="AM542" s="27" t="s">
        <v>108</v>
      </c>
      <c r="AN5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5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v>
      </c>
      <c r="AQ5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2" s="27" t="str">
        <f>TEXT(casesIPO[[#This Row],[Created On]],"yyyy / mm")</f>
        <v>2026 / 02</v>
      </c>
      <c r="AS542" s="27" t="str">
        <f>casesIPO[[#This Row],[Interaction Type]]</f>
        <v>Return / Replace / Scrap</v>
      </c>
      <c r="AT54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43" spans="1:46" x14ac:dyDescent="0.25">
      <c r="A543" s="26">
        <v>46078.463564814803</v>
      </c>
      <c r="B543" s="27" t="s">
        <v>3169</v>
      </c>
      <c r="C543" s="27" t="s">
        <v>87</v>
      </c>
      <c r="D543" s="27" t="s">
        <v>88</v>
      </c>
      <c r="E543" s="27" t="s">
        <v>110</v>
      </c>
      <c r="F543" s="27"/>
      <c r="G543" s="27"/>
      <c r="H543" s="27" t="s">
        <v>24</v>
      </c>
      <c r="I543" s="27" t="s">
        <v>111</v>
      </c>
      <c r="J543" s="27" t="s">
        <v>224</v>
      </c>
      <c r="K543" s="27" t="s">
        <v>33</v>
      </c>
      <c r="L543" s="27" t="s">
        <v>3170</v>
      </c>
      <c r="M543" s="27" t="s">
        <v>2597</v>
      </c>
      <c r="N543" s="28" t="s">
        <v>3171</v>
      </c>
      <c r="O543" s="27" t="s">
        <v>3172</v>
      </c>
      <c r="P543" s="27" t="s">
        <v>3173</v>
      </c>
      <c r="Q543" s="27">
        <v>3</v>
      </c>
      <c r="R543" s="27" t="s">
        <v>24</v>
      </c>
      <c r="S543" s="27" t="s">
        <v>111</v>
      </c>
      <c r="T543" s="27" t="s">
        <v>224</v>
      </c>
      <c r="U543" s="27" t="s">
        <v>33</v>
      </c>
      <c r="V543" s="27">
        <v>5</v>
      </c>
      <c r="W543" s="27" t="s">
        <v>155</v>
      </c>
      <c r="X543" s="27" t="s">
        <v>156</v>
      </c>
      <c r="Y543" s="27"/>
      <c r="Z543" s="27" t="s">
        <v>101</v>
      </c>
      <c r="AA543" s="28"/>
      <c r="AB543" s="27" t="s">
        <v>3174</v>
      </c>
      <c r="AC543" s="29"/>
      <c r="AD543" s="27"/>
      <c r="AE543" s="27"/>
      <c r="AF543" s="27"/>
      <c r="AG543" s="27">
        <v>46078</v>
      </c>
      <c r="AH543" s="27"/>
      <c r="AI543" s="27" t="s">
        <v>104</v>
      </c>
      <c r="AJ543" s="27" t="s">
        <v>105</v>
      </c>
      <c r="AK543" s="27" t="s">
        <v>598</v>
      </c>
      <c r="AL543" s="27" t="s">
        <v>122</v>
      </c>
      <c r="AM543" s="27" t="s">
        <v>108</v>
      </c>
      <c r="AN5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5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3" s="27" t="str">
        <f>TEXT(casesIPO[[#This Row],[Created On]],"yyyy / mm")</f>
        <v>2026 / 02</v>
      </c>
      <c r="AS543" s="27" t="str">
        <f>casesIPO[[#This Row],[Interaction Type]]</f>
        <v>Return / Replace / Scrap</v>
      </c>
      <c r="AT5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44" spans="1:46" x14ac:dyDescent="0.25">
      <c r="A544" s="26">
        <v>46078.540428240703</v>
      </c>
      <c r="B544" s="27" t="s">
        <v>3175</v>
      </c>
      <c r="C544" s="27" t="s">
        <v>87</v>
      </c>
      <c r="D544" s="27" t="s">
        <v>194</v>
      </c>
      <c r="E544" s="27" t="s">
        <v>195</v>
      </c>
      <c r="F544" s="27"/>
      <c r="G544" s="27"/>
      <c r="H544" s="27" t="s">
        <v>23</v>
      </c>
      <c r="I544" s="27" t="s">
        <v>91</v>
      </c>
      <c r="J544" s="27" t="s">
        <v>1375</v>
      </c>
      <c r="K544" s="27" t="s">
        <v>33</v>
      </c>
      <c r="L544" s="27" t="s">
        <v>3176</v>
      </c>
      <c r="M544" s="27" t="s">
        <v>975</v>
      </c>
      <c r="N544" s="28" t="s">
        <v>3177</v>
      </c>
      <c r="O544" s="27" t="s">
        <v>3178</v>
      </c>
      <c r="P544" s="27"/>
      <c r="Q544" s="27">
        <v>1</v>
      </c>
      <c r="R544" s="27" t="s">
        <v>23</v>
      </c>
      <c r="S544" s="27" t="s">
        <v>91</v>
      </c>
      <c r="T544" s="27" t="s">
        <v>1375</v>
      </c>
      <c r="U544" s="27" t="s">
        <v>33</v>
      </c>
      <c r="V544" s="27">
        <v>1</v>
      </c>
      <c r="W544" s="27" t="s">
        <v>364</v>
      </c>
      <c r="X544" s="27" t="s">
        <v>757</v>
      </c>
      <c r="Y544" s="27"/>
      <c r="Z544" s="27" t="s">
        <v>53</v>
      </c>
      <c r="AA544" s="28"/>
      <c r="AB544" s="27"/>
      <c r="AC544" s="29"/>
      <c r="AD544" s="27"/>
      <c r="AE544" s="27"/>
      <c r="AF544" s="27">
        <v>46082.791666666701</v>
      </c>
      <c r="AG544" s="27"/>
      <c r="AH544" s="27"/>
      <c r="AI544" s="27" t="s">
        <v>2259</v>
      </c>
      <c r="AJ544" s="27" t="s">
        <v>134</v>
      </c>
      <c r="AK544" s="27" t="s">
        <v>1150</v>
      </c>
      <c r="AL544" s="27" t="s">
        <v>1150</v>
      </c>
      <c r="AM544" s="27" t="s">
        <v>108</v>
      </c>
      <c r="AN5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4" s="27" t="str">
        <f>TEXT(casesIPO[[#This Row],[Created On]],"yyyy / mm")</f>
        <v>2026 / 02</v>
      </c>
      <c r="AS544" s="27" t="str">
        <f>casesIPO[[#This Row],[Interaction Type]]</f>
        <v>Credit / Debit Request</v>
      </c>
      <c r="AT5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45" spans="1:46" x14ac:dyDescent="0.25">
      <c r="A545" s="26">
        <v>46078.651828703703</v>
      </c>
      <c r="B545" s="27" t="s">
        <v>3179</v>
      </c>
      <c r="C545" s="27" t="s">
        <v>87</v>
      </c>
      <c r="D545" s="27" t="s">
        <v>88</v>
      </c>
      <c r="E545" s="27" t="s">
        <v>89</v>
      </c>
      <c r="F545" s="27"/>
      <c r="G545" s="27" t="s">
        <v>90</v>
      </c>
      <c r="H545" s="27" t="s">
        <v>18</v>
      </c>
      <c r="I545" s="27" t="s">
        <v>460</v>
      </c>
      <c r="J545" s="27" t="s">
        <v>461</v>
      </c>
      <c r="K545" s="27" t="s">
        <v>31</v>
      </c>
      <c r="L545" s="27" t="s">
        <v>3180</v>
      </c>
      <c r="M545" s="27" t="s">
        <v>1736</v>
      </c>
      <c r="N545" s="28" t="s">
        <v>3181</v>
      </c>
      <c r="O545" s="27" t="s">
        <v>3182</v>
      </c>
      <c r="P545" s="27" t="s">
        <v>3183</v>
      </c>
      <c r="Q545" s="27">
        <v>6</v>
      </c>
      <c r="R545" s="27" t="s">
        <v>18</v>
      </c>
      <c r="S545" s="27" t="s">
        <v>460</v>
      </c>
      <c r="T545" s="27" t="s">
        <v>461</v>
      </c>
      <c r="U545" s="27" t="s">
        <v>31</v>
      </c>
      <c r="V545" s="27">
        <v>5</v>
      </c>
      <c r="W545" s="27" t="s">
        <v>266</v>
      </c>
      <c r="X545" s="27" t="s">
        <v>175</v>
      </c>
      <c r="Y545" s="27" t="s">
        <v>2818</v>
      </c>
      <c r="Z545" s="27" t="s">
        <v>101</v>
      </c>
      <c r="AA545" s="28"/>
      <c r="AB545" s="27" t="s">
        <v>3184</v>
      </c>
      <c r="AC545" s="29" t="s">
        <v>679</v>
      </c>
      <c r="AD545" s="27"/>
      <c r="AE545" s="27"/>
      <c r="AF545" s="27">
        <v>46065.791666666701</v>
      </c>
      <c r="AG545" s="27"/>
      <c r="AH545" s="27"/>
      <c r="AI545" s="27" t="s">
        <v>104</v>
      </c>
      <c r="AJ545" s="27" t="s">
        <v>105</v>
      </c>
      <c r="AK545" s="27" t="s">
        <v>1733</v>
      </c>
      <c r="AL545" s="27" t="s">
        <v>146</v>
      </c>
      <c r="AM545" s="27" t="s">
        <v>108</v>
      </c>
      <c r="AN5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5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5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Response from Reader</v>
      </c>
      <c r="AR545" s="27" t="str">
        <f>TEXT(casesIPO[[#This Row],[Created On]],"yyyy / mm")</f>
        <v>2026 / 02</v>
      </c>
      <c r="AS545" s="27" t="str">
        <f>casesIPO[[#This Row],[Interaction Type]]</f>
        <v>Return / Replace / Scrap</v>
      </c>
      <c r="AT54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46" spans="1:46" x14ac:dyDescent="0.25">
      <c r="A546" s="26">
        <v>46078.787268518499</v>
      </c>
      <c r="B546" s="27" t="s">
        <v>3185</v>
      </c>
      <c r="C546" s="27" t="s">
        <v>87</v>
      </c>
      <c r="D546" s="27" t="s">
        <v>194</v>
      </c>
      <c r="E546" s="27" t="s">
        <v>195</v>
      </c>
      <c r="F546" s="27"/>
      <c r="G546" s="27"/>
      <c r="H546" s="27" t="s">
        <v>720</v>
      </c>
      <c r="I546" s="27" t="s">
        <v>148</v>
      </c>
      <c r="J546" s="27" t="s">
        <v>1027</v>
      </c>
      <c r="K546" s="27" t="s">
        <v>31</v>
      </c>
      <c r="L546" s="27" t="s">
        <v>3186</v>
      </c>
      <c r="M546" s="27" t="s">
        <v>3187</v>
      </c>
      <c r="N546" s="28" t="s">
        <v>3188</v>
      </c>
      <c r="O546" s="27" t="s">
        <v>3189</v>
      </c>
      <c r="P546" s="27" t="s">
        <v>3190</v>
      </c>
      <c r="Q546" s="27">
        <v>1</v>
      </c>
      <c r="R546" s="27" t="s">
        <v>720</v>
      </c>
      <c r="S546" s="27" t="s">
        <v>148</v>
      </c>
      <c r="T546" s="27" t="s">
        <v>1027</v>
      </c>
      <c r="U546" s="27" t="s">
        <v>31</v>
      </c>
      <c r="V546" s="27">
        <v>1</v>
      </c>
      <c r="W546" s="27" t="s">
        <v>427</v>
      </c>
      <c r="X546" s="27" t="s">
        <v>428</v>
      </c>
      <c r="Y546" s="27"/>
      <c r="Z546" s="27" t="s">
        <v>429</v>
      </c>
      <c r="AA546" s="28"/>
      <c r="AB546" s="27" t="s">
        <v>3191</v>
      </c>
      <c r="AC546" s="29"/>
      <c r="AD546" s="27"/>
      <c r="AE546" s="27"/>
      <c r="AF546" s="27">
        <v>46070.791666666701</v>
      </c>
      <c r="AG546" s="27"/>
      <c r="AH546" s="27"/>
      <c r="AI546" s="27" t="s">
        <v>204</v>
      </c>
      <c r="AJ546" s="27" t="s">
        <v>105</v>
      </c>
      <c r="AK546" s="27" t="s">
        <v>431</v>
      </c>
      <c r="AL546" s="27" t="s">
        <v>431</v>
      </c>
      <c r="AM546" s="27" t="s">
        <v>108</v>
      </c>
      <c r="AN5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5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5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5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6" s="27" t="str">
        <f>TEXT(casesIPO[[#This Row],[Created On]],"yyyy / mm")</f>
        <v>2026 / 02</v>
      </c>
      <c r="AS546" s="27" t="str">
        <f>casesIPO[[#This Row],[Interaction Type]]</f>
        <v>Credit / Debit Request</v>
      </c>
      <c r="AT5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47" spans="1:46" x14ac:dyDescent="0.25">
      <c r="A547" s="26">
        <v>46079.401342592602</v>
      </c>
      <c r="B547" s="27" t="s">
        <v>3192</v>
      </c>
      <c r="C547" s="27" t="s">
        <v>87</v>
      </c>
      <c r="D547" s="27" t="s">
        <v>88</v>
      </c>
      <c r="E547" s="27" t="s">
        <v>110</v>
      </c>
      <c r="F547" s="27"/>
      <c r="G547" s="27"/>
      <c r="H547" s="27" t="s">
        <v>24</v>
      </c>
      <c r="I547" s="27" t="s">
        <v>111</v>
      </c>
      <c r="J547" s="27" t="s">
        <v>224</v>
      </c>
      <c r="K547" s="27" t="s">
        <v>33</v>
      </c>
      <c r="L547" s="27" t="s">
        <v>3193</v>
      </c>
      <c r="M547" s="27" t="s">
        <v>360</v>
      </c>
      <c r="N547" s="28" t="s">
        <v>3194</v>
      </c>
      <c r="O547" s="27" t="s">
        <v>3195</v>
      </c>
      <c r="P547" s="27" t="s">
        <v>3196</v>
      </c>
      <c r="Q547" s="27">
        <v>11</v>
      </c>
      <c r="R547" s="27" t="s">
        <v>24</v>
      </c>
      <c r="S547" s="27" t="s">
        <v>111</v>
      </c>
      <c r="T547" s="27" t="s">
        <v>224</v>
      </c>
      <c r="U547" s="27" t="s">
        <v>33</v>
      </c>
      <c r="V547" s="27">
        <v>1</v>
      </c>
      <c r="W547" s="27" t="s">
        <v>131</v>
      </c>
      <c r="X547" s="27" t="s">
        <v>165</v>
      </c>
      <c r="Y547" s="27"/>
      <c r="Z547" s="27" t="s">
        <v>133</v>
      </c>
      <c r="AA547" s="28"/>
      <c r="AB547" s="27" t="s">
        <v>3197</v>
      </c>
      <c r="AC547" s="29"/>
      <c r="AD547" s="27"/>
      <c r="AE547" s="27"/>
      <c r="AF547" s="27">
        <v>46072.791666666701</v>
      </c>
      <c r="AG547" s="27"/>
      <c r="AH547" s="27"/>
      <c r="AI547" s="27" t="s">
        <v>104</v>
      </c>
      <c r="AJ547" s="27" t="s">
        <v>105</v>
      </c>
      <c r="AK547" s="27" t="s">
        <v>106</v>
      </c>
      <c r="AL547" s="27" t="s">
        <v>122</v>
      </c>
      <c r="AM547" s="27" t="s">
        <v>108</v>
      </c>
      <c r="AN5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5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7" s="27" t="str">
        <f>TEXT(casesIPO[[#This Row],[Created On]],"yyyy / mm")</f>
        <v>2026 / 02</v>
      </c>
      <c r="AS547" s="27" t="str">
        <f>casesIPO[[#This Row],[Interaction Type]]</f>
        <v>Return / Replace / Scrap</v>
      </c>
      <c r="AT54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48" spans="1:46" x14ac:dyDescent="0.25">
      <c r="A548" s="26">
        <v>46079.6734490741</v>
      </c>
      <c r="B548" s="27" t="s">
        <v>3198</v>
      </c>
      <c r="C548" s="27" t="s">
        <v>87</v>
      </c>
      <c r="D548" s="27" t="s">
        <v>88</v>
      </c>
      <c r="E548" s="27" t="s">
        <v>110</v>
      </c>
      <c r="F548" s="27"/>
      <c r="G548" s="27"/>
      <c r="H548" s="27" t="s">
        <v>286</v>
      </c>
      <c r="I548" s="27" t="s">
        <v>148</v>
      </c>
      <c r="J548" s="27" t="s">
        <v>304</v>
      </c>
      <c r="K548" s="27" t="s">
        <v>32</v>
      </c>
      <c r="L548" s="27" t="s">
        <v>3199</v>
      </c>
      <c r="M548" s="27" t="s">
        <v>807</v>
      </c>
      <c r="N548" s="28" t="s">
        <v>3200</v>
      </c>
      <c r="O548" s="27" t="s">
        <v>3201</v>
      </c>
      <c r="P548" s="27" t="s">
        <v>3202</v>
      </c>
      <c r="Q548" s="27"/>
      <c r="R548" s="27"/>
      <c r="S548" s="27"/>
      <c r="T548" s="27"/>
      <c r="U548" s="27"/>
      <c r="V548" s="27">
        <v>2</v>
      </c>
      <c r="W548" s="27"/>
      <c r="X548" s="27"/>
      <c r="Y548" s="27"/>
      <c r="Z548" s="27"/>
      <c r="AA548" s="28"/>
      <c r="AB548" s="27" t="s">
        <v>3203</v>
      </c>
      <c r="AC548" s="29"/>
      <c r="AD548" s="27"/>
      <c r="AE548" s="27"/>
      <c r="AF548" s="27">
        <v>46068.791666666701</v>
      </c>
      <c r="AG548" s="27"/>
      <c r="AH548" s="27"/>
      <c r="AI548" s="27"/>
      <c r="AJ548" s="27" t="s">
        <v>105</v>
      </c>
      <c r="AK548" s="27" t="s">
        <v>106</v>
      </c>
      <c r="AL548" s="27" t="s">
        <v>2369</v>
      </c>
      <c r="AM548" s="27" t="s">
        <v>299</v>
      </c>
      <c r="AN5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5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8" s="27" t="str">
        <f>TEXT(casesIPO[[#This Row],[Created On]],"yyyy / mm")</f>
        <v>2026 / 02</v>
      </c>
      <c r="AS548" s="27" t="str">
        <f>casesIPO[[#This Row],[Interaction Type]]</f>
        <v>Return / Replace / Scrap</v>
      </c>
      <c r="AT5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49" spans="1:46" x14ac:dyDescent="0.25">
      <c r="A549" s="26">
        <v>46080.388668981497</v>
      </c>
      <c r="B549" s="27" t="s">
        <v>3204</v>
      </c>
      <c r="C549" s="27" t="s">
        <v>87</v>
      </c>
      <c r="D549" s="27" t="s">
        <v>88</v>
      </c>
      <c r="E549" s="27" t="s">
        <v>89</v>
      </c>
      <c r="F549" s="27"/>
      <c r="G549" s="27" t="s">
        <v>168</v>
      </c>
      <c r="H549" s="27" t="s">
        <v>23</v>
      </c>
      <c r="I549" s="27" t="s">
        <v>91</v>
      </c>
      <c r="J549" s="27" t="s">
        <v>251</v>
      </c>
      <c r="K549" s="27" t="s">
        <v>33</v>
      </c>
      <c r="L549" s="27" t="s">
        <v>3205</v>
      </c>
      <c r="M549" s="27" t="s">
        <v>3206</v>
      </c>
      <c r="N549" s="28" t="s">
        <v>3207</v>
      </c>
      <c r="O549" s="27" t="s">
        <v>3208</v>
      </c>
      <c r="P549" s="27" t="s">
        <v>3209</v>
      </c>
      <c r="Q549" s="27">
        <v>1</v>
      </c>
      <c r="R549" s="27"/>
      <c r="S549" s="27"/>
      <c r="T549" s="27"/>
      <c r="U549" s="27"/>
      <c r="V549" s="27">
        <v>1</v>
      </c>
      <c r="W549" s="27"/>
      <c r="X549" s="27"/>
      <c r="Y549" s="27"/>
      <c r="Z549" s="27"/>
      <c r="AA549" s="28"/>
      <c r="AB549" s="27" t="s">
        <v>257</v>
      </c>
      <c r="AC549" s="29"/>
      <c r="AD549" s="27"/>
      <c r="AE549" s="27"/>
      <c r="AF549" s="27">
        <v>45753.833333333299</v>
      </c>
      <c r="AG549" s="27"/>
      <c r="AH549" s="27"/>
      <c r="AI549" s="27"/>
      <c r="AJ549" s="27" t="s">
        <v>134</v>
      </c>
      <c r="AK549" s="27" t="s">
        <v>106</v>
      </c>
      <c r="AL549" s="27" t="s">
        <v>106</v>
      </c>
      <c r="AM549" s="27" t="s">
        <v>108</v>
      </c>
      <c r="AN5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9" s="27" t="str">
        <f>TEXT(casesIPO[[#This Row],[Created On]],"yyyy / mm")</f>
        <v>2026 / 02</v>
      </c>
      <c r="AS549" s="27" t="str">
        <f>casesIPO[[#This Row],[Interaction Type]]</f>
        <v>Return / Replace / Scrap</v>
      </c>
      <c r="AT54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50" spans="1:46" x14ac:dyDescent="0.25">
      <c r="A550" s="26">
        <v>46076.413460648102</v>
      </c>
      <c r="B550" s="27" t="s">
        <v>3210</v>
      </c>
      <c r="C550" s="27" t="s">
        <v>87</v>
      </c>
      <c r="D550" s="27" t="s">
        <v>88</v>
      </c>
      <c r="E550" s="27" t="s">
        <v>89</v>
      </c>
      <c r="F550" s="27"/>
      <c r="G550" s="27" t="s">
        <v>90</v>
      </c>
      <c r="H550" s="27" t="s">
        <v>18</v>
      </c>
      <c r="I550" s="27" t="s">
        <v>460</v>
      </c>
      <c r="J550" s="27" t="s">
        <v>514</v>
      </c>
      <c r="K550" s="27" t="s">
        <v>32</v>
      </c>
      <c r="L550" s="27" t="s">
        <v>3211</v>
      </c>
      <c r="M550" s="27" t="s">
        <v>1481</v>
      </c>
      <c r="N550" s="28" t="s">
        <v>3212</v>
      </c>
      <c r="O550" s="27" t="s">
        <v>3213</v>
      </c>
      <c r="P550" s="27" t="s">
        <v>3214</v>
      </c>
      <c r="Q550" s="27">
        <v>1</v>
      </c>
      <c r="R550" s="27" t="s">
        <v>18</v>
      </c>
      <c r="S550" s="27" t="s">
        <v>460</v>
      </c>
      <c r="T550" s="27" t="s">
        <v>514</v>
      </c>
      <c r="U550" s="27" t="s">
        <v>32</v>
      </c>
      <c r="V550" s="27">
        <v>2</v>
      </c>
      <c r="W550" s="27" t="s">
        <v>266</v>
      </c>
      <c r="X550" s="27" t="s">
        <v>518</v>
      </c>
      <c r="Y550" s="27" t="s">
        <v>519</v>
      </c>
      <c r="Z550" s="27" t="s">
        <v>101</v>
      </c>
      <c r="AA550" s="28"/>
      <c r="AB550" s="27" t="s">
        <v>3215</v>
      </c>
      <c r="AC550" s="29" t="s">
        <v>910</v>
      </c>
      <c r="AD550" s="27"/>
      <c r="AE550" s="27"/>
      <c r="AF550" s="27">
        <v>45987.791666666701</v>
      </c>
      <c r="AG550" s="27"/>
      <c r="AH550" s="27"/>
      <c r="AI550" s="27" t="s">
        <v>178</v>
      </c>
      <c r="AJ550" s="27" t="s">
        <v>134</v>
      </c>
      <c r="AK550" s="27" t="s">
        <v>3216</v>
      </c>
      <c r="AL550" s="27" t="s">
        <v>146</v>
      </c>
      <c r="AM550" s="27" t="s">
        <v>108</v>
      </c>
      <c r="AN5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5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Battery Drain</v>
      </c>
      <c r="AQ5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High Battery Consumption</v>
      </c>
      <c r="AR550" s="27" t="str">
        <f>TEXT(casesIPO[[#This Row],[Created On]],"yyyy / mm")</f>
        <v>2026 / 02</v>
      </c>
      <c r="AS550" s="27" t="str">
        <f>casesIPO[[#This Row],[Interaction Type]]</f>
        <v>Return / Replace / Scrap</v>
      </c>
      <c r="AT5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51" spans="1:46" x14ac:dyDescent="0.25">
      <c r="A551" s="26">
        <v>46077.403761574104</v>
      </c>
      <c r="B551" s="27" t="s">
        <v>3217</v>
      </c>
      <c r="C551" s="27" t="s">
        <v>87</v>
      </c>
      <c r="D551" s="27" t="s">
        <v>88</v>
      </c>
      <c r="E551" s="27" t="s">
        <v>110</v>
      </c>
      <c r="F551" s="27"/>
      <c r="G551" s="27"/>
      <c r="H551" s="27" t="s">
        <v>720</v>
      </c>
      <c r="I551" s="27" t="s">
        <v>148</v>
      </c>
      <c r="J551" s="27" t="s">
        <v>1888</v>
      </c>
      <c r="K551" s="27" t="s">
        <v>31</v>
      </c>
      <c r="L551" s="27" t="s">
        <v>3218</v>
      </c>
      <c r="M551" s="27" t="s">
        <v>3219</v>
      </c>
      <c r="N551" s="28" t="s">
        <v>3220</v>
      </c>
      <c r="O551" s="27" t="s">
        <v>3221</v>
      </c>
      <c r="P551" s="27" t="s">
        <v>3222</v>
      </c>
      <c r="Q551" s="27">
        <v>1</v>
      </c>
      <c r="R551" s="27"/>
      <c r="S551" s="27"/>
      <c r="T551" s="27"/>
      <c r="U551" s="27"/>
      <c r="V551" s="27">
        <v>5</v>
      </c>
      <c r="W551" s="27"/>
      <c r="X551" s="27"/>
      <c r="Y551" s="27"/>
      <c r="Z551" s="27"/>
      <c r="AA551" s="28"/>
      <c r="AB551" s="27" t="s">
        <v>3223</v>
      </c>
      <c r="AC551" s="29"/>
      <c r="AD551" s="27"/>
      <c r="AE551" s="27"/>
      <c r="AF551" s="27">
        <v>46065.791666666701</v>
      </c>
      <c r="AG551" s="27"/>
      <c r="AH551" s="27"/>
      <c r="AI551" s="27"/>
      <c r="AJ551" s="27" t="s">
        <v>134</v>
      </c>
      <c r="AK551" s="27" t="s">
        <v>106</v>
      </c>
      <c r="AL551" s="27" t="s">
        <v>106</v>
      </c>
      <c r="AM551" s="27" t="s">
        <v>108</v>
      </c>
      <c r="AN5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5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1" s="27" t="str">
        <f>TEXT(casesIPO[[#This Row],[Created On]],"yyyy / mm")</f>
        <v>2026 / 02</v>
      </c>
      <c r="AS551" s="27" t="str">
        <f>casesIPO[[#This Row],[Interaction Type]]</f>
        <v>Return / Replace / Scrap</v>
      </c>
      <c r="AT55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52" spans="1:46" x14ac:dyDescent="0.25">
      <c r="A552" s="26">
        <v>46077.660532407397</v>
      </c>
      <c r="B552" s="27" t="s">
        <v>3224</v>
      </c>
      <c r="C552" s="27" t="s">
        <v>87</v>
      </c>
      <c r="D552" s="27" t="s">
        <v>88</v>
      </c>
      <c r="E552" s="27" t="s">
        <v>89</v>
      </c>
      <c r="F552" s="27"/>
      <c r="G552" s="27" t="s">
        <v>90</v>
      </c>
      <c r="H552" s="27" t="s">
        <v>17</v>
      </c>
      <c r="I552" s="27" t="s">
        <v>148</v>
      </c>
      <c r="J552" s="27" t="s">
        <v>149</v>
      </c>
      <c r="K552" s="27" t="s">
        <v>35</v>
      </c>
      <c r="L552" s="27" t="s">
        <v>3225</v>
      </c>
      <c r="M552" s="27" t="s">
        <v>1495</v>
      </c>
      <c r="N552" s="28" t="s">
        <v>3226</v>
      </c>
      <c r="O552" s="27" t="s">
        <v>3227</v>
      </c>
      <c r="P552" s="27"/>
      <c r="Q552" s="27"/>
      <c r="R552" s="27" t="s">
        <v>17</v>
      </c>
      <c r="S552" s="27" t="s">
        <v>148</v>
      </c>
      <c r="T552" s="27" t="s">
        <v>149</v>
      </c>
      <c r="U552" s="27" t="s">
        <v>35</v>
      </c>
      <c r="V552" s="27">
        <v>1</v>
      </c>
      <c r="W552" s="27" t="s">
        <v>98</v>
      </c>
      <c r="X552" s="27" t="s">
        <v>175</v>
      </c>
      <c r="Y552" s="27"/>
      <c r="Z552" s="27" t="s">
        <v>101</v>
      </c>
      <c r="AA552" s="28"/>
      <c r="AB552" s="27" t="s">
        <v>1063</v>
      </c>
      <c r="AC552" s="29" t="s">
        <v>820</v>
      </c>
      <c r="AD552" s="27" t="s">
        <v>1930</v>
      </c>
      <c r="AE552" s="27"/>
      <c r="AF552" s="27">
        <v>45853.833333333299</v>
      </c>
      <c r="AG552" s="27"/>
      <c r="AH552" s="27"/>
      <c r="AI552" s="27" t="s">
        <v>178</v>
      </c>
      <c r="AJ552" s="27" t="s">
        <v>134</v>
      </c>
      <c r="AK552" s="27" t="s">
        <v>555</v>
      </c>
      <c r="AL552" s="27" t="s">
        <v>408</v>
      </c>
      <c r="AM552" s="27" t="s">
        <v>108</v>
      </c>
      <c r="AN5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5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2" s="27" t="str">
        <f>TEXT(casesIPO[[#This Row],[Created On]],"yyyy / mm")</f>
        <v>2026 / 02</v>
      </c>
      <c r="AS552" s="27" t="str">
        <f>casesIPO[[#This Row],[Interaction Type]]</f>
        <v>Return / Replace / Scrap</v>
      </c>
      <c r="AT5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53" spans="1:46" x14ac:dyDescent="0.25">
      <c r="A553" s="26">
        <v>46078.534293981502</v>
      </c>
      <c r="B553" s="27" t="s">
        <v>3228</v>
      </c>
      <c r="C553" s="27" t="s">
        <v>87</v>
      </c>
      <c r="D553" s="27" t="s">
        <v>194</v>
      </c>
      <c r="E553" s="27" t="s">
        <v>195</v>
      </c>
      <c r="F553" s="27"/>
      <c r="G553" s="27"/>
      <c r="H553" s="27" t="s">
        <v>23</v>
      </c>
      <c r="I553" s="27" t="s">
        <v>91</v>
      </c>
      <c r="J553" s="27" t="s">
        <v>1623</v>
      </c>
      <c r="K553" s="27" t="s">
        <v>33</v>
      </c>
      <c r="L553" s="27" t="s">
        <v>3229</v>
      </c>
      <c r="M553" s="27" t="s">
        <v>3230</v>
      </c>
      <c r="N553" s="28" t="s">
        <v>3231</v>
      </c>
      <c r="O553" s="27" t="s">
        <v>3232</v>
      </c>
      <c r="P553" s="27" t="s">
        <v>3233</v>
      </c>
      <c r="Q553" s="27"/>
      <c r="R553" s="27" t="s">
        <v>23</v>
      </c>
      <c r="S553" s="27" t="s">
        <v>91</v>
      </c>
      <c r="T553" s="27" t="s">
        <v>1623</v>
      </c>
      <c r="U553" s="27" t="s">
        <v>33</v>
      </c>
      <c r="V553" s="27">
        <v>26</v>
      </c>
      <c r="W553" s="27" t="s">
        <v>1852</v>
      </c>
      <c r="X553" s="27" t="s">
        <v>2104</v>
      </c>
      <c r="Y553" s="27"/>
      <c r="Z553" s="27" t="s">
        <v>133</v>
      </c>
      <c r="AA553" s="28"/>
      <c r="AB553" s="27" t="s">
        <v>3234</v>
      </c>
      <c r="AC553" s="29"/>
      <c r="AD553" s="27"/>
      <c r="AE553" s="27"/>
      <c r="AF553" s="27">
        <v>46033.791666666701</v>
      </c>
      <c r="AG553" s="27"/>
      <c r="AH553" s="27"/>
      <c r="AI553" s="27" t="s">
        <v>204</v>
      </c>
      <c r="AJ553" s="27" t="s">
        <v>105</v>
      </c>
      <c r="AK553" s="27" t="s">
        <v>3235</v>
      </c>
      <c r="AL553" s="27" t="s">
        <v>3235</v>
      </c>
      <c r="AM553" s="27" t="s">
        <v>159</v>
      </c>
      <c r="AN5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Change / Cancel Request Not Processed</v>
      </c>
      <c r="AP5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Change / Cancel Request Incorrect</v>
      </c>
      <c r="AQ5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3" s="27" t="str">
        <f>TEXT(casesIPO[[#This Row],[Created On]],"yyyy / mm")</f>
        <v>2026 / 02</v>
      </c>
      <c r="AS553" s="27" t="str">
        <f>casesIPO[[#This Row],[Interaction Type]]</f>
        <v>Credit / Debit Request</v>
      </c>
      <c r="AT5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54" spans="1:46" x14ac:dyDescent="0.25">
      <c r="A554" s="26">
        <v>46078.563796296301</v>
      </c>
      <c r="B554" s="27" t="s">
        <v>3236</v>
      </c>
      <c r="C554" s="27" t="s">
        <v>87</v>
      </c>
      <c r="D554" s="27" t="s">
        <v>88</v>
      </c>
      <c r="E554" s="27" t="s">
        <v>110</v>
      </c>
      <c r="F554" s="27"/>
      <c r="G554" s="27"/>
      <c r="H554" s="27" t="s">
        <v>17</v>
      </c>
      <c r="I554" s="27" t="s">
        <v>148</v>
      </c>
      <c r="J554" s="27" t="s">
        <v>149</v>
      </c>
      <c r="K554" s="27" t="s">
        <v>35</v>
      </c>
      <c r="L554" s="27" t="s">
        <v>3237</v>
      </c>
      <c r="M554" s="27" t="s">
        <v>975</v>
      </c>
      <c r="N554" s="28" t="s">
        <v>3238</v>
      </c>
      <c r="O554" s="27" t="s">
        <v>3239</v>
      </c>
      <c r="P554" s="27"/>
      <c r="Q554" s="27"/>
      <c r="R554" s="27"/>
      <c r="S554" s="27"/>
      <c r="T554" s="27"/>
      <c r="U554" s="27"/>
      <c r="V554" s="27"/>
      <c r="W554" s="27"/>
      <c r="X554" s="27"/>
      <c r="Y554" s="27"/>
      <c r="Z554" s="27"/>
      <c r="AA554" s="28"/>
      <c r="AB554" s="27"/>
      <c r="AC554" s="29"/>
      <c r="AD554" s="27"/>
      <c r="AE554" s="27"/>
      <c r="AF554" s="27"/>
      <c r="AG554" s="27"/>
      <c r="AH554" s="27"/>
      <c r="AI554" s="27"/>
      <c r="AJ554" s="27" t="s">
        <v>134</v>
      </c>
      <c r="AK554" s="27" t="s">
        <v>1613</v>
      </c>
      <c r="AL554" s="27" t="s">
        <v>1613</v>
      </c>
      <c r="AM554" s="27" t="s">
        <v>108</v>
      </c>
      <c r="AN5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4" s="27" t="str">
        <f>TEXT(casesIPO[[#This Row],[Created On]],"yyyy / mm")</f>
        <v>2026 / 02</v>
      </c>
      <c r="AS554" s="27" t="str">
        <f>casesIPO[[#This Row],[Interaction Type]]</f>
        <v>Return / Replace / Scrap</v>
      </c>
      <c r="AT55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55" spans="1:46" x14ac:dyDescent="0.25">
      <c r="A555" s="26">
        <v>46078.694756944402</v>
      </c>
      <c r="B555" s="27" t="s">
        <v>3240</v>
      </c>
      <c r="C555" s="27" t="s">
        <v>87</v>
      </c>
      <c r="D555" s="27" t="s">
        <v>88</v>
      </c>
      <c r="E555" s="27" t="s">
        <v>110</v>
      </c>
      <c r="F555" s="27"/>
      <c r="G555" s="27"/>
      <c r="H555" s="27" t="s">
        <v>3241</v>
      </c>
      <c r="I555" s="27" t="s">
        <v>124</v>
      </c>
      <c r="J555" s="27" t="s">
        <v>3242</v>
      </c>
      <c r="K555" s="27" t="s">
        <v>3243</v>
      </c>
      <c r="L555" s="27" t="s">
        <v>3244</v>
      </c>
      <c r="M555" s="27" t="s">
        <v>3245</v>
      </c>
      <c r="N555" s="28" t="s">
        <v>3246</v>
      </c>
      <c r="O555" s="27"/>
      <c r="P555" s="27"/>
      <c r="Q555" s="27"/>
      <c r="R555" s="27"/>
      <c r="S555" s="27"/>
      <c r="T555" s="27"/>
      <c r="U555" s="27"/>
      <c r="V555" s="27"/>
      <c r="W555" s="27"/>
      <c r="X555" s="27"/>
      <c r="Y555" s="27"/>
      <c r="Z555" s="27"/>
      <c r="AA555" s="28"/>
      <c r="AB555" s="27"/>
      <c r="AC555" s="29"/>
      <c r="AD555" s="27"/>
      <c r="AE555" s="27"/>
      <c r="AF555" s="27"/>
      <c r="AG555" s="27"/>
      <c r="AH555" s="27"/>
      <c r="AI555" s="27"/>
      <c r="AJ555" s="27" t="s">
        <v>134</v>
      </c>
      <c r="AK555" s="27" t="s">
        <v>3247</v>
      </c>
      <c r="AL555" s="27" t="s">
        <v>3247</v>
      </c>
      <c r="AM555" s="27" t="s">
        <v>108</v>
      </c>
      <c r="AN5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Krieger</v>
      </c>
      <c r="AO5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5" s="27" t="str">
        <f>TEXT(casesIPO[[#This Row],[Created On]],"yyyy / mm")</f>
        <v>2026 / 02</v>
      </c>
      <c r="AS555" s="27" t="str">
        <f>casesIPO[[#This Row],[Interaction Type]]</f>
        <v>Return / Replace / Scrap</v>
      </c>
      <c r="AT55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56" spans="1:46" x14ac:dyDescent="0.25">
      <c r="A556" s="26">
        <v>46078.723483796297</v>
      </c>
      <c r="B556" s="27" t="s">
        <v>3248</v>
      </c>
      <c r="C556" s="27" t="s">
        <v>87</v>
      </c>
      <c r="D556" s="27" t="s">
        <v>88</v>
      </c>
      <c r="E556" s="27" t="s">
        <v>110</v>
      </c>
      <c r="F556" s="27"/>
      <c r="G556" s="27"/>
      <c r="H556" s="27" t="s">
        <v>12</v>
      </c>
      <c r="I556" s="27" t="s">
        <v>111</v>
      </c>
      <c r="J556" s="27" t="s">
        <v>350</v>
      </c>
      <c r="K556" s="27" t="s">
        <v>33</v>
      </c>
      <c r="L556" s="27" t="s">
        <v>3249</v>
      </c>
      <c r="M556" s="27" t="s">
        <v>1965</v>
      </c>
      <c r="N556" s="28" t="s">
        <v>3250</v>
      </c>
      <c r="O556" s="27" t="s">
        <v>3251</v>
      </c>
      <c r="P556" s="27" t="s">
        <v>3252</v>
      </c>
      <c r="Q556" s="27"/>
      <c r="R556" s="27" t="s">
        <v>12</v>
      </c>
      <c r="S556" s="27" t="s">
        <v>111</v>
      </c>
      <c r="T556" s="27" t="s">
        <v>350</v>
      </c>
      <c r="U556" s="27" t="s">
        <v>33</v>
      </c>
      <c r="V556" s="27">
        <v>1</v>
      </c>
      <c r="W556" s="27" t="s">
        <v>119</v>
      </c>
      <c r="X556" s="27" t="s">
        <v>120</v>
      </c>
      <c r="Y556" s="27"/>
      <c r="Z556" s="27" t="s">
        <v>101</v>
      </c>
      <c r="AA556" s="28"/>
      <c r="AB556" s="27" t="s">
        <v>3253</v>
      </c>
      <c r="AC556" s="29"/>
      <c r="AD556" s="27"/>
      <c r="AE556" s="27"/>
      <c r="AF556" s="27">
        <v>45547.833333333299</v>
      </c>
      <c r="AG556" s="27"/>
      <c r="AH556" s="27"/>
      <c r="AI556" s="27" t="s">
        <v>104</v>
      </c>
      <c r="AJ556" s="27" t="s">
        <v>105</v>
      </c>
      <c r="AK556" s="27" t="s">
        <v>3235</v>
      </c>
      <c r="AL556" s="27" t="s">
        <v>3235</v>
      </c>
      <c r="AM556" s="27" t="s">
        <v>159</v>
      </c>
      <c r="AN5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5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5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6" s="27" t="str">
        <f>TEXT(casesIPO[[#This Row],[Created On]],"yyyy / mm")</f>
        <v>2026 / 02</v>
      </c>
      <c r="AS556" s="27" t="str">
        <f>casesIPO[[#This Row],[Interaction Type]]</f>
        <v>Return / Replace / Scrap</v>
      </c>
      <c r="AT5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57" spans="1:46" x14ac:dyDescent="0.25">
      <c r="A557" s="26">
        <v>46078.730405092603</v>
      </c>
      <c r="B557" s="27" t="s">
        <v>3254</v>
      </c>
      <c r="C557" s="27" t="s">
        <v>87</v>
      </c>
      <c r="D557" s="27" t="s">
        <v>88</v>
      </c>
      <c r="E557" s="27" t="s">
        <v>110</v>
      </c>
      <c r="F557" s="27"/>
      <c r="G557" s="27"/>
      <c r="H557" s="27" t="s">
        <v>23</v>
      </c>
      <c r="I557" s="27" t="s">
        <v>91</v>
      </c>
      <c r="J557" s="27" t="s">
        <v>251</v>
      </c>
      <c r="K557" s="27" t="s">
        <v>33</v>
      </c>
      <c r="L557" s="27" t="s">
        <v>3255</v>
      </c>
      <c r="M557" s="27" t="s">
        <v>1965</v>
      </c>
      <c r="N557" s="28" t="s">
        <v>3256</v>
      </c>
      <c r="O557" s="27" t="s">
        <v>3257</v>
      </c>
      <c r="P557" s="27" t="s">
        <v>3258</v>
      </c>
      <c r="Q557" s="27"/>
      <c r="R557" s="27" t="s">
        <v>23</v>
      </c>
      <c r="S557" s="27" t="s">
        <v>91</v>
      </c>
      <c r="T557" s="27" t="s">
        <v>251</v>
      </c>
      <c r="U557" s="27" t="s">
        <v>33</v>
      </c>
      <c r="V557" s="27">
        <v>1</v>
      </c>
      <c r="W557" s="27" t="s">
        <v>155</v>
      </c>
      <c r="X557" s="27" t="s">
        <v>587</v>
      </c>
      <c r="Y557" s="27"/>
      <c r="Z557" s="27" t="s">
        <v>101</v>
      </c>
      <c r="AA557" s="28"/>
      <c r="AB557" s="27" t="s">
        <v>3259</v>
      </c>
      <c r="AC557" s="29"/>
      <c r="AD557" s="27"/>
      <c r="AE557" s="27"/>
      <c r="AF557" s="27">
        <v>45862.833333333299</v>
      </c>
      <c r="AG557" s="27"/>
      <c r="AH557" s="27"/>
      <c r="AI557" s="27" t="s">
        <v>178</v>
      </c>
      <c r="AJ557" s="27" t="s">
        <v>105</v>
      </c>
      <c r="AK557" s="27" t="s">
        <v>3235</v>
      </c>
      <c r="AL557" s="27" t="s">
        <v>3235</v>
      </c>
      <c r="AM557" s="27" t="s">
        <v>159</v>
      </c>
      <c r="AN5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5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7" s="27" t="str">
        <f>TEXT(casesIPO[[#This Row],[Created On]],"yyyy / mm")</f>
        <v>2026 / 02</v>
      </c>
      <c r="AS557" s="27" t="str">
        <f>casesIPO[[#This Row],[Interaction Type]]</f>
        <v>Return / Replace / Scrap</v>
      </c>
      <c r="AT55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58" spans="1:46" x14ac:dyDescent="0.25">
      <c r="A558" s="26">
        <v>46078.792395833298</v>
      </c>
      <c r="B558" s="27" t="s">
        <v>3260</v>
      </c>
      <c r="C558" s="27" t="s">
        <v>87</v>
      </c>
      <c r="D558" s="27" t="s">
        <v>88</v>
      </c>
      <c r="E558" s="27" t="s">
        <v>89</v>
      </c>
      <c r="F558" s="27"/>
      <c r="G558" s="27" t="s">
        <v>90</v>
      </c>
      <c r="H558" s="27" t="s">
        <v>17</v>
      </c>
      <c r="I558" s="27" t="s">
        <v>148</v>
      </c>
      <c r="J558" s="27" t="s">
        <v>149</v>
      </c>
      <c r="K558" s="27" t="s">
        <v>31</v>
      </c>
      <c r="L558" s="27" t="s">
        <v>3261</v>
      </c>
      <c r="M558" s="27" t="s">
        <v>3262</v>
      </c>
      <c r="N558" s="28" t="s">
        <v>3263</v>
      </c>
      <c r="O558" s="27" t="s">
        <v>3264</v>
      </c>
      <c r="P558" s="27"/>
      <c r="Q558" s="27"/>
      <c r="R558" s="27" t="s">
        <v>17</v>
      </c>
      <c r="S558" s="27" t="s">
        <v>148</v>
      </c>
      <c r="T558" s="27" t="s">
        <v>149</v>
      </c>
      <c r="U558" s="27" t="s">
        <v>31</v>
      </c>
      <c r="V558" s="27">
        <v>1</v>
      </c>
      <c r="W558" s="27" t="s">
        <v>98</v>
      </c>
      <c r="X558" s="27" t="s">
        <v>317</v>
      </c>
      <c r="Y558" s="27"/>
      <c r="Z558" s="27" t="s">
        <v>101</v>
      </c>
      <c r="AA558" s="28"/>
      <c r="AB558" s="27" t="s">
        <v>3265</v>
      </c>
      <c r="AC558" s="29" t="s">
        <v>820</v>
      </c>
      <c r="AD558" s="27" t="s">
        <v>3266</v>
      </c>
      <c r="AE558" s="27"/>
      <c r="AF558" s="27">
        <v>46033.791666666701</v>
      </c>
      <c r="AG558" s="27"/>
      <c r="AH558" s="27"/>
      <c r="AI558" s="27" t="s">
        <v>104</v>
      </c>
      <c r="AJ558" s="27" t="s">
        <v>105</v>
      </c>
      <c r="AK558" s="27" t="s">
        <v>555</v>
      </c>
      <c r="AL558" s="27" t="s">
        <v>408</v>
      </c>
      <c r="AM558" s="27" t="s">
        <v>108</v>
      </c>
      <c r="AN5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5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8" s="27" t="str">
        <f>TEXT(casesIPO[[#This Row],[Created On]],"yyyy / mm")</f>
        <v>2026 / 02</v>
      </c>
      <c r="AS558" s="27" t="str">
        <f>casesIPO[[#This Row],[Interaction Type]]</f>
        <v>Return / Replace / Scrap</v>
      </c>
      <c r="AT5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59" spans="1:46" x14ac:dyDescent="0.25">
      <c r="A559" s="26">
        <v>46079.555555555598</v>
      </c>
      <c r="B559" s="27" t="s">
        <v>3267</v>
      </c>
      <c r="C559" s="27" t="s">
        <v>87</v>
      </c>
      <c r="D559" s="27" t="s">
        <v>88</v>
      </c>
      <c r="E559" s="27" t="s">
        <v>110</v>
      </c>
      <c r="F559" s="27"/>
      <c r="G559" s="27"/>
      <c r="H559" s="27" t="s">
        <v>17</v>
      </c>
      <c r="I559" s="27" t="s">
        <v>148</v>
      </c>
      <c r="J559" s="27" t="s">
        <v>265</v>
      </c>
      <c r="K559" s="27" t="s">
        <v>31</v>
      </c>
      <c r="L559" s="27" t="s">
        <v>3268</v>
      </c>
      <c r="M559" s="27" t="s">
        <v>471</v>
      </c>
      <c r="N559" s="28" t="s">
        <v>3269</v>
      </c>
      <c r="O559" s="27" t="s">
        <v>3270</v>
      </c>
      <c r="P559" s="27" t="s">
        <v>3271</v>
      </c>
      <c r="Q559" s="27">
        <v>11</v>
      </c>
      <c r="R559" s="27" t="s">
        <v>17</v>
      </c>
      <c r="S559" s="27" t="s">
        <v>148</v>
      </c>
      <c r="T559" s="27" t="s">
        <v>265</v>
      </c>
      <c r="U559" s="27" t="s">
        <v>31</v>
      </c>
      <c r="V559" s="27">
        <v>2</v>
      </c>
      <c r="W559" s="27" t="s">
        <v>155</v>
      </c>
      <c r="X559" s="27" t="s">
        <v>156</v>
      </c>
      <c r="Y559" s="27"/>
      <c r="Z559" s="27" t="s">
        <v>101</v>
      </c>
      <c r="AA559" s="28"/>
      <c r="AB559" s="27" t="s">
        <v>3272</v>
      </c>
      <c r="AC559" s="29"/>
      <c r="AD559" s="27"/>
      <c r="AE559" s="27"/>
      <c r="AF559" s="27">
        <v>46061.791666666701</v>
      </c>
      <c r="AG559" s="27"/>
      <c r="AH559" s="27"/>
      <c r="AI559" s="27" t="s">
        <v>104</v>
      </c>
      <c r="AJ559" s="27" t="s">
        <v>105</v>
      </c>
      <c r="AK559" s="27" t="s">
        <v>106</v>
      </c>
      <c r="AL559" s="27" t="s">
        <v>408</v>
      </c>
      <c r="AM559" s="27" t="s">
        <v>108</v>
      </c>
      <c r="AN5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9" s="27" t="str">
        <f>TEXT(casesIPO[[#This Row],[Created On]],"yyyy / mm")</f>
        <v>2026 / 02</v>
      </c>
      <c r="AS559" s="27" t="str">
        <f>casesIPO[[#This Row],[Interaction Type]]</f>
        <v>Return / Replace / Scrap</v>
      </c>
      <c r="AT5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60" spans="1:46" x14ac:dyDescent="0.25">
      <c r="A560" s="26">
        <v>46079.6219444444</v>
      </c>
      <c r="B560" s="27" t="s">
        <v>3273</v>
      </c>
      <c r="C560" s="27" t="s">
        <v>87</v>
      </c>
      <c r="D560" s="27" t="s">
        <v>194</v>
      </c>
      <c r="E560" s="27" t="s">
        <v>195</v>
      </c>
      <c r="F560" s="27"/>
      <c r="G560" s="27"/>
      <c r="H560" s="27" t="s">
        <v>17</v>
      </c>
      <c r="I560" s="27" t="s">
        <v>148</v>
      </c>
      <c r="J560" s="27" t="s">
        <v>410</v>
      </c>
      <c r="K560" s="27" t="s">
        <v>35</v>
      </c>
      <c r="L560" s="27" t="s">
        <v>3274</v>
      </c>
      <c r="M560" s="27" t="s">
        <v>754</v>
      </c>
      <c r="N560" s="28" t="s">
        <v>3275</v>
      </c>
      <c r="O560" s="27" t="s">
        <v>3276</v>
      </c>
      <c r="P560" s="27" t="s">
        <v>3277</v>
      </c>
      <c r="Q560" s="27">
        <v>2</v>
      </c>
      <c r="R560" s="27" t="s">
        <v>17</v>
      </c>
      <c r="S560" s="27" t="s">
        <v>148</v>
      </c>
      <c r="T560" s="27" t="s">
        <v>410</v>
      </c>
      <c r="U560" s="27" t="s">
        <v>35</v>
      </c>
      <c r="V560" s="27">
        <v>7</v>
      </c>
      <c r="W560" s="27" t="s">
        <v>364</v>
      </c>
      <c r="X560" s="27" t="s">
        <v>757</v>
      </c>
      <c r="Y560" s="27"/>
      <c r="Z560" s="27" t="s">
        <v>53</v>
      </c>
      <c r="AA560" s="28"/>
      <c r="AB560" s="27" t="s">
        <v>3278</v>
      </c>
      <c r="AC560" s="29"/>
      <c r="AD560" s="27"/>
      <c r="AE560" s="27"/>
      <c r="AF560" s="27">
        <v>46068.791666666701</v>
      </c>
      <c r="AG560" s="27"/>
      <c r="AH560" s="27"/>
      <c r="AI560" s="27" t="s">
        <v>204</v>
      </c>
      <c r="AJ560" s="27" t="s">
        <v>134</v>
      </c>
      <c r="AK560" s="27" t="s">
        <v>621</v>
      </c>
      <c r="AL560" s="27" t="s">
        <v>621</v>
      </c>
      <c r="AM560" s="27" t="s">
        <v>108</v>
      </c>
      <c r="AN5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0" s="27" t="str">
        <f>TEXT(casesIPO[[#This Row],[Created On]],"yyyy / mm")</f>
        <v>2026 / 02</v>
      </c>
      <c r="AS560" s="27" t="str">
        <f>casesIPO[[#This Row],[Interaction Type]]</f>
        <v>Credit / Debit Request</v>
      </c>
      <c r="AT5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61" spans="1:46" x14ac:dyDescent="0.25">
      <c r="A561" s="26">
        <v>46079.637511574103</v>
      </c>
      <c r="B561" s="27" t="s">
        <v>3279</v>
      </c>
      <c r="C561" s="27" t="s">
        <v>87</v>
      </c>
      <c r="D561" s="27" t="s">
        <v>194</v>
      </c>
      <c r="E561" s="27" t="s">
        <v>195</v>
      </c>
      <c r="F561" s="27"/>
      <c r="G561" s="27"/>
      <c r="H561" s="27" t="s">
        <v>17</v>
      </c>
      <c r="I561" s="27" t="s">
        <v>148</v>
      </c>
      <c r="J561" s="27" t="s">
        <v>410</v>
      </c>
      <c r="K561" s="27" t="s">
        <v>35</v>
      </c>
      <c r="L561" s="27" t="s">
        <v>3280</v>
      </c>
      <c r="M561" s="27" t="s">
        <v>754</v>
      </c>
      <c r="N561" s="28" t="s">
        <v>3281</v>
      </c>
      <c r="O561" s="27" t="s">
        <v>3282</v>
      </c>
      <c r="P561" s="27"/>
      <c r="Q561" s="27">
        <v>2</v>
      </c>
      <c r="R561" s="27" t="s">
        <v>17</v>
      </c>
      <c r="S561" s="27" t="s">
        <v>148</v>
      </c>
      <c r="T561" s="27" t="s">
        <v>410</v>
      </c>
      <c r="U561" s="27" t="s">
        <v>35</v>
      </c>
      <c r="V561" s="27">
        <v>7</v>
      </c>
      <c r="W561" s="27" t="s">
        <v>364</v>
      </c>
      <c r="X561" s="27" t="s">
        <v>757</v>
      </c>
      <c r="Y561" s="27"/>
      <c r="Z561" s="27" t="s">
        <v>53</v>
      </c>
      <c r="AA561" s="28"/>
      <c r="AB561" s="27" t="s">
        <v>3283</v>
      </c>
      <c r="AC561" s="29"/>
      <c r="AD561" s="27"/>
      <c r="AE561" s="27"/>
      <c r="AF561" s="27">
        <v>46062.791666666701</v>
      </c>
      <c r="AG561" s="27"/>
      <c r="AH561" s="27"/>
      <c r="AI561" s="27" t="s">
        <v>204</v>
      </c>
      <c r="AJ561" s="27" t="s">
        <v>134</v>
      </c>
      <c r="AK561" s="27" t="s">
        <v>621</v>
      </c>
      <c r="AL561" s="27" t="s">
        <v>621</v>
      </c>
      <c r="AM561" s="27" t="s">
        <v>108</v>
      </c>
      <c r="AN5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1" s="27" t="str">
        <f>TEXT(casesIPO[[#This Row],[Created On]],"yyyy / mm")</f>
        <v>2026 / 02</v>
      </c>
      <c r="AS561" s="27" t="str">
        <f>casesIPO[[#This Row],[Interaction Type]]</f>
        <v>Credit / Debit Request</v>
      </c>
      <c r="AT56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62" spans="1:46" x14ac:dyDescent="0.25">
      <c r="A562" s="26">
        <v>46080.518865740698</v>
      </c>
      <c r="B562" s="27" t="s">
        <v>3284</v>
      </c>
      <c r="C562" s="27" t="s">
        <v>87</v>
      </c>
      <c r="D562" s="27" t="s">
        <v>194</v>
      </c>
      <c r="E562" s="27" t="s">
        <v>195</v>
      </c>
      <c r="F562" s="27"/>
      <c r="G562" s="27"/>
      <c r="H562" s="27" t="s">
        <v>286</v>
      </c>
      <c r="I562" s="27" t="s">
        <v>148</v>
      </c>
      <c r="J562" s="27" t="s">
        <v>3285</v>
      </c>
      <c r="K562" s="27" t="s">
        <v>32</v>
      </c>
      <c r="L562" s="27" t="s">
        <v>3286</v>
      </c>
      <c r="M562" s="27" t="s">
        <v>3287</v>
      </c>
      <c r="N562" s="28" t="s">
        <v>3288</v>
      </c>
      <c r="O562" s="27" t="s">
        <v>3289</v>
      </c>
      <c r="P562" s="27" t="s">
        <v>3290</v>
      </c>
      <c r="Q562" s="27"/>
      <c r="R562" s="27" t="s">
        <v>286</v>
      </c>
      <c r="S562" s="27" t="s">
        <v>148</v>
      </c>
      <c r="T562" s="27" t="s">
        <v>3285</v>
      </c>
      <c r="U562" s="27" t="s">
        <v>32</v>
      </c>
      <c r="V562" s="27">
        <v>1</v>
      </c>
      <c r="W562" s="27" t="s">
        <v>201</v>
      </c>
      <c r="X562" s="27" t="s">
        <v>201</v>
      </c>
      <c r="Y562" s="27"/>
      <c r="Z562" s="27" t="s">
        <v>202</v>
      </c>
      <c r="AA562" s="28"/>
      <c r="AB562" s="27" t="s">
        <v>3291</v>
      </c>
      <c r="AC562" s="29"/>
      <c r="AD562" s="27"/>
      <c r="AE562" s="27"/>
      <c r="AF562" s="27">
        <v>46071.041666666701</v>
      </c>
      <c r="AG562" s="27"/>
      <c r="AH562" s="27"/>
      <c r="AI562" s="27" t="s">
        <v>204</v>
      </c>
      <c r="AJ562" s="27" t="s">
        <v>134</v>
      </c>
      <c r="AK562" s="27" t="s">
        <v>298</v>
      </c>
      <c r="AL562" s="27" t="s">
        <v>298</v>
      </c>
      <c r="AM562" s="27" t="s">
        <v>299</v>
      </c>
      <c r="AN5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5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5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5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2" s="27" t="str">
        <f>TEXT(casesIPO[[#This Row],[Created On]],"yyyy / mm")</f>
        <v>2026 / 02</v>
      </c>
      <c r="AS562" s="27" t="str">
        <f>casesIPO[[#This Row],[Interaction Type]]</f>
        <v>Credit / Debit Request</v>
      </c>
      <c r="AT5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63" spans="1:46" x14ac:dyDescent="0.25">
      <c r="A563" s="26">
        <v>46080.692870370403</v>
      </c>
      <c r="B563" s="27" t="s">
        <v>3292</v>
      </c>
      <c r="C563" s="27" t="s">
        <v>87</v>
      </c>
      <c r="D563" s="27" t="s">
        <v>88</v>
      </c>
      <c r="E563" s="27" t="s">
        <v>89</v>
      </c>
      <c r="F563" s="27"/>
      <c r="G563" s="27" t="s">
        <v>90</v>
      </c>
      <c r="H563" s="27" t="s">
        <v>23</v>
      </c>
      <c r="I563" s="27" t="s">
        <v>91</v>
      </c>
      <c r="J563" s="27" t="s">
        <v>251</v>
      </c>
      <c r="K563" s="27" t="s">
        <v>33</v>
      </c>
      <c r="L563" s="27" t="s">
        <v>3293</v>
      </c>
      <c r="M563" s="27" t="s">
        <v>3294</v>
      </c>
      <c r="N563" s="28" t="s">
        <v>3295</v>
      </c>
      <c r="O563" s="27" t="s">
        <v>3296</v>
      </c>
      <c r="P563" s="27"/>
      <c r="Q563" s="27"/>
      <c r="R563" s="27" t="s">
        <v>23</v>
      </c>
      <c r="S563" s="27" t="s">
        <v>91</v>
      </c>
      <c r="T563" s="27" t="s">
        <v>251</v>
      </c>
      <c r="U563" s="27" t="s">
        <v>33</v>
      </c>
      <c r="V563" s="27">
        <v>1</v>
      </c>
      <c r="W563" s="27" t="s">
        <v>98</v>
      </c>
      <c r="X563" s="27" t="s">
        <v>544</v>
      </c>
      <c r="Y563" s="27" t="s">
        <v>3297</v>
      </c>
      <c r="Z563" s="27" t="s">
        <v>101</v>
      </c>
      <c r="AA563" s="28"/>
      <c r="AB563" s="27"/>
      <c r="AC563" s="29" t="s">
        <v>3298</v>
      </c>
      <c r="AD563" s="27"/>
      <c r="AE563" s="27"/>
      <c r="AF563" s="27"/>
      <c r="AG563" s="27">
        <v>46080</v>
      </c>
      <c r="AH563" s="27"/>
      <c r="AI563" s="27" t="s">
        <v>178</v>
      </c>
      <c r="AJ563" s="27" t="s">
        <v>134</v>
      </c>
      <c r="AK563" s="27" t="s">
        <v>3299</v>
      </c>
      <c r="AL563" s="27" t="s">
        <v>3299</v>
      </c>
      <c r="AM563" s="27" t="s">
        <v>108</v>
      </c>
      <c r="AN5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5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Broken Components</v>
      </c>
      <c r="AR563" s="27" t="str">
        <f>TEXT(casesIPO[[#This Row],[Created On]],"yyyy / mm")</f>
        <v>2026 / 02</v>
      </c>
      <c r="AS563" s="27" t="str">
        <f>casesIPO[[#This Row],[Interaction Type]]</f>
        <v>Return / Replace / Scrap</v>
      </c>
      <c r="AT56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64" spans="1:46" x14ac:dyDescent="0.25">
      <c r="A564" s="26">
        <v>46076.441331018497</v>
      </c>
      <c r="B564" s="27" t="s">
        <v>3300</v>
      </c>
      <c r="C564" s="27" t="s">
        <v>87</v>
      </c>
      <c r="D564" s="27" t="s">
        <v>88</v>
      </c>
      <c r="E564" s="27" t="s">
        <v>89</v>
      </c>
      <c r="F564" s="27"/>
      <c r="G564" s="27" t="s">
        <v>90</v>
      </c>
      <c r="H564" s="27" t="s">
        <v>23</v>
      </c>
      <c r="I564" s="27" t="s">
        <v>91</v>
      </c>
      <c r="J564" s="27" t="s">
        <v>251</v>
      </c>
      <c r="K564" s="27" t="s">
        <v>33</v>
      </c>
      <c r="L564" s="27" t="s">
        <v>3301</v>
      </c>
      <c r="M564" s="27" t="s">
        <v>3302</v>
      </c>
      <c r="N564" s="28" t="s">
        <v>3303</v>
      </c>
      <c r="O564" s="27" t="s">
        <v>3304</v>
      </c>
      <c r="P564" s="27" t="s">
        <v>3305</v>
      </c>
      <c r="Q564" s="27"/>
      <c r="R564" s="27" t="s">
        <v>23</v>
      </c>
      <c r="S564" s="27" t="s">
        <v>91</v>
      </c>
      <c r="T564" s="27" t="s">
        <v>251</v>
      </c>
      <c r="U564" s="27" t="s">
        <v>33</v>
      </c>
      <c r="V564" s="27">
        <v>2</v>
      </c>
      <c r="W564" s="27" t="s">
        <v>98</v>
      </c>
      <c r="X564" s="27" t="s">
        <v>544</v>
      </c>
      <c r="Y564" s="27" t="s">
        <v>2740</v>
      </c>
      <c r="Z564" s="27" t="s">
        <v>101</v>
      </c>
      <c r="AA564" s="28"/>
      <c r="AB564" s="27" t="s">
        <v>3306</v>
      </c>
      <c r="AC564" s="29" t="s">
        <v>1635</v>
      </c>
      <c r="AD564" s="27"/>
      <c r="AE564" s="27"/>
      <c r="AF564" s="27">
        <v>45882.833333333299</v>
      </c>
      <c r="AG564" s="27">
        <v>46064</v>
      </c>
      <c r="AH564" s="27"/>
      <c r="AI564" s="27" t="s">
        <v>104</v>
      </c>
      <c r="AJ564" s="27" t="s">
        <v>134</v>
      </c>
      <c r="AK564" s="27" t="s">
        <v>1636</v>
      </c>
      <c r="AL564" s="27" t="s">
        <v>578</v>
      </c>
      <c r="AM564" s="27" t="s">
        <v>108</v>
      </c>
      <c r="AN5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5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Assembly Issue</v>
      </c>
      <c r="AR564" s="27" t="str">
        <f>TEXT(casesIPO[[#This Row],[Created On]],"yyyy / mm")</f>
        <v>2026 / 02</v>
      </c>
      <c r="AS564" s="27" t="str">
        <f>casesIPO[[#This Row],[Interaction Type]]</f>
        <v>Return / Replace / Scrap</v>
      </c>
      <c r="AT56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65" spans="1:46" x14ac:dyDescent="0.25">
      <c r="A565" s="26">
        <v>46076.592349537001</v>
      </c>
      <c r="B565" s="27" t="s">
        <v>3307</v>
      </c>
      <c r="C565" s="27" t="s">
        <v>87</v>
      </c>
      <c r="D565" s="27" t="s">
        <v>88</v>
      </c>
      <c r="E565" s="27" t="s">
        <v>285</v>
      </c>
      <c r="F565" s="27"/>
      <c r="G565" s="27"/>
      <c r="H565" s="27" t="s">
        <v>17</v>
      </c>
      <c r="I565" s="27" t="s">
        <v>148</v>
      </c>
      <c r="J565" s="27" t="s">
        <v>169</v>
      </c>
      <c r="K565" s="27" t="s">
        <v>35</v>
      </c>
      <c r="L565" s="27" t="s">
        <v>3308</v>
      </c>
      <c r="M565" s="27" t="s">
        <v>3161</v>
      </c>
      <c r="N565" s="28" t="s">
        <v>3309</v>
      </c>
      <c r="O565" s="27" t="s">
        <v>3310</v>
      </c>
      <c r="P565" s="27"/>
      <c r="Q565" s="27">
        <v>4</v>
      </c>
      <c r="R565" s="27" t="s">
        <v>17</v>
      </c>
      <c r="S565" s="27" t="s">
        <v>148</v>
      </c>
      <c r="T565" s="27" t="s">
        <v>169</v>
      </c>
      <c r="U565" s="27" t="s">
        <v>35</v>
      </c>
      <c r="V565" s="27">
        <v>1</v>
      </c>
      <c r="W565" s="27" t="s">
        <v>294</v>
      </c>
      <c r="X565" s="27" t="s">
        <v>295</v>
      </c>
      <c r="Y565" s="27"/>
      <c r="Z565" s="27" t="s">
        <v>296</v>
      </c>
      <c r="AA565" s="28"/>
      <c r="AB565" s="27" t="s">
        <v>3311</v>
      </c>
      <c r="AC565" s="29"/>
      <c r="AD565" s="27"/>
      <c r="AE565" s="27"/>
      <c r="AF565" s="27">
        <v>46075.791666666701</v>
      </c>
      <c r="AG565" s="27"/>
      <c r="AH565" s="27"/>
      <c r="AI565" s="27" t="s">
        <v>204</v>
      </c>
      <c r="AJ565" s="27" t="s">
        <v>134</v>
      </c>
      <c r="AK565" s="27" t="s">
        <v>529</v>
      </c>
      <c r="AL565" s="27" t="s">
        <v>408</v>
      </c>
      <c r="AM565" s="27" t="s">
        <v>108</v>
      </c>
      <c r="AN5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5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5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5" s="27" t="str">
        <f>TEXT(casesIPO[[#This Row],[Created On]],"yyyy / mm")</f>
        <v>2026 / 02</v>
      </c>
      <c r="AS565" s="27" t="str">
        <f>casesIPO[[#This Row],[Interaction Type]]</f>
        <v>Return / Replace / Scrap</v>
      </c>
      <c r="AT5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66" spans="1:46" x14ac:dyDescent="0.25">
      <c r="A566" s="26">
        <v>46076.592349537001</v>
      </c>
      <c r="B566" s="27" t="s">
        <v>3307</v>
      </c>
      <c r="C566" s="27" t="s">
        <v>87</v>
      </c>
      <c r="D566" s="27" t="s">
        <v>88</v>
      </c>
      <c r="E566" s="27" t="s">
        <v>285</v>
      </c>
      <c r="F566" s="27"/>
      <c r="G566" s="27"/>
      <c r="H566" s="27" t="s">
        <v>17</v>
      </c>
      <c r="I566" s="27" t="s">
        <v>148</v>
      </c>
      <c r="J566" s="27" t="s">
        <v>169</v>
      </c>
      <c r="K566" s="27" t="s">
        <v>35</v>
      </c>
      <c r="L566" s="27" t="s">
        <v>3308</v>
      </c>
      <c r="M566" s="27" t="s">
        <v>3161</v>
      </c>
      <c r="N566" s="28" t="s">
        <v>3309</v>
      </c>
      <c r="O566" s="27" t="s">
        <v>3310</v>
      </c>
      <c r="P566" s="27"/>
      <c r="Q566" s="27">
        <v>4</v>
      </c>
      <c r="R566" s="27" t="s">
        <v>17</v>
      </c>
      <c r="S566" s="27" t="s">
        <v>148</v>
      </c>
      <c r="T566" s="27" t="s">
        <v>169</v>
      </c>
      <c r="U566" s="27" t="s">
        <v>35</v>
      </c>
      <c r="V566" s="27">
        <v>8</v>
      </c>
      <c r="W566" s="27" t="s">
        <v>294</v>
      </c>
      <c r="X566" s="27" t="s">
        <v>295</v>
      </c>
      <c r="Y566" s="27"/>
      <c r="Z566" s="27" t="s">
        <v>296</v>
      </c>
      <c r="AA566" s="28"/>
      <c r="AB566" s="27" t="s">
        <v>3311</v>
      </c>
      <c r="AC566" s="29"/>
      <c r="AD566" s="27"/>
      <c r="AE566" s="27"/>
      <c r="AF566" s="27">
        <v>46062.791666666701</v>
      </c>
      <c r="AG566" s="27"/>
      <c r="AH566" s="27"/>
      <c r="AI566" s="27" t="s">
        <v>204</v>
      </c>
      <c r="AJ566" s="27" t="s">
        <v>134</v>
      </c>
      <c r="AK566" s="27" t="s">
        <v>529</v>
      </c>
      <c r="AL566" s="27" t="s">
        <v>408</v>
      </c>
      <c r="AM566" s="27" t="s">
        <v>108</v>
      </c>
      <c r="AN5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5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5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6" s="27" t="str">
        <f>TEXT(casesIPO[[#This Row],[Created On]],"yyyy / mm")</f>
        <v>2026 / 02</v>
      </c>
      <c r="AS566" s="27" t="str">
        <f>casesIPO[[#This Row],[Interaction Type]]</f>
        <v>Return / Replace / Scrap</v>
      </c>
      <c r="AT56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67" spans="1:46" x14ac:dyDescent="0.25">
      <c r="A567" s="26">
        <v>46076.637546296297</v>
      </c>
      <c r="B567" s="27" t="s">
        <v>3312</v>
      </c>
      <c r="C567" s="27" t="s">
        <v>87</v>
      </c>
      <c r="D567" s="27" t="s">
        <v>88</v>
      </c>
      <c r="E567" s="27" t="s">
        <v>89</v>
      </c>
      <c r="F567" s="27"/>
      <c r="G567" s="27" t="s">
        <v>90</v>
      </c>
      <c r="H567" s="27" t="s">
        <v>17</v>
      </c>
      <c r="I567" s="27" t="s">
        <v>148</v>
      </c>
      <c r="J567" s="27" t="s">
        <v>169</v>
      </c>
      <c r="K567" s="27" t="s">
        <v>35</v>
      </c>
      <c r="L567" s="27" t="s">
        <v>3313</v>
      </c>
      <c r="M567" s="27" t="s">
        <v>471</v>
      </c>
      <c r="N567" s="28" t="s">
        <v>3314</v>
      </c>
      <c r="O567" s="27" t="s">
        <v>3315</v>
      </c>
      <c r="P567" s="27" t="s">
        <v>3316</v>
      </c>
      <c r="Q567" s="27"/>
      <c r="R567" s="27" t="s">
        <v>17</v>
      </c>
      <c r="S567" s="27" t="s">
        <v>148</v>
      </c>
      <c r="T567" s="27" t="s">
        <v>800</v>
      </c>
      <c r="U567" s="27" t="s">
        <v>35</v>
      </c>
      <c r="V567" s="27">
        <v>2</v>
      </c>
      <c r="W567" s="27" t="s">
        <v>98</v>
      </c>
      <c r="X567" s="27" t="s">
        <v>317</v>
      </c>
      <c r="Y567" s="27"/>
      <c r="Z567" s="27" t="s">
        <v>101</v>
      </c>
      <c r="AA567" s="28"/>
      <c r="AB567" s="27" t="s">
        <v>3317</v>
      </c>
      <c r="AC567" s="29" t="s">
        <v>802</v>
      </c>
      <c r="AD567" s="27"/>
      <c r="AE567" s="27"/>
      <c r="AF567" s="27">
        <v>46068.791666666701</v>
      </c>
      <c r="AG567" s="27"/>
      <c r="AH567" s="27"/>
      <c r="AI567" s="27" t="s">
        <v>104</v>
      </c>
      <c r="AJ567" s="27" t="s">
        <v>105</v>
      </c>
      <c r="AK567" s="27" t="s">
        <v>106</v>
      </c>
      <c r="AL567" s="27" t="s">
        <v>146</v>
      </c>
      <c r="AM567" s="27" t="s">
        <v>108</v>
      </c>
      <c r="AN5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5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7" s="27" t="str">
        <f>TEXT(casesIPO[[#This Row],[Created On]],"yyyy / mm")</f>
        <v>2026 / 02</v>
      </c>
      <c r="AS567" s="27" t="str">
        <f>casesIPO[[#This Row],[Interaction Type]]</f>
        <v>Return / Replace / Scrap</v>
      </c>
      <c r="AT5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68" spans="1:46" x14ac:dyDescent="0.25">
      <c r="A568" s="26">
        <v>46076.665798611102</v>
      </c>
      <c r="B568" s="27" t="s">
        <v>3318</v>
      </c>
      <c r="C568" s="27" t="s">
        <v>87</v>
      </c>
      <c r="D568" s="27" t="s">
        <v>88</v>
      </c>
      <c r="E568" s="27" t="s">
        <v>110</v>
      </c>
      <c r="F568" s="27"/>
      <c r="G568" s="27"/>
      <c r="H568" s="27" t="s">
        <v>17</v>
      </c>
      <c r="I568" s="27" t="s">
        <v>148</v>
      </c>
      <c r="J568" s="27" t="s">
        <v>161</v>
      </c>
      <c r="K568" s="27" t="s">
        <v>35</v>
      </c>
      <c r="L568" s="27" t="s">
        <v>3319</v>
      </c>
      <c r="M568" s="27" t="s">
        <v>2690</v>
      </c>
      <c r="N568" s="28" t="s">
        <v>3320</v>
      </c>
      <c r="O568" s="27" t="s">
        <v>3321</v>
      </c>
      <c r="P568" s="27" t="s">
        <v>3322</v>
      </c>
      <c r="Q568" s="27">
        <v>3</v>
      </c>
      <c r="R568" s="27" t="s">
        <v>17</v>
      </c>
      <c r="S568" s="27" t="s">
        <v>148</v>
      </c>
      <c r="T568" s="27" t="s">
        <v>161</v>
      </c>
      <c r="U568" s="27" t="s">
        <v>35</v>
      </c>
      <c r="V568" s="27">
        <v>3</v>
      </c>
      <c r="W568" s="27" t="s">
        <v>1034</v>
      </c>
      <c r="X568" s="27" t="s">
        <v>1035</v>
      </c>
      <c r="Y568" s="27"/>
      <c r="Z568" s="27" t="s">
        <v>53</v>
      </c>
      <c r="AA568" s="28"/>
      <c r="AB568" s="27" t="s">
        <v>3323</v>
      </c>
      <c r="AC568" s="29"/>
      <c r="AD568" s="27"/>
      <c r="AE568" s="27"/>
      <c r="AF568" s="27">
        <v>45995.791666666701</v>
      </c>
      <c r="AG568" s="27"/>
      <c r="AH568" s="27"/>
      <c r="AI568" s="27" t="s">
        <v>104</v>
      </c>
      <c r="AJ568" s="27" t="s">
        <v>105</v>
      </c>
      <c r="AK568" s="27" t="s">
        <v>529</v>
      </c>
      <c r="AL568" s="27" t="s">
        <v>578</v>
      </c>
      <c r="AM568" s="27" t="s">
        <v>108</v>
      </c>
      <c r="AN5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5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5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8" s="27" t="str">
        <f>TEXT(casesIPO[[#This Row],[Created On]],"yyyy / mm")</f>
        <v>2026 / 02</v>
      </c>
      <c r="AS568" s="27" t="str">
        <f>casesIPO[[#This Row],[Interaction Type]]</f>
        <v>Return / Replace / Scrap</v>
      </c>
      <c r="AT5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69" spans="1:46" x14ac:dyDescent="0.25">
      <c r="A569" s="26">
        <v>46076.684918981497</v>
      </c>
      <c r="B569" s="27" t="s">
        <v>3324</v>
      </c>
      <c r="C569" s="27" t="s">
        <v>87</v>
      </c>
      <c r="D569" s="27" t="s">
        <v>194</v>
      </c>
      <c r="E569" s="27" t="s">
        <v>195</v>
      </c>
      <c r="F569" s="27"/>
      <c r="G569" s="27"/>
      <c r="H569" s="27" t="s">
        <v>17</v>
      </c>
      <c r="I569" s="27" t="s">
        <v>148</v>
      </c>
      <c r="J569" s="27" t="s">
        <v>161</v>
      </c>
      <c r="K569" s="27" t="s">
        <v>35</v>
      </c>
      <c r="L569" s="27" t="s">
        <v>3325</v>
      </c>
      <c r="M569" s="27" t="s">
        <v>3326</v>
      </c>
      <c r="N569" s="28" t="s">
        <v>3327</v>
      </c>
      <c r="O569" s="27" t="s">
        <v>3328</v>
      </c>
      <c r="P569" s="27" t="s">
        <v>3329</v>
      </c>
      <c r="Q569" s="27"/>
      <c r="R569" s="27" t="s">
        <v>17</v>
      </c>
      <c r="S569" s="27" t="s">
        <v>148</v>
      </c>
      <c r="T569" s="27" t="s">
        <v>161</v>
      </c>
      <c r="U569" s="27" t="s">
        <v>35</v>
      </c>
      <c r="V569" s="27">
        <v>1</v>
      </c>
      <c r="W569" s="27" t="s">
        <v>364</v>
      </c>
      <c r="X569" s="27" t="s">
        <v>757</v>
      </c>
      <c r="Y569" s="27"/>
      <c r="Z569" s="27" t="s">
        <v>53</v>
      </c>
      <c r="AA569" s="28"/>
      <c r="AB569" s="27"/>
      <c r="AC569" s="29"/>
      <c r="AD569" s="27"/>
      <c r="AE569" s="27"/>
      <c r="AF569" s="27">
        <v>46063.791666666701</v>
      </c>
      <c r="AG569" s="27"/>
      <c r="AH569" s="27"/>
      <c r="AI569" s="27" t="s">
        <v>204</v>
      </c>
      <c r="AJ569" s="27" t="s">
        <v>105</v>
      </c>
      <c r="AK569" s="27" t="s">
        <v>529</v>
      </c>
      <c r="AL569" s="27" t="s">
        <v>529</v>
      </c>
      <c r="AM569" s="27" t="s">
        <v>108</v>
      </c>
      <c r="AN5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9" s="27" t="str">
        <f>TEXT(casesIPO[[#This Row],[Created On]],"yyyy / mm")</f>
        <v>2026 / 02</v>
      </c>
      <c r="AS569" s="27" t="str">
        <f>casesIPO[[#This Row],[Interaction Type]]</f>
        <v>Credit / Debit Request</v>
      </c>
      <c r="AT5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70" spans="1:46" x14ac:dyDescent="0.25">
      <c r="A570" s="26">
        <v>46076.690740740698</v>
      </c>
      <c r="B570" s="27" t="s">
        <v>3330</v>
      </c>
      <c r="C570" s="27" t="s">
        <v>87</v>
      </c>
      <c r="D570" s="27" t="s">
        <v>88</v>
      </c>
      <c r="E570" s="27" t="s">
        <v>89</v>
      </c>
      <c r="F570" s="27"/>
      <c r="G570" s="27" t="s">
        <v>168</v>
      </c>
      <c r="H570" s="27" t="s">
        <v>286</v>
      </c>
      <c r="I570" s="27" t="s">
        <v>148</v>
      </c>
      <c r="J570" s="27" t="s">
        <v>3331</v>
      </c>
      <c r="K570" s="27" t="s">
        <v>32</v>
      </c>
      <c r="L570" s="27" t="s">
        <v>3332</v>
      </c>
      <c r="M570" s="27" t="s">
        <v>3333</v>
      </c>
      <c r="N570" s="28" t="s">
        <v>3334</v>
      </c>
      <c r="O570" s="27" t="s">
        <v>3335</v>
      </c>
      <c r="P570" s="27" t="s">
        <v>3336</v>
      </c>
      <c r="Q570" s="27">
        <v>19</v>
      </c>
      <c r="R570" s="27" t="s">
        <v>286</v>
      </c>
      <c r="S570" s="27" t="s">
        <v>148</v>
      </c>
      <c r="T570" s="27" t="s">
        <v>3331</v>
      </c>
      <c r="U570" s="27" t="s">
        <v>32</v>
      </c>
      <c r="V570" s="27">
        <v>1</v>
      </c>
      <c r="W570" s="27" t="s">
        <v>266</v>
      </c>
      <c r="X570" s="27" t="s">
        <v>175</v>
      </c>
      <c r="Y570" s="27" t="s">
        <v>267</v>
      </c>
      <c r="Z570" s="27" t="s">
        <v>101</v>
      </c>
      <c r="AA570" s="28"/>
      <c r="AB570" s="27" t="s">
        <v>3337</v>
      </c>
      <c r="AC570" s="29" t="s">
        <v>332</v>
      </c>
      <c r="AD570" s="27"/>
      <c r="AE570" s="27"/>
      <c r="AF570" s="27">
        <v>45858.833333333299</v>
      </c>
      <c r="AG570" s="27"/>
      <c r="AH570" s="27"/>
      <c r="AI570" s="27" t="s">
        <v>104</v>
      </c>
      <c r="AJ570" s="27" t="s">
        <v>105</v>
      </c>
      <c r="AK570" s="27" t="s">
        <v>2035</v>
      </c>
      <c r="AL570" s="27" t="s">
        <v>2035</v>
      </c>
      <c r="AM570" s="27" t="s">
        <v>299</v>
      </c>
      <c r="AN5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5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5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570" s="27" t="str">
        <f>TEXT(casesIPO[[#This Row],[Created On]],"yyyy / mm")</f>
        <v>2026 / 02</v>
      </c>
      <c r="AS570" s="27" t="str">
        <f>casesIPO[[#This Row],[Interaction Type]]</f>
        <v>Return / Replace / Scrap</v>
      </c>
      <c r="AT57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71" spans="1:46" x14ac:dyDescent="0.25">
      <c r="A571" s="26">
        <v>46077.552974537</v>
      </c>
      <c r="B571" s="27" t="s">
        <v>3338</v>
      </c>
      <c r="C571" s="27" t="s">
        <v>87</v>
      </c>
      <c r="D571" s="27" t="s">
        <v>88</v>
      </c>
      <c r="E571" s="27" t="s">
        <v>89</v>
      </c>
      <c r="F571" s="27"/>
      <c r="G571" s="27" t="s">
        <v>168</v>
      </c>
      <c r="H571" s="27" t="s">
        <v>17</v>
      </c>
      <c r="I571" s="27" t="s">
        <v>148</v>
      </c>
      <c r="J571" s="27" t="s">
        <v>265</v>
      </c>
      <c r="K571" s="27" t="s">
        <v>35</v>
      </c>
      <c r="L571" s="27" t="s">
        <v>3339</v>
      </c>
      <c r="M571" s="27" t="s">
        <v>852</v>
      </c>
      <c r="N571" s="28" t="s">
        <v>853</v>
      </c>
      <c r="O571" s="27" t="s">
        <v>854</v>
      </c>
      <c r="P571" s="27" t="s">
        <v>3340</v>
      </c>
      <c r="Q571" s="27">
        <v>3</v>
      </c>
      <c r="R571" s="27" t="s">
        <v>17</v>
      </c>
      <c r="S571" s="27" t="s">
        <v>148</v>
      </c>
      <c r="T571" s="27" t="s">
        <v>265</v>
      </c>
      <c r="U571" s="27" t="s">
        <v>35</v>
      </c>
      <c r="V571" s="27">
        <v>1</v>
      </c>
      <c r="W571" s="27" t="s">
        <v>266</v>
      </c>
      <c r="X571" s="27" t="s">
        <v>175</v>
      </c>
      <c r="Y571" s="27" t="s">
        <v>267</v>
      </c>
      <c r="Z571" s="27" t="s">
        <v>101</v>
      </c>
      <c r="AA571" s="28"/>
      <c r="AB571" s="27" t="s">
        <v>3341</v>
      </c>
      <c r="AC571" s="29" t="s">
        <v>458</v>
      </c>
      <c r="AD571" s="27"/>
      <c r="AE571" s="27"/>
      <c r="AF571" s="27">
        <v>46042.791666666701</v>
      </c>
      <c r="AG571" s="27"/>
      <c r="AH571" s="27"/>
      <c r="AI571" s="27" t="s">
        <v>104</v>
      </c>
      <c r="AJ571" s="27" t="s">
        <v>105</v>
      </c>
      <c r="AK571" s="27" t="s">
        <v>106</v>
      </c>
      <c r="AL571" s="27" t="s">
        <v>803</v>
      </c>
      <c r="AM571" s="27" t="s">
        <v>108</v>
      </c>
      <c r="AN5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5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571" s="27" t="str">
        <f>TEXT(casesIPO[[#This Row],[Created On]],"yyyy / mm")</f>
        <v>2026 / 02</v>
      </c>
      <c r="AS571" s="27" t="str">
        <f>casesIPO[[#This Row],[Interaction Type]]</f>
        <v>Return / Replace / Scrap</v>
      </c>
      <c r="AT57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72" spans="1:46" x14ac:dyDescent="0.25">
      <c r="A572" s="26">
        <v>46077.554224537002</v>
      </c>
      <c r="B572" s="27" t="s">
        <v>3342</v>
      </c>
      <c r="C572" s="27" t="s">
        <v>87</v>
      </c>
      <c r="D572" s="27" t="s">
        <v>88</v>
      </c>
      <c r="E572" s="27" t="s">
        <v>110</v>
      </c>
      <c r="F572" s="27"/>
      <c r="G572" s="27"/>
      <c r="H572" s="27" t="s">
        <v>12</v>
      </c>
      <c r="I572" s="27" t="s">
        <v>111</v>
      </c>
      <c r="J572" s="27" t="s">
        <v>1112</v>
      </c>
      <c r="K572" s="27" t="s">
        <v>33</v>
      </c>
      <c r="L572" s="27" t="s">
        <v>3343</v>
      </c>
      <c r="M572" s="27" t="s">
        <v>393</v>
      </c>
      <c r="N572" s="28" t="s">
        <v>3344</v>
      </c>
      <c r="O572" s="27" t="s">
        <v>3345</v>
      </c>
      <c r="P572" s="27" t="s">
        <v>3346</v>
      </c>
      <c r="Q572" s="27">
        <v>5</v>
      </c>
      <c r="R572" s="27" t="s">
        <v>12</v>
      </c>
      <c r="S572" s="27" t="s">
        <v>111</v>
      </c>
      <c r="T572" s="27" t="s">
        <v>1112</v>
      </c>
      <c r="U572" s="27" t="s">
        <v>33</v>
      </c>
      <c r="V572" s="27">
        <v>35</v>
      </c>
      <c r="W572" s="27" t="s">
        <v>155</v>
      </c>
      <c r="X572" s="27" t="s">
        <v>156</v>
      </c>
      <c r="Y572" s="27"/>
      <c r="Z572" s="27" t="s">
        <v>101</v>
      </c>
      <c r="AA572" s="28"/>
      <c r="AB572" s="27" t="s">
        <v>242</v>
      </c>
      <c r="AC572" s="29" t="s">
        <v>3347</v>
      </c>
      <c r="AD572" s="27"/>
      <c r="AE572" s="27"/>
      <c r="AF572" s="27">
        <v>45942.833333333299</v>
      </c>
      <c r="AG572" s="27"/>
      <c r="AH572" s="27"/>
      <c r="AI572" s="27" t="s">
        <v>104</v>
      </c>
      <c r="AJ572" s="27" t="s">
        <v>134</v>
      </c>
      <c r="AK572" s="27" t="s">
        <v>106</v>
      </c>
      <c r="AL572" s="27" t="s">
        <v>578</v>
      </c>
      <c r="AM572" s="27" t="s">
        <v>108</v>
      </c>
      <c r="AN5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2" s="27" t="str">
        <f>TEXT(casesIPO[[#This Row],[Created On]],"yyyy / mm")</f>
        <v>2026 / 02</v>
      </c>
      <c r="AS572" s="27" t="str">
        <f>casesIPO[[#This Row],[Interaction Type]]</f>
        <v>Return / Replace / Scrap</v>
      </c>
      <c r="AT5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73" spans="1:46" x14ac:dyDescent="0.25">
      <c r="A573" s="26">
        <v>46078.521678240701</v>
      </c>
      <c r="B573" s="27" t="s">
        <v>3348</v>
      </c>
      <c r="C573" s="27" t="s">
        <v>87</v>
      </c>
      <c r="D573" s="27" t="s">
        <v>194</v>
      </c>
      <c r="E573" s="27" t="s">
        <v>195</v>
      </c>
      <c r="F573" s="27"/>
      <c r="G573" s="27"/>
      <c r="H573" s="27" t="s">
        <v>17</v>
      </c>
      <c r="I573" s="27" t="s">
        <v>148</v>
      </c>
      <c r="J573" s="27" t="s">
        <v>636</v>
      </c>
      <c r="K573" s="27" t="s">
        <v>35</v>
      </c>
      <c r="L573" s="27" t="s">
        <v>3349</v>
      </c>
      <c r="M573" s="27" t="s">
        <v>127</v>
      </c>
      <c r="N573" s="28" t="s">
        <v>3350</v>
      </c>
      <c r="O573" s="27" t="s">
        <v>3351</v>
      </c>
      <c r="P573" s="27" t="s">
        <v>3352</v>
      </c>
      <c r="Q573" s="27"/>
      <c r="R573" s="27"/>
      <c r="S573" s="27"/>
      <c r="T573" s="27"/>
      <c r="U573" s="27"/>
      <c r="V573" s="27"/>
      <c r="W573" s="27"/>
      <c r="X573" s="27"/>
      <c r="Y573" s="27"/>
      <c r="Z573" s="27"/>
      <c r="AA573" s="28"/>
      <c r="AB573" s="27"/>
      <c r="AC573" s="29"/>
      <c r="AD573" s="27"/>
      <c r="AE573" s="27"/>
      <c r="AF573" s="27"/>
      <c r="AG573" s="27"/>
      <c r="AH573" s="27"/>
      <c r="AI573" s="27"/>
      <c r="AJ573" s="27" t="s">
        <v>134</v>
      </c>
      <c r="AK573" s="27" t="s">
        <v>106</v>
      </c>
      <c r="AL573" s="27" t="s">
        <v>529</v>
      </c>
      <c r="AM573" s="27" t="s">
        <v>108</v>
      </c>
      <c r="AN5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3" s="27" t="str">
        <f>TEXT(casesIPO[[#This Row],[Created On]],"yyyy / mm")</f>
        <v>2026 / 02</v>
      </c>
      <c r="AS573" s="27" t="str">
        <f>casesIPO[[#This Row],[Interaction Type]]</f>
        <v>Credit / Debit Request</v>
      </c>
      <c r="AT5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74" spans="1:46" x14ac:dyDescent="0.25">
      <c r="A574" s="26">
        <v>46078.537002314799</v>
      </c>
      <c r="B574" s="27" t="s">
        <v>3353</v>
      </c>
      <c r="C574" s="27" t="s">
        <v>87</v>
      </c>
      <c r="D574" s="27" t="s">
        <v>194</v>
      </c>
      <c r="E574" s="27" t="s">
        <v>195</v>
      </c>
      <c r="F574" s="27"/>
      <c r="G574" s="27"/>
      <c r="H574" s="27" t="s">
        <v>23</v>
      </c>
      <c r="I574" s="27" t="s">
        <v>91</v>
      </c>
      <c r="J574" s="27" t="s">
        <v>251</v>
      </c>
      <c r="K574" s="27" t="s">
        <v>33</v>
      </c>
      <c r="L574" s="27" t="s">
        <v>3354</v>
      </c>
      <c r="M574" s="27" t="s">
        <v>3355</v>
      </c>
      <c r="N574" s="28" t="s">
        <v>3356</v>
      </c>
      <c r="O574" s="27" t="s">
        <v>3357</v>
      </c>
      <c r="P574" s="27" t="s">
        <v>3358</v>
      </c>
      <c r="Q574" s="27"/>
      <c r="R574" s="27" t="s">
        <v>23</v>
      </c>
      <c r="S574" s="27" t="s">
        <v>91</v>
      </c>
      <c r="T574" s="27" t="s">
        <v>251</v>
      </c>
      <c r="U574" s="27" t="s">
        <v>33</v>
      </c>
      <c r="V574" s="27">
        <v>1</v>
      </c>
      <c r="W574" s="27" t="s">
        <v>201</v>
      </c>
      <c r="X574" s="27" t="s">
        <v>201</v>
      </c>
      <c r="Y574" s="27"/>
      <c r="Z574" s="27" t="s">
        <v>202</v>
      </c>
      <c r="AA574" s="28"/>
      <c r="AB574" s="27"/>
      <c r="AC574" s="29"/>
      <c r="AD574" s="27"/>
      <c r="AE574" s="27"/>
      <c r="AF574" s="27">
        <v>45994.791666666701</v>
      </c>
      <c r="AG574" s="27"/>
      <c r="AH574" s="27"/>
      <c r="AI574" s="27" t="s">
        <v>204</v>
      </c>
      <c r="AJ574" s="27" t="s">
        <v>105</v>
      </c>
      <c r="AK574" s="27" t="s">
        <v>664</v>
      </c>
      <c r="AL574" s="27" t="s">
        <v>664</v>
      </c>
      <c r="AM574" s="27" t="s">
        <v>108</v>
      </c>
      <c r="AN5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5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5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4" s="27" t="str">
        <f>TEXT(casesIPO[[#This Row],[Created On]],"yyyy / mm")</f>
        <v>2026 / 02</v>
      </c>
      <c r="AS574" s="27" t="str">
        <f>casesIPO[[#This Row],[Interaction Type]]</f>
        <v>Credit / Debit Request</v>
      </c>
      <c r="AT5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75" spans="1:46" x14ac:dyDescent="0.25">
      <c r="A575" s="26">
        <v>46078.601689814801</v>
      </c>
      <c r="B575" s="27" t="s">
        <v>3359</v>
      </c>
      <c r="C575" s="27" t="s">
        <v>87</v>
      </c>
      <c r="D575" s="27" t="s">
        <v>194</v>
      </c>
      <c r="E575" s="27" t="s">
        <v>195</v>
      </c>
      <c r="F575" s="27"/>
      <c r="G575" s="27"/>
      <c r="H575" s="27" t="s">
        <v>23</v>
      </c>
      <c r="I575" s="27" t="s">
        <v>91</v>
      </c>
      <c r="J575" s="27" t="s">
        <v>251</v>
      </c>
      <c r="K575" s="27" t="s">
        <v>33</v>
      </c>
      <c r="L575" s="27" t="s">
        <v>3360</v>
      </c>
      <c r="M575" s="27" t="s">
        <v>3361</v>
      </c>
      <c r="N575" s="28" t="s">
        <v>3362</v>
      </c>
      <c r="O575" s="27" t="s">
        <v>3363</v>
      </c>
      <c r="P575" s="27" t="s">
        <v>3364</v>
      </c>
      <c r="Q575" s="27"/>
      <c r="R575" s="27" t="s">
        <v>23</v>
      </c>
      <c r="S575" s="27" t="s">
        <v>91</v>
      </c>
      <c r="T575" s="27" t="s">
        <v>251</v>
      </c>
      <c r="U575" s="27" t="s">
        <v>33</v>
      </c>
      <c r="V575" s="27">
        <v>1</v>
      </c>
      <c r="W575" s="27" t="s">
        <v>201</v>
      </c>
      <c r="X575" s="27" t="s">
        <v>201</v>
      </c>
      <c r="Y575" s="27"/>
      <c r="Z575" s="27" t="s">
        <v>202</v>
      </c>
      <c r="AA575" s="28"/>
      <c r="AB575" s="27"/>
      <c r="AC575" s="29"/>
      <c r="AD575" s="27"/>
      <c r="AE575" s="27"/>
      <c r="AF575" s="27">
        <v>45991.791666666701</v>
      </c>
      <c r="AG575" s="27"/>
      <c r="AH575" s="27"/>
      <c r="AI575" s="27" t="s">
        <v>204</v>
      </c>
      <c r="AJ575" s="27" t="s">
        <v>105</v>
      </c>
      <c r="AK575" s="27" t="s">
        <v>664</v>
      </c>
      <c r="AL575" s="27" t="s">
        <v>664</v>
      </c>
      <c r="AM575" s="27" t="s">
        <v>108</v>
      </c>
      <c r="AN5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5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5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5" s="27" t="str">
        <f>TEXT(casesIPO[[#This Row],[Created On]],"yyyy / mm")</f>
        <v>2026 / 02</v>
      </c>
      <c r="AS575" s="27" t="str">
        <f>casesIPO[[#This Row],[Interaction Type]]</f>
        <v>Credit / Debit Request</v>
      </c>
      <c r="AT5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76" spans="1:46" x14ac:dyDescent="0.25">
      <c r="A576" s="26">
        <v>46078.611018518503</v>
      </c>
      <c r="B576" s="27" t="s">
        <v>3365</v>
      </c>
      <c r="C576" s="27" t="s">
        <v>87</v>
      </c>
      <c r="D576" s="27" t="s">
        <v>194</v>
      </c>
      <c r="E576" s="27" t="s">
        <v>195</v>
      </c>
      <c r="F576" s="27"/>
      <c r="G576" s="27"/>
      <c r="H576" s="27" t="s">
        <v>12</v>
      </c>
      <c r="I576" s="27" t="s">
        <v>111</v>
      </c>
      <c r="J576" s="27" t="s">
        <v>112</v>
      </c>
      <c r="K576" s="27" t="s">
        <v>33</v>
      </c>
      <c r="L576" s="27" t="s">
        <v>3366</v>
      </c>
      <c r="M576" s="27" t="s">
        <v>3361</v>
      </c>
      <c r="N576" s="28" t="s">
        <v>3367</v>
      </c>
      <c r="O576" s="27" t="s">
        <v>3368</v>
      </c>
      <c r="P576" s="27" t="s">
        <v>3369</v>
      </c>
      <c r="Q576" s="27"/>
      <c r="R576" s="27" t="s">
        <v>12</v>
      </c>
      <c r="S576" s="27" t="s">
        <v>111</v>
      </c>
      <c r="T576" s="27" t="s">
        <v>112</v>
      </c>
      <c r="U576" s="27" t="s">
        <v>33</v>
      </c>
      <c r="V576" s="27">
        <v>1</v>
      </c>
      <c r="W576" s="27" t="s">
        <v>201</v>
      </c>
      <c r="X576" s="27" t="s">
        <v>201</v>
      </c>
      <c r="Y576" s="27"/>
      <c r="Z576" s="27" t="s">
        <v>202</v>
      </c>
      <c r="AA576" s="28"/>
      <c r="AB576" s="27"/>
      <c r="AC576" s="29"/>
      <c r="AD576" s="27"/>
      <c r="AE576" s="27"/>
      <c r="AF576" s="27">
        <v>45994.791666666701</v>
      </c>
      <c r="AG576" s="27"/>
      <c r="AH576" s="27"/>
      <c r="AI576" s="27" t="s">
        <v>204</v>
      </c>
      <c r="AJ576" s="27" t="s">
        <v>105</v>
      </c>
      <c r="AK576" s="27" t="s">
        <v>664</v>
      </c>
      <c r="AL576" s="27" t="s">
        <v>664</v>
      </c>
      <c r="AM576" s="27" t="s">
        <v>108</v>
      </c>
      <c r="AN5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5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5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6" s="27" t="str">
        <f>TEXT(casesIPO[[#This Row],[Created On]],"yyyy / mm")</f>
        <v>2026 / 02</v>
      </c>
      <c r="AS576" s="27" t="str">
        <f>casesIPO[[#This Row],[Interaction Type]]</f>
        <v>Credit / Debit Request</v>
      </c>
      <c r="AT5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77" spans="1:46" x14ac:dyDescent="0.25">
      <c r="A577" s="26">
        <v>46079.398587962998</v>
      </c>
      <c r="B577" s="27" t="s">
        <v>3370</v>
      </c>
      <c r="C577" s="27" t="s">
        <v>87</v>
      </c>
      <c r="D577" s="27" t="s">
        <v>88</v>
      </c>
      <c r="E577" s="27" t="s">
        <v>110</v>
      </c>
      <c r="F577" s="27"/>
      <c r="G577" s="27"/>
      <c r="H577" s="27" t="s">
        <v>12</v>
      </c>
      <c r="I577" s="27" t="s">
        <v>111</v>
      </c>
      <c r="J577" s="27" t="s">
        <v>112</v>
      </c>
      <c r="K577" s="27" t="s">
        <v>33</v>
      </c>
      <c r="L577" s="27" t="s">
        <v>3371</v>
      </c>
      <c r="M577" s="27" t="s">
        <v>1336</v>
      </c>
      <c r="N577" s="28" t="s">
        <v>3372</v>
      </c>
      <c r="O577" s="27" t="s">
        <v>3373</v>
      </c>
      <c r="P577" s="27" t="s">
        <v>3374</v>
      </c>
      <c r="Q577" s="27">
        <v>6</v>
      </c>
      <c r="R577" s="27" t="s">
        <v>12</v>
      </c>
      <c r="S577" s="27" t="s">
        <v>111</v>
      </c>
      <c r="T577" s="27" t="s">
        <v>112</v>
      </c>
      <c r="U577" s="27" t="s">
        <v>33</v>
      </c>
      <c r="V577" s="27">
        <v>1</v>
      </c>
      <c r="W577" s="27" t="s">
        <v>155</v>
      </c>
      <c r="X577" s="27" t="s">
        <v>156</v>
      </c>
      <c r="Y577" s="27"/>
      <c r="Z577" s="27" t="s">
        <v>101</v>
      </c>
      <c r="AA577" s="28"/>
      <c r="AB577" s="27" t="s">
        <v>3375</v>
      </c>
      <c r="AC577" s="29" t="s">
        <v>381</v>
      </c>
      <c r="AD577" s="27"/>
      <c r="AE577" s="27">
        <v>46079</v>
      </c>
      <c r="AF577" s="27"/>
      <c r="AG577" s="27"/>
      <c r="AH577" s="27"/>
      <c r="AI577" s="27" t="s">
        <v>104</v>
      </c>
      <c r="AJ577" s="27" t="s">
        <v>105</v>
      </c>
      <c r="AK577" s="27" t="s">
        <v>1946</v>
      </c>
      <c r="AL577" s="27" t="s">
        <v>382</v>
      </c>
      <c r="AM577" s="27" t="s">
        <v>108</v>
      </c>
      <c r="AN5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7" s="27" t="str">
        <f>TEXT(casesIPO[[#This Row],[Created On]],"yyyy / mm")</f>
        <v>2026 / 02</v>
      </c>
      <c r="AS577" s="27" t="str">
        <f>casesIPO[[#This Row],[Interaction Type]]</f>
        <v>Return / Replace / Scrap</v>
      </c>
      <c r="AT57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78" spans="1:46" x14ac:dyDescent="0.25">
      <c r="A578" s="26">
        <v>46079.423020833303</v>
      </c>
      <c r="B578" s="27" t="s">
        <v>3376</v>
      </c>
      <c r="C578" s="27" t="s">
        <v>87</v>
      </c>
      <c r="D578" s="27" t="s">
        <v>88</v>
      </c>
      <c r="E578" s="27" t="s">
        <v>110</v>
      </c>
      <c r="F578" s="27"/>
      <c r="G578" s="27"/>
      <c r="H578" s="27" t="s">
        <v>14</v>
      </c>
      <c r="I578" s="27" t="s">
        <v>182</v>
      </c>
      <c r="J578" s="27" t="s">
        <v>183</v>
      </c>
      <c r="K578" s="27" t="s">
        <v>34</v>
      </c>
      <c r="L578" s="27" t="s">
        <v>3377</v>
      </c>
      <c r="M578" s="27" t="s">
        <v>748</v>
      </c>
      <c r="N578" s="28" t="s">
        <v>3378</v>
      </c>
      <c r="O578" s="27" t="s">
        <v>3379</v>
      </c>
      <c r="P578" s="27" t="s">
        <v>3380</v>
      </c>
      <c r="Q578" s="27">
        <v>1</v>
      </c>
      <c r="R578" s="27" t="s">
        <v>14</v>
      </c>
      <c r="S578" s="27" t="s">
        <v>182</v>
      </c>
      <c r="T578" s="27" t="s">
        <v>183</v>
      </c>
      <c r="U578" s="27" t="s">
        <v>34</v>
      </c>
      <c r="V578" s="27">
        <v>8</v>
      </c>
      <c r="W578" s="27" t="s">
        <v>131</v>
      </c>
      <c r="X578" s="27" t="s">
        <v>165</v>
      </c>
      <c r="Y578" s="27"/>
      <c r="Z578" s="27" t="s">
        <v>133</v>
      </c>
      <c r="AA578" s="28"/>
      <c r="AB578" s="27" t="s">
        <v>3381</v>
      </c>
      <c r="AC578" s="29" t="s">
        <v>761</v>
      </c>
      <c r="AD578" s="27"/>
      <c r="AE578" s="27"/>
      <c r="AF578" s="27">
        <v>46072.791666666701</v>
      </c>
      <c r="AG578" s="27"/>
      <c r="AH578" s="27"/>
      <c r="AI578" s="27" t="s">
        <v>419</v>
      </c>
      <c r="AJ578" s="27" t="s">
        <v>134</v>
      </c>
      <c r="AK578" s="27" t="s">
        <v>106</v>
      </c>
      <c r="AL578" s="27" t="s">
        <v>192</v>
      </c>
      <c r="AM578" s="27" t="s">
        <v>108</v>
      </c>
      <c r="AN5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8" s="27" t="str">
        <f>TEXT(casesIPO[[#This Row],[Created On]],"yyyy / mm")</f>
        <v>2026 / 02</v>
      </c>
      <c r="AS578" s="27" t="str">
        <f>casesIPO[[#This Row],[Interaction Type]]</f>
        <v>Return / Replace / Scrap</v>
      </c>
      <c r="AT5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79" spans="1:46" x14ac:dyDescent="0.25">
      <c r="A579" s="26">
        <v>46079.423020833303</v>
      </c>
      <c r="B579" s="27" t="s">
        <v>3376</v>
      </c>
      <c r="C579" s="27" t="s">
        <v>87</v>
      </c>
      <c r="D579" s="27" t="s">
        <v>88</v>
      </c>
      <c r="E579" s="27" t="s">
        <v>110</v>
      </c>
      <c r="F579" s="27"/>
      <c r="G579" s="27"/>
      <c r="H579" s="27" t="s">
        <v>14</v>
      </c>
      <c r="I579" s="27" t="s">
        <v>182</v>
      </c>
      <c r="J579" s="27" t="s">
        <v>183</v>
      </c>
      <c r="K579" s="27" t="s">
        <v>34</v>
      </c>
      <c r="L579" s="27" t="s">
        <v>3377</v>
      </c>
      <c r="M579" s="27" t="s">
        <v>748</v>
      </c>
      <c r="N579" s="28" t="s">
        <v>3378</v>
      </c>
      <c r="O579" s="27" t="s">
        <v>3379</v>
      </c>
      <c r="P579" s="27" t="s">
        <v>3380</v>
      </c>
      <c r="Q579" s="27"/>
      <c r="R579" s="27" t="s">
        <v>14</v>
      </c>
      <c r="S579" s="27" t="s">
        <v>182</v>
      </c>
      <c r="T579" s="27" t="s">
        <v>183</v>
      </c>
      <c r="U579" s="27" t="s">
        <v>34</v>
      </c>
      <c r="V579" s="27">
        <v>8</v>
      </c>
      <c r="W579" s="27" t="s">
        <v>131</v>
      </c>
      <c r="X579" s="27" t="s">
        <v>165</v>
      </c>
      <c r="Y579" s="27"/>
      <c r="Z579" s="27" t="s">
        <v>133</v>
      </c>
      <c r="AA579" s="28"/>
      <c r="AB579" s="27" t="s">
        <v>3382</v>
      </c>
      <c r="AC579" s="29" t="s">
        <v>761</v>
      </c>
      <c r="AD579" s="27"/>
      <c r="AE579" s="27"/>
      <c r="AF579" s="27">
        <v>46072.791666666701</v>
      </c>
      <c r="AG579" s="27"/>
      <c r="AH579" s="27"/>
      <c r="AI579" s="27" t="s">
        <v>104</v>
      </c>
      <c r="AJ579" s="27" t="s">
        <v>134</v>
      </c>
      <c r="AK579" s="27" t="s">
        <v>106</v>
      </c>
      <c r="AL579" s="27" t="s">
        <v>192</v>
      </c>
      <c r="AM579" s="27" t="s">
        <v>108</v>
      </c>
      <c r="AN5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9" s="27" t="str">
        <f>TEXT(casesIPO[[#This Row],[Created On]],"yyyy / mm")</f>
        <v>2026 / 02</v>
      </c>
      <c r="AS579" s="27" t="str">
        <f>casesIPO[[#This Row],[Interaction Type]]</f>
        <v>Return / Replace / Scrap</v>
      </c>
      <c r="AT57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80" spans="1:46" x14ac:dyDescent="0.25">
      <c r="A580" s="26">
        <v>46079.4629166667</v>
      </c>
      <c r="B580" s="27" t="s">
        <v>3383</v>
      </c>
      <c r="C580" s="27" t="s">
        <v>87</v>
      </c>
      <c r="D580" s="27" t="s">
        <v>88</v>
      </c>
      <c r="E580" s="27" t="s">
        <v>89</v>
      </c>
      <c r="F580" s="27"/>
      <c r="G580" s="27" t="s">
        <v>90</v>
      </c>
      <c r="H580" s="27" t="s">
        <v>18</v>
      </c>
      <c r="I580" s="27" t="s">
        <v>460</v>
      </c>
      <c r="J580" s="27" t="s">
        <v>490</v>
      </c>
      <c r="K580" s="27" t="s">
        <v>32</v>
      </c>
      <c r="L580" s="27" t="s">
        <v>3384</v>
      </c>
      <c r="M580" s="27" t="s">
        <v>3385</v>
      </c>
      <c r="N580" s="28" t="s">
        <v>3386</v>
      </c>
      <c r="O580" s="27" t="s">
        <v>3387</v>
      </c>
      <c r="P580" s="27" t="s">
        <v>3388</v>
      </c>
      <c r="Q580" s="27">
        <v>1</v>
      </c>
      <c r="R580" s="27" t="s">
        <v>18</v>
      </c>
      <c r="S580" s="27" t="s">
        <v>460</v>
      </c>
      <c r="T580" s="27" t="s">
        <v>490</v>
      </c>
      <c r="U580" s="27" t="s">
        <v>32</v>
      </c>
      <c r="V580" s="27">
        <v>1</v>
      </c>
      <c r="W580" s="27" t="s">
        <v>266</v>
      </c>
      <c r="X580" s="27" t="s">
        <v>518</v>
      </c>
      <c r="Y580" s="27" t="s">
        <v>3389</v>
      </c>
      <c r="Z580" s="27" t="s">
        <v>101</v>
      </c>
      <c r="AA580" s="28"/>
      <c r="AB580" s="27" t="s">
        <v>3390</v>
      </c>
      <c r="AC580" s="29" t="s">
        <v>910</v>
      </c>
      <c r="AD580" s="27"/>
      <c r="AE580" s="27"/>
      <c r="AF580" s="27">
        <v>46000.791666666701</v>
      </c>
      <c r="AG580" s="27"/>
      <c r="AH580" s="27"/>
      <c r="AI580" s="27" t="s">
        <v>104</v>
      </c>
      <c r="AJ580" s="27" t="s">
        <v>105</v>
      </c>
      <c r="AK580" s="27" t="s">
        <v>106</v>
      </c>
      <c r="AL580" s="27" t="s">
        <v>146</v>
      </c>
      <c r="AM580" s="27" t="s">
        <v>108</v>
      </c>
      <c r="AN5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5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Battery Drain</v>
      </c>
      <c r="AQ5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Mechanical Failure</v>
      </c>
      <c r="AR580" s="27" t="str">
        <f>TEXT(casesIPO[[#This Row],[Created On]],"yyyy / mm")</f>
        <v>2026 / 02</v>
      </c>
      <c r="AS580" s="27" t="str">
        <f>casesIPO[[#This Row],[Interaction Type]]</f>
        <v>Return / Replace / Scrap</v>
      </c>
      <c r="AT5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81" spans="1:46" x14ac:dyDescent="0.25">
      <c r="A581" s="26">
        <v>46079.666944444398</v>
      </c>
      <c r="B581" s="27" t="s">
        <v>3391</v>
      </c>
      <c r="C581" s="27" t="s">
        <v>87</v>
      </c>
      <c r="D581" s="27" t="s">
        <v>88</v>
      </c>
      <c r="E581" s="27" t="s">
        <v>89</v>
      </c>
      <c r="F581" s="27"/>
      <c r="G581" s="27" t="s">
        <v>90</v>
      </c>
      <c r="H581" s="27" t="s">
        <v>12</v>
      </c>
      <c r="I581" s="27" t="s">
        <v>111</v>
      </c>
      <c r="J581" s="27" t="s">
        <v>1112</v>
      </c>
      <c r="K581" s="27" t="s">
        <v>33</v>
      </c>
      <c r="L581" s="27" t="s">
        <v>3392</v>
      </c>
      <c r="M581" s="27" t="s">
        <v>1520</v>
      </c>
      <c r="N581" s="28" t="s">
        <v>3393</v>
      </c>
      <c r="O581" s="27" t="s">
        <v>3394</v>
      </c>
      <c r="P581" s="27" t="s">
        <v>3395</v>
      </c>
      <c r="Q581" s="27">
        <v>3</v>
      </c>
      <c r="R581" s="27" t="s">
        <v>12</v>
      </c>
      <c r="S581" s="27" t="s">
        <v>111</v>
      </c>
      <c r="T581" s="27" t="s">
        <v>1112</v>
      </c>
      <c r="U581" s="27" t="s">
        <v>33</v>
      </c>
      <c r="V581" s="27">
        <v>1</v>
      </c>
      <c r="W581" s="27" t="s">
        <v>378</v>
      </c>
      <c r="X581" s="27" t="s">
        <v>379</v>
      </c>
      <c r="Y581" s="27"/>
      <c r="Z581" s="27" t="s">
        <v>285</v>
      </c>
      <c r="AA581" s="28"/>
      <c r="AB581" s="27" t="s">
        <v>3396</v>
      </c>
      <c r="AC581" s="29" t="s">
        <v>3347</v>
      </c>
      <c r="AD581" s="27"/>
      <c r="AE581" s="27"/>
      <c r="AF581" s="27">
        <v>45929.833333333299</v>
      </c>
      <c r="AG581" s="27"/>
      <c r="AH581" s="27"/>
      <c r="AI581" s="27" t="s">
        <v>104</v>
      </c>
      <c r="AJ581" s="27" t="s">
        <v>105</v>
      </c>
      <c r="AK581" s="27" t="s">
        <v>106</v>
      </c>
      <c r="AL581" s="27" t="s">
        <v>122</v>
      </c>
      <c r="AM581" s="27" t="s">
        <v>108</v>
      </c>
      <c r="AN5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5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5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1" s="27" t="str">
        <f>TEXT(casesIPO[[#This Row],[Created On]],"yyyy / mm")</f>
        <v>2026 / 02</v>
      </c>
      <c r="AS581" s="27" t="str">
        <f>casesIPO[[#This Row],[Interaction Type]]</f>
        <v>Return / Replace / Scrap</v>
      </c>
      <c r="AT58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82" spans="1:46" x14ac:dyDescent="0.25">
      <c r="A582" s="26">
        <v>46079.697476851798</v>
      </c>
      <c r="B582" s="27" t="s">
        <v>3397</v>
      </c>
      <c r="C582" s="27" t="s">
        <v>87</v>
      </c>
      <c r="D582" s="27" t="s">
        <v>88</v>
      </c>
      <c r="E582" s="27" t="s">
        <v>89</v>
      </c>
      <c r="F582" s="27"/>
      <c r="G582" s="27" t="s">
        <v>168</v>
      </c>
      <c r="H582" s="27" t="s">
        <v>18</v>
      </c>
      <c r="I582" s="27" t="s">
        <v>460</v>
      </c>
      <c r="J582" s="27" t="s">
        <v>2161</v>
      </c>
      <c r="K582" s="27" t="s">
        <v>32</v>
      </c>
      <c r="L582" s="27" t="s">
        <v>3398</v>
      </c>
      <c r="M582" s="27" t="s">
        <v>3399</v>
      </c>
      <c r="N582" s="28" t="s">
        <v>1604</v>
      </c>
      <c r="O582" s="27" t="s">
        <v>1604</v>
      </c>
      <c r="P582" s="27"/>
      <c r="Q582" s="27"/>
      <c r="R582" s="27" t="s">
        <v>18</v>
      </c>
      <c r="S582" s="27" t="s">
        <v>460</v>
      </c>
      <c r="T582" s="27" t="s">
        <v>2161</v>
      </c>
      <c r="U582" s="27" t="s">
        <v>32</v>
      </c>
      <c r="V582" s="27">
        <v>7</v>
      </c>
      <c r="W582" s="27" t="s">
        <v>266</v>
      </c>
      <c r="X582" s="27" t="s">
        <v>518</v>
      </c>
      <c r="Y582" s="27" t="s">
        <v>3389</v>
      </c>
      <c r="Z582" s="27" t="s">
        <v>101</v>
      </c>
      <c r="AA582" s="28"/>
      <c r="AB582" s="27"/>
      <c r="AC582" s="29" t="s">
        <v>3400</v>
      </c>
      <c r="AD582" s="27"/>
      <c r="AE582" s="27"/>
      <c r="AF582" s="27">
        <v>46078.791666666701</v>
      </c>
      <c r="AG582" s="27"/>
      <c r="AH582" s="27"/>
      <c r="AI582" s="27" t="s">
        <v>104</v>
      </c>
      <c r="AJ582" s="27" t="s">
        <v>134</v>
      </c>
      <c r="AK582" s="27" t="s">
        <v>2620</v>
      </c>
      <c r="AL582" s="27" t="s">
        <v>2620</v>
      </c>
      <c r="AM582" s="27" t="s">
        <v>299</v>
      </c>
      <c r="AN5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5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Battery Drain</v>
      </c>
      <c r="AQ5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Mechanical Failure</v>
      </c>
      <c r="AR582" s="27" t="str">
        <f>TEXT(casesIPO[[#This Row],[Created On]],"yyyy / mm")</f>
        <v>2026 / 02</v>
      </c>
      <c r="AS582" s="27" t="str">
        <f>casesIPO[[#This Row],[Interaction Type]]</f>
        <v>Return / Replace / Scrap</v>
      </c>
      <c r="AT58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83" spans="1:46" x14ac:dyDescent="0.25">
      <c r="A583" s="26">
        <v>46080.687650462998</v>
      </c>
      <c r="B583" s="27" t="s">
        <v>3401</v>
      </c>
      <c r="C583" s="27" t="s">
        <v>87</v>
      </c>
      <c r="D583" s="27" t="s">
        <v>88</v>
      </c>
      <c r="E583" s="27" t="s">
        <v>285</v>
      </c>
      <c r="F583" s="27"/>
      <c r="G583" s="27"/>
      <c r="H583" s="27" t="s">
        <v>17</v>
      </c>
      <c r="I583" s="27" t="s">
        <v>148</v>
      </c>
      <c r="J583" s="27" t="s">
        <v>161</v>
      </c>
      <c r="K583" s="27" t="s">
        <v>35</v>
      </c>
      <c r="L583" s="27" t="s">
        <v>3402</v>
      </c>
      <c r="M583" s="27" t="s">
        <v>3403</v>
      </c>
      <c r="N583" s="28" t="s">
        <v>3404</v>
      </c>
      <c r="O583" s="27" t="s">
        <v>3405</v>
      </c>
      <c r="P583" s="27"/>
      <c r="Q583" s="27">
        <v>1</v>
      </c>
      <c r="R583" s="27" t="s">
        <v>17</v>
      </c>
      <c r="S583" s="27" t="s">
        <v>148</v>
      </c>
      <c r="T583" s="27" t="s">
        <v>161</v>
      </c>
      <c r="U583" s="27" t="s">
        <v>35</v>
      </c>
      <c r="V583" s="27">
        <v>50</v>
      </c>
      <c r="W583" s="27" t="s">
        <v>2946</v>
      </c>
      <c r="X583" s="27" t="s">
        <v>3406</v>
      </c>
      <c r="Y583" s="27"/>
      <c r="Z583" s="27" t="s">
        <v>53</v>
      </c>
      <c r="AA583" s="28"/>
      <c r="AB583" s="27" t="s">
        <v>3407</v>
      </c>
      <c r="AC583" s="29"/>
      <c r="AD583" s="27"/>
      <c r="AE583" s="27"/>
      <c r="AF583" s="27">
        <v>46077.083333333299</v>
      </c>
      <c r="AG583" s="27"/>
      <c r="AH583" s="27"/>
      <c r="AI583" s="27" t="s">
        <v>2949</v>
      </c>
      <c r="AJ583" s="27" t="s">
        <v>134</v>
      </c>
      <c r="AK583" s="27" t="s">
        <v>407</v>
      </c>
      <c r="AL583" s="27" t="s">
        <v>407</v>
      </c>
      <c r="AM583" s="27" t="s">
        <v>108</v>
      </c>
      <c r="AN5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 To</v>
      </c>
      <c r="AP5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Address</v>
      </c>
      <c r="AQ5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3" s="27" t="str">
        <f>TEXT(casesIPO[[#This Row],[Created On]],"yyyy / mm")</f>
        <v>2026 / 02</v>
      </c>
      <c r="AS583" s="27" t="str">
        <f>casesIPO[[#This Row],[Interaction Type]]</f>
        <v>Return / Replace / Scrap</v>
      </c>
      <c r="AT58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84" spans="1:46" x14ac:dyDescent="0.25">
      <c r="A584" s="26">
        <v>46076.342777777798</v>
      </c>
      <c r="B584" s="27" t="s">
        <v>3408</v>
      </c>
      <c r="C584" s="27" t="s">
        <v>87</v>
      </c>
      <c r="D584" s="27" t="s">
        <v>88</v>
      </c>
      <c r="E584" s="27" t="s">
        <v>62</v>
      </c>
      <c r="F584" s="27"/>
      <c r="G584" s="27"/>
      <c r="H584" s="27" t="s">
        <v>720</v>
      </c>
      <c r="I584" s="27" t="s">
        <v>182</v>
      </c>
      <c r="J584" s="27" t="s">
        <v>2915</v>
      </c>
      <c r="K584" s="27" t="s">
        <v>288</v>
      </c>
      <c r="L584" s="27" t="s">
        <v>3409</v>
      </c>
      <c r="M584" s="27" t="s">
        <v>3410</v>
      </c>
      <c r="N584" s="28" t="s">
        <v>3411</v>
      </c>
      <c r="O584" s="27" t="s">
        <v>3412</v>
      </c>
      <c r="P584" s="27" t="s">
        <v>3413</v>
      </c>
      <c r="Q584" s="27">
        <v>3</v>
      </c>
      <c r="R584" s="27" t="s">
        <v>720</v>
      </c>
      <c r="S584" s="27" t="s">
        <v>182</v>
      </c>
      <c r="T584" s="27" t="s">
        <v>2915</v>
      </c>
      <c r="U584" s="27" t="s">
        <v>288</v>
      </c>
      <c r="V584" s="27">
        <v>1</v>
      </c>
      <c r="W584" s="27" t="s">
        <v>346</v>
      </c>
      <c r="X584" s="27" t="s">
        <v>347</v>
      </c>
      <c r="Y584" s="27"/>
      <c r="Z584" s="27" t="s">
        <v>285</v>
      </c>
      <c r="AA584" s="28"/>
      <c r="AB584" s="27" t="s">
        <v>3414</v>
      </c>
      <c r="AC584" s="29"/>
      <c r="AD584" s="27"/>
      <c r="AE584" s="27"/>
      <c r="AF584" s="27">
        <v>46033.791666666701</v>
      </c>
      <c r="AG584" s="27"/>
      <c r="AH584" s="27"/>
      <c r="AI584" s="27" t="s">
        <v>104</v>
      </c>
      <c r="AJ584" s="27" t="s">
        <v>105</v>
      </c>
      <c r="AK584" s="27" t="s">
        <v>1516</v>
      </c>
      <c r="AL584" s="27" t="s">
        <v>1196</v>
      </c>
      <c r="AM584" s="27" t="s">
        <v>108</v>
      </c>
      <c r="AN5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5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5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5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4" s="27" t="str">
        <f>TEXT(casesIPO[[#This Row],[Created On]],"yyyy / mm")</f>
        <v>2026 / 02</v>
      </c>
      <c r="AS584" s="27" t="str">
        <f>casesIPO[[#This Row],[Interaction Type]]</f>
        <v>Return / Replace / Scrap</v>
      </c>
      <c r="AT58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85" spans="1:46" x14ac:dyDescent="0.25">
      <c r="A585" s="26">
        <v>46076.388842592598</v>
      </c>
      <c r="B585" s="27" t="s">
        <v>3415</v>
      </c>
      <c r="C585" s="27" t="s">
        <v>87</v>
      </c>
      <c r="D585" s="27" t="s">
        <v>88</v>
      </c>
      <c r="E585" s="27" t="s">
        <v>110</v>
      </c>
      <c r="F585" s="27"/>
      <c r="G585" s="27"/>
      <c r="H585" s="27" t="s">
        <v>720</v>
      </c>
      <c r="I585" s="27" t="s">
        <v>91</v>
      </c>
      <c r="J585" s="27" t="s">
        <v>3416</v>
      </c>
      <c r="K585" s="27" t="s">
        <v>33</v>
      </c>
      <c r="L585" s="27" t="s">
        <v>3417</v>
      </c>
      <c r="M585" s="27" t="s">
        <v>772</v>
      </c>
      <c r="N585" s="28" t="s">
        <v>3418</v>
      </c>
      <c r="O585" s="27" t="s">
        <v>3419</v>
      </c>
      <c r="P585" s="27" t="s">
        <v>3420</v>
      </c>
      <c r="Q585" s="27">
        <v>1</v>
      </c>
      <c r="R585" s="27" t="s">
        <v>720</v>
      </c>
      <c r="S585" s="27" t="s">
        <v>91</v>
      </c>
      <c r="T585" s="27" t="s">
        <v>3416</v>
      </c>
      <c r="U585" s="27" t="s">
        <v>33</v>
      </c>
      <c r="V585" s="27">
        <v>1</v>
      </c>
      <c r="W585" s="27" t="s">
        <v>3421</v>
      </c>
      <c r="X585" s="27" t="s">
        <v>3422</v>
      </c>
      <c r="Y585" s="27"/>
      <c r="Z585" s="27" t="s">
        <v>133</v>
      </c>
      <c r="AA585" s="28"/>
      <c r="AB585" s="27" t="s">
        <v>3423</v>
      </c>
      <c r="AC585" s="29"/>
      <c r="AD585" s="27"/>
      <c r="AE585" s="27"/>
      <c r="AF585" s="27">
        <v>46063.791666666701</v>
      </c>
      <c r="AG585" s="27"/>
      <c r="AH585" s="27"/>
      <c r="AI585" s="27" t="s">
        <v>104</v>
      </c>
      <c r="AJ585" s="27" t="s">
        <v>105</v>
      </c>
      <c r="AK585" s="27" t="s">
        <v>106</v>
      </c>
      <c r="AL585" s="27" t="s">
        <v>1196</v>
      </c>
      <c r="AM585" s="27" t="s">
        <v>108</v>
      </c>
      <c r="AN5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5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Provided Incorrect Information</v>
      </c>
      <c r="AP5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Provided Incorrect Information</v>
      </c>
      <c r="AQ5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5" s="27" t="str">
        <f>TEXT(casesIPO[[#This Row],[Created On]],"yyyy / mm")</f>
        <v>2026 / 02</v>
      </c>
      <c r="AS585" s="27" t="str">
        <f>casesIPO[[#This Row],[Interaction Type]]</f>
        <v>Return / Replace / Scrap</v>
      </c>
      <c r="AT58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86" spans="1:46" x14ac:dyDescent="0.25">
      <c r="A586" s="26">
        <v>46076.493819444397</v>
      </c>
      <c r="B586" s="27" t="s">
        <v>3424</v>
      </c>
      <c r="C586" s="27" t="s">
        <v>87</v>
      </c>
      <c r="D586" s="27" t="s">
        <v>88</v>
      </c>
      <c r="E586" s="27" t="s">
        <v>110</v>
      </c>
      <c r="F586" s="27"/>
      <c r="G586" s="27"/>
      <c r="H586" s="27" t="s">
        <v>23</v>
      </c>
      <c r="I586" s="27" t="s">
        <v>91</v>
      </c>
      <c r="J586" s="27" t="s">
        <v>1256</v>
      </c>
      <c r="K586" s="27" t="s">
        <v>33</v>
      </c>
      <c r="L586" s="27" t="s">
        <v>3425</v>
      </c>
      <c r="M586" s="27" t="s">
        <v>3426</v>
      </c>
      <c r="N586" s="28" t="s">
        <v>3427</v>
      </c>
      <c r="O586" s="27"/>
      <c r="P586" s="27"/>
      <c r="Q586" s="27"/>
      <c r="R586" s="27" t="s">
        <v>23</v>
      </c>
      <c r="S586" s="27" t="s">
        <v>91</v>
      </c>
      <c r="T586" s="27" t="s">
        <v>1256</v>
      </c>
      <c r="U586" s="27" t="s">
        <v>33</v>
      </c>
      <c r="V586" s="27">
        <v>1</v>
      </c>
      <c r="W586" s="27" t="s">
        <v>155</v>
      </c>
      <c r="X586" s="27" t="s">
        <v>587</v>
      </c>
      <c r="Y586" s="27"/>
      <c r="Z586" s="27" t="s">
        <v>101</v>
      </c>
      <c r="AA586" s="28"/>
      <c r="AB586" s="27"/>
      <c r="AC586" s="29"/>
      <c r="AD586" s="27"/>
      <c r="AE586" s="27">
        <v>46043</v>
      </c>
      <c r="AF586" s="27"/>
      <c r="AG586" s="27"/>
      <c r="AH586" s="27"/>
      <c r="AI586" s="27" t="s">
        <v>178</v>
      </c>
      <c r="AJ586" s="27" t="s">
        <v>134</v>
      </c>
      <c r="AK586" s="27" t="s">
        <v>1812</v>
      </c>
      <c r="AL586" s="27" t="s">
        <v>1812</v>
      </c>
      <c r="AM586" s="27" t="s">
        <v>108</v>
      </c>
      <c r="AN5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5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6" s="27" t="str">
        <f>TEXT(casesIPO[[#This Row],[Created On]],"yyyy / mm")</f>
        <v>2026 / 02</v>
      </c>
      <c r="AS586" s="27" t="str">
        <f>casesIPO[[#This Row],[Interaction Type]]</f>
        <v>Return / Replace / Scrap</v>
      </c>
      <c r="AT58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87" spans="1:46" x14ac:dyDescent="0.25">
      <c r="A587" s="26">
        <v>46076.582662036999</v>
      </c>
      <c r="B587" s="27" t="s">
        <v>3428</v>
      </c>
      <c r="C587" s="27" t="s">
        <v>87</v>
      </c>
      <c r="D587" s="27" t="s">
        <v>194</v>
      </c>
      <c r="E587" s="27" t="s">
        <v>195</v>
      </c>
      <c r="F587" s="27"/>
      <c r="G587" s="27"/>
      <c r="H587" s="27" t="s">
        <v>22</v>
      </c>
      <c r="I587" s="27" t="s">
        <v>124</v>
      </c>
      <c r="J587" s="27" t="s">
        <v>125</v>
      </c>
      <c r="K587" s="27" t="s">
        <v>30</v>
      </c>
      <c r="L587" s="27" t="s">
        <v>3429</v>
      </c>
      <c r="M587" s="27" t="s">
        <v>3430</v>
      </c>
      <c r="N587" s="28" t="s">
        <v>3431</v>
      </c>
      <c r="O587" s="27" t="s">
        <v>3432</v>
      </c>
      <c r="P587" s="27" t="s">
        <v>3433</v>
      </c>
      <c r="Q587" s="27"/>
      <c r="R587" s="27" t="s">
        <v>22</v>
      </c>
      <c r="S587" s="27" t="s">
        <v>124</v>
      </c>
      <c r="T587" s="27" t="s">
        <v>125</v>
      </c>
      <c r="U587" s="27" t="s">
        <v>30</v>
      </c>
      <c r="V587" s="27">
        <v>1</v>
      </c>
      <c r="W587" s="27" t="s">
        <v>364</v>
      </c>
      <c r="X587" s="27" t="s">
        <v>757</v>
      </c>
      <c r="Y587" s="27"/>
      <c r="Z587" s="27" t="s">
        <v>53</v>
      </c>
      <c r="AA587" s="28"/>
      <c r="AB587" s="27"/>
      <c r="AC587" s="29"/>
      <c r="AD587" s="27"/>
      <c r="AE587" s="27"/>
      <c r="AF587" s="27">
        <v>46072.791666666701</v>
      </c>
      <c r="AG587" s="27"/>
      <c r="AH587" s="27"/>
      <c r="AI587" s="27" t="s">
        <v>204</v>
      </c>
      <c r="AJ587" s="27" t="s">
        <v>105</v>
      </c>
      <c r="AK587" s="27" t="s">
        <v>1911</v>
      </c>
      <c r="AL587" s="27" t="s">
        <v>1911</v>
      </c>
      <c r="AM587" s="27" t="s">
        <v>108</v>
      </c>
      <c r="AN5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5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7" s="27" t="str">
        <f>TEXT(casesIPO[[#This Row],[Created On]],"yyyy / mm")</f>
        <v>2026 / 02</v>
      </c>
      <c r="AS587" s="27" t="str">
        <f>casesIPO[[#This Row],[Interaction Type]]</f>
        <v>Credit / Debit Request</v>
      </c>
      <c r="AT5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88" spans="1:46" x14ac:dyDescent="0.25">
      <c r="A588" s="26">
        <v>46076.608460648102</v>
      </c>
      <c r="B588" s="27" t="s">
        <v>3434</v>
      </c>
      <c r="C588" s="27" t="s">
        <v>87</v>
      </c>
      <c r="D588" s="27" t="s">
        <v>88</v>
      </c>
      <c r="E588" s="27" t="s">
        <v>110</v>
      </c>
      <c r="F588" s="27"/>
      <c r="G588" s="27"/>
      <c r="H588" s="27" t="s">
        <v>23</v>
      </c>
      <c r="I588" s="27" t="s">
        <v>91</v>
      </c>
      <c r="J588" s="27" t="s">
        <v>251</v>
      </c>
      <c r="K588" s="27" t="s">
        <v>33</v>
      </c>
      <c r="L588" s="27" t="s">
        <v>3435</v>
      </c>
      <c r="M588" s="27" t="s">
        <v>3436</v>
      </c>
      <c r="N588" s="28" t="s">
        <v>3437</v>
      </c>
      <c r="O588" s="27" t="s">
        <v>3438</v>
      </c>
      <c r="P588" s="27" t="s">
        <v>3439</v>
      </c>
      <c r="Q588" s="27">
        <v>11</v>
      </c>
      <c r="R588" s="27" t="s">
        <v>23</v>
      </c>
      <c r="S588" s="27" t="s">
        <v>91</v>
      </c>
      <c r="T588" s="27" t="s">
        <v>251</v>
      </c>
      <c r="U588" s="27" t="s">
        <v>33</v>
      </c>
      <c r="V588" s="27">
        <v>2</v>
      </c>
      <c r="W588" s="27" t="s">
        <v>155</v>
      </c>
      <c r="X588" s="27" t="s">
        <v>587</v>
      </c>
      <c r="Y588" s="27"/>
      <c r="Z588" s="27" t="s">
        <v>101</v>
      </c>
      <c r="AA588" s="28"/>
      <c r="AB588" s="27" t="s">
        <v>3440</v>
      </c>
      <c r="AC588" s="29"/>
      <c r="AD588" s="27"/>
      <c r="AE588" s="27"/>
      <c r="AF588" s="27">
        <v>45867.833333333299</v>
      </c>
      <c r="AG588" s="27"/>
      <c r="AH588" s="27"/>
      <c r="AI588" s="27" t="s">
        <v>104</v>
      </c>
      <c r="AJ588" s="27" t="s">
        <v>105</v>
      </c>
      <c r="AK588" s="27" t="s">
        <v>106</v>
      </c>
      <c r="AL588" s="27" t="s">
        <v>680</v>
      </c>
      <c r="AM588" s="27" t="s">
        <v>108</v>
      </c>
      <c r="AN5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5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8" s="27" t="str">
        <f>TEXT(casesIPO[[#This Row],[Created On]],"yyyy / mm")</f>
        <v>2026 / 02</v>
      </c>
      <c r="AS588" s="27" t="str">
        <f>casesIPO[[#This Row],[Interaction Type]]</f>
        <v>Return / Replace / Scrap</v>
      </c>
      <c r="AT58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89" spans="1:46" x14ac:dyDescent="0.25">
      <c r="A589" s="26">
        <v>46076.665011574099</v>
      </c>
      <c r="B589" s="27" t="s">
        <v>3441</v>
      </c>
      <c r="C589" s="27" t="s">
        <v>87</v>
      </c>
      <c r="D589" s="27" t="s">
        <v>88</v>
      </c>
      <c r="E589" s="27" t="s">
        <v>285</v>
      </c>
      <c r="F589" s="27"/>
      <c r="G589" s="27"/>
      <c r="H589" s="27" t="s">
        <v>22</v>
      </c>
      <c r="I589" s="27" t="s">
        <v>124</v>
      </c>
      <c r="J589" s="27" t="s">
        <v>1018</v>
      </c>
      <c r="K589" s="27" t="s">
        <v>30</v>
      </c>
      <c r="L589" s="27" t="s">
        <v>3442</v>
      </c>
      <c r="M589" s="27" t="s">
        <v>401</v>
      </c>
      <c r="N589" s="28" t="s">
        <v>3443</v>
      </c>
      <c r="O589" s="27" t="s">
        <v>3444</v>
      </c>
      <c r="P589" s="27" t="s">
        <v>3445</v>
      </c>
      <c r="Q589" s="27">
        <v>17</v>
      </c>
      <c r="R589" s="27" t="s">
        <v>22</v>
      </c>
      <c r="S589" s="27" t="s">
        <v>124</v>
      </c>
      <c r="T589" s="27" t="s">
        <v>1018</v>
      </c>
      <c r="U589" s="27" t="s">
        <v>30</v>
      </c>
      <c r="V589" s="27">
        <v>1</v>
      </c>
      <c r="W589" s="27" t="s">
        <v>294</v>
      </c>
      <c r="X589" s="27" t="s">
        <v>3446</v>
      </c>
      <c r="Y589" s="27"/>
      <c r="Z589" s="27" t="s">
        <v>285</v>
      </c>
      <c r="AA589" s="28"/>
      <c r="AB589" s="27"/>
      <c r="AC589" s="29"/>
      <c r="AD589" s="27"/>
      <c r="AE589" s="27"/>
      <c r="AF589" s="27">
        <v>46072.791666666701</v>
      </c>
      <c r="AG589" s="27"/>
      <c r="AH589" s="27"/>
      <c r="AI589" s="27" t="s">
        <v>104</v>
      </c>
      <c r="AJ589" s="27" t="s">
        <v>105</v>
      </c>
      <c r="AK589" s="27" t="s">
        <v>1911</v>
      </c>
      <c r="AL589" s="27" t="s">
        <v>1826</v>
      </c>
      <c r="AM589" s="27" t="s">
        <v>108</v>
      </c>
      <c r="AN5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5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5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 Visible</v>
      </c>
      <c r="AQ5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9" s="27" t="str">
        <f>TEXT(casesIPO[[#This Row],[Created On]],"yyyy / mm")</f>
        <v>2026 / 02</v>
      </c>
      <c r="AS589" s="27" t="str">
        <f>casesIPO[[#This Row],[Interaction Type]]</f>
        <v>Return / Replace / Scrap</v>
      </c>
      <c r="AT5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0" spans="1:46" x14ac:dyDescent="0.25">
      <c r="A590" s="26">
        <v>46076.6793287037</v>
      </c>
      <c r="B590" s="27" t="s">
        <v>3447</v>
      </c>
      <c r="C590" s="27" t="s">
        <v>87</v>
      </c>
      <c r="D590" s="27" t="s">
        <v>88</v>
      </c>
      <c r="E590" s="27" t="s">
        <v>62</v>
      </c>
      <c r="F590" s="27"/>
      <c r="G590" s="27"/>
      <c r="H590" s="27" t="s">
        <v>22</v>
      </c>
      <c r="I590" s="27" t="s">
        <v>124</v>
      </c>
      <c r="J590" s="27" t="s">
        <v>1018</v>
      </c>
      <c r="K590" s="27" t="s">
        <v>30</v>
      </c>
      <c r="L590" s="27" t="s">
        <v>3448</v>
      </c>
      <c r="M590" s="27" t="s">
        <v>446</v>
      </c>
      <c r="N590" s="28" t="s">
        <v>3449</v>
      </c>
      <c r="O590" s="27" t="s">
        <v>3450</v>
      </c>
      <c r="P590" s="27" t="s">
        <v>3451</v>
      </c>
      <c r="Q590" s="27">
        <v>4</v>
      </c>
      <c r="R590" s="27" t="s">
        <v>22</v>
      </c>
      <c r="S590" s="27" t="s">
        <v>124</v>
      </c>
      <c r="T590" s="27" t="s">
        <v>1018</v>
      </c>
      <c r="U590" s="27" t="s">
        <v>30</v>
      </c>
      <c r="V590" s="27">
        <v>1</v>
      </c>
      <c r="W590" s="27" t="s">
        <v>416</v>
      </c>
      <c r="X590" s="27" t="s">
        <v>417</v>
      </c>
      <c r="Y590" s="27"/>
      <c r="Z590" s="27" t="s">
        <v>53</v>
      </c>
      <c r="AA590" s="28"/>
      <c r="AB590" s="27"/>
      <c r="AC590" s="29"/>
      <c r="AD590" s="27"/>
      <c r="AE590" s="27"/>
      <c r="AF590" s="27">
        <v>46065.791666666701</v>
      </c>
      <c r="AG590" s="27"/>
      <c r="AH590" s="27"/>
      <c r="AI590" s="27" t="s">
        <v>204</v>
      </c>
      <c r="AJ590" s="27" t="s">
        <v>105</v>
      </c>
      <c r="AK590" s="27" t="s">
        <v>1911</v>
      </c>
      <c r="AL590" s="27" t="s">
        <v>1911</v>
      </c>
      <c r="AM590" s="27" t="s">
        <v>108</v>
      </c>
      <c r="AN5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5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5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5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0" s="27" t="str">
        <f>TEXT(casesIPO[[#This Row],[Created On]],"yyyy / mm")</f>
        <v>2026 / 02</v>
      </c>
      <c r="AS590" s="27" t="str">
        <f>casesIPO[[#This Row],[Interaction Type]]</f>
        <v>Return / Replace / Scrap</v>
      </c>
      <c r="AT5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91" spans="1:46" x14ac:dyDescent="0.25">
      <c r="A591" s="26">
        <v>46077.421388888899</v>
      </c>
      <c r="B591" s="27" t="s">
        <v>3452</v>
      </c>
      <c r="C591" s="27" t="s">
        <v>87</v>
      </c>
      <c r="D591" s="27" t="s">
        <v>88</v>
      </c>
      <c r="E591" s="27" t="s">
        <v>89</v>
      </c>
      <c r="F591" s="27"/>
      <c r="G591" s="27" t="s">
        <v>90</v>
      </c>
      <c r="H591" s="27" t="s">
        <v>720</v>
      </c>
      <c r="I591" s="27" t="s">
        <v>91</v>
      </c>
      <c r="J591" s="27" t="s">
        <v>721</v>
      </c>
      <c r="K591" s="27" t="s">
        <v>33</v>
      </c>
      <c r="L591" s="27" t="s">
        <v>3453</v>
      </c>
      <c r="M591" s="27" t="s">
        <v>3454</v>
      </c>
      <c r="N591" s="28" t="s">
        <v>3455</v>
      </c>
      <c r="O591" s="27" t="s">
        <v>3456</v>
      </c>
      <c r="P591" s="27" t="s">
        <v>3457</v>
      </c>
      <c r="Q591" s="27"/>
      <c r="R591" s="27" t="s">
        <v>720</v>
      </c>
      <c r="S591" s="27" t="s">
        <v>91</v>
      </c>
      <c r="T591" s="27" t="s">
        <v>721</v>
      </c>
      <c r="U591" s="27" t="s">
        <v>33</v>
      </c>
      <c r="V591" s="27">
        <v>1</v>
      </c>
      <c r="W591" s="27" t="s">
        <v>98</v>
      </c>
      <c r="X591" s="27" t="s">
        <v>544</v>
      </c>
      <c r="Y591" s="27" t="s">
        <v>2740</v>
      </c>
      <c r="Z591" s="27" t="s">
        <v>101</v>
      </c>
      <c r="AA591" s="28"/>
      <c r="AB591" s="27" t="s">
        <v>3458</v>
      </c>
      <c r="AC591" s="29" t="s">
        <v>3459</v>
      </c>
      <c r="AD591" s="27"/>
      <c r="AE591" s="27"/>
      <c r="AF591" s="27">
        <v>45665</v>
      </c>
      <c r="AG591" s="27"/>
      <c r="AH591" s="27"/>
      <c r="AI591" s="27" t="s">
        <v>104</v>
      </c>
      <c r="AJ591" s="27" t="s">
        <v>105</v>
      </c>
      <c r="AK591" s="27" t="s">
        <v>1812</v>
      </c>
      <c r="AL591" s="27" t="s">
        <v>1196</v>
      </c>
      <c r="AM591" s="27" t="s">
        <v>108</v>
      </c>
      <c r="AN5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5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5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Assembly Issue</v>
      </c>
      <c r="AR591" s="27" t="str">
        <f>TEXT(casesIPO[[#This Row],[Created On]],"yyyy / mm")</f>
        <v>2026 / 02</v>
      </c>
      <c r="AS591" s="27" t="str">
        <f>casesIPO[[#This Row],[Interaction Type]]</f>
        <v>Return / Replace / Scrap</v>
      </c>
      <c r="AT5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2" spans="1:46" x14ac:dyDescent="0.25">
      <c r="A592" s="26">
        <v>46077.664814814802</v>
      </c>
      <c r="B592" s="27" t="s">
        <v>3460</v>
      </c>
      <c r="C592" s="27" t="s">
        <v>87</v>
      </c>
      <c r="D592" s="27" t="s">
        <v>88</v>
      </c>
      <c r="E592" s="27" t="s">
        <v>110</v>
      </c>
      <c r="F592" s="27"/>
      <c r="G592" s="27"/>
      <c r="H592" s="27" t="s">
        <v>286</v>
      </c>
      <c r="I592" s="27" t="s">
        <v>148</v>
      </c>
      <c r="J592" s="27" t="s">
        <v>287</v>
      </c>
      <c r="K592" s="27" t="s">
        <v>32</v>
      </c>
      <c r="L592" s="27" t="s">
        <v>3461</v>
      </c>
      <c r="M592" s="27" t="s">
        <v>3462</v>
      </c>
      <c r="N592" s="28" t="s">
        <v>3463</v>
      </c>
      <c r="O592" s="27" t="s">
        <v>3464</v>
      </c>
      <c r="P592" s="27" t="s">
        <v>3465</v>
      </c>
      <c r="Q592" s="27">
        <v>16</v>
      </c>
      <c r="R592" s="27" t="s">
        <v>286</v>
      </c>
      <c r="S592" s="27" t="s">
        <v>148</v>
      </c>
      <c r="T592" s="27" t="s">
        <v>287</v>
      </c>
      <c r="U592" s="27" t="s">
        <v>288</v>
      </c>
      <c r="V592" s="27">
        <v>1</v>
      </c>
      <c r="W592" s="27" t="s">
        <v>119</v>
      </c>
      <c r="X592" s="27" t="s">
        <v>570</v>
      </c>
      <c r="Y592" s="27"/>
      <c r="Z592" s="27" t="s">
        <v>101</v>
      </c>
      <c r="AA592" s="28"/>
      <c r="AB592" s="27" t="s">
        <v>3466</v>
      </c>
      <c r="AC592" s="29"/>
      <c r="AD592" s="27"/>
      <c r="AE592" s="27"/>
      <c r="AF592" s="27">
        <v>46064.791666666701</v>
      </c>
      <c r="AG592" s="27"/>
      <c r="AH592" s="27"/>
      <c r="AI592" s="27" t="s">
        <v>104</v>
      </c>
      <c r="AJ592" s="27" t="s">
        <v>105</v>
      </c>
      <c r="AK592" s="27" t="s">
        <v>106</v>
      </c>
      <c r="AL592" s="27" t="s">
        <v>420</v>
      </c>
      <c r="AM592" s="27" t="s">
        <v>299</v>
      </c>
      <c r="AN5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5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5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5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2" s="27" t="str">
        <f>TEXT(casesIPO[[#This Row],[Created On]],"yyyy / mm")</f>
        <v>2026 / 02</v>
      </c>
      <c r="AS592" s="27" t="str">
        <f>casesIPO[[#This Row],[Interaction Type]]</f>
        <v>Return / Replace / Scrap</v>
      </c>
      <c r="AT59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3" spans="1:46" x14ac:dyDescent="0.25">
      <c r="A593" s="26">
        <v>46078.341724537</v>
      </c>
      <c r="B593" s="27" t="s">
        <v>3467</v>
      </c>
      <c r="C593" s="27" t="s">
        <v>87</v>
      </c>
      <c r="D593" s="27" t="s">
        <v>194</v>
      </c>
      <c r="E593" s="27" t="s">
        <v>195</v>
      </c>
      <c r="F593" s="27"/>
      <c r="G593" s="27"/>
      <c r="H593" s="27" t="s">
        <v>720</v>
      </c>
      <c r="I593" s="27" t="s">
        <v>148</v>
      </c>
      <c r="J593" s="27" t="s">
        <v>1248</v>
      </c>
      <c r="K593" s="27" t="s">
        <v>31</v>
      </c>
      <c r="L593" s="27" t="s">
        <v>3468</v>
      </c>
      <c r="M593" s="27" t="s">
        <v>3469</v>
      </c>
      <c r="N593" s="28" t="s">
        <v>3470</v>
      </c>
      <c r="O593" s="27" t="s">
        <v>3471</v>
      </c>
      <c r="P593" s="27" t="s">
        <v>3472</v>
      </c>
      <c r="Q593" s="27">
        <v>3</v>
      </c>
      <c r="R593" s="27" t="s">
        <v>720</v>
      </c>
      <c r="S593" s="27" t="s">
        <v>148</v>
      </c>
      <c r="T593" s="27" t="s">
        <v>1248</v>
      </c>
      <c r="U593" s="27" t="s">
        <v>31</v>
      </c>
      <c r="V593" s="27">
        <v>1</v>
      </c>
      <c r="W593" s="27" t="s">
        <v>2166</v>
      </c>
      <c r="X593" s="27" t="s">
        <v>2167</v>
      </c>
      <c r="Y593" s="27"/>
      <c r="Z593" s="27" t="s">
        <v>429</v>
      </c>
      <c r="AA593" s="28"/>
      <c r="AB593" s="27" t="s">
        <v>3473</v>
      </c>
      <c r="AC593" s="29"/>
      <c r="AD593" s="27"/>
      <c r="AE593" s="27"/>
      <c r="AF593" s="27">
        <v>46069.791666666701</v>
      </c>
      <c r="AG593" s="27"/>
      <c r="AH593" s="27"/>
      <c r="AI593" s="27" t="s">
        <v>204</v>
      </c>
      <c r="AJ593" s="27" t="s">
        <v>105</v>
      </c>
      <c r="AK593" s="27" t="s">
        <v>2334</v>
      </c>
      <c r="AL593" s="27" t="s">
        <v>2334</v>
      </c>
      <c r="AM593" s="27" t="s">
        <v>108</v>
      </c>
      <c r="AN5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5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5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5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3" s="27" t="str">
        <f>TEXT(casesIPO[[#This Row],[Created On]],"yyyy / mm")</f>
        <v>2026 / 02</v>
      </c>
      <c r="AS593" s="27" t="str">
        <f>casesIPO[[#This Row],[Interaction Type]]</f>
        <v>Credit / Debit Request</v>
      </c>
      <c r="AT5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94" spans="1:46" x14ac:dyDescent="0.25">
      <c r="A594" s="26">
        <v>46078.378657407397</v>
      </c>
      <c r="B594" s="27" t="s">
        <v>3474</v>
      </c>
      <c r="C594" s="27" t="s">
        <v>87</v>
      </c>
      <c r="D594" s="27" t="s">
        <v>88</v>
      </c>
      <c r="E594" s="27" t="s">
        <v>110</v>
      </c>
      <c r="F594" s="27"/>
      <c r="G594" s="27"/>
      <c r="H594" s="27" t="s">
        <v>23</v>
      </c>
      <c r="I594" s="27" t="s">
        <v>91</v>
      </c>
      <c r="J594" s="27" t="s">
        <v>1375</v>
      </c>
      <c r="K594" s="27" t="s">
        <v>33</v>
      </c>
      <c r="L594" s="27" t="s">
        <v>3475</v>
      </c>
      <c r="M594" s="27" t="s">
        <v>127</v>
      </c>
      <c r="N594" s="28" t="s">
        <v>3476</v>
      </c>
      <c r="O594" s="27" t="s">
        <v>3477</v>
      </c>
      <c r="P594" s="27" t="s">
        <v>3478</v>
      </c>
      <c r="Q594" s="27">
        <v>4</v>
      </c>
      <c r="R594" s="27" t="s">
        <v>23</v>
      </c>
      <c r="S594" s="27" t="s">
        <v>91</v>
      </c>
      <c r="T594" s="27" t="s">
        <v>1375</v>
      </c>
      <c r="U594" s="27" t="s">
        <v>33</v>
      </c>
      <c r="V594" s="27">
        <v>1</v>
      </c>
      <c r="W594" s="27" t="s">
        <v>155</v>
      </c>
      <c r="X594" s="27" t="s">
        <v>156</v>
      </c>
      <c r="Y594" s="27"/>
      <c r="Z594" s="27" t="s">
        <v>101</v>
      </c>
      <c r="AA594" s="28"/>
      <c r="AB594" s="27"/>
      <c r="AC594" s="29"/>
      <c r="AD594" s="27"/>
      <c r="AE594" s="27"/>
      <c r="AF594" s="27">
        <v>46061.791666666701</v>
      </c>
      <c r="AG594" s="27"/>
      <c r="AH594" s="27"/>
      <c r="AI594" s="27" t="s">
        <v>104</v>
      </c>
      <c r="AJ594" s="27" t="s">
        <v>105</v>
      </c>
      <c r="AK594" s="27" t="s">
        <v>1150</v>
      </c>
      <c r="AL594" s="27" t="s">
        <v>382</v>
      </c>
      <c r="AM594" s="27" t="s">
        <v>108</v>
      </c>
      <c r="AN5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4" s="27" t="str">
        <f>TEXT(casesIPO[[#This Row],[Created On]],"yyyy / mm")</f>
        <v>2026 / 02</v>
      </c>
      <c r="AS594" s="27" t="str">
        <f>casesIPO[[#This Row],[Interaction Type]]</f>
        <v>Return / Replace / Scrap</v>
      </c>
      <c r="AT5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5" spans="1:46" x14ac:dyDescent="0.25">
      <c r="A595" s="26">
        <v>46078.378657407397</v>
      </c>
      <c r="B595" s="27" t="s">
        <v>3474</v>
      </c>
      <c r="C595" s="27" t="s">
        <v>87</v>
      </c>
      <c r="D595" s="27" t="s">
        <v>88</v>
      </c>
      <c r="E595" s="27" t="s">
        <v>110</v>
      </c>
      <c r="F595" s="27"/>
      <c r="G595" s="27"/>
      <c r="H595" s="27" t="s">
        <v>23</v>
      </c>
      <c r="I595" s="27" t="s">
        <v>91</v>
      </c>
      <c r="J595" s="27" t="s">
        <v>1375</v>
      </c>
      <c r="K595" s="27" t="s">
        <v>33</v>
      </c>
      <c r="L595" s="27" t="s">
        <v>3475</v>
      </c>
      <c r="M595" s="27" t="s">
        <v>127</v>
      </c>
      <c r="N595" s="28" t="s">
        <v>3476</v>
      </c>
      <c r="O595" s="27" t="s">
        <v>3477</v>
      </c>
      <c r="P595" s="27" t="s">
        <v>3478</v>
      </c>
      <c r="Q595" s="27">
        <v>24</v>
      </c>
      <c r="R595" s="27" t="s">
        <v>23</v>
      </c>
      <c r="S595" s="27" t="s">
        <v>91</v>
      </c>
      <c r="T595" s="27" t="s">
        <v>92</v>
      </c>
      <c r="U595" s="27" t="s">
        <v>33</v>
      </c>
      <c r="V595" s="27">
        <v>3</v>
      </c>
      <c r="W595" s="27" t="s">
        <v>155</v>
      </c>
      <c r="X595" s="27" t="s">
        <v>156</v>
      </c>
      <c r="Y595" s="27"/>
      <c r="Z595" s="27" t="s">
        <v>101</v>
      </c>
      <c r="AA595" s="28"/>
      <c r="AB595" s="27"/>
      <c r="AC595" s="29" t="s">
        <v>103</v>
      </c>
      <c r="AD595" s="27"/>
      <c r="AE595" s="27"/>
      <c r="AF595" s="27">
        <v>46064.791666666701</v>
      </c>
      <c r="AG595" s="27"/>
      <c r="AH595" s="27"/>
      <c r="AI595" s="27" t="s">
        <v>104</v>
      </c>
      <c r="AJ595" s="27" t="s">
        <v>105</v>
      </c>
      <c r="AK595" s="27" t="s">
        <v>1150</v>
      </c>
      <c r="AL595" s="27" t="s">
        <v>382</v>
      </c>
      <c r="AM595" s="27" t="s">
        <v>108</v>
      </c>
      <c r="AN5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5" s="27" t="str">
        <f>TEXT(casesIPO[[#This Row],[Created On]],"yyyy / mm")</f>
        <v>2026 / 02</v>
      </c>
      <c r="AS595" s="27" t="str">
        <f>casesIPO[[#This Row],[Interaction Type]]</f>
        <v>Return / Replace / Scrap</v>
      </c>
      <c r="AT59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6" spans="1:46" x14ac:dyDescent="0.25">
      <c r="A596" s="26">
        <v>46078.381087962996</v>
      </c>
      <c r="B596" s="27" t="s">
        <v>3479</v>
      </c>
      <c r="C596" s="27" t="s">
        <v>87</v>
      </c>
      <c r="D596" s="27" t="s">
        <v>88</v>
      </c>
      <c r="E596" s="27" t="s">
        <v>89</v>
      </c>
      <c r="F596" s="27"/>
      <c r="G596" s="27" t="s">
        <v>168</v>
      </c>
      <c r="H596" s="27" t="s">
        <v>21</v>
      </c>
      <c r="I596" s="27" t="s">
        <v>272</v>
      </c>
      <c r="J596" s="27" t="s">
        <v>1564</v>
      </c>
      <c r="K596" s="27" t="s">
        <v>35</v>
      </c>
      <c r="L596" s="27" t="s">
        <v>3480</v>
      </c>
      <c r="M596" s="27" t="s">
        <v>3481</v>
      </c>
      <c r="N596" s="28" t="s">
        <v>3482</v>
      </c>
      <c r="O596" s="27"/>
      <c r="P596" s="27"/>
      <c r="Q596" s="27"/>
      <c r="R596" s="27" t="s">
        <v>21</v>
      </c>
      <c r="S596" s="27" t="s">
        <v>272</v>
      </c>
      <c r="T596" s="27" t="s">
        <v>1564</v>
      </c>
      <c r="U596" s="27" t="s">
        <v>35</v>
      </c>
      <c r="V596" s="27">
        <v>4</v>
      </c>
      <c r="W596" s="27" t="s">
        <v>266</v>
      </c>
      <c r="X596" s="27" t="s">
        <v>1569</v>
      </c>
      <c r="Y596" s="27" t="s">
        <v>3483</v>
      </c>
      <c r="Z596" s="27" t="s">
        <v>101</v>
      </c>
      <c r="AA596" s="28"/>
      <c r="AB596" s="27"/>
      <c r="AC596" s="29" t="s">
        <v>1741</v>
      </c>
      <c r="AD596" s="27"/>
      <c r="AE596" s="27"/>
      <c r="AF596" s="27"/>
      <c r="AG596" s="27">
        <v>46078.083333333299</v>
      </c>
      <c r="AH596" s="27"/>
      <c r="AI596" s="27" t="s">
        <v>104</v>
      </c>
      <c r="AJ596" s="27" t="s">
        <v>134</v>
      </c>
      <c r="AK596" s="27" t="s">
        <v>742</v>
      </c>
      <c r="AL596" s="27" t="s">
        <v>688</v>
      </c>
      <c r="AM596" s="27" t="s">
        <v>108</v>
      </c>
      <c r="AN5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5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Electrical Malfunction</v>
      </c>
      <c r="AQ5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Mag Will Not Energize</v>
      </c>
      <c r="AR596" s="27" t="str">
        <f>TEXT(casesIPO[[#This Row],[Created On]],"yyyy / mm")</f>
        <v>2026 / 02</v>
      </c>
      <c r="AS596" s="27" t="str">
        <f>casesIPO[[#This Row],[Interaction Type]]</f>
        <v>Return / Replace / Scrap</v>
      </c>
      <c r="AT59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7" spans="1:46" x14ac:dyDescent="0.25">
      <c r="A597" s="26">
        <v>46078.381087962996</v>
      </c>
      <c r="B597" s="27" t="s">
        <v>3479</v>
      </c>
      <c r="C597" s="27" t="s">
        <v>87</v>
      </c>
      <c r="D597" s="27" t="s">
        <v>88</v>
      </c>
      <c r="E597" s="27" t="s">
        <v>89</v>
      </c>
      <c r="F597" s="27"/>
      <c r="G597" s="27" t="s">
        <v>168</v>
      </c>
      <c r="H597" s="27" t="s">
        <v>21</v>
      </c>
      <c r="I597" s="27" t="s">
        <v>272</v>
      </c>
      <c r="J597" s="27" t="s">
        <v>1564</v>
      </c>
      <c r="K597" s="27" t="s">
        <v>35</v>
      </c>
      <c r="L597" s="27" t="s">
        <v>3480</v>
      </c>
      <c r="M597" s="27" t="s">
        <v>3481</v>
      </c>
      <c r="N597" s="28" t="s">
        <v>3482</v>
      </c>
      <c r="O597" s="27"/>
      <c r="P597" s="27"/>
      <c r="Q597" s="27"/>
      <c r="R597" s="27" t="s">
        <v>21</v>
      </c>
      <c r="S597" s="27" t="s">
        <v>272</v>
      </c>
      <c r="T597" s="27" t="s">
        <v>1564</v>
      </c>
      <c r="U597" s="27" t="s">
        <v>35</v>
      </c>
      <c r="V597" s="27"/>
      <c r="W597" s="27" t="s">
        <v>266</v>
      </c>
      <c r="X597" s="27" t="s">
        <v>3484</v>
      </c>
      <c r="Y597" s="27"/>
      <c r="Z597" s="27" t="s">
        <v>101</v>
      </c>
      <c r="AA597" s="28"/>
      <c r="AB597" s="27"/>
      <c r="AC597" s="29" t="s">
        <v>1741</v>
      </c>
      <c r="AD597" s="27"/>
      <c r="AE597" s="27"/>
      <c r="AF597" s="27"/>
      <c r="AG597" s="27"/>
      <c r="AH597" s="27"/>
      <c r="AI597" s="27" t="s">
        <v>1644</v>
      </c>
      <c r="AJ597" s="27" t="s">
        <v>134</v>
      </c>
      <c r="AK597" s="27" t="s">
        <v>742</v>
      </c>
      <c r="AL597" s="27" t="s">
        <v>688</v>
      </c>
      <c r="AM597" s="27" t="s">
        <v>108</v>
      </c>
      <c r="AN5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5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Wiring</v>
      </c>
      <c r="AQ5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7" s="27" t="str">
        <f>TEXT(casesIPO[[#This Row],[Created On]],"yyyy / mm")</f>
        <v>2026 / 02</v>
      </c>
      <c r="AS597" s="27" t="str">
        <f>casesIPO[[#This Row],[Interaction Type]]</f>
        <v>Return / Replace / Scrap</v>
      </c>
      <c r="AT59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8" spans="1:46" x14ac:dyDescent="0.25">
      <c r="A598" s="26">
        <v>46078.394537036998</v>
      </c>
      <c r="B598" s="27" t="s">
        <v>3485</v>
      </c>
      <c r="C598" s="27" t="s">
        <v>87</v>
      </c>
      <c r="D598" s="27" t="s">
        <v>194</v>
      </c>
      <c r="E598" s="27" t="s">
        <v>195</v>
      </c>
      <c r="F598" s="27"/>
      <c r="G598" s="27"/>
      <c r="H598" s="27" t="s">
        <v>23</v>
      </c>
      <c r="I598" s="27" t="s">
        <v>91</v>
      </c>
      <c r="J598" s="27" t="s">
        <v>887</v>
      </c>
      <c r="K598" s="27" t="s">
        <v>33</v>
      </c>
      <c r="L598" s="27" t="s">
        <v>3486</v>
      </c>
      <c r="M598" s="27" t="s">
        <v>1123</v>
      </c>
      <c r="N598" s="28" t="s">
        <v>3487</v>
      </c>
      <c r="O598" s="27" t="s">
        <v>3488</v>
      </c>
      <c r="P598" s="27" t="s">
        <v>3489</v>
      </c>
      <c r="Q598" s="27">
        <v>1</v>
      </c>
      <c r="R598" s="27" t="s">
        <v>23</v>
      </c>
      <c r="S598" s="27" t="s">
        <v>91</v>
      </c>
      <c r="T598" s="27" t="s">
        <v>887</v>
      </c>
      <c r="U598" s="27" t="s">
        <v>33</v>
      </c>
      <c r="V598" s="27">
        <v>1</v>
      </c>
      <c r="W598" s="27" t="s">
        <v>427</v>
      </c>
      <c r="X598" s="27" t="s">
        <v>428</v>
      </c>
      <c r="Y598" s="27"/>
      <c r="Z598" s="27" t="s">
        <v>429</v>
      </c>
      <c r="AA598" s="28"/>
      <c r="AB598" s="27"/>
      <c r="AC598" s="29"/>
      <c r="AD598" s="27"/>
      <c r="AE598" s="27"/>
      <c r="AF598" s="27">
        <v>45910.833333333299</v>
      </c>
      <c r="AG598" s="27"/>
      <c r="AH598" s="27"/>
      <c r="AI598" s="27" t="s">
        <v>204</v>
      </c>
      <c r="AJ598" s="27" t="s">
        <v>105</v>
      </c>
      <c r="AK598" s="27" t="s">
        <v>1150</v>
      </c>
      <c r="AL598" s="27" t="s">
        <v>1150</v>
      </c>
      <c r="AM598" s="27" t="s">
        <v>108</v>
      </c>
      <c r="AN5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5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5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8" s="27" t="str">
        <f>TEXT(casesIPO[[#This Row],[Created On]],"yyyy / mm")</f>
        <v>2026 / 02</v>
      </c>
      <c r="AS598" s="27" t="str">
        <f>casesIPO[[#This Row],[Interaction Type]]</f>
        <v>Credit / Debit Request</v>
      </c>
      <c r="AT5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99" spans="1:46" x14ac:dyDescent="0.25">
      <c r="A599" s="26">
        <v>46078.394537036998</v>
      </c>
      <c r="B599" s="27" t="s">
        <v>3485</v>
      </c>
      <c r="C599" s="27" t="s">
        <v>87</v>
      </c>
      <c r="D599" s="27" t="s">
        <v>194</v>
      </c>
      <c r="E599" s="27" t="s">
        <v>195</v>
      </c>
      <c r="F599" s="27"/>
      <c r="G599" s="27"/>
      <c r="H599" s="27" t="s">
        <v>23</v>
      </c>
      <c r="I599" s="27" t="s">
        <v>91</v>
      </c>
      <c r="J599" s="27" t="s">
        <v>887</v>
      </c>
      <c r="K599" s="27" t="s">
        <v>33</v>
      </c>
      <c r="L599" s="27" t="s">
        <v>3486</v>
      </c>
      <c r="M599" s="27" t="s">
        <v>1123</v>
      </c>
      <c r="N599" s="28" t="s">
        <v>3487</v>
      </c>
      <c r="O599" s="27" t="s">
        <v>3488</v>
      </c>
      <c r="P599" s="27" t="s">
        <v>3489</v>
      </c>
      <c r="Q599" s="27">
        <v>2</v>
      </c>
      <c r="R599" s="27" t="s">
        <v>23</v>
      </c>
      <c r="S599" s="27" t="s">
        <v>91</v>
      </c>
      <c r="T599" s="27" t="s">
        <v>887</v>
      </c>
      <c r="U599" s="27" t="s">
        <v>33</v>
      </c>
      <c r="V599" s="27">
        <v>2</v>
      </c>
      <c r="W599" s="27" t="s">
        <v>427</v>
      </c>
      <c r="X599" s="27" t="s">
        <v>428</v>
      </c>
      <c r="Y599" s="27"/>
      <c r="Z599" s="27" t="s">
        <v>429</v>
      </c>
      <c r="AA599" s="28"/>
      <c r="AB599" s="27"/>
      <c r="AC599" s="29"/>
      <c r="AD599" s="27"/>
      <c r="AE599" s="27"/>
      <c r="AF599" s="27">
        <v>45910.833333333299</v>
      </c>
      <c r="AG599" s="27"/>
      <c r="AH599" s="27"/>
      <c r="AI599" s="27" t="s">
        <v>204</v>
      </c>
      <c r="AJ599" s="27" t="s">
        <v>105</v>
      </c>
      <c r="AK599" s="27" t="s">
        <v>1150</v>
      </c>
      <c r="AL599" s="27" t="s">
        <v>1150</v>
      </c>
      <c r="AM599" s="27" t="s">
        <v>108</v>
      </c>
      <c r="AN5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5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5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9" s="27" t="str">
        <f>TEXT(casesIPO[[#This Row],[Created On]],"yyyy / mm")</f>
        <v>2026 / 02</v>
      </c>
      <c r="AS599" s="27" t="str">
        <f>casesIPO[[#This Row],[Interaction Type]]</f>
        <v>Credit / Debit Request</v>
      </c>
      <c r="AT5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00" spans="1:46" x14ac:dyDescent="0.25">
      <c r="A600" s="26">
        <v>46078.4523148148</v>
      </c>
      <c r="B600" s="27" t="s">
        <v>3490</v>
      </c>
      <c r="C600" s="27" t="s">
        <v>87</v>
      </c>
      <c r="D600" s="27" t="s">
        <v>88</v>
      </c>
      <c r="E600" s="27" t="s">
        <v>89</v>
      </c>
      <c r="F600" s="27"/>
      <c r="G600" s="27" t="s">
        <v>168</v>
      </c>
      <c r="H600" s="27" t="s">
        <v>18</v>
      </c>
      <c r="I600" s="27" t="s">
        <v>460</v>
      </c>
      <c r="J600" s="27" t="s">
        <v>737</v>
      </c>
      <c r="K600" s="27" t="s">
        <v>35</v>
      </c>
      <c r="L600" s="27" t="s">
        <v>3491</v>
      </c>
      <c r="M600" s="27" t="s">
        <v>739</v>
      </c>
      <c r="N600" s="28" t="s">
        <v>276</v>
      </c>
      <c r="O600" s="27" t="s">
        <v>3492</v>
      </c>
      <c r="P600" s="27"/>
      <c r="Q600" s="27"/>
      <c r="R600" s="27" t="s">
        <v>18</v>
      </c>
      <c r="S600" s="27" t="s">
        <v>460</v>
      </c>
      <c r="T600" s="27" t="s">
        <v>737</v>
      </c>
      <c r="U600" s="27" t="s">
        <v>35</v>
      </c>
      <c r="V600" s="27">
        <v>4</v>
      </c>
      <c r="W600" s="27" t="s">
        <v>266</v>
      </c>
      <c r="X600" s="27" t="s">
        <v>279</v>
      </c>
      <c r="Y600" s="27" t="s">
        <v>677</v>
      </c>
      <c r="Z600" s="27" t="s">
        <v>101</v>
      </c>
      <c r="AA600" s="28"/>
      <c r="AB600" s="27" t="s">
        <v>741</v>
      </c>
      <c r="AC600" s="29" t="s">
        <v>741</v>
      </c>
      <c r="AD600" s="27"/>
      <c r="AE600" s="27"/>
      <c r="AF600" s="27"/>
      <c r="AG600" s="27">
        <v>44783</v>
      </c>
      <c r="AH600" s="27"/>
      <c r="AI600" s="27" t="s">
        <v>104</v>
      </c>
      <c r="AJ600" s="27" t="s">
        <v>105</v>
      </c>
      <c r="AK600" s="27" t="s">
        <v>742</v>
      </c>
      <c r="AL600" s="27" t="s">
        <v>146</v>
      </c>
      <c r="AM600" s="27" t="s">
        <v>108</v>
      </c>
      <c r="AN6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6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6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600" s="27" t="str">
        <f>TEXT(casesIPO[[#This Row],[Created On]],"yyyy / mm")</f>
        <v>2026 / 02</v>
      </c>
      <c r="AS600" s="27" t="str">
        <f>casesIPO[[#This Row],[Interaction Type]]</f>
        <v>Return / Replace / Scrap</v>
      </c>
      <c r="AT60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1" spans="1:46" x14ac:dyDescent="0.25">
      <c r="A601" s="26">
        <v>46078.478923611103</v>
      </c>
      <c r="B601" s="27" t="s">
        <v>3493</v>
      </c>
      <c r="C601" s="27" t="s">
        <v>87</v>
      </c>
      <c r="D601" s="27" t="s">
        <v>88</v>
      </c>
      <c r="E601" s="27" t="s">
        <v>285</v>
      </c>
      <c r="F601" s="27"/>
      <c r="G601" s="27"/>
      <c r="H601" s="27" t="s">
        <v>720</v>
      </c>
      <c r="I601" s="27" t="s">
        <v>91</v>
      </c>
      <c r="J601" s="27" t="s">
        <v>3494</v>
      </c>
      <c r="K601" s="27" t="s">
        <v>33</v>
      </c>
      <c r="L601" s="27" t="s">
        <v>3495</v>
      </c>
      <c r="M601" s="27" t="s">
        <v>3496</v>
      </c>
      <c r="N601" s="28" t="s">
        <v>3497</v>
      </c>
      <c r="O601" s="27" t="s">
        <v>3498</v>
      </c>
      <c r="P601" s="27" t="s">
        <v>3499</v>
      </c>
      <c r="Q601" s="27">
        <v>1</v>
      </c>
      <c r="R601" s="27" t="s">
        <v>720</v>
      </c>
      <c r="S601" s="27" t="s">
        <v>91</v>
      </c>
      <c r="T601" s="27" t="s">
        <v>3494</v>
      </c>
      <c r="U601" s="27" t="s">
        <v>33</v>
      </c>
      <c r="V601" s="27">
        <v>4</v>
      </c>
      <c r="W601" s="27" t="s">
        <v>300</v>
      </c>
      <c r="X601" s="27" t="s">
        <v>301</v>
      </c>
      <c r="Y601" s="27"/>
      <c r="Z601" s="27" t="s">
        <v>296</v>
      </c>
      <c r="AA601" s="28"/>
      <c r="AB601" s="27" t="s">
        <v>3500</v>
      </c>
      <c r="AC601" s="29"/>
      <c r="AD601" s="27"/>
      <c r="AE601" s="27"/>
      <c r="AF601" s="27">
        <v>46037.791666666701</v>
      </c>
      <c r="AG601" s="27"/>
      <c r="AH601" s="27"/>
      <c r="AI601" s="27" t="s">
        <v>104</v>
      </c>
      <c r="AJ601" s="27" t="s">
        <v>134</v>
      </c>
      <c r="AK601" s="27" t="s">
        <v>258</v>
      </c>
      <c r="AL601" s="27" t="s">
        <v>1196</v>
      </c>
      <c r="AM601" s="27" t="s">
        <v>108</v>
      </c>
      <c r="AN6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1" s="27" t="str">
        <f>TEXT(casesIPO[[#This Row],[Created On]],"yyyy / mm")</f>
        <v>2026 / 02</v>
      </c>
      <c r="AS601" s="27" t="str">
        <f>casesIPO[[#This Row],[Interaction Type]]</f>
        <v>Return / Replace / Scrap</v>
      </c>
      <c r="AT60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2" spans="1:46" x14ac:dyDescent="0.25">
      <c r="A602" s="26">
        <v>46078.478923611103</v>
      </c>
      <c r="B602" s="27" t="s">
        <v>3493</v>
      </c>
      <c r="C602" s="27" t="s">
        <v>87</v>
      </c>
      <c r="D602" s="27" t="s">
        <v>88</v>
      </c>
      <c r="E602" s="27" t="s">
        <v>285</v>
      </c>
      <c r="F602" s="27"/>
      <c r="G602" s="27"/>
      <c r="H602" s="27" t="s">
        <v>720</v>
      </c>
      <c r="I602" s="27" t="s">
        <v>91</v>
      </c>
      <c r="J602" s="27" t="s">
        <v>3494</v>
      </c>
      <c r="K602" s="27" t="s">
        <v>33</v>
      </c>
      <c r="L602" s="27" t="s">
        <v>3495</v>
      </c>
      <c r="M602" s="27" t="s">
        <v>3496</v>
      </c>
      <c r="N602" s="28" t="s">
        <v>3497</v>
      </c>
      <c r="O602" s="27" t="s">
        <v>3498</v>
      </c>
      <c r="P602" s="27" t="s">
        <v>3499</v>
      </c>
      <c r="Q602" s="27">
        <v>2</v>
      </c>
      <c r="R602" s="27" t="s">
        <v>720</v>
      </c>
      <c r="S602" s="27" t="s">
        <v>91</v>
      </c>
      <c r="T602" s="27" t="s">
        <v>3494</v>
      </c>
      <c r="U602" s="27" t="s">
        <v>33</v>
      </c>
      <c r="V602" s="27">
        <v>6</v>
      </c>
      <c r="W602" s="27" t="s">
        <v>300</v>
      </c>
      <c r="X602" s="27" t="s">
        <v>301</v>
      </c>
      <c r="Y602" s="27"/>
      <c r="Z602" s="27" t="s">
        <v>296</v>
      </c>
      <c r="AA602" s="28"/>
      <c r="AB602" s="27" t="s">
        <v>3501</v>
      </c>
      <c r="AC602" s="29"/>
      <c r="AD602" s="27"/>
      <c r="AE602" s="27"/>
      <c r="AF602" s="27">
        <v>46037.791666666701</v>
      </c>
      <c r="AG602" s="27"/>
      <c r="AH602" s="27"/>
      <c r="AI602" s="27" t="s">
        <v>104</v>
      </c>
      <c r="AJ602" s="27" t="s">
        <v>134</v>
      </c>
      <c r="AK602" s="27" t="s">
        <v>258</v>
      </c>
      <c r="AL602" s="27" t="s">
        <v>1196</v>
      </c>
      <c r="AM602" s="27" t="s">
        <v>108</v>
      </c>
      <c r="AN6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2" s="27" t="str">
        <f>TEXT(casesIPO[[#This Row],[Created On]],"yyyy / mm")</f>
        <v>2026 / 02</v>
      </c>
      <c r="AS602" s="27" t="str">
        <f>casesIPO[[#This Row],[Interaction Type]]</f>
        <v>Return / Replace / Scrap</v>
      </c>
      <c r="AT60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3" spans="1:46" x14ac:dyDescent="0.25">
      <c r="A603" s="26">
        <v>46078.478923611103</v>
      </c>
      <c r="B603" s="27" t="s">
        <v>3493</v>
      </c>
      <c r="C603" s="27" t="s">
        <v>87</v>
      </c>
      <c r="D603" s="27" t="s">
        <v>88</v>
      </c>
      <c r="E603" s="27" t="s">
        <v>285</v>
      </c>
      <c r="F603" s="27"/>
      <c r="G603" s="27"/>
      <c r="H603" s="27" t="s">
        <v>720</v>
      </c>
      <c r="I603" s="27" t="s">
        <v>91</v>
      </c>
      <c r="J603" s="27" t="s">
        <v>3494</v>
      </c>
      <c r="K603" s="27" t="s">
        <v>33</v>
      </c>
      <c r="L603" s="27" t="s">
        <v>3495</v>
      </c>
      <c r="M603" s="27" t="s">
        <v>3496</v>
      </c>
      <c r="N603" s="28" t="s">
        <v>3497</v>
      </c>
      <c r="O603" s="27" t="s">
        <v>3498</v>
      </c>
      <c r="P603" s="27" t="s">
        <v>3499</v>
      </c>
      <c r="Q603" s="27">
        <v>3</v>
      </c>
      <c r="R603" s="27" t="s">
        <v>720</v>
      </c>
      <c r="S603" s="27" t="s">
        <v>91</v>
      </c>
      <c r="T603" s="27" t="s">
        <v>3494</v>
      </c>
      <c r="U603" s="27" t="s">
        <v>33</v>
      </c>
      <c r="V603" s="27">
        <v>3</v>
      </c>
      <c r="W603" s="27" t="s">
        <v>300</v>
      </c>
      <c r="X603" s="27" t="s">
        <v>301</v>
      </c>
      <c r="Y603" s="27"/>
      <c r="Z603" s="27" t="s">
        <v>296</v>
      </c>
      <c r="AA603" s="28"/>
      <c r="AB603" s="27" t="s">
        <v>3502</v>
      </c>
      <c r="AC603" s="29"/>
      <c r="AD603" s="27"/>
      <c r="AE603" s="27"/>
      <c r="AF603" s="27">
        <v>46037.791666666701</v>
      </c>
      <c r="AG603" s="27"/>
      <c r="AH603" s="27"/>
      <c r="AI603" s="27" t="s">
        <v>104</v>
      </c>
      <c r="AJ603" s="27" t="s">
        <v>134</v>
      </c>
      <c r="AK603" s="27" t="s">
        <v>258</v>
      </c>
      <c r="AL603" s="27" t="s">
        <v>1196</v>
      </c>
      <c r="AM603" s="27" t="s">
        <v>108</v>
      </c>
      <c r="AN6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3" s="27" t="str">
        <f>TEXT(casesIPO[[#This Row],[Created On]],"yyyy / mm")</f>
        <v>2026 / 02</v>
      </c>
      <c r="AS603" s="27" t="str">
        <f>casesIPO[[#This Row],[Interaction Type]]</f>
        <v>Return / Replace / Scrap</v>
      </c>
      <c r="AT6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4" spans="1:46" x14ac:dyDescent="0.25">
      <c r="A604" s="26">
        <v>46078.478923611103</v>
      </c>
      <c r="B604" s="27" t="s">
        <v>3493</v>
      </c>
      <c r="C604" s="27" t="s">
        <v>87</v>
      </c>
      <c r="D604" s="27" t="s">
        <v>88</v>
      </c>
      <c r="E604" s="27" t="s">
        <v>285</v>
      </c>
      <c r="F604" s="27"/>
      <c r="G604" s="27"/>
      <c r="H604" s="27" t="s">
        <v>720</v>
      </c>
      <c r="I604" s="27" t="s">
        <v>91</v>
      </c>
      <c r="J604" s="27" t="s">
        <v>3494</v>
      </c>
      <c r="K604" s="27" t="s">
        <v>33</v>
      </c>
      <c r="L604" s="27" t="s">
        <v>3495</v>
      </c>
      <c r="M604" s="27" t="s">
        <v>3496</v>
      </c>
      <c r="N604" s="28" t="s">
        <v>3497</v>
      </c>
      <c r="O604" s="27" t="s">
        <v>3498</v>
      </c>
      <c r="P604" s="27" t="s">
        <v>3499</v>
      </c>
      <c r="Q604" s="27">
        <v>4</v>
      </c>
      <c r="R604" s="27" t="s">
        <v>720</v>
      </c>
      <c r="S604" s="27" t="s">
        <v>91</v>
      </c>
      <c r="T604" s="27" t="s">
        <v>3494</v>
      </c>
      <c r="U604" s="27" t="s">
        <v>33</v>
      </c>
      <c r="V604" s="27">
        <v>4</v>
      </c>
      <c r="W604" s="27" t="s">
        <v>300</v>
      </c>
      <c r="X604" s="27" t="s">
        <v>301</v>
      </c>
      <c r="Y604" s="27"/>
      <c r="Z604" s="27" t="s">
        <v>296</v>
      </c>
      <c r="AA604" s="28"/>
      <c r="AB604" s="27" t="s">
        <v>3503</v>
      </c>
      <c r="AC604" s="29"/>
      <c r="AD604" s="27"/>
      <c r="AE604" s="27"/>
      <c r="AF604" s="27">
        <v>46037.791666666701</v>
      </c>
      <c r="AG604" s="27"/>
      <c r="AH604" s="27"/>
      <c r="AI604" s="27" t="s">
        <v>104</v>
      </c>
      <c r="AJ604" s="27" t="s">
        <v>134</v>
      </c>
      <c r="AK604" s="27" t="s">
        <v>258</v>
      </c>
      <c r="AL604" s="27" t="s">
        <v>1196</v>
      </c>
      <c r="AM604" s="27" t="s">
        <v>108</v>
      </c>
      <c r="AN6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4" s="27" t="str">
        <f>TEXT(casesIPO[[#This Row],[Created On]],"yyyy / mm")</f>
        <v>2026 / 02</v>
      </c>
      <c r="AS604" s="27" t="str">
        <f>casesIPO[[#This Row],[Interaction Type]]</f>
        <v>Return / Replace / Scrap</v>
      </c>
      <c r="AT60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5" spans="1:46" x14ac:dyDescent="0.25">
      <c r="A605" s="26">
        <v>46078.478923611103</v>
      </c>
      <c r="B605" s="27" t="s">
        <v>3493</v>
      </c>
      <c r="C605" s="27" t="s">
        <v>87</v>
      </c>
      <c r="D605" s="27" t="s">
        <v>88</v>
      </c>
      <c r="E605" s="27" t="s">
        <v>285</v>
      </c>
      <c r="F605" s="27"/>
      <c r="G605" s="27"/>
      <c r="H605" s="27" t="s">
        <v>720</v>
      </c>
      <c r="I605" s="27" t="s">
        <v>91</v>
      </c>
      <c r="J605" s="27" t="s">
        <v>3494</v>
      </c>
      <c r="K605" s="27" t="s">
        <v>33</v>
      </c>
      <c r="L605" s="27" t="s">
        <v>3495</v>
      </c>
      <c r="M605" s="27" t="s">
        <v>3496</v>
      </c>
      <c r="N605" s="28" t="s">
        <v>3497</v>
      </c>
      <c r="O605" s="27" t="s">
        <v>3498</v>
      </c>
      <c r="P605" s="27" t="s">
        <v>3499</v>
      </c>
      <c r="Q605" s="27">
        <v>5</v>
      </c>
      <c r="R605" s="27" t="s">
        <v>720</v>
      </c>
      <c r="S605" s="27" t="s">
        <v>91</v>
      </c>
      <c r="T605" s="27" t="s">
        <v>3494</v>
      </c>
      <c r="U605" s="27" t="s">
        <v>33</v>
      </c>
      <c r="V605" s="27">
        <v>4</v>
      </c>
      <c r="W605" s="27" t="s">
        <v>300</v>
      </c>
      <c r="X605" s="27" t="s">
        <v>301</v>
      </c>
      <c r="Y605" s="27"/>
      <c r="Z605" s="27" t="s">
        <v>296</v>
      </c>
      <c r="AA605" s="28"/>
      <c r="AB605" s="27" t="s">
        <v>3504</v>
      </c>
      <c r="AC605" s="29"/>
      <c r="AD605" s="27"/>
      <c r="AE605" s="27"/>
      <c r="AF605" s="27">
        <v>46037.791666666701</v>
      </c>
      <c r="AG605" s="27"/>
      <c r="AH605" s="27"/>
      <c r="AI605" s="27" t="s">
        <v>104</v>
      </c>
      <c r="AJ605" s="27" t="s">
        <v>134</v>
      </c>
      <c r="AK605" s="27" t="s">
        <v>258</v>
      </c>
      <c r="AL605" s="27" t="s">
        <v>1196</v>
      </c>
      <c r="AM605" s="27" t="s">
        <v>108</v>
      </c>
      <c r="AN6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5" s="27" t="str">
        <f>TEXT(casesIPO[[#This Row],[Created On]],"yyyy / mm")</f>
        <v>2026 / 02</v>
      </c>
      <c r="AS605" s="27" t="str">
        <f>casesIPO[[#This Row],[Interaction Type]]</f>
        <v>Return / Replace / Scrap</v>
      </c>
      <c r="AT60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6" spans="1:46" x14ac:dyDescent="0.25">
      <c r="A606" s="26">
        <v>46078.478923611103</v>
      </c>
      <c r="B606" s="27" t="s">
        <v>3493</v>
      </c>
      <c r="C606" s="27" t="s">
        <v>87</v>
      </c>
      <c r="D606" s="27" t="s">
        <v>88</v>
      </c>
      <c r="E606" s="27" t="s">
        <v>285</v>
      </c>
      <c r="F606" s="27"/>
      <c r="G606" s="27"/>
      <c r="H606" s="27" t="s">
        <v>720</v>
      </c>
      <c r="I606" s="27" t="s">
        <v>91</v>
      </c>
      <c r="J606" s="27" t="s">
        <v>3494</v>
      </c>
      <c r="K606" s="27" t="s">
        <v>33</v>
      </c>
      <c r="L606" s="27" t="s">
        <v>3495</v>
      </c>
      <c r="M606" s="27" t="s">
        <v>3496</v>
      </c>
      <c r="N606" s="28" t="s">
        <v>3497</v>
      </c>
      <c r="O606" s="27" t="s">
        <v>3498</v>
      </c>
      <c r="P606" s="27" t="s">
        <v>3499</v>
      </c>
      <c r="Q606" s="27">
        <v>6</v>
      </c>
      <c r="R606" s="27" t="s">
        <v>720</v>
      </c>
      <c r="S606" s="27" t="s">
        <v>91</v>
      </c>
      <c r="T606" s="27" t="s">
        <v>3494</v>
      </c>
      <c r="U606" s="27" t="s">
        <v>33</v>
      </c>
      <c r="V606" s="27">
        <v>2</v>
      </c>
      <c r="W606" s="27" t="s">
        <v>300</v>
      </c>
      <c r="X606" s="27" t="s">
        <v>301</v>
      </c>
      <c r="Y606" s="27"/>
      <c r="Z606" s="27" t="s">
        <v>296</v>
      </c>
      <c r="AA606" s="28"/>
      <c r="AB606" s="27" t="s">
        <v>3505</v>
      </c>
      <c r="AC606" s="29"/>
      <c r="AD606" s="27"/>
      <c r="AE606" s="27"/>
      <c r="AF606" s="27">
        <v>46037.791666666701</v>
      </c>
      <c r="AG606" s="27"/>
      <c r="AH606" s="27"/>
      <c r="AI606" s="27" t="s">
        <v>104</v>
      </c>
      <c r="AJ606" s="27" t="s">
        <v>134</v>
      </c>
      <c r="AK606" s="27" t="s">
        <v>258</v>
      </c>
      <c r="AL606" s="27" t="s">
        <v>1196</v>
      </c>
      <c r="AM606" s="27" t="s">
        <v>108</v>
      </c>
      <c r="AN6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6" s="27" t="str">
        <f>TEXT(casesIPO[[#This Row],[Created On]],"yyyy / mm")</f>
        <v>2026 / 02</v>
      </c>
      <c r="AS606" s="27" t="str">
        <f>casesIPO[[#This Row],[Interaction Type]]</f>
        <v>Return / Replace / Scrap</v>
      </c>
      <c r="AT60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7" spans="1:46" x14ac:dyDescent="0.25">
      <c r="A607" s="26">
        <v>46078.478923611103</v>
      </c>
      <c r="B607" s="27" t="s">
        <v>3493</v>
      </c>
      <c r="C607" s="27" t="s">
        <v>87</v>
      </c>
      <c r="D607" s="27" t="s">
        <v>88</v>
      </c>
      <c r="E607" s="27" t="s">
        <v>285</v>
      </c>
      <c r="F607" s="27"/>
      <c r="G607" s="27"/>
      <c r="H607" s="27" t="s">
        <v>720</v>
      </c>
      <c r="I607" s="27" t="s">
        <v>91</v>
      </c>
      <c r="J607" s="27" t="s">
        <v>3494</v>
      </c>
      <c r="K607" s="27" t="s">
        <v>33</v>
      </c>
      <c r="L607" s="27" t="s">
        <v>3495</v>
      </c>
      <c r="M607" s="27" t="s">
        <v>3496</v>
      </c>
      <c r="N607" s="28" t="s">
        <v>3497</v>
      </c>
      <c r="O607" s="27" t="s">
        <v>3498</v>
      </c>
      <c r="P607" s="27" t="s">
        <v>3499</v>
      </c>
      <c r="Q607" s="27">
        <v>7</v>
      </c>
      <c r="R607" s="27" t="s">
        <v>720</v>
      </c>
      <c r="S607" s="27" t="s">
        <v>91</v>
      </c>
      <c r="T607" s="27" t="s">
        <v>3494</v>
      </c>
      <c r="U607" s="27" t="s">
        <v>33</v>
      </c>
      <c r="V607" s="27">
        <v>1</v>
      </c>
      <c r="W607" s="27" t="s">
        <v>300</v>
      </c>
      <c r="X607" s="27" t="s">
        <v>301</v>
      </c>
      <c r="Y607" s="27"/>
      <c r="Z607" s="27" t="s">
        <v>296</v>
      </c>
      <c r="AA607" s="28"/>
      <c r="AB607" s="27" t="s">
        <v>3506</v>
      </c>
      <c r="AC607" s="29"/>
      <c r="AD607" s="27"/>
      <c r="AE607" s="27"/>
      <c r="AF607" s="27">
        <v>46037.791666666701</v>
      </c>
      <c r="AG607" s="27"/>
      <c r="AH607" s="27"/>
      <c r="AI607" s="27" t="s">
        <v>104</v>
      </c>
      <c r="AJ607" s="27" t="s">
        <v>134</v>
      </c>
      <c r="AK607" s="27" t="s">
        <v>258</v>
      </c>
      <c r="AL607" s="27" t="s">
        <v>1196</v>
      </c>
      <c r="AM607" s="27" t="s">
        <v>108</v>
      </c>
      <c r="AN6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7" s="27" t="str">
        <f>TEXT(casesIPO[[#This Row],[Created On]],"yyyy / mm")</f>
        <v>2026 / 02</v>
      </c>
      <c r="AS607" s="27" t="str">
        <f>casesIPO[[#This Row],[Interaction Type]]</f>
        <v>Return / Replace / Scrap</v>
      </c>
      <c r="AT6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8" spans="1:46" x14ac:dyDescent="0.25">
      <c r="A608" s="26">
        <v>46078.629560185203</v>
      </c>
      <c r="B608" s="27" t="s">
        <v>3507</v>
      </c>
      <c r="C608" s="27" t="s">
        <v>87</v>
      </c>
      <c r="D608" s="27" t="s">
        <v>88</v>
      </c>
      <c r="E608" s="27" t="s">
        <v>110</v>
      </c>
      <c r="F608" s="27"/>
      <c r="G608" s="27"/>
      <c r="H608" s="27" t="s">
        <v>23</v>
      </c>
      <c r="I608" s="27" t="s">
        <v>91</v>
      </c>
      <c r="J608" s="27" t="s">
        <v>1256</v>
      </c>
      <c r="K608" s="27" t="s">
        <v>33</v>
      </c>
      <c r="L608" s="27" t="s">
        <v>3508</v>
      </c>
      <c r="M608" s="27" t="s">
        <v>872</v>
      </c>
      <c r="N608" s="28" t="s">
        <v>3509</v>
      </c>
      <c r="O608" s="27" t="s">
        <v>3510</v>
      </c>
      <c r="P608" s="27" t="s">
        <v>3511</v>
      </c>
      <c r="Q608" s="27">
        <v>13</v>
      </c>
      <c r="R608" s="27" t="s">
        <v>23</v>
      </c>
      <c r="S608" s="27" t="s">
        <v>91</v>
      </c>
      <c r="T608" s="27" t="s">
        <v>1256</v>
      </c>
      <c r="U608" s="27" t="s">
        <v>33</v>
      </c>
      <c r="V608" s="27">
        <v>1</v>
      </c>
      <c r="W608" s="27" t="s">
        <v>131</v>
      </c>
      <c r="X608" s="27" t="s">
        <v>165</v>
      </c>
      <c r="Y608" s="27"/>
      <c r="Z608" s="27" t="s">
        <v>133</v>
      </c>
      <c r="AA608" s="28"/>
      <c r="AB608" s="27" t="s">
        <v>3512</v>
      </c>
      <c r="AC608" s="29"/>
      <c r="AD608" s="27"/>
      <c r="AE608" s="27"/>
      <c r="AF608" s="27">
        <v>46070.791666666701</v>
      </c>
      <c r="AG608" s="27"/>
      <c r="AH608" s="27"/>
      <c r="AI608" s="27" t="s">
        <v>104</v>
      </c>
      <c r="AJ608" s="27" t="s">
        <v>105</v>
      </c>
      <c r="AK608" s="27" t="s">
        <v>106</v>
      </c>
      <c r="AL608" s="27" t="s">
        <v>877</v>
      </c>
      <c r="AM608" s="27" t="s">
        <v>108</v>
      </c>
      <c r="AN6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6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6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8" s="27" t="str">
        <f>TEXT(casesIPO[[#This Row],[Created On]],"yyyy / mm")</f>
        <v>2026 / 02</v>
      </c>
      <c r="AS608" s="27" t="str">
        <f>casesIPO[[#This Row],[Interaction Type]]</f>
        <v>Return / Replace / Scrap</v>
      </c>
      <c r="AT60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09" spans="1:46" x14ac:dyDescent="0.25">
      <c r="A609" s="26">
        <v>46078.707233796304</v>
      </c>
      <c r="B609" s="27" t="s">
        <v>3513</v>
      </c>
      <c r="C609" s="27" t="s">
        <v>87</v>
      </c>
      <c r="D609" s="27" t="s">
        <v>88</v>
      </c>
      <c r="E609" s="27" t="s">
        <v>89</v>
      </c>
      <c r="F609" s="27"/>
      <c r="G609" s="27" t="s">
        <v>168</v>
      </c>
      <c r="H609" s="27" t="s">
        <v>18</v>
      </c>
      <c r="I609" s="27" t="s">
        <v>460</v>
      </c>
      <c r="J609" s="27" t="s">
        <v>3514</v>
      </c>
      <c r="K609" s="27" t="s">
        <v>32</v>
      </c>
      <c r="L609" s="27" t="s">
        <v>3515</v>
      </c>
      <c r="M609" s="27" t="s">
        <v>3516</v>
      </c>
      <c r="N609" s="28" t="s">
        <v>276</v>
      </c>
      <c r="O609" s="27" t="s">
        <v>3517</v>
      </c>
      <c r="P609" s="27"/>
      <c r="Q609" s="27"/>
      <c r="R609" s="27" t="s">
        <v>18</v>
      </c>
      <c r="S609" s="27" t="s">
        <v>460</v>
      </c>
      <c r="T609" s="27" t="s">
        <v>3514</v>
      </c>
      <c r="U609" s="27" t="s">
        <v>32</v>
      </c>
      <c r="V609" s="27">
        <v>1</v>
      </c>
      <c r="W609" s="27" t="s">
        <v>266</v>
      </c>
      <c r="X609" s="27" t="s">
        <v>279</v>
      </c>
      <c r="Y609" s="27" t="s">
        <v>677</v>
      </c>
      <c r="Z609" s="27" t="s">
        <v>101</v>
      </c>
      <c r="AA609" s="28"/>
      <c r="AB609" s="27" t="s">
        <v>3518</v>
      </c>
      <c r="AC609" s="29" t="s">
        <v>679</v>
      </c>
      <c r="AD609" s="27"/>
      <c r="AE609" s="27"/>
      <c r="AF609" s="27"/>
      <c r="AG609" s="27">
        <v>45567</v>
      </c>
      <c r="AH609" s="27"/>
      <c r="AI609" s="27" t="s">
        <v>104</v>
      </c>
      <c r="AJ609" s="27" t="s">
        <v>105</v>
      </c>
      <c r="AK609" s="27" t="s">
        <v>742</v>
      </c>
      <c r="AL609" s="27" t="s">
        <v>146</v>
      </c>
      <c r="AM609" s="27" t="s">
        <v>108</v>
      </c>
      <c r="AN6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6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6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609" s="27" t="str">
        <f>TEXT(casesIPO[[#This Row],[Created On]],"yyyy / mm")</f>
        <v>2026 / 02</v>
      </c>
      <c r="AS609" s="27" t="str">
        <f>casesIPO[[#This Row],[Interaction Type]]</f>
        <v>Return / Replace / Scrap</v>
      </c>
      <c r="AT60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10" spans="1:46" x14ac:dyDescent="0.25">
      <c r="A610" s="26">
        <v>46078.739236111098</v>
      </c>
      <c r="B610" s="27" t="s">
        <v>3519</v>
      </c>
      <c r="C610" s="27" t="s">
        <v>87</v>
      </c>
      <c r="D610" s="27" t="s">
        <v>88</v>
      </c>
      <c r="E610" s="27" t="s">
        <v>285</v>
      </c>
      <c r="F610" s="27"/>
      <c r="G610" s="27"/>
      <c r="H610" s="27" t="s">
        <v>12</v>
      </c>
      <c r="I610" s="27" t="s">
        <v>111</v>
      </c>
      <c r="J610" s="27" t="s">
        <v>112</v>
      </c>
      <c r="K610" s="27" t="s">
        <v>33</v>
      </c>
      <c r="L610" s="27" t="s">
        <v>3520</v>
      </c>
      <c r="M610" s="27" t="s">
        <v>872</v>
      </c>
      <c r="N610" s="28" t="s">
        <v>3521</v>
      </c>
      <c r="O610" s="27" t="s">
        <v>3522</v>
      </c>
      <c r="P610" s="27" t="s">
        <v>3523</v>
      </c>
      <c r="Q610" s="27">
        <v>2</v>
      </c>
      <c r="R610" s="27" t="s">
        <v>12</v>
      </c>
      <c r="S610" s="27" t="s">
        <v>111</v>
      </c>
      <c r="T610" s="27" t="s">
        <v>112</v>
      </c>
      <c r="U610" s="27" t="s">
        <v>33</v>
      </c>
      <c r="V610" s="27">
        <v>18</v>
      </c>
      <c r="W610" s="27" t="s">
        <v>294</v>
      </c>
      <c r="X610" s="27" t="s">
        <v>295</v>
      </c>
      <c r="Y610" s="27"/>
      <c r="Z610" s="27" t="s">
        <v>296</v>
      </c>
      <c r="AA610" s="28"/>
      <c r="AB610" s="27" t="s">
        <v>3524</v>
      </c>
      <c r="AC610" s="29"/>
      <c r="AD610" s="27"/>
      <c r="AE610" s="27"/>
      <c r="AF610" s="27">
        <v>46071.791666666701</v>
      </c>
      <c r="AG610" s="27"/>
      <c r="AH610" s="27"/>
      <c r="AI610" s="27" t="s">
        <v>104</v>
      </c>
      <c r="AJ610" s="27" t="s">
        <v>105</v>
      </c>
      <c r="AK610" s="27" t="s">
        <v>106</v>
      </c>
      <c r="AL610" s="27" t="s">
        <v>877</v>
      </c>
      <c r="AM610" s="27" t="s">
        <v>108</v>
      </c>
      <c r="AN6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6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6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0" s="27" t="str">
        <f>TEXT(casesIPO[[#This Row],[Created On]],"yyyy / mm")</f>
        <v>2026 / 02</v>
      </c>
      <c r="AS610" s="27" t="str">
        <f>casesIPO[[#This Row],[Interaction Type]]</f>
        <v>Return / Replace / Scrap</v>
      </c>
      <c r="AT61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11" spans="1:46" x14ac:dyDescent="0.25">
      <c r="A611" s="26">
        <v>46079.386296296303</v>
      </c>
      <c r="B611" s="27" t="s">
        <v>3525</v>
      </c>
      <c r="C611" s="27" t="s">
        <v>87</v>
      </c>
      <c r="D611" s="27" t="s">
        <v>194</v>
      </c>
      <c r="E611" s="27" t="s">
        <v>859</v>
      </c>
      <c r="F611" s="27"/>
      <c r="G611" s="27"/>
      <c r="H611" s="27" t="s">
        <v>12</v>
      </c>
      <c r="I611" s="27" t="s">
        <v>111</v>
      </c>
      <c r="J611" s="27" t="s">
        <v>477</v>
      </c>
      <c r="K611" s="27" t="s">
        <v>33</v>
      </c>
      <c r="L611" s="27" t="s">
        <v>3526</v>
      </c>
      <c r="M611" s="27" t="s">
        <v>1336</v>
      </c>
      <c r="N611" s="28" t="s">
        <v>3527</v>
      </c>
      <c r="O611" s="27" t="s">
        <v>3528</v>
      </c>
      <c r="P611" s="27" t="s">
        <v>3529</v>
      </c>
      <c r="Q611" s="27"/>
      <c r="R611" s="27" t="s">
        <v>12</v>
      </c>
      <c r="S611" s="27" t="s">
        <v>111</v>
      </c>
      <c r="T611" s="27" t="s">
        <v>477</v>
      </c>
      <c r="U611" s="27" t="s">
        <v>33</v>
      </c>
      <c r="V611" s="27">
        <v>1</v>
      </c>
      <c r="W611" s="27" t="s">
        <v>1327</v>
      </c>
      <c r="X611" s="27" t="s">
        <v>3530</v>
      </c>
      <c r="Y611" s="27"/>
      <c r="Z611" s="27" t="s">
        <v>429</v>
      </c>
      <c r="AA611" s="28"/>
      <c r="AB611" s="27"/>
      <c r="AC611" s="29"/>
      <c r="AD611" s="27"/>
      <c r="AE611" s="27"/>
      <c r="AF611" s="27">
        <v>46073.791666666701</v>
      </c>
      <c r="AG611" s="27"/>
      <c r="AH611" s="27"/>
      <c r="AI611" s="27" t="s">
        <v>204</v>
      </c>
      <c r="AJ611" s="27" t="s">
        <v>105</v>
      </c>
      <c r="AK611" s="27" t="s">
        <v>1423</v>
      </c>
      <c r="AL611" s="27" t="s">
        <v>1423</v>
      </c>
      <c r="AM611" s="27" t="s">
        <v>108</v>
      </c>
      <c r="AN6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6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Shipping &amp; Handling Terms</v>
      </c>
      <c r="AQ6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1" s="27" t="str">
        <f>TEXT(casesIPO[[#This Row],[Created On]],"yyyy / mm")</f>
        <v>2026 / 02</v>
      </c>
      <c r="AS611" s="27" t="str">
        <f>casesIPO[[#This Row],[Interaction Type]]</f>
        <v>Credit / Debit Request</v>
      </c>
      <c r="AT6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12" spans="1:46" x14ac:dyDescent="0.25">
      <c r="A612" s="26">
        <v>46079.446608796301</v>
      </c>
      <c r="B612" s="27" t="s">
        <v>3531</v>
      </c>
      <c r="C612" s="27" t="s">
        <v>87</v>
      </c>
      <c r="D612" s="27" t="s">
        <v>194</v>
      </c>
      <c r="E612" s="27" t="s">
        <v>195</v>
      </c>
      <c r="F612" s="27"/>
      <c r="G612" s="27"/>
      <c r="H612" s="27" t="s">
        <v>23</v>
      </c>
      <c r="I612" s="27" t="s">
        <v>91</v>
      </c>
      <c r="J612" s="27" t="s">
        <v>251</v>
      </c>
      <c r="K612" s="27" t="s">
        <v>33</v>
      </c>
      <c r="L612" s="27" t="s">
        <v>3532</v>
      </c>
      <c r="M612" s="27" t="s">
        <v>2651</v>
      </c>
      <c r="N612" s="28" t="s">
        <v>3533</v>
      </c>
      <c r="O612" s="27" t="s">
        <v>3534</v>
      </c>
      <c r="P612" s="27" t="s">
        <v>3535</v>
      </c>
      <c r="Q612" s="27"/>
      <c r="R612" s="27" t="s">
        <v>23</v>
      </c>
      <c r="S612" s="27" t="s">
        <v>91</v>
      </c>
      <c r="T612" s="27" t="s">
        <v>251</v>
      </c>
      <c r="U612" s="27" t="s">
        <v>33</v>
      </c>
      <c r="V612" s="27">
        <v>0</v>
      </c>
      <c r="W612" s="27" t="s">
        <v>1180</v>
      </c>
      <c r="X612" s="27" t="s">
        <v>1181</v>
      </c>
      <c r="Y612" s="27"/>
      <c r="Z612" s="27" t="s">
        <v>53</v>
      </c>
      <c r="AA612" s="28"/>
      <c r="AB612" s="27"/>
      <c r="AC612" s="29"/>
      <c r="AD612" s="27"/>
      <c r="AE612" s="27"/>
      <c r="AF612" s="27">
        <v>46076.791666666701</v>
      </c>
      <c r="AG612" s="27"/>
      <c r="AH612" s="27"/>
      <c r="AI612" s="27" t="s">
        <v>204</v>
      </c>
      <c r="AJ612" s="27" t="s">
        <v>134</v>
      </c>
      <c r="AK612" s="27" t="s">
        <v>563</v>
      </c>
      <c r="AL612" s="27" t="s">
        <v>563</v>
      </c>
      <c r="AM612" s="27" t="s">
        <v>108</v>
      </c>
      <c r="AN6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6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6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2" s="27" t="str">
        <f>TEXT(casesIPO[[#This Row],[Created On]],"yyyy / mm")</f>
        <v>2026 / 02</v>
      </c>
      <c r="AS612" s="27" t="str">
        <f>casesIPO[[#This Row],[Interaction Type]]</f>
        <v>Credit / Debit Request</v>
      </c>
      <c r="AT6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13" spans="1:46" x14ac:dyDescent="0.25">
      <c r="A613" s="26">
        <v>46079.568506944401</v>
      </c>
      <c r="B613" s="27" t="s">
        <v>3536</v>
      </c>
      <c r="C613" s="27" t="s">
        <v>87</v>
      </c>
      <c r="D613" s="27" t="s">
        <v>88</v>
      </c>
      <c r="E613" s="27" t="s">
        <v>110</v>
      </c>
      <c r="F613" s="27"/>
      <c r="G613" s="27"/>
      <c r="H613" s="27" t="s">
        <v>14</v>
      </c>
      <c r="I613" s="27" t="s">
        <v>182</v>
      </c>
      <c r="J613" s="27" t="s">
        <v>183</v>
      </c>
      <c r="K613" s="27" t="s">
        <v>34</v>
      </c>
      <c r="L613" s="27" t="s">
        <v>3537</v>
      </c>
      <c r="M613" s="27" t="s">
        <v>3538</v>
      </c>
      <c r="N613" s="28" t="s">
        <v>3539</v>
      </c>
      <c r="O613" s="27" t="s">
        <v>3540</v>
      </c>
      <c r="P613" s="27"/>
      <c r="Q613" s="27"/>
      <c r="R613" s="27" t="s">
        <v>14</v>
      </c>
      <c r="S613" s="27" t="s">
        <v>182</v>
      </c>
      <c r="T613" s="27" t="s">
        <v>183</v>
      </c>
      <c r="U613" s="27" t="s">
        <v>34</v>
      </c>
      <c r="V613" s="27">
        <v>3</v>
      </c>
      <c r="W613" s="27" t="s">
        <v>119</v>
      </c>
      <c r="X613" s="27" t="s">
        <v>120</v>
      </c>
      <c r="Y613" s="27"/>
      <c r="Z613" s="27" t="s">
        <v>101</v>
      </c>
      <c r="AA613" s="28"/>
      <c r="AB613" s="27" t="s">
        <v>3541</v>
      </c>
      <c r="AC613" s="29" t="s">
        <v>1515</v>
      </c>
      <c r="AD613" s="27"/>
      <c r="AE613" s="27"/>
      <c r="AF613" s="27">
        <v>45133.833333333299</v>
      </c>
      <c r="AG613" s="27"/>
      <c r="AH613" s="27"/>
      <c r="AI613" s="27" t="s">
        <v>104</v>
      </c>
      <c r="AJ613" s="27" t="s">
        <v>105</v>
      </c>
      <c r="AK613" s="27" t="s">
        <v>363</v>
      </c>
      <c r="AL613" s="27" t="s">
        <v>192</v>
      </c>
      <c r="AM613" s="27" t="s">
        <v>108</v>
      </c>
      <c r="AN6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6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3" s="27" t="str">
        <f>TEXT(casesIPO[[#This Row],[Created On]],"yyyy / mm")</f>
        <v>2026 / 02</v>
      </c>
      <c r="AS613" s="27" t="str">
        <f>casesIPO[[#This Row],[Interaction Type]]</f>
        <v>Return / Replace / Scrap</v>
      </c>
      <c r="AT61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14" spans="1:46" x14ac:dyDescent="0.25">
      <c r="A614" s="26">
        <v>46079.572372685201</v>
      </c>
      <c r="B614" s="27" t="s">
        <v>3542</v>
      </c>
      <c r="C614" s="27" t="s">
        <v>87</v>
      </c>
      <c r="D614" s="27" t="s">
        <v>88</v>
      </c>
      <c r="E614" s="27" t="s">
        <v>89</v>
      </c>
      <c r="F614" s="27"/>
      <c r="G614" s="27" t="s">
        <v>168</v>
      </c>
      <c r="H614" s="27" t="s">
        <v>14</v>
      </c>
      <c r="I614" s="27" t="s">
        <v>182</v>
      </c>
      <c r="J614" s="27" t="s">
        <v>946</v>
      </c>
      <c r="K614" s="27" t="s">
        <v>34</v>
      </c>
      <c r="L614" s="27" t="s">
        <v>3543</v>
      </c>
      <c r="M614" s="27" t="s">
        <v>1495</v>
      </c>
      <c r="N614" s="28" t="s">
        <v>3544</v>
      </c>
      <c r="O614" s="27" t="s">
        <v>3545</v>
      </c>
      <c r="P614" s="27"/>
      <c r="Q614" s="27"/>
      <c r="R614" s="27" t="s">
        <v>14</v>
      </c>
      <c r="S614" s="27" t="s">
        <v>182</v>
      </c>
      <c r="T614" s="27" t="s">
        <v>946</v>
      </c>
      <c r="U614" s="27" t="s">
        <v>34</v>
      </c>
      <c r="V614" s="27">
        <v>1</v>
      </c>
      <c r="W614" s="27" t="s">
        <v>714</v>
      </c>
      <c r="X614" s="27" t="s">
        <v>1968</v>
      </c>
      <c r="Y614" s="27"/>
      <c r="Z614" s="27" t="s">
        <v>101</v>
      </c>
      <c r="AA614" s="28"/>
      <c r="AB614" s="27" t="s">
        <v>3133</v>
      </c>
      <c r="AC614" s="29" t="s">
        <v>3134</v>
      </c>
      <c r="AD614" s="27"/>
      <c r="AE614" s="27"/>
      <c r="AF614" s="27">
        <v>45851.833333333299</v>
      </c>
      <c r="AG614" s="27"/>
      <c r="AH614" s="27"/>
      <c r="AI614" s="27" t="s">
        <v>178</v>
      </c>
      <c r="AJ614" s="27" t="s">
        <v>134</v>
      </c>
      <c r="AK614" s="27" t="s">
        <v>363</v>
      </c>
      <c r="AL614" s="27" t="s">
        <v>192</v>
      </c>
      <c r="AM614" s="27" t="s">
        <v>108</v>
      </c>
      <c r="AN6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6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Wiring</v>
      </c>
      <c r="AQ6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4" s="27" t="str">
        <f>TEXT(casesIPO[[#This Row],[Created On]],"yyyy / mm")</f>
        <v>2026 / 02</v>
      </c>
      <c r="AS614" s="27" t="str">
        <f>casesIPO[[#This Row],[Interaction Type]]</f>
        <v>Return / Replace / Scrap</v>
      </c>
      <c r="AT6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15" spans="1:46" x14ac:dyDescent="0.25">
      <c r="A615" s="26">
        <v>46079.702083333301</v>
      </c>
      <c r="B615" s="27" t="s">
        <v>3546</v>
      </c>
      <c r="C615" s="27" t="s">
        <v>87</v>
      </c>
      <c r="D615" s="27" t="s">
        <v>88</v>
      </c>
      <c r="E615" s="27" t="s">
        <v>62</v>
      </c>
      <c r="F615" s="27"/>
      <c r="G615" s="27"/>
      <c r="H615" s="27" t="s">
        <v>24</v>
      </c>
      <c r="I615" s="27" t="s">
        <v>111</v>
      </c>
      <c r="J615" s="27" t="s">
        <v>224</v>
      </c>
      <c r="K615" s="27" t="s">
        <v>33</v>
      </c>
      <c r="L615" s="27" t="s">
        <v>3547</v>
      </c>
      <c r="M615" s="27" t="s">
        <v>3548</v>
      </c>
      <c r="N615" s="28" t="s">
        <v>3549</v>
      </c>
      <c r="O615" s="27" t="s">
        <v>3550</v>
      </c>
      <c r="P615" s="27" t="s">
        <v>3551</v>
      </c>
      <c r="Q615" s="27"/>
      <c r="R615" s="27" t="s">
        <v>24</v>
      </c>
      <c r="S615" s="27" t="s">
        <v>111</v>
      </c>
      <c r="T615" s="27" t="s">
        <v>224</v>
      </c>
      <c r="U615" s="27" t="s">
        <v>33</v>
      </c>
      <c r="V615" s="27">
        <v>1</v>
      </c>
      <c r="W615" s="27" t="s">
        <v>1852</v>
      </c>
      <c r="X615" s="27" t="s">
        <v>2104</v>
      </c>
      <c r="Y615" s="27"/>
      <c r="Z615" s="27" t="s">
        <v>133</v>
      </c>
      <c r="AA615" s="28"/>
      <c r="AB615" s="27"/>
      <c r="AC615" s="29"/>
      <c r="AD615" s="27"/>
      <c r="AE615" s="27"/>
      <c r="AF615" s="27"/>
      <c r="AG615" s="27">
        <v>46075</v>
      </c>
      <c r="AH615" s="27"/>
      <c r="AI615" s="27" t="s">
        <v>419</v>
      </c>
      <c r="AJ615" s="27" t="s">
        <v>105</v>
      </c>
      <c r="AK615" s="27" t="s">
        <v>1423</v>
      </c>
      <c r="AL615" s="27" t="s">
        <v>122</v>
      </c>
      <c r="AM615" s="27" t="s">
        <v>108</v>
      </c>
      <c r="AN6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6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Change / Cancel Request Not Processed</v>
      </c>
      <c r="AP6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Change / Cancel Request Incorrect</v>
      </c>
      <c r="AQ6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5" s="27" t="str">
        <f>TEXT(casesIPO[[#This Row],[Created On]],"yyyy / mm")</f>
        <v>2026 / 02</v>
      </c>
      <c r="AS615" s="27" t="str">
        <f>casesIPO[[#This Row],[Interaction Type]]</f>
        <v>Return / Replace / Scrap</v>
      </c>
      <c r="AT6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16" spans="1:46" x14ac:dyDescent="0.25">
      <c r="A616" s="26">
        <v>46079.702083333301</v>
      </c>
      <c r="B616" s="27" t="s">
        <v>3546</v>
      </c>
      <c r="C616" s="27" t="s">
        <v>87</v>
      </c>
      <c r="D616" s="27" t="s">
        <v>88</v>
      </c>
      <c r="E616" s="27" t="s">
        <v>62</v>
      </c>
      <c r="F616" s="27"/>
      <c r="G616" s="27"/>
      <c r="H616" s="27" t="s">
        <v>24</v>
      </c>
      <c r="I616" s="27" t="s">
        <v>111</v>
      </c>
      <c r="J616" s="27" t="s">
        <v>224</v>
      </c>
      <c r="K616" s="27" t="s">
        <v>33</v>
      </c>
      <c r="L616" s="27" t="s">
        <v>3547</v>
      </c>
      <c r="M616" s="27" t="s">
        <v>3548</v>
      </c>
      <c r="N616" s="28" t="s">
        <v>3549</v>
      </c>
      <c r="O616" s="27" t="s">
        <v>3550</v>
      </c>
      <c r="P616" s="27" t="s">
        <v>3551</v>
      </c>
      <c r="Q616" s="27">
        <v>1</v>
      </c>
      <c r="R616" s="27" t="s">
        <v>24</v>
      </c>
      <c r="S616" s="27" t="s">
        <v>111</v>
      </c>
      <c r="T616" s="27" t="s">
        <v>224</v>
      </c>
      <c r="U616" s="27" t="s">
        <v>33</v>
      </c>
      <c r="V616" s="27">
        <v>2</v>
      </c>
      <c r="W616" s="27" t="s">
        <v>1852</v>
      </c>
      <c r="X616" s="27" t="s">
        <v>2104</v>
      </c>
      <c r="Y616" s="27"/>
      <c r="Z616" s="27" t="s">
        <v>133</v>
      </c>
      <c r="AA616" s="28"/>
      <c r="AB616" s="27" t="s">
        <v>3552</v>
      </c>
      <c r="AC616" s="29"/>
      <c r="AD616" s="27"/>
      <c r="AE616" s="27"/>
      <c r="AF616" s="27">
        <v>46074.791666666701</v>
      </c>
      <c r="AG616" s="27"/>
      <c r="AH616" s="27"/>
      <c r="AI616" s="27" t="s">
        <v>419</v>
      </c>
      <c r="AJ616" s="27" t="s">
        <v>105</v>
      </c>
      <c r="AK616" s="27" t="s">
        <v>1423</v>
      </c>
      <c r="AL616" s="27" t="s">
        <v>122</v>
      </c>
      <c r="AM616" s="27" t="s">
        <v>108</v>
      </c>
      <c r="AN6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6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Change / Cancel Request Not Processed</v>
      </c>
      <c r="AP6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Change / Cancel Request Incorrect</v>
      </c>
      <c r="AQ6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6" s="27" t="str">
        <f>TEXT(casesIPO[[#This Row],[Created On]],"yyyy / mm")</f>
        <v>2026 / 02</v>
      </c>
      <c r="AS616" s="27" t="str">
        <f>casesIPO[[#This Row],[Interaction Type]]</f>
        <v>Return / Replace / Scrap</v>
      </c>
      <c r="AT61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17" spans="1:46" x14ac:dyDescent="0.25">
      <c r="A617" s="26">
        <v>46076.516053240703</v>
      </c>
      <c r="B617" s="27" t="s">
        <v>3553</v>
      </c>
      <c r="C617" s="27" t="s">
        <v>87</v>
      </c>
      <c r="D617" s="27" t="s">
        <v>88</v>
      </c>
      <c r="E617" s="27" t="s">
        <v>89</v>
      </c>
      <c r="F617" s="27"/>
      <c r="G617" s="27" t="s">
        <v>168</v>
      </c>
      <c r="H617" s="27" t="s">
        <v>14</v>
      </c>
      <c r="I617" s="27" t="s">
        <v>182</v>
      </c>
      <c r="J617" s="27" t="s">
        <v>1212</v>
      </c>
      <c r="K617" s="27" t="s">
        <v>34</v>
      </c>
      <c r="L617" s="27" t="s">
        <v>3554</v>
      </c>
      <c r="M617" s="27" t="s">
        <v>3555</v>
      </c>
      <c r="N617" s="28" t="s">
        <v>3556</v>
      </c>
      <c r="O617" s="27" t="s">
        <v>3557</v>
      </c>
      <c r="P617" s="27"/>
      <c r="Q617" s="27"/>
      <c r="R617" s="27" t="s">
        <v>14</v>
      </c>
      <c r="S617" s="27" t="s">
        <v>182</v>
      </c>
      <c r="T617" s="27" t="s">
        <v>1212</v>
      </c>
      <c r="U617" s="27" t="s">
        <v>34</v>
      </c>
      <c r="V617" s="27">
        <v>1</v>
      </c>
      <c r="W617" s="27" t="s">
        <v>958</v>
      </c>
      <c r="X617" s="27" t="s">
        <v>3558</v>
      </c>
      <c r="Y617" s="27"/>
      <c r="Z617" s="27" t="s">
        <v>101</v>
      </c>
      <c r="AA617" s="28"/>
      <c r="AB617" s="27" t="s">
        <v>3559</v>
      </c>
      <c r="AC617" s="29" t="s">
        <v>761</v>
      </c>
      <c r="AD617" s="27"/>
      <c r="AE617" s="27"/>
      <c r="AF617" s="27">
        <v>45978.791666666701</v>
      </c>
      <c r="AG617" s="27"/>
      <c r="AH617" s="27"/>
      <c r="AI617" s="27" t="s">
        <v>178</v>
      </c>
      <c r="AJ617" s="27" t="s">
        <v>134</v>
      </c>
      <c r="AK617" s="27" t="s">
        <v>363</v>
      </c>
      <c r="AL617" s="27" t="s">
        <v>192</v>
      </c>
      <c r="AM617" s="27" t="s">
        <v>108</v>
      </c>
      <c r="AN6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6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Adjustment Ports</v>
      </c>
      <c r="AQ6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7" s="27" t="str">
        <f>TEXT(casesIPO[[#This Row],[Created On]],"yyyy / mm")</f>
        <v>2026 / 02</v>
      </c>
      <c r="AS617" s="27" t="str">
        <f>casesIPO[[#This Row],[Interaction Type]]</f>
        <v>Return / Replace / Scrap</v>
      </c>
      <c r="AT6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18" spans="1:46" x14ac:dyDescent="0.25">
      <c r="A618" s="26">
        <v>46076.545416666697</v>
      </c>
      <c r="B618" s="27" t="s">
        <v>3560</v>
      </c>
      <c r="C618" s="27" t="s">
        <v>87</v>
      </c>
      <c r="D618" s="27" t="s">
        <v>88</v>
      </c>
      <c r="E618" s="27" t="s">
        <v>89</v>
      </c>
      <c r="F618" s="27"/>
      <c r="G618" s="27" t="s">
        <v>168</v>
      </c>
      <c r="H618" s="27" t="s">
        <v>14</v>
      </c>
      <c r="I618" s="27" t="s">
        <v>182</v>
      </c>
      <c r="J618" s="27" t="s">
        <v>1212</v>
      </c>
      <c r="K618" s="27" t="s">
        <v>34</v>
      </c>
      <c r="L618" s="27" t="s">
        <v>3561</v>
      </c>
      <c r="M618" s="27" t="s">
        <v>1021</v>
      </c>
      <c r="N618" s="28" t="s">
        <v>3562</v>
      </c>
      <c r="O618" s="27" t="s">
        <v>3563</v>
      </c>
      <c r="P618" s="27"/>
      <c r="Q618" s="27"/>
      <c r="R618" s="27" t="s">
        <v>14</v>
      </c>
      <c r="S618" s="27" t="s">
        <v>182</v>
      </c>
      <c r="T618" s="27" t="s">
        <v>1212</v>
      </c>
      <c r="U618" s="27" t="s">
        <v>34</v>
      </c>
      <c r="V618" s="27">
        <v>1</v>
      </c>
      <c r="W618" s="27" t="s">
        <v>958</v>
      </c>
      <c r="X618" s="27" t="s">
        <v>1805</v>
      </c>
      <c r="Y618" s="27"/>
      <c r="Z618" s="27" t="s">
        <v>101</v>
      </c>
      <c r="AA618" s="28"/>
      <c r="AB618" s="27" t="s">
        <v>3564</v>
      </c>
      <c r="AC618" s="29" t="s">
        <v>161</v>
      </c>
      <c r="AD618" s="27"/>
      <c r="AE618" s="27"/>
      <c r="AF618" s="27">
        <v>45588.833333333299</v>
      </c>
      <c r="AG618" s="27"/>
      <c r="AH618" s="27"/>
      <c r="AI618" s="27" t="s">
        <v>178</v>
      </c>
      <c r="AJ618" s="27" t="s">
        <v>134</v>
      </c>
      <c r="AK618" s="27" t="s">
        <v>363</v>
      </c>
      <c r="AL618" s="27" t="s">
        <v>192</v>
      </c>
      <c r="AM618" s="27" t="s">
        <v>108</v>
      </c>
      <c r="AN6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6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6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8" s="27" t="str">
        <f>TEXT(casesIPO[[#This Row],[Created On]],"yyyy / mm")</f>
        <v>2026 / 02</v>
      </c>
      <c r="AS618" s="27" t="str">
        <f>casesIPO[[#This Row],[Interaction Type]]</f>
        <v>Return / Replace / Scrap</v>
      </c>
      <c r="AT61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19" spans="1:46" x14ac:dyDescent="0.25">
      <c r="A619" s="26">
        <v>46076.547314814801</v>
      </c>
      <c r="B619" s="27" t="s">
        <v>3565</v>
      </c>
      <c r="C619" s="27" t="s">
        <v>87</v>
      </c>
      <c r="D619" s="27" t="s">
        <v>88</v>
      </c>
      <c r="E619" s="27" t="s">
        <v>89</v>
      </c>
      <c r="F619" s="27"/>
      <c r="G619" s="27" t="s">
        <v>168</v>
      </c>
      <c r="H619" s="27" t="s">
        <v>14</v>
      </c>
      <c r="I619" s="27" t="s">
        <v>182</v>
      </c>
      <c r="J619" s="27" t="s">
        <v>1212</v>
      </c>
      <c r="K619" s="27" t="s">
        <v>34</v>
      </c>
      <c r="L619" s="27" t="s">
        <v>3566</v>
      </c>
      <c r="M619" s="27" t="s">
        <v>1021</v>
      </c>
      <c r="N619" s="28" t="s">
        <v>3567</v>
      </c>
      <c r="O619" s="27" t="s">
        <v>3568</v>
      </c>
      <c r="P619" s="27"/>
      <c r="Q619" s="27"/>
      <c r="R619" s="27" t="s">
        <v>14</v>
      </c>
      <c r="S619" s="27" t="s">
        <v>182</v>
      </c>
      <c r="T619" s="27" t="s">
        <v>1212</v>
      </c>
      <c r="U619" s="27" t="s">
        <v>34</v>
      </c>
      <c r="V619" s="27">
        <v>1</v>
      </c>
      <c r="W619" s="27" t="s">
        <v>958</v>
      </c>
      <c r="X619" s="27" t="s">
        <v>1805</v>
      </c>
      <c r="Y619" s="27"/>
      <c r="Z619" s="27" t="s">
        <v>101</v>
      </c>
      <c r="AA619" s="28"/>
      <c r="AB619" s="27" t="s">
        <v>3569</v>
      </c>
      <c r="AC619" s="29" t="s">
        <v>161</v>
      </c>
      <c r="AD619" s="27"/>
      <c r="AE619" s="27"/>
      <c r="AF619" s="27">
        <v>45831.833333333299</v>
      </c>
      <c r="AG619" s="27"/>
      <c r="AH619" s="27"/>
      <c r="AI619" s="27" t="s">
        <v>178</v>
      </c>
      <c r="AJ619" s="27" t="s">
        <v>134</v>
      </c>
      <c r="AK619" s="27" t="s">
        <v>363</v>
      </c>
      <c r="AL619" s="27" t="s">
        <v>192</v>
      </c>
      <c r="AM619" s="27" t="s">
        <v>108</v>
      </c>
      <c r="AN6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6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6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9" s="27" t="str">
        <f>TEXT(casesIPO[[#This Row],[Created On]],"yyyy / mm")</f>
        <v>2026 / 02</v>
      </c>
      <c r="AS619" s="27" t="str">
        <f>casesIPO[[#This Row],[Interaction Type]]</f>
        <v>Return / Replace / Scrap</v>
      </c>
      <c r="AT61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20" spans="1:46" x14ac:dyDescent="0.25">
      <c r="A620" s="26">
        <v>46076.5780324074</v>
      </c>
      <c r="B620" s="27" t="s">
        <v>3570</v>
      </c>
      <c r="C620" s="27" t="s">
        <v>87</v>
      </c>
      <c r="D620" s="27" t="s">
        <v>88</v>
      </c>
      <c r="E620" s="27" t="s">
        <v>89</v>
      </c>
      <c r="F620" s="27"/>
      <c r="G620" s="27" t="s">
        <v>90</v>
      </c>
      <c r="H620" s="27" t="s">
        <v>17</v>
      </c>
      <c r="I620" s="27" t="s">
        <v>148</v>
      </c>
      <c r="J620" s="27" t="s">
        <v>800</v>
      </c>
      <c r="K620" s="27" t="s">
        <v>35</v>
      </c>
      <c r="L620" s="27" t="s">
        <v>3571</v>
      </c>
      <c r="M620" s="27" t="s">
        <v>3572</v>
      </c>
      <c r="N620" s="28" t="s">
        <v>3573</v>
      </c>
      <c r="O620" s="27" t="s">
        <v>3574</v>
      </c>
      <c r="P620" s="27" t="s">
        <v>3575</v>
      </c>
      <c r="Q620" s="27"/>
      <c r="R620" s="27" t="s">
        <v>17</v>
      </c>
      <c r="S620" s="27" t="s">
        <v>148</v>
      </c>
      <c r="T620" s="27" t="s">
        <v>800</v>
      </c>
      <c r="U620" s="27" t="s">
        <v>35</v>
      </c>
      <c r="V620" s="27">
        <v>1</v>
      </c>
      <c r="W620" s="27" t="s">
        <v>266</v>
      </c>
      <c r="X620" s="27" t="s">
        <v>175</v>
      </c>
      <c r="Y620" s="27" t="s">
        <v>267</v>
      </c>
      <c r="Z620" s="27" t="s">
        <v>101</v>
      </c>
      <c r="AA620" s="28"/>
      <c r="AB620" s="27"/>
      <c r="AC620" s="29" t="s">
        <v>802</v>
      </c>
      <c r="AD620" s="27"/>
      <c r="AE620" s="27"/>
      <c r="AF620" s="27">
        <v>45907.833333333299</v>
      </c>
      <c r="AG620" s="27"/>
      <c r="AH620" s="27"/>
      <c r="AI620" s="27" t="s">
        <v>104</v>
      </c>
      <c r="AJ620" s="27" t="s">
        <v>105</v>
      </c>
      <c r="AK620" s="27" t="s">
        <v>578</v>
      </c>
      <c r="AL620" s="27" t="s">
        <v>578</v>
      </c>
      <c r="AM620" s="27" t="s">
        <v>108</v>
      </c>
      <c r="AN6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6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620" s="27" t="str">
        <f>TEXT(casesIPO[[#This Row],[Created On]],"yyyy / mm")</f>
        <v>2026 / 02</v>
      </c>
      <c r="AS620" s="27" t="str">
        <f>casesIPO[[#This Row],[Interaction Type]]</f>
        <v>Return / Replace / Scrap</v>
      </c>
      <c r="AT62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21" spans="1:46" x14ac:dyDescent="0.25">
      <c r="A621" s="26">
        <v>46077.299756944398</v>
      </c>
      <c r="B621" s="27" t="s">
        <v>3576</v>
      </c>
      <c r="C621" s="27" t="s">
        <v>87</v>
      </c>
      <c r="D621" s="27" t="s">
        <v>88</v>
      </c>
      <c r="E621" s="27" t="s">
        <v>110</v>
      </c>
      <c r="F621" s="27"/>
      <c r="G621" s="27"/>
      <c r="H621" s="27" t="s">
        <v>14</v>
      </c>
      <c r="I621" s="27" t="s">
        <v>182</v>
      </c>
      <c r="J621" s="27" t="s">
        <v>946</v>
      </c>
      <c r="K621" s="27" t="s">
        <v>34</v>
      </c>
      <c r="L621" s="27" t="s">
        <v>3577</v>
      </c>
      <c r="M621" s="27" t="s">
        <v>772</v>
      </c>
      <c r="N621" s="28" t="s">
        <v>3578</v>
      </c>
      <c r="O621" s="27" t="s">
        <v>3579</v>
      </c>
      <c r="P621" s="27" t="s">
        <v>3578</v>
      </c>
      <c r="Q621" s="27">
        <v>6</v>
      </c>
      <c r="R621" s="27" t="s">
        <v>14</v>
      </c>
      <c r="S621" s="27" t="s">
        <v>182</v>
      </c>
      <c r="T621" s="27" t="s">
        <v>946</v>
      </c>
      <c r="U621" s="27" t="s">
        <v>34</v>
      </c>
      <c r="V621" s="27">
        <v>4</v>
      </c>
      <c r="W621" s="27" t="s">
        <v>1034</v>
      </c>
      <c r="X621" s="27" t="s">
        <v>1035</v>
      </c>
      <c r="Y621" s="27"/>
      <c r="Z621" s="27" t="s">
        <v>53</v>
      </c>
      <c r="AA621" s="28"/>
      <c r="AB621" s="27" t="s">
        <v>3580</v>
      </c>
      <c r="AC621" s="29" t="s">
        <v>1515</v>
      </c>
      <c r="AD621" s="27"/>
      <c r="AE621" s="27"/>
      <c r="AF621" s="27">
        <v>45883.833333333299</v>
      </c>
      <c r="AG621" s="27"/>
      <c r="AH621" s="27"/>
      <c r="AI621" s="27" t="s">
        <v>104</v>
      </c>
      <c r="AJ621" s="27" t="s">
        <v>134</v>
      </c>
      <c r="AK621" s="27" t="s">
        <v>270</v>
      </c>
      <c r="AL621" s="27" t="s">
        <v>695</v>
      </c>
      <c r="AM621" s="27" t="s">
        <v>108</v>
      </c>
      <c r="AN6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6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6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1" s="27" t="str">
        <f>TEXT(casesIPO[[#This Row],[Created On]],"yyyy / mm")</f>
        <v>2026 / 02</v>
      </c>
      <c r="AS621" s="27" t="str">
        <f>casesIPO[[#This Row],[Interaction Type]]</f>
        <v>Return / Replace / Scrap</v>
      </c>
      <c r="AT62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22" spans="1:46" x14ac:dyDescent="0.25">
      <c r="A622" s="26">
        <v>46077.299756944398</v>
      </c>
      <c r="B622" s="27" t="s">
        <v>3576</v>
      </c>
      <c r="C622" s="27" t="s">
        <v>87</v>
      </c>
      <c r="D622" s="27" t="s">
        <v>88</v>
      </c>
      <c r="E622" s="27" t="s">
        <v>110</v>
      </c>
      <c r="F622" s="27"/>
      <c r="G622" s="27"/>
      <c r="H622" s="27" t="s">
        <v>14</v>
      </c>
      <c r="I622" s="27" t="s">
        <v>182</v>
      </c>
      <c r="J622" s="27" t="s">
        <v>946</v>
      </c>
      <c r="K622" s="27" t="s">
        <v>34</v>
      </c>
      <c r="L622" s="27" t="s">
        <v>3577</v>
      </c>
      <c r="M622" s="27" t="s">
        <v>772</v>
      </c>
      <c r="N622" s="28" t="s">
        <v>3578</v>
      </c>
      <c r="O622" s="27" t="s">
        <v>3579</v>
      </c>
      <c r="P622" s="27" t="s">
        <v>3578</v>
      </c>
      <c r="Q622" s="27">
        <v>6</v>
      </c>
      <c r="R622" s="27" t="s">
        <v>14</v>
      </c>
      <c r="S622" s="27" t="s">
        <v>182</v>
      </c>
      <c r="T622" s="27" t="s">
        <v>946</v>
      </c>
      <c r="U622" s="27" t="s">
        <v>34</v>
      </c>
      <c r="V622" s="27">
        <v>4</v>
      </c>
      <c r="W622" s="27" t="s">
        <v>1034</v>
      </c>
      <c r="X622" s="27" t="s">
        <v>1035</v>
      </c>
      <c r="Y622" s="27"/>
      <c r="Z622" s="27" t="s">
        <v>53</v>
      </c>
      <c r="AA622" s="28"/>
      <c r="AB622" s="27" t="s">
        <v>3581</v>
      </c>
      <c r="AC622" s="29" t="s">
        <v>1515</v>
      </c>
      <c r="AD622" s="27"/>
      <c r="AE622" s="27"/>
      <c r="AF622" s="27">
        <v>45883.833333333299</v>
      </c>
      <c r="AG622" s="27"/>
      <c r="AH622" s="27"/>
      <c r="AI622" s="27" t="s">
        <v>419</v>
      </c>
      <c r="AJ622" s="27" t="s">
        <v>134</v>
      </c>
      <c r="AK622" s="27" t="s">
        <v>270</v>
      </c>
      <c r="AL622" s="27" t="s">
        <v>695</v>
      </c>
      <c r="AM622" s="27" t="s">
        <v>108</v>
      </c>
      <c r="AN6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6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6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2" s="27" t="str">
        <f>TEXT(casesIPO[[#This Row],[Created On]],"yyyy / mm")</f>
        <v>2026 / 02</v>
      </c>
      <c r="AS622" s="27" t="str">
        <f>casesIPO[[#This Row],[Interaction Type]]</f>
        <v>Return / Replace / Scrap</v>
      </c>
      <c r="AT6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23" spans="1:46" x14ac:dyDescent="0.25">
      <c r="A623" s="26">
        <v>46077.299756944398</v>
      </c>
      <c r="B623" s="27" t="s">
        <v>3576</v>
      </c>
      <c r="C623" s="27" t="s">
        <v>87</v>
      </c>
      <c r="D623" s="27" t="s">
        <v>88</v>
      </c>
      <c r="E623" s="27" t="s">
        <v>110</v>
      </c>
      <c r="F623" s="27"/>
      <c r="G623" s="27"/>
      <c r="H623" s="27" t="s">
        <v>14</v>
      </c>
      <c r="I623" s="27" t="s">
        <v>182</v>
      </c>
      <c r="J623" s="27" t="s">
        <v>946</v>
      </c>
      <c r="K623" s="27" t="s">
        <v>34</v>
      </c>
      <c r="L623" s="27" t="s">
        <v>3577</v>
      </c>
      <c r="M623" s="27" t="s">
        <v>772</v>
      </c>
      <c r="N623" s="28" t="s">
        <v>3578</v>
      </c>
      <c r="O623" s="27" t="s">
        <v>3579</v>
      </c>
      <c r="P623" s="27" t="s">
        <v>3578</v>
      </c>
      <c r="Q623" s="27">
        <v>6</v>
      </c>
      <c r="R623" s="27" t="s">
        <v>14</v>
      </c>
      <c r="S623" s="27" t="s">
        <v>182</v>
      </c>
      <c r="T623" s="27" t="s">
        <v>946</v>
      </c>
      <c r="U623" s="27" t="s">
        <v>34</v>
      </c>
      <c r="V623" s="27">
        <v>4</v>
      </c>
      <c r="W623" s="27" t="s">
        <v>1034</v>
      </c>
      <c r="X623" s="27" t="s">
        <v>1035</v>
      </c>
      <c r="Y623" s="27"/>
      <c r="Z623" s="27" t="s">
        <v>53</v>
      </c>
      <c r="AA623" s="28"/>
      <c r="AB623" s="27" t="s">
        <v>3582</v>
      </c>
      <c r="AC623" s="29" t="s">
        <v>3583</v>
      </c>
      <c r="AD623" s="27"/>
      <c r="AE623" s="27"/>
      <c r="AF623" s="27">
        <v>45883.833333333299</v>
      </c>
      <c r="AG623" s="27"/>
      <c r="AH623" s="27"/>
      <c r="AI623" s="27" t="s">
        <v>104</v>
      </c>
      <c r="AJ623" s="27" t="s">
        <v>134</v>
      </c>
      <c r="AK623" s="27" t="s">
        <v>270</v>
      </c>
      <c r="AL623" s="27" t="s">
        <v>695</v>
      </c>
      <c r="AM623" s="27" t="s">
        <v>108</v>
      </c>
      <c r="AN6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6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6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3" s="27" t="str">
        <f>TEXT(casesIPO[[#This Row],[Created On]],"yyyy / mm")</f>
        <v>2026 / 02</v>
      </c>
      <c r="AS623" s="27" t="str">
        <f>casesIPO[[#This Row],[Interaction Type]]</f>
        <v>Return / Replace / Scrap</v>
      </c>
      <c r="AT62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24" spans="1:46" x14ac:dyDescent="0.25">
      <c r="A624" s="26">
        <v>46077.299756944398</v>
      </c>
      <c r="B624" s="27" t="s">
        <v>3576</v>
      </c>
      <c r="C624" s="27" t="s">
        <v>87</v>
      </c>
      <c r="D624" s="27" t="s">
        <v>88</v>
      </c>
      <c r="E624" s="27" t="s">
        <v>110</v>
      </c>
      <c r="F624" s="27"/>
      <c r="G624" s="27"/>
      <c r="H624" s="27" t="s">
        <v>14</v>
      </c>
      <c r="I624" s="27" t="s">
        <v>182</v>
      </c>
      <c r="J624" s="27" t="s">
        <v>946</v>
      </c>
      <c r="K624" s="27" t="s">
        <v>34</v>
      </c>
      <c r="L624" s="27" t="s">
        <v>3577</v>
      </c>
      <c r="M624" s="27" t="s">
        <v>772</v>
      </c>
      <c r="N624" s="28" t="s">
        <v>3578</v>
      </c>
      <c r="O624" s="27" t="s">
        <v>3579</v>
      </c>
      <c r="P624" s="27" t="s">
        <v>3578</v>
      </c>
      <c r="Q624" s="27">
        <v>6</v>
      </c>
      <c r="R624" s="27" t="s">
        <v>14</v>
      </c>
      <c r="S624" s="27" t="s">
        <v>182</v>
      </c>
      <c r="T624" s="27" t="s">
        <v>946</v>
      </c>
      <c r="U624" s="27" t="s">
        <v>34</v>
      </c>
      <c r="V624" s="27">
        <v>4</v>
      </c>
      <c r="W624" s="27" t="s">
        <v>1034</v>
      </c>
      <c r="X624" s="27" t="s">
        <v>1035</v>
      </c>
      <c r="Y624" s="27"/>
      <c r="Z624" s="27" t="s">
        <v>53</v>
      </c>
      <c r="AA624" s="28"/>
      <c r="AB624" s="27" t="s">
        <v>3584</v>
      </c>
      <c r="AC624" s="29" t="s">
        <v>3583</v>
      </c>
      <c r="AD624" s="27"/>
      <c r="AE624" s="27"/>
      <c r="AF624" s="27">
        <v>45883.833333333299</v>
      </c>
      <c r="AG624" s="27"/>
      <c r="AH624" s="27"/>
      <c r="AI624" s="27" t="s">
        <v>419</v>
      </c>
      <c r="AJ624" s="27" t="s">
        <v>134</v>
      </c>
      <c r="AK624" s="27" t="s">
        <v>270</v>
      </c>
      <c r="AL624" s="27" t="s">
        <v>695</v>
      </c>
      <c r="AM624" s="27" t="s">
        <v>108</v>
      </c>
      <c r="AN6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6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6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4" s="27" t="str">
        <f>TEXT(casesIPO[[#This Row],[Created On]],"yyyy / mm")</f>
        <v>2026 / 02</v>
      </c>
      <c r="AS624" s="27" t="str">
        <f>casesIPO[[#This Row],[Interaction Type]]</f>
        <v>Return / Replace / Scrap</v>
      </c>
      <c r="AT62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25" spans="1:46" x14ac:dyDescent="0.25">
      <c r="A625" s="26">
        <v>46077.336944444403</v>
      </c>
      <c r="B625" s="27" t="s">
        <v>3585</v>
      </c>
      <c r="C625" s="27" t="s">
        <v>87</v>
      </c>
      <c r="D625" s="27" t="s">
        <v>194</v>
      </c>
      <c r="E625" s="27" t="s">
        <v>195</v>
      </c>
      <c r="F625" s="27"/>
      <c r="G625" s="27"/>
      <c r="H625" s="27" t="s">
        <v>14</v>
      </c>
      <c r="I625" s="27" t="s">
        <v>182</v>
      </c>
      <c r="J625" s="27" t="s">
        <v>730</v>
      </c>
      <c r="K625" s="27" t="s">
        <v>34</v>
      </c>
      <c r="L625" s="27" t="s">
        <v>3586</v>
      </c>
      <c r="M625" s="27" t="s">
        <v>872</v>
      </c>
      <c r="N625" s="28" t="s">
        <v>3587</v>
      </c>
      <c r="O625" s="27" t="s">
        <v>3104</v>
      </c>
      <c r="P625" s="27" t="s">
        <v>3587</v>
      </c>
      <c r="Q625" s="27">
        <v>2</v>
      </c>
      <c r="R625" s="27" t="s">
        <v>14</v>
      </c>
      <c r="S625" s="27" t="s">
        <v>182</v>
      </c>
      <c r="T625" s="27" t="s">
        <v>730</v>
      </c>
      <c r="U625" s="27" t="s">
        <v>34</v>
      </c>
      <c r="V625" s="27">
        <v>12</v>
      </c>
      <c r="W625" s="27" t="s">
        <v>364</v>
      </c>
      <c r="X625" s="27" t="s">
        <v>757</v>
      </c>
      <c r="Y625" s="27"/>
      <c r="Z625" s="27" t="s">
        <v>53</v>
      </c>
      <c r="AA625" s="28"/>
      <c r="AB625" s="27"/>
      <c r="AC625" s="29"/>
      <c r="AD625" s="27"/>
      <c r="AE625" s="27"/>
      <c r="AF625" s="27">
        <v>46075.791666666701</v>
      </c>
      <c r="AG625" s="27"/>
      <c r="AH625" s="27"/>
      <c r="AI625" s="27" t="s">
        <v>204</v>
      </c>
      <c r="AJ625" s="27" t="s">
        <v>105</v>
      </c>
      <c r="AK625" s="27" t="s">
        <v>1516</v>
      </c>
      <c r="AL625" s="27" t="s">
        <v>1516</v>
      </c>
      <c r="AM625" s="27" t="s">
        <v>108</v>
      </c>
      <c r="AN6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6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6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5" s="27" t="str">
        <f>TEXT(casesIPO[[#This Row],[Created On]],"yyyy / mm")</f>
        <v>2026 / 02</v>
      </c>
      <c r="AS625" s="27" t="str">
        <f>casesIPO[[#This Row],[Interaction Type]]</f>
        <v>Credit / Debit Request</v>
      </c>
      <c r="AT6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26" spans="1:46" x14ac:dyDescent="0.25">
      <c r="A626" s="26">
        <v>46077.344942129603</v>
      </c>
      <c r="B626" s="27" t="s">
        <v>3588</v>
      </c>
      <c r="C626" s="27" t="s">
        <v>87</v>
      </c>
      <c r="D626" s="27" t="s">
        <v>88</v>
      </c>
      <c r="E626" s="27" t="s">
        <v>110</v>
      </c>
      <c r="F626" s="27"/>
      <c r="G626" s="27"/>
      <c r="H626" s="27" t="s">
        <v>12</v>
      </c>
      <c r="I626" s="27" t="s">
        <v>111</v>
      </c>
      <c r="J626" s="27" t="s">
        <v>350</v>
      </c>
      <c r="K626" s="27" t="s">
        <v>33</v>
      </c>
      <c r="L626" s="27" t="s">
        <v>3589</v>
      </c>
      <c r="M626" s="27" t="s">
        <v>1235</v>
      </c>
      <c r="N626" s="28" t="s">
        <v>3590</v>
      </c>
      <c r="O626" s="27" t="s">
        <v>3591</v>
      </c>
      <c r="P626" s="27" t="s">
        <v>3592</v>
      </c>
      <c r="Q626" s="27">
        <v>1</v>
      </c>
      <c r="R626" s="27" t="s">
        <v>12</v>
      </c>
      <c r="S626" s="27" t="s">
        <v>111</v>
      </c>
      <c r="T626" s="27" t="s">
        <v>350</v>
      </c>
      <c r="U626" s="27" t="s">
        <v>33</v>
      </c>
      <c r="V626" s="27">
        <v>13</v>
      </c>
      <c r="W626" s="27" t="s">
        <v>119</v>
      </c>
      <c r="X626" s="27" t="s">
        <v>570</v>
      </c>
      <c r="Y626" s="27"/>
      <c r="Z626" s="27" t="s">
        <v>101</v>
      </c>
      <c r="AA626" s="28"/>
      <c r="AB626" s="27" t="s">
        <v>3593</v>
      </c>
      <c r="AC626" s="29"/>
      <c r="AD626" s="27"/>
      <c r="AE626" s="27"/>
      <c r="AF626" s="27">
        <v>45917.833333333299</v>
      </c>
      <c r="AG626" s="27"/>
      <c r="AH626" s="27"/>
      <c r="AI626" s="27" t="s">
        <v>104</v>
      </c>
      <c r="AJ626" s="27" t="s">
        <v>105</v>
      </c>
      <c r="AK626" s="27" t="s">
        <v>106</v>
      </c>
      <c r="AL626" s="27" t="s">
        <v>122</v>
      </c>
      <c r="AM626" s="27" t="s">
        <v>108</v>
      </c>
      <c r="AN6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6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6" s="27" t="str">
        <f>TEXT(casesIPO[[#This Row],[Created On]],"yyyy / mm")</f>
        <v>2026 / 02</v>
      </c>
      <c r="AS626" s="27" t="str">
        <f>casesIPO[[#This Row],[Interaction Type]]</f>
        <v>Return / Replace / Scrap</v>
      </c>
      <c r="AT6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27" spans="1:46" x14ac:dyDescent="0.25">
      <c r="A627" s="26">
        <v>46077.365011574097</v>
      </c>
      <c r="B627" s="27" t="s">
        <v>3594</v>
      </c>
      <c r="C627" s="27" t="s">
        <v>87</v>
      </c>
      <c r="D627" s="27" t="s">
        <v>88</v>
      </c>
      <c r="E627" s="27" t="s">
        <v>110</v>
      </c>
      <c r="F627" s="27"/>
      <c r="G627" s="27"/>
      <c r="H627" s="27" t="s">
        <v>14</v>
      </c>
      <c r="I627" s="27" t="s">
        <v>182</v>
      </c>
      <c r="J627" s="27" t="s">
        <v>1402</v>
      </c>
      <c r="K627" s="27" t="s">
        <v>34</v>
      </c>
      <c r="L627" s="27" t="s">
        <v>3595</v>
      </c>
      <c r="M627" s="27" t="s">
        <v>2100</v>
      </c>
      <c r="N627" s="28" t="s">
        <v>3596</v>
      </c>
      <c r="O627" s="27" t="s">
        <v>3597</v>
      </c>
      <c r="P627" s="27" t="s">
        <v>3598</v>
      </c>
      <c r="Q627" s="27">
        <v>3</v>
      </c>
      <c r="R627" s="27" t="s">
        <v>14</v>
      </c>
      <c r="S627" s="27" t="s">
        <v>182</v>
      </c>
      <c r="T627" s="27" t="s">
        <v>1402</v>
      </c>
      <c r="U627" s="27" t="s">
        <v>34</v>
      </c>
      <c r="V627" s="27">
        <v>1</v>
      </c>
      <c r="W627" s="27" t="s">
        <v>119</v>
      </c>
      <c r="X627" s="27" t="s">
        <v>120</v>
      </c>
      <c r="Y627" s="27"/>
      <c r="Z627" s="27" t="s">
        <v>101</v>
      </c>
      <c r="AA627" s="28"/>
      <c r="AB627" s="27" t="s">
        <v>3599</v>
      </c>
      <c r="AC627" s="29" t="s">
        <v>1515</v>
      </c>
      <c r="AD627" s="27"/>
      <c r="AE627" s="27"/>
      <c r="AF627" s="27">
        <v>46061.791666666701</v>
      </c>
      <c r="AG627" s="27"/>
      <c r="AH627" s="27"/>
      <c r="AI627" s="27" t="s">
        <v>104</v>
      </c>
      <c r="AJ627" s="27" t="s">
        <v>105</v>
      </c>
      <c r="AK627" s="27" t="s">
        <v>1516</v>
      </c>
      <c r="AL627" s="27" t="s">
        <v>1196</v>
      </c>
      <c r="AM627" s="27" t="s">
        <v>108</v>
      </c>
      <c r="AN6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6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7" s="27" t="str">
        <f>TEXT(casesIPO[[#This Row],[Created On]],"yyyy / mm")</f>
        <v>2026 / 02</v>
      </c>
      <c r="AS627" s="27" t="str">
        <f>casesIPO[[#This Row],[Interaction Type]]</f>
        <v>Return / Replace / Scrap</v>
      </c>
      <c r="AT6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28" spans="1:46" x14ac:dyDescent="0.25">
      <c r="A628" s="26">
        <v>46077.3815046296</v>
      </c>
      <c r="B628" s="27" t="s">
        <v>3600</v>
      </c>
      <c r="C628" s="27" t="s">
        <v>87</v>
      </c>
      <c r="D628" s="27" t="s">
        <v>88</v>
      </c>
      <c r="E628" s="27" t="s">
        <v>89</v>
      </c>
      <c r="F628" s="27"/>
      <c r="G628" s="27" t="s">
        <v>168</v>
      </c>
      <c r="H628" s="27" t="s">
        <v>14</v>
      </c>
      <c r="I628" s="27" t="s">
        <v>182</v>
      </c>
      <c r="J628" s="27" t="s">
        <v>953</v>
      </c>
      <c r="K628" s="27" t="s">
        <v>34</v>
      </c>
      <c r="L628" s="27" t="s">
        <v>3601</v>
      </c>
      <c r="M628" s="27" t="s">
        <v>3602</v>
      </c>
      <c r="N628" s="28" t="s">
        <v>3603</v>
      </c>
      <c r="O628" s="27" t="s">
        <v>3604</v>
      </c>
      <c r="P628" s="27" t="s">
        <v>3603</v>
      </c>
      <c r="Q628" s="27">
        <v>1</v>
      </c>
      <c r="R628" s="27" t="s">
        <v>14</v>
      </c>
      <c r="S628" s="27" t="s">
        <v>182</v>
      </c>
      <c r="T628" s="27" t="s">
        <v>953</v>
      </c>
      <c r="U628" s="27" t="s">
        <v>34</v>
      </c>
      <c r="V628" s="27">
        <v>1</v>
      </c>
      <c r="W628" s="27" t="s">
        <v>958</v>
      </c>
      <c r="X628" s="27" t="s">
        <v>3558</v>
      </c>
      <c r="Y628" s="27"/>
      <c r="Z628" s="27" t="s">
        <v>101</v>
      </c>
      <c r="AA628" s="28"/>
      <c r="AB628" s="27" t="s">
        <v>3605</v>
      </c>
      <c r="AC628" s="29" t="s">
        <v>190</v>
      </c>
      <c r="AD628" s="27"/>
      <c r="AE628" s="27"/>
      <c r="AF628" s="27">
        <v>44481.833333333299</v>
      </c>
      <c r="AG628" s="27"/>
      <c r="AH628" s="27"/>
      <c r="AI628" s="27" t="s">
        <v>104</v>
      </c>
      <c r="AJ628" s="27" t="s">
        <v>105</v>
      </c>
      <c r="AK628" s="27" t="s">
        <v>1516</v>
      </c>
      <c r="AL628" s="27" t="s">
        <v>192</v>
      </c>
      <c r="AM628" s="27" t="s">
        <v>108</v>
      </c>
      <c r="AN6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6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Adjustment Ports</v>
      </c>
      <c r="AQ6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8" s="27" t="str">
        <f>TEXT(casesIPO[[#This Row],[Created On]],"yyyy / mm")</f>
        <v>2026 / 02</v>
      </c>
      <c r="AS628" s="27" t="str">
        <f>casesIPO[[#This Row],[Interaction Type]]</f>
        <v>Return / Replace / Scrap</v>
      </c>
      <c r="AT62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29" spans="1:46" x14ac:dyDescent="0.25">
      <c r="A629" s="26">
        <v>46077.440520833297</v>
      </c>
      <c r="B629" s="27" t="s">
        <v>3606</v>
      </c>
      <c r="C629" s="27" t="s">
        <v>87</v>
      </c>
      <c r="D629" s="27" t="s">
        <v>88</v>
      </c>
      <c r="E629" s="27" t="s">
        <v>89</v>
      </c>
      <c r="F629" s="27"/>
      <c r="G629" s="27" t="s">
        <v>90</v>
      </c>
      <c r="H629" s="27" t="s">
        <v>720</v>
      </c>
      <c r="I629" s="27" t="s">
        <v>148</v>
      </c>
      <c r="J629" s="27" t="s">
        <v>161</v>
      </c>
      <c r="K629" s="27" t="s">
        <v>31</v>
      </c>
      <c r="L629" s="27" t="s">
        <v>3607</v>
      </c>
      <c r="M629" s="27" t="s">
        <v>1495</v>
      </c>
      <c r="N629" s="28" t="s">
        <v>3608</v>
      </c>
      <c r="O629" s="27" t="s">
        <v>3609</v>
      </c>
      <c r="P629" s="27" t="s">
        <v>3610</v>
      </c>
      <c r="Q629" s="27">
        <v>1</v>
      </c>
      <c r="R629" s="27" t="s">
        <v>720</v>
      </c>
      <c r="S629" s="27" t="s">
        <v>148</v>
      </c>
      <c r="T629" s="27" t="s">
        <v>161</v>
      </c>
      <c r="U629" s="27" t="s">
        <v>31</v>
      </c>
      <c r="V629" s="27">
        <v>10</v>
      </c>
      <c r="W629" s="27" t="s">
        <v>98</v>
      </c>
      <c r="X629" s="27" t="s">
        <v>317</v>
      </c>
      <c r="Y629" s="27"/>
      <c r="Z629" s="27" t="s">
        <v>101</v>
      </c>
      <c r="AA629" s="28"/>
      <c r="AB629" s="27" t="s">
        <v>3611</v>
      </c>
      <c r="AC629" s="29" t="s">
        <v>3612</v>
      </c>
      <c r="AD629" s="27" t="s">
        <v>3613</v>
      </c>
      <c r="AE629" s="27"/>
      <c r="AF629" s="27">
        <v>46041.791666666701</v>
      </c>
      <c r="AG629" s="27"/>
      <c r="AH629" s="27"/>
      <c r="AI629" s="27" t="s">
        <v>178</v>
      </c>
      <c r="AJ629" s="27" t="s">
        <v>134</v>
      </c>
      <c r="AK629" s="27" t="s">
        <v>1931</v>
      </c>
      <c r="AL629" s="27" t="s">
        <v>180</v>
      </c>
      <c r="AM629" s="27" t="s">
        <v>108</v>
      </c>
      <c r="AN6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6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6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6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9" s="27" t="str">
        <f>TEXT(casesIPO[[#This Row],[Created On]],"yyyy / mm")</f>
        <v>2026 / 02</v>
      </c>
      <c r="AS629" s="27" t="str">
        <f>casesIPO[[#This Row],[Interaction Type]]</f>
        <v>Return / Replace / Scrap</v>
      </c>
      <c r="AT62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30" spans="1:46" x14ac:dyDescent="0.25">
      <c r="A630" s="26">
        <v>46077.459340277797</v>
      </c>
      <c r="B630" s="27" t="s">
        <v>3614</v>
      </c>
      <c r="C630" s="27" t="s">
        <v>87</v>
      </c>
      <c r="D630" s="27" t="s">
        <v>194</v>
      </c>
      <c r="E630" s="27" t="s">
        <v>195</v>
      </c>
      <c r="F630" s="27"/>
      <c r="G630" s="27"/>
      <c r="H630" s="27" t="s">
        <v>14</v>
      </c>
      <c r="I630" s="27" t="s">
        <v>182</v>
      </c>
      <c r="J630" s="27" t="s">
        <v>3615</v>
      </c>
      <c r="K630" s="27" t="s">
        <v>34</v>
      </c>
      <c r="L630" s="27" t="s">
        <v>3616</v>
      </c>
      <c r="M630" s="27" t="s">
        <v>401</v>
      </c>
      <c r="N630" s="28" t="s">
        <v>3617</v>
      </c>
      <c r="O630" s="27" t="s">
        <v>3618</v>
      </c>
      <c r="P630" s="27" t="s">
        <v>3617</v>
      </c>
      <c r="Q630" s="27">
        <v>1</v>
      </c>
      <c r="R630" s="27" t="s">
        <v>14</v>
      </c>
      <c r="S630" s="27" t="s">
        <v>182</v>
      </c>
      <c r="T630" s="27" t="s">
        <v>3615</v>
      </c>
      <c r="U630" s="27" t="s">
        <v>34</v>
      </c>
      <c r="V630" s="27">
        <v>1</v>
      </c>
      <c r="W630" s="27" t="s">
        <v>364</v>
      </c>
      <c r="X630" s="27" t="s">
        <v>365</v>
      </c>
      <c r="Y630" s="27"/>
      <c r="Z630" s="27" t="s">
        <v>53</v>
      </c>
      <c r="AA630" s="28"/>
      <c r="AB630" s="27"/>
      <c r="AC630" s="29"/>
      <c r="AD630" s="27"/>
      <c r="AE630" s="27"/>
      <c r="AF630" s="27">
        <v>46068.791666666701</v>
      </c>
      <c r="AG630" s="27"/>
      <c r="AH630" s="27"/>
      <c r="AI630" s="27" t="s">
        <v>204</v>
      </c>
      <c r="AJ630" s="27" t="s">
        <v>105</v>
      </c>
      <c r="AK630" s="27" t="s">
        <v>1516</v>
      </c>
      <c r="AL630" s="27" t="s">
        <v>1516</v>
      </c>
      <c r="AM630" s="27" t="s">
        <v>108</v>
      </c>
      <c r="AN6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6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6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0" s="27" t="str">
        <f>TEXT(casesIPO[[#This Row],[Created On]],"yyyy / mm")</f>
        <v>2026 / 02</v>
      </c>
      <c r="AS630" s="27" t="str">
        <f>casesIPO[[#This Row],[Interaction Type]]</f>
        <v>Credit / Debit Request</v>
      </c>
      <c r="AT6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31" spans="1:46" x14ac:dyDescent="0.25">
      <c r="A631" s="26">
        <v>46077.577372685198</v>
      </c>
      <c r="B631" s="27" t="s">
        <v>3619</v>
      </c>
      <c r="C631" s="27" t="s">
        <v>87</v>
      </c>
      <c r="D631" s="27" t="s">
        <v>88</v>
      </c>
      <c r="E631" s="27" t="s">
        <v>110</v>
      </c>
      <c r="F631" s="27"/>
      <c r="G631" s="27"/>
      <c r="H631" s="27" t="s">
        <v>16</v>
      </c>
      <c r="I631" s="27" t="s">
        <v>469</v>
      </c>
      <c r="J631" s="27" t="s">
        <v>469</v>
      </c>
      <c r="K631" s="27" t="s">
        <v>288</v>
      </c>
      <c r="L631" s="27" t="s">
        <v>3620</v>
      </c>
      <c r="M631" s="27" t="s">
        <v>3219</v>
      </c>
      <c r="N631" s="28" t="s">
        <v>3220</v>
      </c>
      <c r="O631" s="27" t="s">
        <v>3221</v>
      </c>
      <c r="P631" s="27" t="s">
        <v>3222</v>
      </c>
      <c r="Q631" s="27">
        <v>1</v>
      </c>
      <c r="R631" s="27" t="s">
        <v>16</v>
      </c>
      <c r="S631" s="27" t="s">
        <v>469</v>
      </c>
      <c r="T631" s="27" t="s">
        <v>469</v>
      </c>
      <c r="U631" s="27" t="s">
        <v>288</v>
      </c>
      <c r="V631" s="27">
        <v>5</v>
      </c>
      <c r="W631" s="27" t="s">
        <v>119</v>
      </c>
      <c r="X631" s="27" t="s">
        <v>570</v>
      </c>
      <c r="Y631" s="27"/>
      <c r="Z631" s="27" t="s">
        <v>101</v>
      </c>
      <c r="AA631" s="28"/>
      <c r="AB631" s="27" t="s">
        <v>3223</v>
      </c>
      <c r="AC631" s="29" t="s">
        <v>3621</v>
      </c>
      <c r="AD631" s="27"/>
      <c r="AE631" s="27">
        <v>46065.041666666701</v>
      </c>
      <c r="AF631" s="27"/>
      <c r="AG631" s="27"/>
      <c r="AH631" s="27"/>
      <c r="AI631" s="27" t="s">
        <v>104</v>
      </c>
      <c r="AJ631" s="27" t="s">
        <v>105</v>
      </c>
      <c r="AK631" s="27" t="s">
        <v>1105</v>
      </c>
      <c r="AL631" s="27" t="s">
        <v>1105</v>
      </c>
      <c r="AM631" s="27" t="s">
        <v>108</v>
      </c>
      <c r="AN6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6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6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1" s="27" t="str">
        <f>TEXT(casesIPO[[#This Row],[Created On]],"yyyy / mm")</f>
        <v>2026 / 02</v>
      </c>
      <c r="AS631" s="27" t="str">
        <f>casesIPO[[#This Row],[Interaction Type]]</f>
        <v>Return / Replace / Scrap</v>
      </c>
      <c r="AT63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32" spans="1:46" x14ac:dyDescent="0.25">
      <c r="A632" s="26">
        <v>46077.681817129604</v>
      </c>
      <c r="B632" s="27" t="s">
        <v>3622</v>
      </c>
      <c r="C632" s="27" t="s">
        <v>87</v>
      </c>
      <c r="D632" s="27" t="s">
        <v>88</v>
      </c>
      <c r="E632" s="27" t="s">
        <v>62</v>
      </c>
      <c r="F632" s="27"/>
      <c r="G632" s="27"/>
      <c r="H632" s="27" t="s">
        <v>720</v>
      </c>
      <c r="I632" s="27" t="s">
        <v>148</v>
      </c>
      <c r="J632" s="27" t="s">
        <v>636</v>
      </c>
      <c r="K632" s="27" t="s">
        <v>31</v>
      </c>
      <c r="L632" s="27" t="s">
        <v>3623</v>
      </c>
      <c r="M632" s="27" t="s">
        <v>3624</v>
      </c>
      <c r="N632" s="28" t="s">
        <v>3625</v>
      </c>
      <c r="O632" s="27" t="s">
        <v>3626</v>
      </c>
      <c r="P632" s="27" t="s">
        <v>3627</v>
      </c>
      <c r="Q632" s="27">
        <v>1</v>
      </c>
      <c r="R632" s="27" t="s">
        <v>17</v>
      </c>
      <c r="S632" s="27" t="s">
        <v>148</v>
      </c>
      <c r="T632" s="27" t="s">
        <v>636</v>
      </c>
      <c r="U632" s="27" t="s">
        <v>35</v>
      </c>
      <c r="V632" s="27">
        <v>10</v>
      </c>
      <c r="W632" s="27" t="s">
        <v>346</v>
      </c>
      <c r="X632" s="27" t="s">
        <v>347</v>
      </c>
      <c r="Y632" s="27"/>
      <c r="Z632" s="27" t="s">
        <v>285</v>
      </c>
      <c r="AA632" s="28"/>
      <c r="AB632" s="27" t="s">
        <v>2224</v>
      </c>
      <c r="AC632" s="29"/>
      <c r="AD632" s="27"/>
      <c r="AE632" s="27"/>
      <c r="AF632" s="27">
        <v>46070.791666666701</v>
      </c>
      <c r="AG632" s="27"/>
      <c r="AH632" s="27"/>
      <c r="AI632" s="27" t="s">
        <v>104</v>
      </c>
      <c r="AJ632" s="27" t="s">
        <v>134</v>
      </c>
      <c r="AK632" s="27" t="s">
        <v>106</v>
      </c>
      <c r="AL632" s="27" t="s">
        <v>803</v>
      </c>
      <c r="AM632" s="27" t="s">
        <v>108</v>
      </c>
      <c r="AN6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6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2" s="27" t="str">
        <f>TEXT(casesIPO[[#This Row],[Created On]],"yyyy / mm")</f>
        <v>2026 / 02</v>
      </c>
      <c r="AS632" s="27" t="str">
        <f>casesIPO[[#This Row],[Interaction Type]]</f>
        <v>Return / Replace / Scrap</v>
      </c>
      <c r="AT63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33" spans="1:46" x14ac:dyDescent="0.25">
      <c r="A633" s="26">
        <v>46077.787002314799</v>
      </c>
      <c r="B633" s="27" t="s">
        <v>3628</v>
      </c>
      <c r="C633" s="27" t="s">
        <v>87</v>
      </c>
      <c r="D633" s="27" t="s">
        <v>88</v>
      </c>
      <c r="E633" s="27" t="s">
        <v>110</v>
      </c>
      <c r="F633" s="27"/>
      <c r="G633" s="27"/>
      <c r="H633" s="27" t="s">
        <v>17</v>
      </c>
      <c r="I633" s="27" t="s">
        <v>148</v>
      </c>
      <c r="J633" s="27" t="s">
        <v>169</v>
      </c>
      <c r="K633" s="27" t="s">
        <v>31</v>
      </c>
      <c r="L633" s="27" t="s">
        <v>3629</v>
      </c>
      <c r="M633" s="27" t="s">
        <v>880</v>
      </c>
      <c r="N633" s="28" t="s">
        <v>3630</v>
      </c>
      <c r="O633" s="27" t="s">
        <v>3631</v>
      </c>
      <c r="P633" s="27" t="s">
        <v>3632</v>
      </c>
      <c r="Q633" s="27"/>
      <c r="R633" s="27"/>
      <c r="S633" s="27"/>
      <c r="T633" s="27"/>
      <c r="U633" s="27"/>
      <c r="V633" s="27">
        <v>6</v>
      </c>
      <c r="W633" s="27"/>
      <c r="X633" s="27"/>
      <c r="Y633" s="27"/>
      <c r="Z633" s="27"/>
      <c r="AA633" s="28"/>
      <c r="AB633" s="27" t="s">
        <v>884</v>
      </c>
      <c r="AC633" s="29"/>
      <c r="AD633" s="27"/>
      <c r="AE633" s="27"/>
      <c r="AF633" s="27">
        <v>46050.791666666701</v>
      </c>
      <c r="AG633" s="27"/>
      <c r="AH633" s="27"/>
      <c r="AI633" s="27"/>
      <c r="AJ633" s="27" t="s">
        <v>134</v>
      </c>
      <c r="AK633" s="27" t="s">
        <v>106</v>
      </c>
      <c r="AL633" s="27" t="s">
        <v>106</v>
      </c>
      <c r="AM633" s="27" t="s">
        <v>108</v>
      </c>
      <c r="AN6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3" s="27" t="str">
        <f>TEXT(casesIPO[[#This Row],[Created On]],"yyyy / mm")</f>
        <v>2026 / 02</v>
      </c>
      <c r="AS633" s="27" t="str">
        <f>casesIPO[[#This Row],[Interaction Type]]</f>
        <v>Return / Replace / Scrap</v>
      </c>
      <c r="AT63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34" spans="1:46" x14ac:dyDescent="0.25">
      <c r="A634" s="26">
        <v>46078.481388888897</v>
      </c>
      <c r="B634" s="27" t="s">
        <v>3633</v>
      </c>
      <c r="C634" s="27" t="s">
        <v>87</v>
      </c>
      <c r="D634" s="27" t="s">
        <v>88</v>
      </c>
      <c r="E634" s="27" t="s">
        <v>110</v>
      </c>
      <c r="F634" s="27"/>
      <c r="G634" s="27"/>
      <c r="H634" s="27" t="s">
        <v>14</v>
      </c>
      <c r="I634" s="27" t="s">
        <v>182</v>
      </c>
      <c r="J634" s="27" t="s">
        <v>946</v>
      </c>
      <c r="K634" s="27" t="s">
        <v>34</v>
      </c>
      <c r="L634" s="27" t="s">
        <v>3634</v>
      </c>
      <c r="M634" s="27" t="s">
        <v>3635</v>
      </c>
      <c r="N634" s="28" t="s">
        <v>3636</v>
      </c>
      <c r="O634" s="27" t="s">
        <v>3637</v>
      </c>
      <c r="P634" s="27"/>
      <c r="Q634" s="27">
        <v>4</v>
      </c>
      <c r="R634" s="27" t="s">
        <v>14</v>
      </c>
      <c r="S634" s="27" t="s">
        <v>182</v>
      </c>
      <c r="T634" s="27" t="s">
        <v>946</v>
      </c>
      <c r="U634" s="27" t="s">
        <v>34</v>
      </c>
      <c r="V634" s="27">
        <v>1</v>
      </c>
      <c r="W634" s="27" t="s">
        <v>119</v>
      </c>
      <c r="X634" s="27" t="s">
        <v>570</v>
      </c>
      <c r="Y634" s="27"/>
      <c r="Z634" s="27" t="s">
        <v>101</v>
      </c>
      <c r="AA634" s="28"/>
      <c r="AB634" s="27" t="s">
        <v>3638</v>
      </c>
      <c r="AC634" s="29" t="s">
        <v>1515</v>
      </c>
      <c r="AD634" s="27"/>
      <c r="AE634" s="27"/>
      <c r="AF634" s="27">
        <v>45942.833333333299</v>
      </c>
      <c r="AG634" s="27"/>
      <c r="AH634" s="27"/>
      <c r="AI634" s="27" t="s">
        <v>104</v>
      </c>
      <c r="AJ634" s="27" t="s">
        <v>105</v>
      </c>
      <c r="AK634" s="27" t="s">
        <v>1516</v>
      </c>
      <c r="AL634" s="27" t="s">
        <v>192</v>
      </c>
      <c r="AM634" s="27" t="s">
        <v>108</v>
      </c>
      <c r="AN6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6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4" s="27" t="str">
        <f>TEXT(casesIPO[[#This Row],[Created On]],"yyyy / mm")</f>
        <v>2026 / 02</v>
      </c>
      <c r="AS634" s="27" t="str">
        <f>casesIPO[[#This Row],[Interaction Type]]</f>
        <v>Return / Replace / Scrap</v>
      </c>
      <c r="AT6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35" spans="1:46" x14ac:dyDescent="0.25">
      <c r="A635" s="26">
        <v>46078.483194444401</v>
      </c>
      <c r="B635" s="27" t="s">
        <v>3639</v>
      </c>
      <c r="C635" s="27" t="s">
        <v>87</v>
      </c>
      <c r="D635" s="27" t="s">
        <v>88</v>
      </c>
      <c r="E635" s="27" t="s">
        <v>62</v>
      </c>
      <c r="F635" s="27"/>
      <c r="G635" s="27"/>
      <c r="H635" s="27" t="s">
        <v>286</v>
      </c>
      <c r="I635" s="27" t="s">
        <v>148</v>
      </c>
      <c r="J635" s="27" t="s">
        <v>2020</v>
      </c>
      <c r="K635" s="27" t="s">
        <v>288</v>
      </c>
      <c r="L635" s="27" t="s">
        <v>3640</v>
      </c>
      <c r="M635" s="27" t="s">
        <v>2382</v>
      </c>
      <c r="N635" s="28" t="s">
        <v>3641</v>
      </c>
      <c r="O635" s="27" t="s">
        <v>3642</v>
      </c>
      <c r="P635" s="27" t="s">
        <v>3643</v>
      </c>
      <c r="Q635" s="27"/>
      <c r="R635" s="27" t="s">
        <v>286</v>
      </c>
      <c r="S635" s="27" t="s">
        <v>148</v>
      </c>
      <c r="T635" s="27" t="s">
        <v>2020</v>
      </c>
      <c r="U635" s="27" t="s">
        <v>288</v>
      </c>
      <c r="V635" s="27">
        <v>1</v>
      </c>
      <c r="W635" s="27" t="s">
        <v>346</v>
      </c>
      <c r="X635" s="27" t="s">
        <v>347</v>
      </c>
      <c r="Y635" s="27"/>
      <c r="Z635" s="27" t="s">
        <v>285</v>
      </c>
      <c r="AA635" s="28"/>
      <c r="AB635" s="27"/>
      <c r="AC635" s="29"/>
      <c r="AD635" s="27"/>
      <c r="AE635" s="27"/>
      <c r="AF635" s="27">
        <v>45977.791666666701</v>
      </c>
      <c r="AG635" s="27"/>
      <c r="AH635" s="27"/>
      <c r="AI635" s="27" t="s">
        <v>204</v>
      </c>
      <c r="AJ635" s="27" t="s">
        <v>105</v>
      </c>
      <c r="AK635" s="27" t="s">
        <v>2253</v>
      </c>
      <c r="AL635" s="27" t="s">
        <v>2253</v>
      </c>
      <c r="AM635" s="27" t="s">
        <v>108</v>
      </c>
      <c r="AN6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6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5" s="27" t="str">
        <f>TEXT(casesIPO[[#This Row],[Created On]],"yyyy / mm")</f>
        <v>2026 / 02</v>
      </c>
      <c r="AS635" s="27" t="str">
        <f>casesIPO[[#This Row],[Interaction Type]]</f>
        <v>Return / Replace / Scrap</v>
      </c>
      <c r="AT6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36" spans="1:46" x14ac:dyDescent="0.25">
      <c r="A636" s="26">
        <v>46078.509097222202</v>
      </c>
      <c r="B636" s="27" t="s">
        <v>3644</v>
      </c>
      <c r="C636" s="27" t="s">
        <v>87</v>
      </c>
      <c r="D636" s="27" t="s">
        <v>88</v>
      </c>
      <c r="E636" s="27" t="s">
        <v>110</v>
      </c>
      <c r="F636" s="27"/>
      <c r="G636" s="27"/>
      <c r="H636" s="27" t="s">
        <v>14</v>
      </c>
      <c r="I636" s="27" t="s">
        <v>182</v>
      </c>
      <c r="J636" s="27" t="s">
        <v>1356</v>
      </c>
      <c r="K636" s="27" t="s">
        <v>34</v>
      </c>
      <c r="L636" s="27" t="s">
        <v>3645</v>
      </c>
      <c r="M636" s="27" t="s">
        <v>1417</v>
      </c>
      <c r="N636" s="28" t="s">
        <v>3646</v>
      </c>
      <c r="O636" s="27" t="s">
        <v>3647</v>
      </c>
      <c r="P636" s="27" t="s">
        <v>3646</v>
      </c>
      <c r="Q636" s="27">
        <v>8</v>
      </c>
      <c r="R636" s="27" t="s">
        <v>14</v>
      </c>
      <c r="S636" s="27" t="s">
        <v>182</v>
      </c>
      <c r="T636" s="27" t="s">
        <v>1356</v>
      </c>
      <c r="U636" s="27" t="s">
        <v>34</v>
      </c>
      <c r="V636" s="27">
        <v>1</v>
      </c>
      <c r="W636" s="27" t="s">
        <v>131</v>
      </c>
      <c r="X636" s="27" t="s">
        <v>165</v>
      </c>
      <c r="Y636" s="27"/>
      <c r="Z636" s="27" t="s">
        <v>133</v>
      </c>
      <c r="AA636" s="28"/>
      <c r="AB636" s="27" t="s">
        <v>3648</v>
      </c>
      <c r="AC636" s="29" t="s">
        <v>1515</v>
      </c>
      <c r="AD636" s="27"/>
      <c r="AE636" s="27"/>
      <c r="AF636" s="27">
        <v>46070.791666666701</v>
      </c>
      <c r="AG636" s="27"/>
      <c r="AH636" s="27"/>
      <c r="AI636" s="27" t="s">
        <v>104</v>
      </c>
      <c r="AJ636" s="27" t="s">
        <v>105</v>
      </c>
      <c r="AK636" s="27" t="s">
        <v>1516</v>
      </c>
      <c r="AL636" s="27" t="s">
        <v>192</v>
      </c>
      <c r="AM636" s="27" t="s">
        <v>108</v>
      </c>
      <c r="AN6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6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6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6" s="27" t="str">
        <f>TEXT(casesIPO[[#This Row],[Created On]],"yyyy / mm")</f>
        <v>2026 / 02</v>
      </c>
      <c r="AS636" s="27" t="str">
        <f>casesIPO[[#This Row],[Interaction Type]]</f>
        <v>Return / Replace / Scrap</v>
      </c>
      <c r="AT63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37" spans="1:46" x14ac:dyDescent="0.25">
      <c r="A637" s="26">
        <v>46078.555613425902</v>
      </c>
      <c r="B637" s="27" t="s">
        <v>3649</v>
      </c>
      <c r="C637" s="27" t="s">
        <v>87</v>
      </c>
      <c r="D637" s="27" t="s">
        <v>88</v>
      </c>
      <c r="E637" s="27" t="s">
        <v>110</v>
      </c>
      <c r="F637" s="27"/>
      <c r="G637" s="27"/>
      <c r="H637" s="27" t="s">
        <v>24</v>
      </c>
      <c r="I637" s="27" t="s">
        <v>111</v>
      </c>
      <c r="J637" s="27" t="s">
        <v>600</v>
      </c>
      <c r="K637" s="27" t="s">
        <v>33</v>
      </c>
      <c r="L637" s="27" t="s">
        <v>3650</v>
      </c>
      <c r="M637" s="27" t="s">
        <v>667</v>
      </c>
      <c r="N637" s="28" t="s">
        <v>3651</v>
      </c>
      <c r="O637" s="27" t="s">
        <v>3652</v>
      </c>
      <c r="P637" s="27" t="s">
        <v>3653</v>
      </c>
      <c r="Q637" s="27">
        <v>15</v>
      </c>
      <c r="R637" s="27" t="s">
        <v>24</v>
      </c>
      <c r="S637" s="27" t="s">
        <v>111</v>
      </c>
      <c r="T637" s="27" t="s">
        <v>600</v>
      </c>
      <c r="U637" s="27" t="s">
        <v>33</v>
      </c>
      <c r="V637" s="27">
        <v>1</v>
      </c>
      <c r="W637" s="27" t="s">
        <v>155</v>
      </c>
      <c r="X637" s="27" t="s">
        <v>156</v>
      </c>
      <c r="Y637" s="27"/>
      <c r="Z637" s="27" t="s">
        <v>101</v>
      </c>
      <c r="AA637" s="28"/>
      <c r="AB637" s="27" t="s">
        <v>3654</v>
      </c>
      <c r="AC637" s="29"/>
      <c r="AD637" s="27"/>
      <c r="AE637" s="27"/>
      <c r="AF637" s="27">
        <v>46075.791666666701</v>
      </c>
      <c r="AG637" s="27"/>
      <c r="AH637" s="27"/>
      <c r="AI637" s="27" t="s">
        <v>104</v>
      </c>
      <c r="AJ637" s="27" t="s">
        <v>105</v>
      </c>
      <c r="AK637" s="27" t="s">
        <v>106</v>
      </c>
      <c r="AL637" s="27" t="s">
        <v>877</v>
      </c>
      <c r="AM637" s="27" t="s">
        <v>108</v>
      </c>
      <c r="AN6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6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6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6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7" s="27" t="str">
        <f>TEXT(casesIPO[[#This Row],[Created On]],"yyyy / mm")</f>
        <v>2026 / 02</v>
      </c>
      <c r="AS637" s="27" t="str">
        <f>casesIPO[[#This Row],[Interaction Type]]</f>
        <v>Return / Replace / Scrap</v>
      </c>
      <c r="AT63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38" spans="1:46" x14ac:dyDescent="0.25">
      <c r="A638" s="26">
        <v>46079.428009259304</v>
      </c>
      <c r="B638" s="27" t="s">
        <v>3655</v>
      </c>
      <c r="C638" s="27" t="s">
        <v>87</v>
      </c>
      <c r="D638" s="27" t="s">
        <v>88</v>
      </c>
      <c r="E638" s="27" t="s">
        <v>110</v>
      </c>
      <c r="F638" s="27"/>
      <c r="G638" s="27"/>
      <c r="H638" s="27" t="s">
        <v>23</v>
      </c>
      <c r="I638" s="27" t="s">
        <v>91</v>
      </c>
      <c r="J638" s="27" t="s">
        <v>251</v>
      </c>
      <c r="K638" s="27" t="s">
        <v>33</v>
      </c>
      <c r="L638" s="27" t="s">
        <v>3656</v>
      </c>
      <c r="M638" s="27" t="s">
        <v>3657</v>
      </c>
      <c r="N638" s="28" t="s">
        <v>3658</v>
      </c>
      <c r="O638" s="27" t="s">
        <v>3659</v>
      </c>
      <c r="P638" s="27" t="s">
        <v>3660</v>
      </c>
      <c r="Q638" s="27">
        <v>5</v>
      </c>
      <c r="R638" s="27"/>
      <c r="S638" s="27"/>
      <c r="T638" s="27"/>
      <c r="U638" s="27"/>
      <c r="V638" s="27">
        <v>2</v>
      </c>
      <c r="W638" s="27"/>
      <c r="X638" s="27"/>
      <c r="Y638" s="27"/>
      <c r="Z638" s="27"/>
      <c r="AA638" s="28"/>
      <c r="AB638" s="27" t="s">
        <v>1120</v>
      </c>
      <c r="AC638" s="29"/>
      <c r="AD638" s="27"/>
      <c r="AE638" s="27"/>
      <c r="AF638" s="27">
        <v>45844.833333333299</v>
      </c>
      <c r="AG638" s="27"/>
      <c r="AH638" s="27"/>
      <c r="AI638" s="27"/>
      <c r="AJ638" s="27" t="s">
        <v>134</v>
      </c>
      <c r="AK638" s="27" t="s">
        <v>106</v>
      </c>
      <c r="AL638" s="27" t="s">
        <v>107</v>
      </c>
      <c r="AM638" s="27" t="s">
        <v>108</v>
      </c>
      <c r="AN6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8" s="27" t="str">
        <f>TEXT(casesIPO[[#This Row],[Created On]],"yyyy / mm")</f>
        <v>2026 / 02</v>
      </c>
      <c r="AS638" s="27" t="str">
        <f>casesIPO[[#This Row],[Interaction Type]]</f>
        <v>Return / Replace / Scrap</v>
      </c>
      <c r="AT6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39" spans="1:46" x14ac:dyDescent="0.25">
      <c r="A639" s="26">
        <v>46079.428009259304</v>
      </c>
      <c r="B639" s="27" t="s">
        <v>3655</v>
      </c>
      <c r="C639" s="27" t="s">
        <v>87</v>
      </c>
      <c r="D639" s="27" t="s">
        <v>88</v>
      </c>
      <c r="E639" s="27" t="s">
        <v>110</v>
      </c>
      <c r="F639" s="27"/>
      <c r="G639" s="27"/>
      <c r="H639" s="27" t="s">
        <v>23</v>
      </c>
      <c r="I639" s="27" t="s">
        <v>91</v>
      </c>
      <c r="J639" s="27" t="s">
        <v>251</v>
      </c>
      <c r="K639" s="27" t="s">
        <v>33</v>
      </c>
      <c r="L639" s="27" t="s">
        <v>3656</v>
      </c>
      <c r="M639" s="27" t="s">
        <v>3657</v>
      </c>
      <c r="N639" s="28" t="s">
        <v>3658</v>
      </c>
      <c r="O639" s="27" t="s">
        <v>3659</v>
      </c>
      <c r="P639" s="27" t="s">
        <v>3660</v>
      </c>
      <c r="Q639" s="27">
        <v>7</v>
      </c>
      <c r="R639" s="27"/>
      <c r="S639" s="27"/>
      <c r="T639" s="27"/>
      <c r="U639" s="27"/>
      <c r="V639" s="27">
        <v>2</v>
      </c>
      <c r="W639" s="27"/>
      <c r="X639" s="27"/>
      <c r="Y639" s="27"/>
      <c r="Z639" s="27"/>
      <c r="AA639" s="28"/>
      <c r="AB639" s="27" t="s">
        <v>1120</v>
      </c>
      <c r="AC639" s="29"/>
      <c r="AD639" s="27"/>
      <c r="AE639" s="27"/>
      <c r="AF639" s="27">
        <v>45844.833333333299</v>
      </c>
      <c r="AG639" s="27"/>
      <c r="AH639" s="27"/>
      <c r="AI639" s="27"/>
      <c r="AJ639" s="27" t="s">
        <v>134</v>
      </c>
      <c r="AK639" s="27" t="s">
        <v>106</v>
      </c>
      <c r="AL639" s="27" t="s">
        <v>107</v>
      </c>
      <c r="AM639" s="27" t="s">
        <v>108</v>
      </c>
      <c r="AN6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9" s="27" t="str">
        <f>TEXT(casesIPO[[#This Row],[Created On]],"yyyy / mm")</f>
        <v>2026 / 02</v>
      </c>
      <c r="AS639" s="27" t="str">
        <f>casesIPO[[#This Row],[Interaction Type]]</f>
        <v>Return / Replace / Scrap</v>
      </c>
      <c r="AT63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40" spans="1:46" x14ac:dyDescent="0.25">
      <c r="A640" s="26">
        <v>46079.519085648099</v>
      </c>
      <c r="B640" s="27" t="s">
        <v>3661</v>
      </c>
      <c r="C640" s="27" t="s">
        <v>87</v>
      </c>
      <c r="D640" s="27" t="s">
        <v>88</v>
      </c>
      <c r="E640" s="27" t="s">
        <v>89</v>
      </c>
      <c r="F640" s="27"/>
      <c r="G640" s="27" t="s">
        <v>90</v>
      </c>
      <c r="H640" s="27" t="s">
        <v>23</v>
      </c>
      <c r="I640" s="27" t="s">
        <v>91</v>
      </c>
      <c r="J640" s="27" t="s">
        <v>251</v>
      </c>
      <c r="K640" s="27" t="s">
        <v>33</v>
      </c>
      <c r="L640" s="27" t="s">
        <v>3662</v>
      </c>
      <c r="M640" s="27" t="s">
        <v>1123</v>
      </c>
      <c r="N640" s="28" t="s">
        <v>3663</v>
      </c>
      <c r="O640" s="27" t="s">
        <v>3664</v>
      </c>
      <c r="P640" s="27" t="s">
        <v>3665</v>
      </c>
      <c r="Q640" s="27">
        <v>16</v>
      </c>
      <c r="R640" s="27" t="s">
        <v>23</v>
      </c>
      <c r="S640" s="27" t="s">
        <v>91</v>
      </c>
      <c r="T640" s="27" t="s">
        <v>251</v>
      </c>
      <c r="U640" s="27" t="s">
        <v>33</v>
      </c>
      <c r="V640" s="27">
        <v>1</v>
      </c>
      <c r="W640" s="27" t="s">
        <v>98</v>
      </c>
      <c r="X640" s="27" t="s">
        <v>1148</v>
      </c>
      <c r="Y640" s="27" t="s">
        <v>1399</v>
      </c>
      <c r="Z640" s="27" t="s">
        <v>101</v>
      </c>
      <c r="AA640" s="28"/>
      <c r="AB640" s="27" t="s">
        <v>1120</v>
      </c>
      <c r="AC640" s="29" t="s">
        <v>547</v>
      </c>
      <c r="AD640" s="27"/>
      <c r="AE640" s="27"/>
      <c r="AF640" s="27">
        <v>45946.833333333299</v>
      </c>
      <c r="AG640" s="27"/>
      <c r="AH640" s="27"/>
      <c r="AI640" s="27" t="s">
        <v>178</v>
      </c>
      <c r="AJ640" s="27" t="s">
        <v>134</v>
      </c>
      <c r="AK640" s="27" t="s">
        <v>1330</v>
      </c>
      <c r="AL640" s="27" t="s">
        <v>1330</v>
      </c>
      <c r="AM640" s="27" t="s">
        <v>108</v>
      </c>
      <c r="AN6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6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6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Release</v>
      </c>
      <c r="AR640" s="27" t="str">
        <f>TEXT(casesIPO[[#This Row],[Created On]],"yyyy / mm")</f>
        <v>2026 / 02</v>
      </c>
      <c r="AS640" s="27" t="str">
        <f>casesIPO[[#This Row],[Interaction Type]]</f>
        <v>Return / Replace / Scrap</v>
      </c>
      <c r="AT64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41" spans="1:46" x14ac:dyDescent="0.25">
      <c r="A641" s="26">
        <v>46079.599236111098</v>
      </c>
      <c r="B641" s="27" t="s">
        <v>3666</v>
      </c>
      <c r="C641" s="27" t="s">
        <v>87</v>
      </c>
      <c r="D641" s="27" t="s">
        <v>88</v>
      </c>
      <c r="E641" s="27" t="s">
        <v>89</v>
      </c>
      <c r="F641" s="27"/>
      <c r="G641" s="27" t="s">
        <v>90</v>
      </c>
      <c r="H641" s="27" t="s">
        <v>21</v>
      </c>
      <c r="I641" s="27" t="s">
        <v>272</v>
      </c>
      <c r="J641" s="27" t="s">
        <v>1564</v>
      </c>
      <c r="K641" s="27" t="s">
        <v>35</v>
      </c>
      <c r="L641" s="27" t="s">
        <v>3667</v>
      </c>
      <c r="M641" s="27" t="s">
        <v>3668</v>
      </c>
      <c r="N641" s="28" t="s">
        <v>3669</v>
      </c>
      <c r="O641" s="27"/>
      <c r="P641" s="27"/>
      <c r="Q641" s="27"/>
      <c r="R641" s="27" t="s">
        <v>21</v>
      </c>
      <c r="S641" s="27" t="s">
        <v>272</v>
      </c>
      <c r="T641" s="27" t="s">
        <v>1564</v>
      </c>
      <c r="U641" s="27" t="s">
        <v>35</v>
      </c>
      <c r="V641" s="27">
        <v>1</v>
      </c>
      <c r="W641" s="27" t="s">
        <v>266</v>
      </c>
      <c r="X641" s="27" t="s">
        <v>1569</v>
      </c>
      <c r="Y641" s="27" t="s">
        <v>1570</v>
      </c>
      <c r="Z641" s="27" t="s">
        <v>101</v>
      </c>
      <c r="AA641" s="28"/>
      <c r="AB641" s="27"/>
      <c r="AC641" s="29" t="s">
        <v>1741</v>
      </c>
      <c r="AD641" s="27"/>
      <c r="AE641" s="27"/>
      <c r="AF641" s="27"/>
      <c r="AG641" s="27">
        <v>46079.083333333299</v>
      </c>
      <c r="AH641" s="27"/>
      <c r="AI641" s="27" t="s">
        <v>104</v>
      </c>
      <c r="AJ641" s="27" t="s">
        <v>105</v>
      </c>
      <c r="AK641" s="27" t="s">
        <v>512</v>
      </c>
      <c r="AL641" s="27" t="s">
        <v>512</v>
      </c>
      <c r="AM641" s="27" t="s">
        <v>108</v>
      </c>
      <c r="AN6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6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Electrical Malfunction</v>
      </c>
      <c r="AQ6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Power</v>
      </c>
      <c r="AR641" s="27" t="str">
        <f>TEXT(casesIPO[[#This Row],[Created On]],"yyyy / mm")</f>
        <v>2026 / 02</v>
      </c>
      <c r="AS641" s="27" t="str">
        <f>casesIPO[[#This Row],[Interaction Type]]</f>
        <v>Return / Replace / Scrap</v>
      </c>
      <c r="AT6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42" spans="1:46" x14ac:dyDescent="0.25">
      <c r="A642" s="26">
        <v>46079.893240740697</v>
      </c>
      <c r="B642" s="27" t="s">
        <v>3670</v>
      </c>
      <c r="C642" s="27" t="s">
        <v>87</v>
      </c>
      <c r="D642" s="27" t="s">
        <v>88</v>
      </c>
      <c r="E642" s="27" t="s">
        <v>110</v>
      </c>
      <c r="F642" s="27"/>
      <c r="G642" s="27"/>
      <c r="H642" s="27" t="s">
        <v>12</v>
      </c>
      <c r="I642" s="27" t="s">
        <v>111</v>
      </c>
      <c r="J642" s="27" t="s">
        <v>112</v>
      </c>
      <c r="K642" s="27" t="s">
        <v>33</v>
      </c>
      <c r="L642" s="27" t="s">
        <v>3671</v>
      </c>
      <c r="M642" s="27" t="s">
        <v>3672</v>
      </c>
      <c r="N642" s="28" t="s">
        <v>3673</v>
      </c>
      <c r="O642" s="27" t="s">
        <v>3674</v>
      </c>
      <c r="P642" s="27"/>
      <c r="Q642" s="27"/>
      <c r="R642" s="27"/>
      <c r="S642" s="27"/>
      <c r="T642" s="27"/>
      <c r="U642" s="27"/>
      <c r="V642" s="27"/>
      <c r="W642" s="27"/>
      <c r="X642" s="27"/>
      <c r="Y642" s="27"/>
      <c r="Z642" s="27"/>
      <c r="AA642" s="28"/>
      <c r="AB642" s="27"/>
      <c r="AC642" s="29"/>
      <c r="AD642" s="27"/>
      <c r="AE642" s="27"/>
      <c r="AF642" s="27"/>
      <c r="AG642" s="27"/>
      <c r="AH642" s="27"/>
      <c r="AI642" s="27"/>
      <c r="AJ642" s="27" t="s">
        <v>134</v>
      </c>
      <c r="AK642" s="27" t="s">
        <v>382</v>
      </c>
      <c r="AL642" s="27" t="s">
        <v>382</v>
      </c>
      <c r="AM642" s="27" t="s">
        <v>108</v>
      </c>
      <c r="AN6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2" s="27" t="str">
        <f>TEXT(casesIPO[[#This Row],[Created On]],"yyyy / mm")</f>
        <v>2026 / 02</v>
      </c>
      <c r="AS642" s="27" t="str">
        <f>casesIPO[[#This Row],[Interaction Type]]</f>
        <v>Return / Replace / Scrap</v>
      </c>
      <c r="AT6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43" spans="1:46" x14ac:dyDescent="0.25">
      <c r="A643" s="26">
        <v>46080.493414351899</v>
      </c>
      <c r="B643" s="27" t="s">
        <v>3675</v>
      </c>
      <c r="C643" s="27" t="s">
        <v>87</v>
      </c>
      <c r="D643" s="27" t="s">
        <v>88</v>
      </c>
      <c r="E643" s="27" t="s">
        <v>89</v>
      </c>
      <c r="F643" s="27"/>
      <c r="G643" s="27" t="s">
        <v>90</v>
      </c>
      <c r="H643" s="27" t="s">
        <v>18</v>
      </c>
      <c r="I643" s="27" t="s">
        <v>460</v>
      </c>
      <c r="J643" s="27" t="s">
        <v>490</v>
      </c>
      <c r="K643" s="27" t="s">
        <v>32</v>
      </c>
      <c r="L643" s="27" t="s">
        <v>3676</v>
      </c>
      <c r="M643" s="27" t="s">
        <v>3677</v>
      </c>
      <c r="N643" s="28" t="s">
        <v>3678</v>
      </c>
      <c r="O643" s="27" t="s">
        <v>3679</v>
      </c>
      <c r="P643" s="27" t="s">
        <v>3680</v>
      </c>
      <c r="Q643" s="27">
        <v>1</v>
      </c>
      <c r="R643" s="27" t="s">
        <v>18</v>
      </c>
      <c r="S643" s="27" t="s">
        <v>460</v>
      </c>
      <c r="T643" s="27" t="s">
        <v>490</v>
      </c>
      <c r="U643" s="27" t="s">
        <v>32</v>
      </c>
      <c r="V643" s="27">
        <v>1</v>
      </c>
      <c r="W643" s="27" t="s">
        <v>266</v>
      </c>
      <c r="X643" s="27" t="s">
        <v>685</v>
      </c>
      <c r="Y643" s="27" t="s">
        <v>686</v>
      </c>
      <c r="Z643" s="27" t="s">
        <v>101</v>
      </c>
      <c r="AA643" s="28"/>
      <c r="AB643" s="27" t="s">
        <v>3681</v>
      </c>
      <c r="AC643" s="29" t="s">
        <v>3682</v>
      </c>
      <c r="AD643" s="27"/>
      <c r="AE643" s="27"/>
      <c r="AF643" s="27">
        <v>46063.083333333299</v>
      </c>
      <c r="AG643" s="27"/>
      <c r="AH643" s="27"/>
      <c r="AI643" s="27" t="s">
        <v>104</v>
      </c>
      <c r="AJ643" s="27" t="s">
        <v>134</v>
      </c>
      <c r="AK643" s="27" t="s">
        <v>407</v>
      </c>
      <c r="AL643" s="27" t="s">
        <v>3216</v>
      </c>
      <c r="AM643" s="27" t="s">
        <v>108</v>
      </c>
      <c r="AN6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6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6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Damaged Part</v>
      </c>
      <c r="AR643" s="27" t="str">
        <f>TEXT(casesIPO[[#This Row],[Created On]],"yyyy / mm")</f>
        <v>2026 / 02</v>
      </c>
      <c r="AS643" s="27" t="str">
        <f>casesIPO[[#This Row],[Interaction Type]]</f>
        <v>Return / Replace / Scrap</v>
      </c>
      <c r="AT6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44" spans="1:46" x14ac:dyDescent="0.25">
      <c r="A644" s="26">
        <v>46080.496956018498</v>
      </c>
      <c r="B644" s="27" t="s">
        <v>3683</v>
      </c>
      <c r="C644" s="27" t="s">
        <v>87</v>
      </c>
      <c r="D644" s="27" t="s">
        <v>88</v>
      </c>
      <c r="E644" s="27" t="s">
        <v>89</v>
      </c>
      <c r="F644" s="27"/>
      <c r="G644" s="27" t="s">
        <v>90</v>
      </c>
      <c r="H644" s="27" t="s">
        <v>17</v>
      </c>
      <c r="I644" s="27" t="s">
        <v>148</v>
      </c>
      <c r="J644" s="27" t="s">
        <v>149</v>
      </c>
      <c r="K644" s="27" t="s">
        <v>35</v>
      </c>
      <c r="L644" s="27" t="s">
        <v>3684</v>
      </c>
      <c r="M644" s="27" t="s">
        <v>748</v>
      </c>
      <c r="N644" s="28" t="s">
        <v>3685</v>
      </c>
      <c r="O644" s="27" t="s">
        <v>3686</v>
      </c>
      <c r="P644" s="27" t="s">
        <v>3687</v>
      </c>
      <c r="Q644" s="27"/>
      <c r="R644" s="27"/>
      <c r="S644" s="27"/>
      <c r="T644" s="27"/>
      <c r="U644" s="27"/>
      <c r="V644" s="27">
        <v>1</v>
      </c>
      <c r="W644" s="27" t="s">
        <v>378</v>
      </c>
      <c r="X644" s="27" t="s">
        <v>379</v>
      </c>
      <c r="Y644" s="27"/>
      <c r="Z644" s="27" t="s">
        <v>285</v>
      </c>
      <c r="AA644" s="28"/>
      <c r="AB644" s="27" t="s">
        <v>3688</v>
      </c>
      <c r="AC644" s="29"/>
      <c r="AD644" s="27"/>
      <c r="AE644" s="27"/>
      <c r="AF644" s="27">
        <v>45881.833333333299</v>
      </c>
      <c r="AG644" s="27"/>
      <c r="AH644" s="27"/>
      <c r="AI644" s="27"/>
      <c r="AJ644" s="27" t="s">
        <v>134</v>
      </c>
      <c r="AK644" s="27" t="s">
        <v>106</v>
      </c>
      <c r="AL644" s="27" t="s">
        <v>106</v>
      </c>
      <c r="AM644" s="27" t="s">
        <v>108</v>
      </c>
      <c r="AN6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6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6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4" s="27" t="str">
        <f>TEXT(casesIPO[[#This Row],[Created On]],"yyyy / mm")</f>
        <v>2026 / 02</v>
      </c>
      <c r="AS644" s="27" t="str">
        <f>casesIPO[[#This Row],[Interaction Type]]</f>
        <v>Return / Replace / Scrap</v>
      </c>
      <c r="AT64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45" spans="1:46" x14ac:dyDescent="0.25">
      <c r="A645" s="26">
        <v>46080.518506944398</v>
      </c>
      <c r="B645" s="27" t="s">
        <v>3689</v>
      </c>
      <c r="C645" s="27" t="s">
        <v>87</v>
      </c>
      <c r="D645" s="27" t="s">
        <v>194</v>
      </c>
      <c r="E645" s="27" t="s">
        <v>195</v>
      </c>
      <c r="F645" s="27"/>
      <c r="G645" s="27"/>
      <c r="H645" s="27" t="s">
        <v>3109</v>
      </c>
      <c r="I645" s="27" t="s">
        <v>3110</v>
      </c>
      <c r="J645" s="27" t="s">
        <v>3690</v>
      </c>
      <c r="K645" s="27" t="s">
        <v>288</v>
      </c>
      <c r="L645" s="27" t="s">
        <v>3691</v>
      </c>
      <c r="M645" s="27" t="s">
        <v>3692</v>
      </c>
      <c r="N645" s="28" t="s">
        <v>3693</v>
      </c>
      <c r="O645" s="27" t="s">
        <v>3694</v>
      </c>
      <c r="P645" s="27" t="s">
        <v>3695</v>
      </c>
      <c r="Q645" s="27"/>
      <c r="R645" s="27" t="s">
        <v>3109</v>
      </c>
      <c r="S645" s="27" t="s">
        <v>3110</v>
      </c>
      <c r="T645" s="27" t="s">
        <v>3690</v>
      </c>
      <c r="U645" s="27" t="s">
        <v>288</v>
      </c>
      <c r="V645" s="27">
        <v>1</v>
      </c>
      <c r="W645" s="27" t="s">
        <v>1008</v>
      </c>
      <c r="X645" s="27" t="s">
        <v>1009</v>
      </c>
      <c r="Y645" s="27"/>
      <c r="Z645" s="27" t="s">
        <v>202</v>
      </c>
      <c r="AA645" s="28"/>
      <c r="AB645" s="27"/>
      <c r="AC645" s="29"/>
      <c r="AD645" s="27"/>
      <c r="AE645" s="27"/>
      <c r="AF645" s="27"/>
      <c r="AG645" s="27">
        <v>46080</v>
      </c>
      <c r="AH645" s="27"/>
      <c r="AI645" s="27" t="s">
        <v>204</v>
      </c>
      <c r="AJ645" s="27" t="s">
        <v>134</v>
      </c>
      <c r="AK645" s="27" t="s">
        <v>3696</v>
      </c>
      <c r="AL645" s="27" t="s">
        <v>3696</v>
      </c>
      <c r="AM645" s="27" t="s">
        <v>299</v>
      </c>
      <c r="AN6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5" s="27" t="str">
        <f>TEXT(casesIPO[[#This Row],[Created On]],"yyyy / mm")</f>
        <v>2026 / 02</v>
      </c>
      <c r="AS645" s="27" t="str">
        <f>casesIPO[[#This Row],[Interaction Type]]</f>
        <v>Credit / Debit Request</v>
      </c>
      <c r="AT6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46" spans="1:46" x14ac:dyDescent="0.25">
      <c r="A646" s="26">
        <v>46080.520185185203</v>
      </c>
      <c r="B646" s="27" t="s">
        <v>3697</v>
      </c>
      <c r="C646" s="27" t="s">
        <v>87</v>
      </c>
      <c r="D646" s="27" t="s">
        <v>194</v>
      </c>
      <c r="E646" s="27" t="s">
        <v>195</v>
      </c>
      <c r="F646" s="27"/>
      <c r="G646" s="27"/>
      <c r="H646" s="27" t="s">
        <v>3109</v>
      </c>
      <c r="I646" s="27" t="s">
        <v>3110</v>
      </c>
      <c r="J646" s="27" t="s">
        <v>3690</v>
      </c>
      <c r="K646" s="27" t="s">
        <v>288</v>
      </c>
      <c r="L646" s="27" t="s">
        <v>3698</v>
      </c>
      <c r="M646" s="27" t="s">
        <v>3692</v>
      </c>
      <c r="N646" s="28" t="s">
        <v>3699</v>
      </c>
      <c r="O646" s="27" t="s">
        <v>3700</v>
      </c>
      <c r="P646" s="27" t="s">
        <v>3701</v>
      </c>
      <c r="Q646" s="27"/>
      <c r="R646" s="27" t="s">
        <v>3109</v>
      </c>
      <c r="S646" s="27" t="s">
        <v>3110</v>
      </c>
      <c r="T646" s="27" t="s">
        <v>3690</v>
      </c>
      <c r="U646" s="27" t="s">
        <v>288</v>
      </c>
      <c r="V646" s="27">
        <v>1</v>
      </c>
      <c r="W646" s="27" t="s">
        <v>1008</v>
      </c>
      <c r="X646" s="27" t="s">
        <v>1009</v>
      </c>
      <c r="Y646" s="27"/>
      <c r="Z646" s="27" t="s">
        <v>202</v>
      </c>
      <c r="AA646" s="28"/>
      <c r="AB646" s="27"/>
      <c r="AC646" s="29"/>
      <c r="AD646" s="27"/>
      <c r="AE646" s="27"/>
      <c r="AF646" s="27"/>
      <c r="AG646" s="27">
        <v>46080</v>
      </c>
      <c r="AH646" s="27"/>
      <c r="AI646" s="27" t="s">
        <v>204</v>
      </c>
      <c r="AJ646" s="27" t="s">
        <v>134</v>
      </c>
      <c r="AK646" s="27" t="s">
        <v>3696</v>
      </c>
      <c r="AL646" s="27" t="s">
        <v>3696</v>
      </c>
      <c r="AM646" s="27" t="s">
        <v>299</v>
      </c>
      <c r="AN6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6" s="27" t="str">
        <f>TEXT(casesIPO[[#This Row],[Created On]],"yyyy / mm")</f>
        <v>2026 / 02</v>
      </c>
      <c r="AS646" s="27" t="str">
        <f>casesIPO[[#This Row],[Interaction Type]]</f>
        <v>Credit / Debit Request</v>
      </c>
      <c r="AT6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47" spans="1:46" x14ac:dyDescent="0.25">
      <c r="A647" s="26">
        <v>46080.521377314799</v>
      </c>
      <c r="B647" s="27" t="s">
        <v>3702</v>
      </c>
      <c r="C647" s="27" t="s">
        <v>87</v>
      </c>
      <c r="D647" s="27" t="s">
        <v>194</v>
      </c>
      <c r="E647" s="27" t="s">
        <v>195</v>
      </c>
      <c r="F647" s="27"/>
      <c r="G647" s="27"/>
      <c r="H647" s="27" t="s">
        <v>3109</v>
      </c>
      <c r="I647" s="27" t="s">
        <v>3110</v>
      </c>
      <c r="J647" s="27" t="s">
        <v>3690</v>
      </c>
      <c r="K647" s="27" t="s">
        <v>288</v>
      </c>
      <c r="L647" s="27" t="s">
        <v>3703</v>
      </c>
      <c r="M647" s="27" t="s">
        <v>3692</v>
      </c>
      <c r="N647" s="28" t="s">
        <v>3704</v>
      </c>
      <c r="O647" s="27" t="s">
        <v>3705</v>
      </c>
      <c r="P647" s="27" t="s">
        <v>3706</v>
      </c>
      <c r="Q647" s="27"/>
      <c r="R647" s="27" t="s">
        <v>3109</v>
      </c>
      <c r="S647" s="27" t="s">
        <v>3110</v>
      </c>
      <c r="T647" s="27" t="s">
        <v>3690</v>
      </c>
      <c r="U647" s="27" t="s">
        <v>288</v>
      </c>
      <c r="V647" s="27">
        <v>1</v>
      </c>
      <c r="W647" s="27" t="s">
        <v>1008</v>
      </c>
      <c r="X647" s="27" t="s">
        <v>1009</v>
      </c>
      <c r="Y647" s="27"/>
      <c r="Z647" s="27" t="s">
        <v>202</v>
      </c>
      <c r="AA647" s="28"/>
      <c r="AB647" s="27"/>
      <c r="AC647" s="29"/>
      <c r="AD647" s="27"/>
      <c r="AE647" s="27"/>
      <c r="AF647" s="27"/>
      <c r="AG647" s="27">
        <v>46080</v>
      </c>
      <c r="AH647" s="27"/>
      <c r="AI647" s="27" t="s">
        <v>204</v>
      </c>
      <c r="AJ647" s="27" t="s">
        <v>134</v>
      </c>
      <c r="AK647" s="27" t="s">
        <v>3696</v>
      </c>
      <c r="AL647" s="27" t="s">
        <v>3696</v>
      </c>
      <c r="AM647" s="27" t="s">
        <v>299</v>
      </c>
      <c r="AN6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7" s="27" t="str">
        <f>TEXT(casesIPO[[#This Row],[Created On]],"yyyy / mm")</f>
        <v>2026 / 02</v>
      </c>
      <c r="AS647" s="27" t="str">
        <f>casesIPO[[#This Row],[Interaction Type]]</f>
        <v>Credit / Debit Request</v>
      </c>
      <c r="AT64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48" spans="1:46" x14ac:dyDescent="0.25">
      <c r="A648" s="26">
        <v>46080.522407407399</v>
      </c>
      <c r="B648" s="27" t="s">
        <v>3707</v>
      </c>
      <c r="C648" s="27" t="s">
        <v>87</v>
      </c>
      <c r="D648" s="27" t="s">
        <v>194</v>
      </c>
      <c r="E648" s="27" t="s">
        <v>195</v>
      </c>
      <c r="F648" s="27"/>
      <c r="G648" s="27"/>
      <c r="H648" s="27" t="s">
        <v>3109</v>
      </c>
      <c r="I648" s="27" t="s">
        <v>3110</v>
      </c>
      <c r="J648" s="27" t="s">
        <v>3690</v>
      </c>
      <c r="K648" s="27" t="s">
        <v>288</v>
      </c>
      <c r="L648" s="27" t="s">
        <v>3708</v>
      </c>
      <c r="M648" s="27" t="s">
        <v>3692</v>
      </c>
      <c r="N648" s="28" t="s">
        <v>3709</v>
      </c>
      <c r="O648" s="27" t="s">
        <v>3710</v>
      </c>
      <c r="P648" s="27" t="s">
        <v>3711</v>
      </c>
      <c r="Q648" s="27"/>
      <c r="R648" s="27" t="s">
        <v>3109</v>
      </c>
      <c r="S648" s="27" t="s">
        <v>3110</v>
      </c>
      <c r="T648" s="27" t="s">
        <v>3690</v>
      </c>
      <c r="U648" s="27" t="s">
        <v>288</v>
      </c>
      <c r="V648" s="27">
        <v>1</v>
      </c>
      <c r="W648" s="27" t="s">
        <v>1008</v>
      </c>
      <c r="X648" s="27" t="s">
        <v>1009</v>
      </c>
      <c r="Y648" s="27"/>
      <c r="Z648" s="27" t="s">
        <v>202</v>
      </c>
      <c r="AA648" s="28"/>
      <c r="AB648" s="27"/>
      <c r="AC648" s="29"/>
      <c r="AD648" s="27"/>
      <c r="AE648" s="27"/>
      <c r="AF648" s="27"/>
      <c r="AG648" s="27">
        <v>46080</v>
      </c>
      <c r="AH648" s="27"/>
      <c r="AI648" s="27" t="s">
        <v>204</v>
      </c>
      <c r="AJ648" s="27" t="s">
        <v>134</v>
      </c>
      <c r="AK648" s="27" t="s">
        <v>3696</v>
      </c>
      <c r="AL648" s="27" t="s">
        <v>3696</v>
      </c>
      <c r="AM648" s="27" t="s">
        <v>299</v>
      </c>
      <c r="AN6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8" s="27" t="str">
        <f>TEXT(casesIPO[[#This Row],[Created On]],"yyyy / mm")</f>
        <v>2026 / 02</v>
      </c>
      <c r="AS648" s="27" t="str">
        <f>casesIPO[[#This Row],[Interaction Type]]</f>
        <v>Credit / Debit Request</v>
      </c>
      <c r="AT6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49" spans="1:46" x14ac:dyDescent="0.25">
      <c r="A649" s="26">
        <v>46080.523472222201</v>
      </c>
      <c r="B649" s="27" t="s">
        <v>3712</v>
      </c>
      <c r="C649" s="27" t="s">
        <v>87</v>
      </c>
      <c r="D649" s="27" t="s">
        <v>194</v>
      </c>
      <c r="E649" s="27" t="s">
        <v>195</v>
      </c>
      <c r="F649" s="27"/>
      <c r="G649" s="27"/>
      <c r="H649" s="27" t="s">
        <v>3109</v>
      </c>
      <c r="I649" s="27" t="s">
        <v>3110</v>
      </c>
      <c r="J649" s="27" t="s">
        <v>3690</v>
      </c>
      <c r="K649" s="27" t="s">
        <v>288</v>
      </c>
      <c r="L649" s="27" t="s">
        <v>3713</v>
      </c>
      <c r="M649" s="27" t="s">
        <v>3692</v>
      </c>
      <c r="N649" s="28" t="s">
        <v>3714</v>
      </c>
      <c r="O649" s="27" t="s">
        <v>3715</v>
      </c>
      <c r="P649" s="27" t="s">
        <v>3716</v>
      </c>
      <c r="Q649" s="27"/>
      <c r="R649" s="27" t="s">
        <v>3109</v>
      </c>
      <c r="S649" s="27" t="s">
        <v>3110</v>
      </c>
      <c r="T649" s="27" t="s">
        <v>3690</v>
      </c>
      <c r="U649" s="27" t="s">
        <v>288</v>
      </c>
      <c r="V649" s="27">
        <v>1</v>
      </c>
      <c r="W649" s="27" t="s">
        <v>1008</v>
      </c>
      <c r="X649" s="27" t="s">
        <v>1009</v>
      </c>
      <c r="Y649" s="27"/>
      <c r="Z649" s="27" t="s">
        <v>202</v>
      </c>
      <c r="AA649" s="28"/>
      <c r="AB649" s="27"/>
      <c r="AC649" s="29"/>
      <c r="AD649" s="27"/>
      <c r="AE649" s="27"/>
      <c r="AF649" s="27"/>
      <c r="AG649" s="27">
        <v>46080</v>
      </c>
      <c r="AH649" s="27"/>
      <c r="AI649" s="27" t="s">
        <v>204</v>
      </c>
      <c r="AJ649" s="27" t="s">
        <v>134</v>
      </c>
      <c r="AK649" s="27" t="s">
        <v>3696</v>
      </c>
      <c r="AL649" s="27" t="s">
        <v>3696</v>
      </c>
      <c r="AM649" s="27" t="s">
        <v>299</v>
      </c>
      <c r="AN6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9" s="27" t="str">
        <f>TEXT(casesIPO[[#This Row],[Created On]],"yyyy / mm")</f>
        <v>2026 / 02</v>
      </c>
      <c r="AS649" s="27" t="str">
        <f>casesIPO[[#This Row],[Interaction Type]]</f>
        <v>Credit / Debit Request</v>
      </c>
      <c r="AT64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0" spans="1:46" x14ac:dyDescent="0.25">
      <c r="A650" s="26">
        <v>46080.524502314802</v>
      </c>
      <c r="B650" s="27" t="s">
        <v>3717</v>
      </c>
      <c r="C650" s="27" t="s">
        <v>87</v>
      </c>
      <c r="D650" s="27" t="s">
        <v>194</v>
      </c>
      <c r="E650" s="27" t="s">
        <v>195</v>
      </c>
      <c r="F650" s="27"/>
      <c r="G650" s="27"/>
      <c r="H650" s="27" t="s">
        <v>3109</v>
      </c>
      <c r="I650" s="27" t="s">
        <v>3110</v>
      </c>
      <c r="J650" s="27" t="s">
        <v>3690</v>
      </c>
      <c r="K650" s="27" t="s">
        <v>288</v>
      </c>
      <c r="L650" s="27" t="s">
        <v>3718</v>
      </c>
      <c r="M650" s="27" t="s">
        <v>3692</v>
      </c>
      <c r="N650" s="28" t="s">
        <v>3719</v>
      </c>
      <c r="O650" s="27" t="s">
        <v>3720</v>
      </c>
      <c r="P650" s="27" t="s">
        <v>3721</v>
      </c>
      <c r="Q650" s="27"/>
      <c r="R650" s="27" t="s">
        <v>3109</v>
      </c>
      <c r="S650" s="27" t="s">
        <v>3110</v>
      </c>
      <c r="T650" s="27" t="s">
        <v>3690</v>
      </c>
      <c r="U650" s="27" t="s">
        <v>288</v>
      </c>
      <c r="V650" s="27">
        <v>1</v>
      </c>
      <c r="W650" s="27" t="s">
        <v>1008</v>
      </c>
      <c r="X650" s="27" t="s">
        <v>1009</v>
      </c>
      <c r="Y650" s="27"/>
      <c r="Z650" s="27" t="s">
        <v>202</v>
      </c>
      <c r="AA650" s="28"/>
      <c r="AB650" s="27"/>
      <c r="AC650" s="29"/>
      <c r="AD650" s="27"/>
      <c r="AE650" s="27"/>
      <c r="AF650" s="27"/>
      <c r="AG650" s="27">
        <v>46080</v>
      </c>
      <c r="AH650" s="27"/>
      <c r="AI650" s="27" t="s">
        <v>204</v>
      </c>
      <c r="AJ650" s="27" t="s">
        <v>134</v>
      </c>
      <c r="AK650" s="27" t="s">
        <v>3696</v>
      </c>
      <c r="AL650" s="27" t="s">
        <v>3696</v>
      </c>
      <c r="AM650" s="27" t="s">
        <v>299</v>
      </c>
      <c r="AN6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0" s="27" t="str">
        <f>TEXT(casesIPO[[#This Row],[Created On]],"yyyy / mm")</f>
        <v>2026 / 02</v>
      </c>
      <c r="AS650" s="27" t="str">
        <f>casesIPO[[#This Row],[Interaction Type]]</f>
        <v>Credit / Debit Request</v>
      </c>
      <c r="AT65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1" spans="1:46" x14ac:dyDescent="0.25">
      <c r="A651" s="26">
        <v>46080.5255555556</v>
      </c>
      <c r="B651" s="27" t="s">
        <v>3722</v>
      </c>
      <c r="C651" s="27" t="s">
        <v>87</v>
      </c>
      <c r="D651" s="27" t="s">
        <v>194</v>
      </c>
      <c r="E651" s="27" t="s">
        <v>195</v>
      </c>
      <c r="F651" s="27"/>
      <c r="G651" s="27"/>
      <c r="H651" s="27" t="s">
        <v>3109</v>
      </c>
      <c r="I651" s="27" t="s">
        <v>3110</v>
      </c>
      <c r="J651" s="27" t="s">
        <v>3690</v>
      </c>
      <c r="K651" s="27" t="s">
        <v>288</v>
      </c>
      <c r="L651" s="27" t="s">
        <v>3723</v>
      </c>
      <c r="M651" s="27" t="s">
        <v>3692</v>
      </c>
      <c r="N651" s="28" t="s">
        <v>3724</v>
      </c>
      <c r="O651" s="27" t="s">
        <v>3725</v>
      </c>
      <c r="P651" s="27" t="s">
        <v>3726</v>
      </c>
      <c r="Q651" s="27"/>
      <c r="R651" s="27" t="s">
        <v>3109</v>
      </c>
      <c r="S651" s="27" t="s">
        <v>3110</v>
      </c>
      <c r="T651" s="27" t="s">
        <v>3690</v>
      </c>
      <c r="U651" s="27" t="s">
        <v>288</v>
      </c>
      <c r="V651" s="27">
        <v>1</v>
      </c>
      <c r="W651" s="27" t="s">
        <v>1008</v>
      </c>
      <c r="X651" s="27" t="s">
        <v>1009</v>
      </c>
      <c r="Y651" s="27"/>
      <c r="Z651" s="27" t="s">
        <v>202</v>
      </c>
      <c r="AA651" s="28"/>
      <c r="AB651" s="27"/>
      <c r="AC651" s="29"/>
      <c r="AD651" s="27"/>
      <c r="AE651" s="27"/>
      <c r="AF651" s="27"/>
      <c r="AG651" s="27">
        <v>46080</v>
      </c>
      <c r="AH651" s="27"/>
      <c r="AI651" s="27" t="s">
        <v>204</v>
      </c>
      <c r="AJ651" s="27" t="s">
        <v>134</v>
      </c>
      <c r="AK651" s="27" t="s">
        <v>3696</v>
      </c>
      <c r="AL651" s="27" t="s">
        <v>3696</v>
      </c>
      <c r="AM651" s="27" t="s">
        <v>299</v>
      </c>
      <c r="AN6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1" s="27" t="str">
        <f>TEXT(casesIPO[[#This Row],[Created On]],"yyyy / mm")</f>
        <v>2026 / 02</v>
      </c>
      <c r="AS651" s="27" t="str">
        <f>casesIPO[[#This Row],[Interaction Type]]</f>
        <v>Credit / Debit Request</v>
      </c>
      <c r="AT65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2" spans="1:46" x14ac:dyDescent="0.25">
      <c r="A652" s="26">
        <v>46080.526550925897</v>
      </c>
      <c r="B652" s="27" t="s">
        <v>3727</v>
      </c>
      <c r="C652" s="27" t="s">
        <v>87</v>
      </c>
      <c r="D652" s="27" t="s">
        <v>194</v>
      </c>
      <c r="E652" s="27" t="s">
        <v>195</v>
      </c>
      <c r="F652" s="27"/>
      <c r="G652" s="27"/>
      <c r="H652" s="27" t="s">
        <v>3109</v>
      </c>
      <c r="I652" s="27" t="s">
        <v>3110</v>
      </c>
      <c r="J652" s="27" t="s">
        <v>3690</v>
      </c>
      <c r="K652" s="27" t="s">
        <v>288</v>
      </c>
      <c r="L652" s="27" t="s">
        <v>3728</v>
      </c>
      <c r="M652" s="27" t="s">
        <v>3692</v>
      </c>
      <c r="N652" s="28" t="s">
        <v>3729</v>
      </c>
      <c r="O652" s="27" t="s">
        <v>3730</v>
      </c>
      <c r="P652" s="27" t="s">
        <v>3731</v>
      </c>
      <c r="Q652" s="27"/>
      <c r="R652" s="27" t="s">
        <v>3109</v>
      </c>
      <c r="S652" s="27" t="s">
        <v>3110</v>
      </c>
      <c r="T652" s="27" t="s">
        <v>3690</v>
      </c>
      <c r="U652" s="27" t="s">
        <v>288</v>
      </c>
      <c r="V652" s="27">
        <v>1</v>
      </c>
      <c r="W652" s="27" t="s">
        <v>1008</v>
      </c>
      <c r="X652" s="27" t="s">
        <v>1009</v>
      </c>
      <c r="Y652" s="27"/>
      <c r="Z652" s="27" t="s">
        <v>202</v>
      </c>
      <c r="AA652" s="28"/>
      <c r="AB652" s="27"/>
      <c r="AC652" s="29"/>
      <c r="AD652" s="27"/>
      <c r="AE652" s="27"/>
      <c r="AF652" s="27"/>
      <c r="AG652" s="27">
        <v>46080</v>
      </c>
      <c r="AH652" s="27"/>
      <c r="AI652" s="27" t="s">
        <v>204</v>
      </c>
      <c r="AJ652" s="27" t="s">
        <v>134</v>
      </c>
      <c r="AK652" s="27" t="s">
        <v>3696</v>
      </c>
      <c r="AL652" s="27" t="s">
        <v>3696</v>
      </c>
      <c r="AM652" s="27" t="s">
        <v>299</v>
      </c>
      <c r="AN6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2" s="27" t="str">
        <f>TEXT(casesIPO[[#This Row],[Created On]],"yyyy / mm")</f>
        <v>2026 / 02</v>
      </c>
      <c r="AS652" s="27" t="str">
        <f>casesIPO[[#This Row],[Interaction Type]]</f>
        <v>Credit / Debit Request</v>
      </c>
      <c r="AT65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3" spans="1:46" x14ac:dyDescent="0.25">
      <c r="A653" s="26">
        <v>46080.527604166702</v>
      </c>
      <c r="B653" s="27" t="s">
        <v>3732</v>
      </c>
      <c r="C653" s="27" t="s">
        <v>87</v>
      </c>
      <c r="D653" s="27" t="s">
        <v>194</v>
      </c>
      <c r="E653" s="27" t="s">
        <v>195</v>
      </c>
      <c r="F653" s="27"/>
      <c r="G653" s="27"/>
      <c r="H653" s="27" t="s">
        <v>3109</v>
      </c>
      <c r="I653" s="27" t="s">
        <v>3110</v>
      </c>
      <c r="J653" s="27" t="s">
        <v>3690</v>
      </c>
      <c r="K653" s="27" t="s">
        <v>288</v>
      </c>
      <c r="L653" s="27" t="s">
        <v>3733</v>
      </c>
      <c r="M653" s="27" t="s">
        <v>3692</v>
      </c>
      <c r="N653" s="28" t="s">
        <v>3734</v>
      </c>
      <c r="O653" s="27" t="s">
        <v>3735</v>
      </c>
      <c r="P653" s="27" t="s">
        <v>3736</v>
      </c>
      <c r="Q653" s="27"/>
      <c r="R653" s="27" t="s">
        <v>3109</v>
      </c>
      <c r="S653" s="27" t="s">
        <v>3110</v>
      </c>
      <c r="T653" s="27" t="s">
        <v>3690</v>
      </c>
      <c r="U653" s="27" t="s">
        <v>288</v>
      </c>
      <c r="V653" s="27">
        <v>1</v>
      </c>
      <c r="W653" s="27" t="s">
        <v>1008</v>
      </c>
      <c r="X653" s="27" t="s">
        <v>1009</v>
      </c>
      <c r="Y653" s="27"/>
      <c r="Z653" s="27" t="s">
        <v>202</v>
      </c>
      <c r="AA653" s="28"/>
      <c r="AB653" s="27"/>
      <c r="AC653" s="29"/>
      <c r="AD653" s="27"/>
      <c r="AE653" s="27"/>
      <c r="AF653" s="27"/>
      <c r="AG653" s="27">
        <v>46080</v>
      </c>
      <c r="AH653" s="27"/>
      <c r="AI653" s="27" t="s">
        <v>204</v>
      </c>
      <c r="AJ653" s="27" t="s">
        <v>134</v>
      </c>
      <c r="AK653" s="27" t="s">
        <v>3696</v>
      </c>
      <c r="AL653" s="27" t="s">
        <v>3696</v>
      </c>
      <c r="AM653" s="27" t="s">
        <v>299</v>
      </c>
      <c r="AN6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3" s="27" t="str">
        <f>TEXT(casesIPO[[#This Row],[Created On]],"yyyy / mm")</f>
        <v>2026 / 02</v>
      </c>
      <c r="AS653" s="27" t="str">
        <f>casesIPO[[#This Row],[Interaction Type]]</f>
        <v>Credit / Debit Request</v>
      </c>
      <c r="AT6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4" spans="1:46" x14ac:dyDescent="0.25">
      <c r="A654" s="26">
        <v>46080.528761574104</v>
      </c>
      <c r="B654" s="27" t="s">
        <v>3737</v>
      </c>
      <c r="C654" s="27" t="s">
        <v>87</v>
      </c>
      <c r="D654" s="27" t="s">
        <v>194</v>
      </c>
      <c r="E654" s="27" t="s">
        <v>195</v>
      </c>
      <c r="F654" s="27"/>
      <c r="G654" s="27"/>
      <c r="H654" s="27" t="s">
        <v>3109</v>
      </c>
      <c r="I654" s="27" t="s">
        <v>3110</v>
      </c>
      <c r="J654" s="27" t="s">
        <v>3690</v>
      </c>
      <c r="K654" s="27" t="s">
        <v>288</v>
      </c>
      <c r="L654" s="27" t="s">
        <v>3738</v>
      </c>
      <c r="M654" s="27" t="s">
        <v>3692</v>
      </c>
      <c r="N654" s="28" t="s">
        <v>3739</v>
      </c>
      <c r="O654" s="27" t="s">
        <v>3740</v>
      </c>
      <c r="P654" s="27" t="s">
        <v>3741</v>
      </c>
      <c r="Q654" s="27"/>
      <c r="R654" s="27" t="s">
        <v>3109</v>
      </c>
      <c r="S654" s="27" t="s">
        <v>3110</v>
      </c>
      <c r="T654" s="27" t="s">
        <v>3690</v>
      </c>
      <c r="U654" s="27" t="s">
        <v>288</v>
      </c>
      <c r="V654" s="27">
        <v>1</v>
      </c>
      <c r="W654" s="27" t="s">
        <v>1008</v>
      </c>
      <c r="X654" s="27" t="s">
        <v>1009</v>
      </c>
      <c r="Y654" s="27"/>
      <c r="Z654" s="27" t="s">
        <v>202</v>
      </c>
      <c r="AA654" s="28"/>
      <c r="AB654" s="27"/>
      <c r="AC654" s="29"/>
      <c r="AD654" s="27"/>
      <c r="AE654" s="27"/>
      <c r="AF654" s="27"/>
      <c r="AG654" s="27">
        <v>46080</v>
      </c>
      <c r="AH654" s="27"/>
      <c r="AI654" s="27" t="s">
        <v>204</v>
      </c>
      <c r="AJ654" s="27" t="s">
        <v>134</v>
      </c>
      <c r="AK654" s="27" t="s">
        <v>3696</v>
      </c>
      <c r="AL654" s="27" t="s">
        <v>3696</v>
      </c>
      <c r="AM654" s="27" t="s">
        <v>299</v>
      </c>
      <c r="AN6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4" s="27" t="str">
        <f>TEXT(casesIPO[[#This Row],[Created On]],"yyyy / mm")</f>
        <v>2026 / 02</v>
      </c>
      <c r="AS654" s="27" t="str">
        <f>casesIPO[[#This Row],[Interaction Type]]</f>
        <v>Credit / Debit Request</v>
      </c>
      <c r="AT65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5" spans="1:46" x14ac:dyDescent="0.25">
      <c r="A655" s="26">
        <v>46080.530208333301</v>
      </c>
      <c r="B655" s="27" t="s">
        <v>3742</v>
      </c>
      <c r="C655" s="27" t="s">
        <v>87</v>
      </c>
      <c r="D655" s="27" t="s">
        <v>194</v>
      </c>
      <c r="E655" s="27" t="s">
        <v>195</v>
      </c>
      <c r="F655" s="27"/>
      <c r="G655" s="27"/>
      <c r="H655" s="27" t="s">
        <v>3109</v>
      </c>
      <c r="I655" s="27" t="s">
        <v>3110</v>
      </c>
      <c r="J655" s="27" t="s">
        <v>3690</v>
      </c>
      <c r="K655" s="27" t="s">
        <v>288</v>
      </c>
      <c r="L655" s="27" t="s">
        <v>3743</v>
      </c>
      <c r="M655" s="27" t="s">
        <v>3692</v>
      </c>
      <c r="N655" s="28" t="s">
        <v>3744</v>
      </c>
      <c r="O655" s="27" t="s">
        <v>3745</v>
      </c>
      <c r="P655" s="27" t="s">
        <v>3746</v>
      </c>
      <c r="Q655" s="27"/>
      <c r="R655" s="27" t="s">
        <v>3109</v>
      </c>
      <c r="S655" s="27" t="s">
        <v>3110</v>
      </c>
      <c r="T655" s="27" t="s">
        <v>3690</v>
      </c>
      <c r="U655" s="27" t="s">
        <v>288</v>
      </c>
      <c r="V655" s="27">
        <v>1</v>
      </c>
      <c r="W655" s="27" t="s">
        <v>1008</v>
      </c>
      <c r="X655" s="27" t="s">
        <v>1009</v>
      </c>
      <c r="Y655" s="27"/>
      <c r="Z655" s="27" t="s">
        <v>202</v>
      </c>
      <c r="AA655" s="28"/>
      <c r="AB655" s="27"/>
      <c r="AC655" s="29"/>
      <c r="AD655" s="27"/>
      <c r="AE655" s="27"/>
      <c r="AF655" s="27"/>
      <c r="AG655" s="27">
        <v>46080</v>
      </c>
      <c r="AH655" s="27"/>
      <c r="AI655" s="27" t="s">
        <v>204</v>
      </c>
      <c r="AJ655" s="27" t="s">
        <v>134</v>
      </c>
      <c r="AK655" s="27" t="s">
        <v>3696</v>
      </c>
      <c r="AL655" s="27" t="s">
        <v>3696</v>
      </c>
      <c r="AM655" s="27" t="s">
        <v>299</v>
      </c>
      <c r="AN6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5" s="27" t="str">
        <f>TEXT(casesIPO[[#This Row],[Created On]],"yyyy / mm")</f>
        <v>2026 / 02</v>
      </c>
      <c r="AS655" s="27" t="str">
        <f>casesIPO[[#This Row],[Interaction Type]]</f>
        <v>Credit / Debit Request</v>
      </c>
      <c r="AT65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6" spans="1:46" x14ac:dyDescent="0.25">
      <c r="A656" s="26">
        <v>46076.3811921296</v>
      </c>
      <c r="B656" s="27" t="s">
        <v>3747</v>
      </c>
      <c r="C656" s="27" t="s">
        <v>87</v>
      </c>
      <c r="D656" s="27" t="s">
        <v>194</v>
      </c>
      <c r="E656" s="27" t="s">
        <v>195</v>
      </c>
      <c r="F656" s="27"/>
      <c r="G656" s="27"/>
      <c r="H656" s="27" t="s">
        <v>720</v>
      </c>
      <c r="I656" s="27" t="s">
        <v>148</v>
      </c>
      <c r="J656" s="27" t="s">
        <v>1888</v>
      </c>
      <c r="K656" s="27" t="s">
        <v>31</v>
      </c>
      <c r="L656" s="27" t="s">
        <v>3748</v>
      </c>
      <c r="M656" s="27" t="s">
        <v>3749</v>
      </c>
      <c r="N656" s="28" t="s">
        <v>3750</v>
      </c>
      <c r="O656" s="27" t="s">
        <v>3751</v>
      </c>
      <c r="P656" s="27" t="s">
        <v>3752</v>
      </c>
      <c r="Q656" s="27">
        <v>1</v>
      </c>
      <c r="R656" s="27" t="s">
        <v>720</v>
      </c>
      <c r="S656" s="27" t="s">
        <v>148</v>
      </c>
      <c r="T656" s="27" t="s">
        <v>1888</v>
      </c>
      <c r="U656" s="27" t="s">
        <v>31</v>
      </c>
      <c r="V656" s="27">
        <v>72</v>
      </c>
      <c r="W656" s="27" t="s">
        <v>2166</v>
      </c>
      <c r="X656" s="27" t="s">
        <v>2167</v>
      </c>
      <c r="Y656" s="27"/>
      <c r="Z656" s="27" t="s">
        <v>429</v>
      </c>
      <c r="AA656" s="28"/>
      <c r="AB656" s="27" t="s">
        <v>3753</v>
      </c>
      <c r="AC656" s="29"/>
      <c r="AD656" s="27"/>
      <c r="AE656" s="27"/>
      <c r="AF656" s="27">
        <v>46072.791666666701</v>
      </c>
      <c r="AG656" s="27"/>
      <c r="AH656" s="27"/>
      <c r="AI656" s="27" t="s">
        <v>204</v>
      </c>
      <c r="AJ656" s="27" t="s">
        <v>105</v>
      </c>
      <c r="AK656" s="27" t="s">
        <v>407</v>
      </c>
      <c r="AL656" s="27" t="s">
        <v>407</v>
      </c>
      <c r="AM656" s="27" t="s">
        <v>108</v>
      </c>
      <c r="AN6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6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6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6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6" s="27" t="str">
        <f>TEXT(casesIPO[[#This Row],[Created On]],"yyyy / mm")</f>
        <v>2026 / 02</v>
      </c>
      <c r="AS656" s="27" t="str">
        <f>casesIPO[[#This Row],[Interaction Type]]</f>
        <v>Credit / Debit Request</v>
      </c>
      <c r="AT65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7" spans="1:46" x14ac:dyDescent="0.25">
      <c r="A657" s="26">
        <v>46076.394201388903</v>
      </c>
      <c r="B657" s="27" t="s">
        <v>3754</v>
      </c>
      <c r="C657" s="27" t="s">
        <v>87</v>
      </c>
      <c r="D657" s="27" t="s">
        <v>194</v>
      </c>
      <c r="E657" s="27" t="s">
        <v>195</v>
      </c>
      <c r="F657" s="27"/>
      <c r="G657" s="27"/>
      <c r="H657" s="27" t="s">
        <v>17</v>
      </c>
      <c r="I657" s="27" t="s">
        <v>148</v>
      </c>
      <c r="J657" s="27" t="s">
        <v>169</v>
      </c>
      <c r="K657" s="27" t="s">
        <v>31</v>
      </c>
      <c r="L657" s="27" t="s">
        <v>3755</v>
      </c>
      <c r="M657" s="27" t="s">
        <v>3749</v>
      </c>
      <c r="N657" s="28" t="s">
        <v>3756</v>
      </c>
      <c r="O657" s="27" t="s">
        <v>3757</v>
      </c>
      <c r="P657" s="27" t="s">
        <v>3758</v>
      </c>
      <c r="Q657" s="27">
        <v>1</v>
      </c>
      <c r="R657" s="27" t="s">
        <v>17</v>
      </c>
      <c r="S657" s="27" t="s">
        <v>148</v>
      </c>
      <c r="T657" s="27" t="s">
        <v>169</v>
      </c>
      <c r="U657" s="27" t="s">
        <v>31</v>
      </c>
      <c r="V657" s="27">
        <v>6</v>
      </c>
      <c r="W657" s="27" t="s">
        <v>2166</v>
      </c>
      <c r="X657" s="27" t="s">
        <v>2167</v>
      </c>
      <c r="Y657" s="27"/>
      <c r="Z657" s="27" t="s">
        <v>429</v>
      </c>
      <c r="AA657" s="28"/>
      <c r="AB657" s="27" t="s">
        <v>3759</v>
      </c>
      <c r="AC657" s="29"/>
      <c r="AD657" s="27"/>
      <c r="AE657" s="27"/>
      <c r="AF657" s="27">
        <v>46073.791666666701</v>
      </c>
      <c r="AG657" s="27"/>
      <c r="AH657" s="27"/>
      <c r="AI657" s="27" t="s">
        <v>204</v>
      </c>
      <c r="AJ657" s="27" t="s">
        <v>105</v>
      </c>
      <c r="AK657" s="27" t="s">
        <v>407</v>
      </c>
      <c r="AL657" s="27" t="s">
        <v>407</v>
      </c>
      <c r="AM657" s="27" t="s">
        <v>108</v>
      </c>
      <c r="AN6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6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6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7" s="27" t="str">
        <f>TEXT(casesIPO[[#This Row],[Created On]],"yyyy / mm")</f>
        <v>2026 / 02</v>
      </c>
      <c r="AS657" s="27" t="str">
        <f>casesIPO[[#This Row],[Interaction Type]]</f>
        <v>Credit / Debit Request</v>
      </c>
      <c r="AT65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8" spans="1:46" x14ac:dyDescent="0.25">
      <c r="A658" s="26">
        <v>46076.432962963001</v>
      </c>
      <c r="B658" s="27" t="s">
        <v>3760</v>
      </c>
      <c r="C658" s="27" t="s">
        <v>87</v>
      </c>
      <c r="D658" s="27" t="s">
        <v>88</v>
      </c>
      <c r="E658" s="27" t="s">
        <v>110</v>
      </c>
      <c r="F658" s="27"/>
      <c r="G658" s="27"/>
      <c r="H658" s="27" t="s">
        <v>17</v>
      </c>
      <c r="I658" s="27" t="s">
        <v>148</v>
      </c>
      <c r="J658" s="27" t="s">
        <v>169</v>
      </c>
      <c r="K658" s="27" t="s">
        <v>35</v>
      </c>
      <c r="L658" s="27" t="s">
        <v>3761</v>
      </c>
      <c r="M658" s="27" t="s">
        <v>1021</v>
      </c>
      <c r="N658" s="28" t="s">
        <v>3762</v>
      </c>
      <c r="O658" s="27" t="s">
        <v>3763</v>
      </c>
      <c r="P658" s="27" t="s">
        <v>3764</v>
      </c>
      <c r="Q658" s="27">
        <v>3</v>
      </c>
      <c r="R658" s="27" t="s">
        <v>17</v>
      </c>
      <c r="S658" s="27" t="s">
        <v>148</v>
      </c>
      <c r="T658" s="27" t="s">
        <v>169</v>
      </c>
      <c r="U658" s="27" t="s">
        <v>35</v>
      </c>
      <c r="V658" s="27">
        <v>1</v>
      </c>
      <c r="W658" s="27" t="s">
        <v>155</v>
      </c>
      <c r="X658" s="27" t="s">
        <v>587</v>
      </c>
      <c r="Y658" s="27"/>
      <c r="Z658" s="27" t="s">
        <v>101</v>
      </c>
      <c r="AA658" s="28"/>
      <c r="AB658" s="27" t="s">
        <v>3765</v>
      </c>
      <c r="AC658" s="29"/>
      <c r="AD658" s="27"/>
      <c r="AE658" s="27"/>
      <c r="AF658" s="27">
        <v>45958.833333333299</v>
      </c>
      <c r="AG658" s="27"/>
      <c r="AH658" s="27"/>
      <c r="AI658" s="27" t="s">
        <v>104</v>
      </c>
      <c r="AJ658" s="27" t="s">
        <v>105</v>
      </c>
      <c r="AK658" s="27" t="s">
        <v>407</v>
      </c>
      <c r="AL658" s="27" t="s">
        <v>578</v>
      </c>
      <c r="AM658" s="27" t="s">
        <v>108</v>
      </c>
      <c r="AN6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6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6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8" s="27" t="str">
        <f>TEXT(casesIPO[[#This Row],[Created On]],"yyyy / mm")</f>
        <v>2026 / 02</v>
      </c>
      <c r="AS658" s="27" t="str">
        <f>casesIPO[[#This Row],[Interaction Type]]</f>
        <v>Return / Replace / Scrap</v>
      </c>
      <c r="AT6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59" spans="1:46" x14ac:dyDescent="0.25">
      <c r="A659" s="26">
        <v>46076.473101851901</v>
      </c>
      <c r="B659" s="27" t="s">
        <v>3766</v>
      </c>
      <c r="C659" s="27" t="s">
        <v>87</v>
      </c>
      <c r="D659" s="27" t="s">
        <v>88</v>
      </c>
      <c r="E659" s="27" t="s">
        <v>89</v>
      </c>
      <c r="F659" s="27"/>
      <c r="G659" s="27" t="s">
        <v>90</v>
      </c>
      <c r="H659" s="27" t="s">
        <v>23</v>
      </c>
      <c r="I659" s="27" t="s">
        <v>91</v>
      </c>
      <c r="J659" s="27" t="s">
        <v>92</v>
      </c>
      <c r="K659" s="27" t="s">
        <v>33</v>
      </c>
      <c r="L659" s="27" t="s">
        <v>3767</v>
      </c>
      <c r="M659" s="27" t="s">
        <v>1123</v>
      </c>
      <c r="N659" s="28" t="s">
        <v>3768</v>
      </c>
      <c r="O659" s="27" t="s">
        <v>3769</v>
      </c>
      <c r="P659" s="27" t="s">
        <v>3770</v>
      </c>
      <c r="Q659" s="27">
        <v>12</v>
      </c>
      <c r="R659" s="27" t="s">
        <v>23</v>
      </c>
      <c r="S659" s="27" t="s">
        <v>91</v>
      </c>
      <c r="T659" s="27" t="s">
        <v>92</v>
      </c>
      <c r="U659" s="27" t="s">
        <v>33</v>
      </c>
      <c r="V659" s="27">
        <v>1</v>
      </c>
      <c r="W659" s="27" t="s">
        <v>266</v>
      </c>
      <c r="X659" s="27" t="s">
        <v>629</v>
      </c>
      <c r="Y659" s="27" t="s">
        <v>630</v>
      </c>
      <c r="Z659" s="27" t="s">
        <v>101</v>
      </c>
      <c r="AA659" s="28"/>
      <c r="AB659" s="27" t="s">
        <v>3771</v>
      </c>
      <c r="AC659" s="29" t="s">
        <v>103</v>
      </c>
      <c r="AD659" s="27"/>
      <c r="AE659" s="27"/>
      <c r="AF659" s="27">
        <v>45977.791666666701</v>
      </c>
      <c r="AG659" s="27"/>
      <c r="AH659" s="27"/>
      <c r="AI659" s="27" t="s">
        <v>178</v>
      </c>
      <c r="AJ659" s="27" t="s">
        <v>134</v>
      </c>
      <c r="AK659" s="27" t="s">
        <v>986</v>
      </c>
      <c r="AL659" s="27" t="s">
        <v>792</v>
      </c>
      <c r="AM659" s="27" t="s">
        <v>108</v>
      </c>
      <c r="AN6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6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Motor Not Pulling / Releasing</v>
      </c>
      <c r="AR659" s="27" t="str">
        <f>TEXT(casesIPO[[#This Row],[Created On]],"yyyy / mm")</f>
        <v>2026 / 02</v>
      </c>
      <c r="AS659" s="27" t="str">
        <f>casesIPO[[#This Row],[Interaction Type]]</f>
        <v>Return / Replace / Scrap</v>
      </c>
      <c r="AT6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0" spans="1:46" x14ac:dyDescent="0.25">
      <c r="A660" s="26">
        <v>46076.483738425901</v>
      </c>
      <c r="B660" s="27" t="s">
        <v>3772</v>
      </c>
      <c r="C660" s="27" t="s">
        <v>87</v>
      </c>
      <c r="D660" s="27" t="s">
        <v>194</v>
      </c>
      <c r="E660" s="27" t="s">
        <v>195</v>
      </c>
      <c r="F660" s="27"/>
      <c r="G660" s="27"/>
      <c r="H660" s="27" t="s">
        <v>17</v>
      </c>
      <c r="I660" s="27" t="s">
        <v>148</v>
      </c>
      <c r="J660" s="27" t="s">
        <v>149</v>
      </c>
      <c r="K660" s="27" t="s">
        <v>31</v>
      </c>
      <c r="L660" s="27" t="s">
        <v>3773</v>
      </c>
      <c r="M660" s="27" t="s">
        <v>94</v>
      </c>
      <c r="N660" s="28" t="s">
        <v>3774</v>
      </c>
      <c r="O660" s="27" t="s">
        <v>3775</v>
      </c>
      <c r="P660" s="27" t="s">
        <v>3776</v>
      </c>
      <c r="Q660" s="27">
        <v>39</v>
      </c>
      <c r="R660" s="27" t="s">
        <v>17</v>
      </c>
      <c r="S660" s="27" t="s">
        <v>148</v>
      </c>
      <c r="T660" s="27" t="s">
        <v>149</v>
      </c>
      <c r="U660" s="27" t="s">
        <v>31</v>
      </c>
      <c r="V660" s="27">
        <v>10</v>
      </c>
      <c r="W660" s="27" t="s">
        <v>1008</v>
      </c>
      <c r="X660" s="27" t="s">
        <v>1009</v>
      </c>
      <c r="Y660" s="27"/>
      <c r="Z660" s="27" t="s">
        <v>202</v>
      </c>
      <c r="AA660" s="28"/>
      <c r="AB660" s="27" t="s">
        <v>3777</v>
      </c>
      <c r="AC660" s="29"/>
      <c r="AD660" s="27"/>
      <c r="AE660" s="27"/>
      <c r="AF660" s="27">
        <v>46072.791666666701</v>
      </c>
      <c r="AG660" s="27"/>
      <c r="AH660" s="27"/>
      <c r="AI660" s="27" t="s">
        <v>204</v>
      </c>
      <c r="AJ660" s="27" t="s">
        <v>105</v>
      </c>
      <c r="AK660" s="27" t="s">
        <v>407</v>
      </c>
      <c r="AL660" s="27" t="s">
        <v>407</v>
      </c>
      <c r="AM660" s="27" t="s">
        <v>108</v>
      </c>
      <c r="AN6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0" s="27" t="str">
        <f>TEXT(casesIPO[[#This Row],[Created On]],"yyyy / mm")</f>
        <v>2026 / 02</v>
      </c>
      <c r="AS660" s="27" t="str">
        <f>casesIPO[[#This Row],[Interaction Type]]</f>
        <v>Credit / Debit Request</v>
      </c>
      <c r="AT6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61" spans="1:46" x14ac:dyDescent="0.25">
      <c r="A661" s="26">
        <v>46076.487962963001</v>
      </c>
      <c r="B661" s="27" t="s">
        <v>3778</v>
      </c>
      <c r="C661" s="27" t="s">
        <v>87</v>
      </c>
      <c r="D661" s="27" t="s">
        <v>88</v>
      </c>
      <c r="E661" s="27" t="s">
        <v>110</v>
      </c>
      <c r="F661" s="27"/>
      <c r="G661" s="27"/>
      <c r="H661" s="27" t="s">
        <v>720</v>
      </c>
      <c r="I661" s="27" t="s">
        <v>148</v>
      </c>
      <c r="J661" s="27" t="s">
        <v>636</v>
      </c>
      <c r="K661" s="27" t="s">
        <v>31</v>
      </c>
      <c r="L661" s="27" t="s">
        <v>3779</v>
      </c>
      <c r="M661" s="27" t="s">
        <v>2597</v>
      </c>
      <c r="N661" s="28" t="s">
        <v>3780</v>
      </c>
      <c r="O661" s="27" t="s">
        <v>3781</v>
      </c>
      <c r="P661" s="27" t="s">
        <v>3782</v>
      </c>
      <c r="Q661" s="27">
        <v>16</v>
      </c>
      <c r="R661" s="27" t="s">
        <v>720</v>
      </c>
      <c r="S661" s="27" t="s">
        <v>148</v>
      </c>
      <c r="T661" s="27" t="s">
        <v>636</v>
      </c>
      <c r="U661" s="27" t="s">
        <v>31</v>
      </c>
      <c r="V661" s="27">
        <v>2</v>
      </c>
      <c r="W661" s="27" t="s">
        <v>155</v>
      </c>
      <c r="X661" s="27" t="s">
        <v>156</v>
      </c>
      <c r="Y661" s="27"/>
      <c r="Z661" s="27" t="s">
        <v>101</v>
      </c>
      <c r="AA661" s="28"/>
      <c r="AB661" s="27" t="s">
        <v>3783</v>
      </c>
      <c r="AC661" s="29"/>
      <c r="AD661" s="27"/>
      <c r="AE661" s="27"/>
      <c r="AF661" s="27">
        <v>46063.791666666701</v>
      </c>
      <c r="AG661" s="27"/>
      <c r="AH661" s="27"/>
      <c r="AI661" s="27" t="s">
        <v>104</v>
      </c>
      <c r="AJ661" s="27" t="s">
        <v>105</v>
      </c>
      <c r="AK661" s="27" t="s">
        <v>407</v>
      </c>
      <c r="AL661" s="27" t="s">
        <v>180</v>
      </c>
      <c r="AM661" s="27" t="s">
        <v>108</v>
      </c>
      <c r="AN6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6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6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6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1" s="27" t="str">
        <f>TEXT(casesIPO[[#This Row],[Created On]],"yyyy / mm")</f>
        <v>2026 / 02</v>
      </c>
      <c r="AS661" s="27" t="str">
        <f>casesIPO[[#This Row],[Interaction Type]]</f>
        <v>Return / Replace / Scrap</v>
      </c>
      <c r="AT6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2" spans="1:46" x14ac:dyDescent="0.25">
      <c r="A662" s="26">
        <v>46076.487962963001</v>
      </c>
      <c r="B662" s="27" t="s">
        <v>3778</v>
      </c>
      <c r="C662" s="27" t="s">
        <v>87</v>
      </c>
      <c r="D662" s="27" t="s">
        <v>88</v>
      </c>
      <c r="E662" s="27" t="s">
        <v>110</v>
      </c>
      <c r="F662" s="27"/>
      <c r="G662" s="27"/>
      <c r="H662" s="27" t="s">
        <v>720</v>
      </c>
      <c r="I662" s="27" t="s">
        <v>148</v>
      </c>
      <c r="J662" s="27" t="s">
        <v>636</v>
      </c>
      <c r="K662" s="27" t="s">
        <v>31</v>
      </c>
      <c r="L662" s="27" t="s">
        <v>3779</v>
      </c>
      <c r="M662" s="27" t="s">
        <v>2597</v>
      </c>
      <c r="N662" s="28" t="s">
        <v>3780</v>
      </c>
      <c r="O662" s="27" t="s">
        <v>3781</v>
      </c>
      <c r="P662" s="27" t="s">
        <v>3782</v>
      </c>
      <c r="Q662" s="27">
        <v>19</v>
      </c>
      <c r="R662" s="27" t="s">
        <v>720</v>
      </c>
      <c r="S662" s="27" t="s">
        <v>148</v>
      </c>
      <c r="T662" s="27" t="s">
        <v>636</v>
      </c>
      <c r="U662" s="27" t="s">
        <v>31</v>
      </c>
      <c r="V662" s="27">
        <v>1</v>
      </c>
      <c r="W662" s="27" t="s">
        <v>155</v>
      </c>
      <c r="X662" s="27" t="s">
        <v>156</v>
      </c>
      <c r="Y662" s="27"/>
      <c r="Z662" s="27" t="s">
        <v>101</v>
      </c>
      <c r="AA662" s="28"/>
      <c r="AB662" s="27" t="s">
        <v>3784</v>
      </c>
      <c r="AC662" s="29"/>
      <c r="AD662" s="27"/>
      <c r="AE662" s="27"/>
      <c r="AF662" s="27">
        <v>46063.791666666701</v>
      </c>
      <c r="AG662" s="27"/>
      <c r="AH662" s="27"/>
      <c r="AI662" s="27" t="s">
        <v>104</v>
      </c>
      <c r="AJ662" s="27" t="s">
        <v>105</v>
      </c>
      <c r="AK662" s="27" t="s">
        <v>407</v>
      </c>
      <c r="AL662" s="27" t="s">
        <v>180</v>
      </c>
      <c r="AM662" s="27" t="s">
        <v>108</v>
      </c>
      <c r="AN6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6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6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6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2" s="27" t="str">
        <f>TEXT(casesIPO[[#This Row],[Created On]],"yyyy / mm")</f>
        <v>2026 / 02</v>
      </c>
      <c r="AS662" s="27" t="str">
        <f>casesIPO[[#This Row],[Interaction Type]]</f>
        <v>Return / Replace / Scrap</v>
      </c>
      <c r="AT66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3" spans="1:46" x14ac:dyDescent="0.25">
      <c r="A663" s="26">
        <v>46076.495497685202</v>
      </c>
      <c r="B663" s="27" t="s">
        <v>3785</v>
      </c>
      <c r="C663" s="27" t="s">
        <v>87</v>
      </c>
      <c r="D663" s="27" t="s">
        <v>88</v>
      </c>
      <c r="E663" s="27" t="s">
        <v>62</v>
      </c>
      <c r="F663" s="27"/>
      <c r="G663" s="27"/>
      <c r="H663" s="27" t="s">
        <v>286</v>
      </c>
      <c r="I663" s="27" t="s">
        <v>148</v>
      </c>
      <c r="J663" s="27" t="s">
        <v>304</v>
      </c>
      <c r="K663" s="27" t="s">
        <v>32</v>
      </c>
      <c r="L663" s="27" t="s">
        <v>3786</v>
      </c>
      <c r="M663" s="27" t="s">
        <v>1123</v>
      </c>
      <c r="N663" s="28" t="s">
        <v>3787</v>
      </c>
      <c r="O663" s="27" t="s">
        <v>3788</v>
      </c>
      <c r="P663" s="27" t="s">
        <v>3789</v>
      </c>
      <c r="Q663" s="27">
        <v>2</v>
      </c>
      <c r="R663" s="27" t="s">
        <v>286</v>
      </c>
      <c r="S663" s="27" t="s">
        <v>148</v>
      </c>
      <c r="T663" s="27" t="s">
        <v>304</v>
      </c>
      <c r="U663" s="27" t="s">
        <v>32</v>
      </c>
      <c r="V663" s="27">
        <v>8</v>
      </c>
      <c r="W663" s="27" t="s">
        <v>346</v>
      </c>
      <c r="X663" s="27" t="s">
        <v>347</v>
      </c>
      <c r="Y663" s="27"/>
      <c r="Z663" s="27" t="s">
        <v>285</v>
      </c>
      <c r="AA663" s="28"/>
      <c r="AB663" s="27" t="s">
        <v>3790</v>
      </c>
      <c r="AC663" s="29" t="s">
        <v>319</v>
      </c>
      <c r="AD663" s="27"/>
      <c r="AE663" s="27"/>
      <c r="AF663" s="27">
        <v>46072.791666666701</v>
      </c>
      <c r="AG663" s="27"/>
      <c r="AH663" s="27"/>
      <c r="AI663" s="27" t="s">
        <v>104</v>
      </c>
      <c r="AJ663" s="27" t="s">
        <v>105</v>
      </c>
      <c r="AK663" s="27" t="s">
        <v>1105</v>
      </c>
      <c r="AL663" s="27" t="s">
        <v>1105</v>
      </c>
      <c r="AM663" s="27" t="s">
        <v>299</v>
      </c>
      <c r="AN6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6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3" s="27" t="str">
        <f>TEXT(casesIPO[[#This Row],[Created On]],"yyyy / mm")</f>
        <v>2026 / 02</v>
      </c>
      <c r="AS663" s="27" t="str">
        <f>casesIPO[[#This Row],[Interaction Type]]</f>
        <v>Return / Replace / Scrap</v>
      </c>
      <c r="AT66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4" spans="1:46" x14ac:dyDescent="0.25">
      <c r="A664" s="26">
        <v>46076.596585648098</v>
      </c>
      <c r="B664" s="27" t="s">
        <v>3791</v>
      </c>
      <c r="C664" s="27" t="s">
        <v>87</v>
      </c>
      <c r="D664" s="27" t="s">
        <v>88</v>
      </c>
      <c r="E664" s="27" t="s">
        <v>89</v>
      </c>
      <c r="F664" s="27"/>
      <c r="G664" s="27" t="s">
        <v>90</v>
      </c>
      <c r="H664" s="27" t="s">
        <v>11</v>
      </c>
      <c r="I664" s="27" t="s">
        <v>469</v>
      </c>
      <c r="J664" s="27" t="s">
        <v>469</v>
      </c>
      <c r="K664" s="27" t="s">
        <v>33</v>
      </c>
      <c r="L664" s="27" t="s">
        <v>3792</v>
      </c>
      <c r="M664" s="27" t="s">
        <v>3793</v>
      </c>
      <c r="N664" s="28" t="s">
        <v>3794</v>
      </c>
      <c r="O664" s="27" t="s">
        <v>3795</v>
      </c>
      <c r="P664" s="27" t="s">
        <v>3796</v>
      </c>
      <c r="Q664" s="27">
        <v>1</v>
      </c>
      <c r="R664" s="27" t="s">
        <v>11</v>
      </c>
      <c r="S664" s="27" t="s">
        <v>469</v>
      </c>
      <c r="T664" s="27" t="s">
        <v>469</v>
      </c>
      <c r="U664" s="27" t="s">
        <v>33</v>
      </c>
      <c r="V664" s="27">
        <v>1</v>
      </c>
      <c r="W664" s="27" t="s">
        <v>266</v>
      </c>
      <c r="X664" s="27" t="s">
        <v>279</v>
      </c>
      <c r="Y664" s="27" t="s">
        <v>1412</v>
      </c>
      <c r="Z664" s="27" t="s">
        <v>101</v>
      </c>
      <c r="AA664" s="28"/>
      <c r="AB664" s="27" t="s">
        <v>3797</v>
      </c>
      <c r="AC664" s="29" t="s">
        <v>3798</v>
      </c>
      <c r="AD664" s="27"/>
      <c r="AE664" s="27"/>
      <c r="AF664" s="27">
        <v>45799.833333333299</v>
      </c>
      <c r="AG664" s="27"/>
      <c r="AH664" s="27"/>
      <c r="AI664" s="27" t="s">
        <v>104</v>
      </c>
      <c r="AJ664" s="27" t="s">
        <v>105</v>
      </c>
      <c r="AK664" s="27" t="s">
        <v>1105</v>
      </c>
      <c r="AL664" s="27" t="s">
        <v>1196</v>
      </c>
      <c r="AM664" s="27" t="s">
        <v>108</v>
      </c>
      <c r="AN6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6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6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Programming Failure</v>
      </c>
      <c r="AR664" s="27" t="str">
        <f>TEXT(casesIPO[[#This Row],[Created On]],"yyyy / mm")</f>
        <v>2026 / 02</v>
      </c>
      <c r="AS664" s="27" t="str">
        <f>casesIPO[[#This Row],[Interaction Type]]</f>
        <v>Return / Replace / Scrap</v>
      </c>
      <c r="AT66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5" spans="1:46" x14ac:dyDescent="0.25">
      <c r="A665" s="26">
        <v>46076.611006944397</v>
      </c>
      <c r="B665" s="27" t="s">
        <v>3799</v>
      </c>
      <c r="C665" s="27" t="s">
        <v>87</v>
      </c>
      <c r="D665" s="27" t="s">
        <v>88</v>
      </c>
      <c r="E665" s="27" t="s">
        <v>110</v>
      </c>
      <c r="F665" s="27"/>
      <c r="G665" s="27"/>
      <c r="H665" s="27" t="s">
        <v>23</v>
      </c>
      <c r="I665" s="27" t="s">
        <v>91</v>
      </c>
      <c r="J665" s="27" t="s">
        <v>92</v>
      </c>
      <c r="K665" s="27" t="s">
        <v>33</v>
      </c>
      <c r="L665" s="27" t="s">
        <v>3800</v>
      </c>
      <c r="M665" s="27" t="s">
        <v>127</v>
      </c>
      <c r="N665" s="28" t="s">
        <v>3801</v>
      </c>
      <c r="O665" s="27" t="s">
        <v>3802</v>
      </c>
      <c r="P665" s="27" t="s">
        <v>3803</v>
      </c>
      <c r="Q665" s="27">
        <v>5</v>
      </c>
      <c r="R665" s="27" t="s">
        <v>23</v>
      </c>
      <c r="S665" s="27" t="s">
        <v>91</v>
      </c>
      <c r="T665" s="27" t="s">
        <v>92</v>
      </c>
      <c r="U665" s="27" t="s">
        <v>33</v>
      </c>
      <c r="V665" s="27">
        <v>1</v>
      </c>
      <c r="W665" s="27" t="s">
        <v>119</v>
      </c>
      <c r="X665" s="27" t="s">
        <v>570</v>
      </c>
      <c r="Y665" s="27"/>
      <c r="Z665" s="27" t="s">
        <v>101</v>
      </c>
      <c r="AA665" s="28"/>
      <c r="AB665" s="27" t="s">
        <v>3804</v>
      </c>
      <c r="AC665" s="29"/>
      <c r="AD665" s="27"/>
      <c r="AE665" s="27"/>
      <c r="AF665" s="27">
        <v>45980.791666666701</v>
      </c>
      <c r="AG665" s="27"/>
      <c r="AH665" s="27"/>
      <c r="AI665" s="27" t="s">
        <v>104</v>
      </c>
      <c r="AJ665" s="27" t="s">
        <v>105</v>
      </c>
      <c r="AK665" s="27" t="s">
        <v>106</v>
      </c>
      <c r="AL665" s="27" t="s">
        <v>680</v>
      </c>
      <c r="AM665" s="27" t="s">
        <v>108</v>
      </c>
      <c r="AN6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6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5" s="27" t="str">
        <f>TEXT(casesIPO[[#This Row],[Created On]],"yyyy / mm")</f>
        <v>2026 / 02</v>
      </c>
      <c r="AS665" s="27" t="str">
        <f>casesIPO[[#This Row],[Interaction Type]]</f>
        <v>Return / Replace / Scrap</v>
      </c>
      <c r="AT6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6" spans="1:46" x14ac:dyDescent="0.25">
      <c r="A666" s="26">
        <v>46076.685578703698</v>
      </c>
      <c r="B666" s="27" t="s">
        <v>3805</v>
      </c>
      <c r="C666" s="27" t="s">
        <v>87</v>
      </c>
      <c r="D666" s="27" t="s">
        <v>88</v>
      </c>
      <c r="E666" s="27" t="s">
        <v>89</v>
      </c>
      <c r="F666" s="27"/>
      <c r="G666" s="27" t="s">
        <v>168</v>
      </c>
      <c r="H666" s="27" t="s">
        <v>286</v>
      </c>
      <c r="I666" s="27" t="s">
        <v>148</v>
      </c>
      <c r="J666" s="27" t="s">
        <v>324</v>
      </c>
      <c r="K666" s="27" t="s">
        <v>32</v>
      </c>
      <c r="L666" s="27" t="s">
        <v>3806</v>
      </c>
      <c r="M666" s="27" t="s">
        <v>3807</v>
      </c>
      <c r="N666" s="28" t="s">
        <v>3808</v>
      </c>
      <c r="O666" s="27" t="s">
        <v>3809</v>
      </c>
      <c r="P666" s="27" t="s">
        <v>3810</v>
      </c>
      <c r="Q666" s="27">
        <v>2</v>
      </c>
      <c r="R666" s="27" t="s">
        <v>286</v>
      </c>
      <c r="S666" s="27" t="s">
        <v>148</v>
      </c>
      <c r="T666" s="27" t="s">
        <v>324</v>
      </c>
      <c r="U666" s="27" t="s">
        <v>32</v>
      </c>
      <c r="V666" s="27">
        <v>1</v>
      </c>
      <c r="W666" s="27" t="s">
        <v>187</v>
      </c>
      <c r="X666" s="27" t="s">
        <v>899</v>
      </c>
      <c r="Y666" s="27"/>
      <c r="Z666" s="27" t="s">
        <v>101</v>
      </c>
      <c r="AA666" s="28"/>
      <c r="AB666" s="27" t="s">
        <v>3811</v>
      </c>
      <c r="AC666" s="29" t="s">
        <v>332</v>
      </c>
      <c r="AD666" s="27"/>
      <c r="AE666" s="27"/>
      <c r="AF666" s="27">
        <v>46063.791666666701</v>
      </c>
      <c r="AG666" s="27"/>
      <c r="AH666" s="27"/>
      <c r="AI666" s="27" t="s">
        <v>104</v>
      </c>
      <c r="AJ666" s="27" t="s">
        <v>105</v>
      </c>
      <c r="AK666" s="27" t="s">
        <v>1105</v>
      </c>
      <c r="AL666" s="27" t="s">
        <v>1105</v>
      </c>
      <c r="AM666" s="27" t="s">
        <v>299</v>
      </c>
      <c r="AN6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6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6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6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6" s="27" t="str">
        <f>TEXT(casesIPO[[#This Row],[Created On]],"yyyy / mm")</f>
        <v>2026 / 02</v>
      </c>
      <c r="AS666" s="27" t="str">
        <f>casesIPO[[#This Row],[Interaction Type]]</f>
        <v>Return / Replace / Scrap</v>
      </c>
      <c r="AT66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7" spans="1:46" x14ac:dyDescent="0.25">
      <c r="A667" s="26">
        <v>46076.689328703702</v>
      </c>
      <c r="B667" s="27" t="s">
        <v>3812</v>
      </c>
      <c r="C667" s="27" t="s">
        <v>87</v>
      </c>
      <c r="D667" s="27" t="s">
        <v>88</v>
      </c>
      <c r="E667" s="27" t="s">
        <v>110</v>
      </c>
      <c r="F667" s="27"/>
      <c r="G667" s="27"/>
      <c r="H667" s="27" t="s">
        <v>23</v>
      </c>
      <c r="I667" s="27" t="s">
        <v>91</v>
      </c>
      <c r="J667" s="27" t="s">
        <v>1375</v>
      </c>
      <c r="K667" s="27" t="s">
        <v>33</v>
      </c>
      <c r="L667" s="27" t="s">
        <v>3813</v>
      </c>
      <c r="M667" s="27" t="s">
        <v>2665</v>
      </c>
      <c r="N667" s="28" t="s">
        <v>3814</v>
      </c>
      <c r="O667" s="27" t="s">
        <v>3815</v>
      </c>
      <c r="P667" s="27" t="s">
        <v>3816</v>
      </c>
      <c r="Q667" s="27">
        <v>4</v>
      </c>
      <c r="R667" s="27" t="s">
        <v>23</v>
      </c>
      <c r="S667" s="27" t="s">
        <v>91</v>
      </c>
      <c r="T667" s="27" t="s">
        <v>1375</v>
      </c>
      <c r="U667" s="27" t="s">
        <v>33</v>
      </c>
      <c r="V667" s="27">
        <v>1</v>
      </c>
      <c r="W667" s="27" t="s">
        <v>155</v>
      </c>
      <c r="X667" s="27" t="s">
        <v>587</v>
      </c>
      <c r="Y667" s="27"/>
      <c r="Z667" s="27" t="s">
        <v>101</v>
      </c>
      <c r="AA667" s="28"/>
      <c r="AB667" s="27"/>
      <c r="AC667" s="29"/>
      <c r="AD667" s="27"/>
      <c r="AE667" s="27"/>
      <c r="AF667" s="27">
        <v>45972.791666666701</v>
      </c>
      <c r="AG667" s="27"/>
      <c r="AH667" s="27"/>
      <c r="AI667" s="27" t="s">
        <v>104</v>
      </c>
      <c r="AJ667" s="27" t="s">
        <v>105</v>
      </c>
      <c r="AK667" s="27" t="s">
        <v>986</v>
      </c>
      <c r="AL667" s="27" t="s">
        <v>792</v>
      </c>
      <c r="AM667" s="27" t="s">
        <v>108</v>
      </c>
      <c r="AN6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6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6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7" s="27" t="str">
        <f>TEXT(casesIPO[[#This Row],[Created On]],"yyyy / mm")</f>
        <v>2026 / 02</v>
      </c>
      <c r="AS667" s="27" t="str">
        <f>casesIPO[[#This Row],[Interaction Type]]</f>
        <v>Return / Replace / Scrap</v>
      </c>
      <c r="AT6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8" spans="1:46" x14ac:dyDescent="0.25">
      <c r="A668" s="26">
        <v>46076.7270601852</v>
      </c>
      <c r="B668" s="27" t="s">
        <v>3817</v>
      </c>
      <c r="C668" s="27" t="s">
        <v>87</v>
      </c>
      <c r="D668" s="27" t="s">
        <v>194</v>
      </c>
      <c r="E668" s="27" t="s">
        <v>859</v>
      </c>
      <c r="F668" s="27"/>
      <c r="G668" s="27"/>
      <c r="H668" s="27" t="s">
        <v>720</v>
      </c>
      <c r="I668" s="27" t="s">
        <v>91</v>
      </c>
      <c r="J668" s="27" t="s">
        <v>3416</v>
      </c>
      <c r="K668" s="27" t="s">
        <v>33</v>
      </c>
      <c r="L668" s="27" t="s">
        <v>3818</v>
      </c>
      <c r="M668" s="27" t="s">
        <v>975</v>
      </c>
      <c r="N668" s="28" t="s">
        <v>3819</v>
      </c>
      <c r="O668" s="27" t="s">
        <v>3820</v>
      </c>
      <c r="P668" s="27" t="s">
        <v>3821</v>
      </c>
      <c r="Q668" s="27">
        <v>1</v>
      </c>
      <c r="R668" s="27" t="s">
        <v>720</v>
      </c>
      <c r="S668" s="27" t="s">
        <v>91</v>
      </c>
      <c r="T668" s="27" t="s">
        <v>3416</v>
      </c>
      <c r="U668" s="27" t="s">
        <v>33</v>
      </c>
      <c r="V668" s="27">
        <v>1</v>
      </c>
      <c r="W668" s="27" t="s">
        <v>1327</v>
      </c>
      <c r="X668" s="27" t="s">
        <v>3822</v>
      </c>
      <c r="Y668" s="27"/>
      <c r="Z668" s="27" t="s">
        <v>285</v>
      </c>
      <c r="AA668" s="28"/>
      <c r="AB668" s="27" t="s">
        <v>3823</v>
      </c>
      <c r="AC668" s="29"/>
      <c r="AD668" s="27"/>
      <c r="AE668" s="27"/>
      <c r="AF668" s="27">
        <v>45963.791666666701</v>
      </c>
      <c r="AG668" s="27"/>
      <c r="AH668" s="27"/>
      <c r="AI668" s="27" t="s">
        <v>775</v>
      </c>
      <c r="AJ668" s="27" t="s">
        <v>105</v>
      </c>
      <c r="AK668" s="27" t="s">
        <v>986</v>
      </c>
      <c r="AL668" s="27" t="s">
        <v>986</v>
      </c>
      <c r="AM668" s="27" t="s">
        <v>108</v>
      </c>
      <c r="AN6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6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Distrib / Factory - Incorrect Freight</v>
      </c>
      <c r="AQ6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8" s="27" t="str">
        <f>TEXT(casesIPO[[#This Row],[Created On]],"yyyy / mm")</f>
        <v>2026 / 02</v>
      </c>
      <c r="AS668" s="27" t="str">
        <f>casesIPO[[#This Row],[Interaction Type]]</f>
        <v>Credit / Debit Request</v>
      </c>
      <c r="AT66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9" spans="1:46" x14ac:dyDescent="0.25">
      <c r="A669" s="26">
        <v>46076.735300925902</v>
      </c>
      <c r="B669" s="27" t="s">
        <v>3824</v>
      </c>
      <c r="C669" s="27" t="s">
        <v>87</v>
      </c>
      <c r="D669" s="27" t="s">
        <v>88</v>
      </c>
      <c r="E669" s="27" t="s">
        <v>285</v>
      </c>
      <c r="F669" s="27"/>
      <c r="G669" s="27"/>
      <c r="H669" s="27" t="s">
        <v>12</v>
      </c>
      <c r="I669" s="27" t="s">
        <v>111</v>
      </c>
      <c r="J669" s="27" t="s">
        <v>931</v>
      </c>
      <c r="K669" s="27" t="s">
        <v>33</v>
      </c>
      <c r="L669" s="27" t="s">
        <v>3825</v>
      </c>
      <c r="M669" s="27" t="s">
        <v>1941</v>
      </c>
      <c r="N669" s="28" t="s">
        <v>1942</v>
      </c>
      <c r="O669" s="27" t="s">
        <v>1943</v>
      </c>
      <c r="P669" s="27" t="s">
        <v>3826</v>
      </c>
      <c r="Q669" s="27"/>
      <c r="R669" s="27" t="s">
        <v>12</v>
      </c>
      <c r="S669" s="27" t="s">
        <v>111</v>
      </c>
      <c r="T669" s="27" t="s">
        <v>931</v>
      </c>
      <c r="U669" s="27" t="s">
        <v>33</v>
      </c>
      <c r="V669" s="27">
        <v>1</v>
      </c>
      <c r="W669" s="27" t="s">
        <v>300</v>
      </c>
      <c r="X669" s="27" t="s">
        <v>3827</v>
      </c>
      <c r="Y669" s="27"/>
      <c r="Z669" s="27" t="s">
        <v>296</v>
      </c>
      <c r="AA669" s="28"/>
      <c r="AB669" s="27"/>
      <c r="AC669" s="29"/>
      <c r="AD669" s="27"/>
      <c r="AE669" s="27"/>
      <c r="AF669" s="27">
        <v>46009.791666666701</v>
      </c>
      <c r="AG669" s="27"/>
      <c r="AH669" s="27"/>
      <c r="AI669" s="27" t="s">
        <v>104</v>
      </c>
      <c r="AJ669" s="27" t="s">
        <v>105</v>
      </c>
      <c r="AK669" s="27" t="s">
        <v>3828</v>
      </c>
      <c r="AL669" s="27" t="s">
        <v>3828</v>
      </c>
      <c r="AM669" s="27" t="s">
        <v>108</v>
      </c>
      <c r="AN6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6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9" s="27" t="str">
        <f>TEXT(casesIPO[[#This Row],[Created On]],"yyyy / mm")</f>
        <v>2026 / 02</v>
      </c>
      <c r="AS669" s="27" t="str">
        <f>casesIPO[[#This Row],[Interaction Type]]</f>
        <v>Return / Replace / Scrap</v>
      </c>
      <c r="AT66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0" spans="1:46" x14ac:dyDescent="0.25">
      <c r="A670" s="26">
        <v>46077.3905787037</v>
      </c>
      <c r="B670" s="27" t="s">
        <v>3829</v>
      </c>
      <c r="C670" s="27" t="s">
        <v>87</v>
      </c>
      <c r="D670" s="27" t="s">
        <v>88</v>
      </c>
      <c r="E670" s="27" t="s">
        <v>285</v>
      </c>
      <c r="F670" s="27"/>
      <c r="G670" s="27"/>
      <c r="H670" s="27" t="s">
        <v>12</v>
      </c>
      <c r="I670" s="27" t="s">
        <v>111</v>
      </c>
      <c r="J670" s="27" t="s">
        <v>112</v>
      </c>
      <c r="K670" s="27" t="s">
        <v>33</v>
      </c>
      <c r="L670" s="27" t="s">
        <v>3830</v>
      </c>
      <c r="M670" s="27" t="s">
        <v>471</v>
      </c>
      <c r="N670" s="28" t="s">
        <v>3831</v>
      </c>
      <c r="O670" s="27" t="s">
        <v>3832</v>
      </c>
      <c r="P670" s="27" t="s">
        <v>3833</v>
      </c>
      <c r="Q670" s="27">
        <v>1</v>
      </c>
      <c r="R670" s="27" t="s">
        <v>12</v>
      </c>
      <c r="S670" s="27" t="s">
        <v>111</v>
      </c>
      <c r="T670" s="27" t="s">
        <v>112</v>
      </c>
      <c r="U670" s="27" t="s">
        <v>33</v>
      </c>
      <c r="V670" s="27">
        <v>9</v>
      </c>
      <c r="W670" s="27" t="s">
        <v>294</v>
      </c>
      <c r="X670" s="27" t="s">
        <v>295</v>
      </c>
      <c r="Y670" s="27"/>
      <c r="Z670" s="27" t="s">
        <v>296</v>
      </c>
      <c r="AA670" s="28"/>
      <c r="AB670" s="27" t="s">
        <v>3834</v>
      </c>
      <c r="AC670" s="29"/>
      <c r="AD670" s="27"/>
      <c r="AE670" s="27"/>
      <c r="AF670" s="27">
        <v>46063.791666666701</v>
      </c>
      <c r="AG670" s="27"/>
      <c r="AH670" s="27"/>
      <c r="AI670" s="27" t="s">
        <v>104</v>
      </c>
      <c r="AJ670" s="27" t="s">
        <v>105</v>
      </c>
      <c r="AK670" s="27" t="s">
        <v>106</v>
      </c>
      <c r="AL670" s="27" t="s">
        <v>122</v>
      </c>
      <c r="AM670" s="27" t="s">
        <v>108</v>
      </c>
      <c r="AN6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6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6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0" s="27" t="str">
        <f>TEXT(casesIPO[[#This Row],[Created On]],"yyyy / mm")</f>
        <v>2026 / 02</v>
      </c>
      <c r="AS670" s="27" t="str">
        <f>casesIPO[[#This Row],[Interaction Type]]</f>
        <v>Return / Replace / Scrap</v>
      </c>
      <c r="AT67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1" spans="1:46" x14ac:dyDescent="0.25">
      <c r="A671" s="26">
        <v>46077.3905787037</v>
      </c>
      <c r="B671" s="27" t="s">
        <v>3829</v>
      </c>
      <c r="C671" s="27" t="s">
        <v>87</v>
      </c>
      <c r="D671" s="27" t="s">
        <v>88</v>
      </c>
      <c r="E671" s="27" t="s">
        <v>285</v>
      </c>
      <c r="F671" s="27"/>
      <c r="G671" s="27"/>
      <c r="H671" s="27" t="s">
        <v>12</v>
      </c>
      <c r="I671" s="27" t="s">
        <v>111</v>
      </c>
      <c r="J671" s="27" t="s">
        <v>112</v>
      </c>
      <c r="K671" s="27" t="s">
        <v>33</v>
      </c>
      <c r="L671" s="27" t="s">
        <v>3830</v>
      </c>
      <c r="M671" s="27" t="s">
        <v>471</v>
      </c>
      <c r="N671" s="28" t="s">
        <v>3831</v>
      </c>
      <c r="O671" s="27" t="s">
        <v>3832</v>
      </c>
      <c r="P671" s="27" t="s">
        <v>3833</v>
      </c>
      <c r="Q671" s="27">
        <v>2</v>
      </c>
      <c r="R671" s="27" t="s">
        <v>12</v>
      </c>
      <c r="S671" s="27" t="s">
        <v>111</v>
      </c>
      <c r="T671" s="27" t="s">
        <v>112</v>
      </c>
      <c r="U671" s="27" t="s">
        <v>33</v>
      </c>
      <c r="V671" s="27">
        <v>21</v>
      </c>
      <c r="W671" s="27" t="s">
        <v>300</v>
      </c>
      <c r="X671" s="27" t="s">
        <v>301</v>
      </c>
      <c r="Y671" s="27"/>
      <c r="Z671" s="27" t="s">
        <v>296</v>
      </c>
      <c r="AA671" s="28"/>
      <c r="AB671" s="27" t="s">
        <v>211</v>
      </c>
      <c r="AC671" s="29"/>
      <c r="AD671" s="27"/>
      <c r="AE671" s="27"/>
      <c r="AF671" s="27">
        <v>46063.791666666701</v>
      </c>
      <c r="AG671" s="27"/>
      <c r="AH671" s="27"/>
      <c r="AI671" s="27" t="s">
        <v>104</v>
      </c>
      <c r="AJ671" s="27" t="s">
        <v>105</v>
      </c>
      <c r="AK671" s="27" t="s">
        <v>106</v>
      </c>
      <c r="AL671" s="27" t="s">
        <v>122</v>
      </c>
      <c r="AM671" s="27" t="s">
        <v>108</v>
      </c>
      <c r="AN6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1" s="27" t="str">
        <f>TEXT(casesIPO[[#This Row],[Created On]],"yyyy / mm")</f>
        <v>2026 / 02</v>
      </c>
      <c r="AS671" s="27" t="str">
        <f>casesIPO[[#This Row],[Interaction Type]]</f>
        <v>Return / Replace / Scrap</v>
      </c>
      <c r="AT67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2" spans="1:46" x14ac:dyDescent="0.25">
      <c r="A672" s="26">
        <v>46077.6035416667</v>
      </c>
      <c r="B672" s="27" t="s">
        <v>3835</v>
      </c>
      <c r="C672" s="27" t="s">
        <v>87</v>
      </c>
      <c r="D672" s="27" t="s">
        <v>88</v>
      </c>
      <c r="E672" s="27" t="s">
        <v>62</v>
      </c>
      <c r="F672" s="27"/>
      <c r="G672" s="27"/>
      <c r="H672" s="27" t="s">
        <v>286</v>
      </c>
      <c r="I672" s="27" t="s">
        <v>148</v>
      </c>
      <c r="J672" s="27" t="s">
        <v>2020</v>
      </c>
      <c r="K672" s="27" t="s">
        <v>288</v>
      </c>
      <c r="L672" s="27" t="s">
        <v>3836</v>
      </c>
      <c r="M672" s="27" t="s">
        <v>3837</v>
      </c>
      <c r="N672" s="28" t="s">
        <v>3838</v>
      </c>
      <c r="O672" s="27" t="s">
        <v>3839</v>
      </c>
      <c r="P672" s="27" t="s">
        <v>3840</v>
      </c>
      <c r="Q672" s="27"/>
      <c r="R672" s="27" t="s">
        <v>286</v>
      </c>
      <c r="S672" s="27" t="s">
        <v>148</v>
      </c>
      <c r="T672" s="27" t="s">
        <v>2020</v>
      </c>
      <c r="U672" s="27" t="s">
        <v>288</v>
      </c>
      <c r="V672" s="27">
        <v>1</v>
      </c>
      <c r="W672" s="27" t="s">
        <v>346</v>
      </c>
      <c r="X672" s="27" t="s">
        <v>347</v>
      </c>
      <c r="Y672" s="27"/>
      <c r="Z672" s="27" t="s">
        <v>285</v>
      </c>
      <c r="AA672" s="28"/>
      <c r="AB672" s="27"/>
      <c r="AC672" s="29"/>
      <c r="AD672" s="27"/>
      <c r="AE672" s="27"/>
      <c r="AF672" s="27">
        <v>45922.833333333299</v>
      </c>
      <c r="AG672" s="27"/>
      <c r="AH672" s="27"/>
      <c r="AI672" s="27" t="s">
        <v>204</v>
      </c>
      <c r="AJ672" s="27" t="s">
        <v>105</v>
      </c>
      <c r="AK672" s="27" t="s">
        <v>2253</v>
      </c>
      <c r="AL672" s="27" t="s">
        <v>2253</v>
      </c>
      <c r="AM672" s="27" t="s">
        <v>108</v>
      </c>
      <c r="AN6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6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2" s="27" t="str">
        <f>TEXT(casesIPO[[#This Row],[Created On]],"yyyy / mm")</f>
        <v>2026 / 02</v>
      </c>
      <c r="AS672" s="27" t="str">
        <f>casesIPO[[#This Row],[Interaction Type]]</f>
        <v>Return / Replace / Scrap</v>
      </c>
      <c r="AT6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3" spans="1:46" x14ac:dyDescent="0.25">
      <c r="A673" s="26">
        <v>46077.609027777798</v>
      </c>
      <c r="B673" s="27" t="s">
        <v>3841</v>
      </c>
      <c r="C673" s="27" t="s">
        <v>87</v>
      </c>
      <c r="D673" s="27" t="s">
        <v>88</v>
      </c>
      <c r="E673" s="27" t="s">
        <v>62</v>
      </c>
      <c r="F673" s="27"/>
      <c r="G673" s="27"/>
      <c r="H673" s="27" t="s">
        <v>286</v>
      </c>
      <c r="I673" s="27" t="s">
        <v>148</v>
      </c>
      <c r="J673" s="27" t="s">
        <v>2020</v>
      </c>
      <c r="K673" s="27" t="s">
        <v>288</v>
      </c>
      <c r="L673" s="27" t="s">
        <v>3842</v>
      </c>
      <c r="M673" s="27" t="s">
        <v>3837</v>
      </c>
      <c r="N673" s="28" t="s">
        <v>3843</v>
      </c>
      <c r="O673" s="27" t="s">
        <v>3844</v>
      </c>
      <c r="P673" s="27" t="s">
        <v>3845</v>
      </c>
      <c r="Q673" s="27"/>
      <c r="R673" s="27" t="s">
        <v>286</v>
      </c>
      <c r="S673" s="27" t="s">
        <v>148</v>
      </c>
      <c r="T673" s="27" t="s">
        <v>2020</v>
      </c>
      <c r="U673" s="27" t="s">
        <v>288</v>
      </c>
      <c r="V673" s="27">
        <v>1</v>
      </c>
      <c r="W673" s="27" t="s">
        <v>346</v>
      </c>
      <c r="X673" s="27" t="s">
        <v>347</v>
      </c>
      <c r="Y673" s="27"/>
      <c r="Z673" s="27" t="s">
        <v>285</v>
      </c>
      <c r="AA673" s="28"/>
      <c r="AB673" s="27"/>
      <c r="AC673" s="29"/>
      <c r="AD673" s="27"/>
      <c r="AE673" s="27"/>
      <c r="AF673" s="27">
        <v>45958.833333333299</v>
      </c>
      <c r="AG673" s="27"/>
      <c r="AH673" s="27"/>
      <c r="AI673" s="27" t="s">
        <v>204</v>
      </c>
      <c r="AJ673" s="27" t="s">
        <v>105</v>
      </c>
      <c r="AK673" s="27" t="s">
        <v>2253</v>
      </c>
      <c r="AL673" s="27" t="s">
        <v>2253</v>
      </c>
      <c r="AM673" s="27" t="s">
        <v>108</v>
      </c>
      <c r="AN6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6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3" s="27" t="str">
        <f>TEXT(casesIPO[[#This Row],[Created On]],"yyyy / mm")</f>
        <v>2026 / 02</v>
      </c>
      <c r="AS673" s="27" t="str">
        <f>casesIPO[[#This Row],[Interaction Type]]</f>
        <v>Return / Replace / Scrap</v>
      </c>
      <c r="AT67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4" spans="1:46" x14ac:dyDescent="0.25">
      <c r="A674" s="26">
        <v>46077.624942129602</v>
      </c>
      <c r="B674" s="27" t="s">
        <v>3846</v>
      </c>
      <c r="C674" s="27" t="s">
        <v>87</v>
      </c>
      <c r="D674" s="27" t="s">
        <v>88</v>
      </c>
      <c r="E674" s="27" t="s">
        <v>62</v>
      </c>
      <c r="F674" s="27"/>
      <c r="G674" s="27"/>
      <c r="H674" s="27" t="s">
        <v>286</v>
      </c>
      <c r="I674" s="27" t="s">
        <v>148</v>
      </c>
      <c r="J674" s="27" t="s">
        <v>3847</v>
      </c>
      <c r="K674" s="27" t="s">
        <v>288</v>
      </c>
      <c r="L674" s="27" t="s">
        <v>3848</v>
      </c>
      <c r="M674" s="27" t="s">
        <v>3849</v>
      </c>
      <c r="N674" s="28" t="s">
        <v>3850</v>
      </c>
      <c r="O674" s="27" t="s">
        <v>3851</v>
      </c>
      <c r="P674" s="27" t="s">
        <v>3852</v>
      </c>
      <c r="Q674" s="27"/>
      <c r="R674" s="27" t="s">
        <v>286</v>
      </c>
      <c r="S674" s="27" t="s">
        <v>148</v>
      </c>
      <c r="T674" s="27" t="s">
        <v>3847</v>
      </c>
      <c r="U674" s="27" t="s">
        <v>288</v>
      </c>
      <c r="V674" s="27">
        <v>1</v>
      </c>
      <c r="W674" s="27" t="s">
        <v>346</v>
      </c>
      <c r="X674" s="27" t="s">
        <v>347</v>
      </c>
      <c r="Y674" s="27"/>
      <c r="Z674" s="27" t="s">
        <v>285</v>
      </c>
      <c r="AA674" s="28"/>
      <c r="AB674" s="27"/>
      <c r="AC674" s="29"/>
      <c r="AD674" s="27"/>
      <c r="AE674" s="27"/>
      <c r="AF674" s="27">
        <v>46034.791666666701</v>
      </c>
      <c r="AG674" s="27"/>
      <c r="AH674" s="27"/>
      <c r="AI674" s="27" t="s">
        <v>204</v>
      </c>
      <c r="AJ674" s="27" t="s">
        <v>105</v>
      </c>
      <c r="AK674" s="27" t="s">
        <v>2253</v>
      </c>
      <c r="AL674" s="27" t="s">
        <v>2253</v>
      </c>
      <c r="AM674" s="27" t="s">
        <v>108</v>
      </c>
      <c r="AN6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6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4" s="27" t="str">
        <f>TEXT(casesIPO[[#This Row],[Created On]],"yyyy / mm")</f>
        <v>2026 / 02</v>
      </c>
      <c r="AS674" s="27" t="str">
        <f>casesIPO[[#This Row],[Interaction Type]]</f>
        <v>Return / Replace / Scrap</v>
      </c>
      <c r="AT67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5" spans="1:46" x14ac:dyDescent="0.25">
      <c r="A675" s="26">
        <v>46077.636666666702</v>
      </c>
      <c r="B675" s="27" t="s">
        <v>3853</v>
      </c>
      <c r="C675" s="27" t="s">
        <v>87</v>
      </c>
      <c r="D675" s="27" t="s">
        <v>88</v>
      </c>
      <c r="E675" s="27" t="s">
        <v>62</v>
      </c>
      <c r="F675" s="27"/>
      <c r="G675" s="27"/>
      <c r="H675" s="27" t="s">
        <v>286</v>
      </c>
      <c r="I675" s="27" t="s">
        <v>148</v>
      </c>
      <c r="J675" s="27" t="s">
        <v>2020</v>
      </c>
      <c r="K675" s="27" t="s">
        <v>288</v>
      </c>
      <c r="L675" s="27" t="s">
        <v>3854</v>
      </c>
      <c r="M675" s="27" t="s">
        <v>2382</v>
      </c>
      <c r="N675" s="28" t="s">
        <v>3855</v>
      </c>
      <c r="O675" s="27" t="s">
        <v>3856</v>
      </c>
      <c r="P675" s="27" t="s">
        <v>3857</v>
      </c>
      <c r="Q675" s="27"/>
      <c r="R675" s="27" t="s">
        <v>286</v>
      </c>
      <c r="S675" s="27" t="s">
        <v>148</v>
      </c>
      <c r="T675" s="27" t="s">
        <v>2020</v>
      </c>
      <c r="U675" s="27" t="s">
        <v>288</v>
      </c>
      <c r="V675" s="27">
        <v>1</v>
      </c>
      <c r="W675" s="27" t="s">
        <v>346</v>
      </c>
      <c r="X675" s="27" t="s">
        <v>347</v>
      </c>
      <c r="Y675" s="27"/>
      <c r="Z675" s="27" t="s">
        <v>285</v>
      </c>
      <c r="AA675" s="28"/>
      <c r="AB675" s="27"/>
      <c r="AC675" s="29"/>
      <c r="AD675" s="27"/>
      <c r="AE675" s="27"/>
      <c r="AF675" s="27">
        <v>45974.791666666701</v>
      </c>
      <c r="AG675" s="27"/>
      <c r="AH675" s="27"/>
      <c r="AI675" s="27" t="s">
        <v>204</v>
      </c>
      <c r="AJ675" s="27" t="s">
        <v>105</v>
      </c>
      <c r="AK675" s="27" t="s">
        <v>2253</v>
      </c>
      <c r="AL675" s="27" t="s">
        <v>2253</v>
      </c>
      <c r="AM675" s="27" t="s">
        <v>108</v>
      </c>
      <c r="AN6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6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5" s="27" t="str">
        <f>TEXT(casesIPO[[#This Row],[Created On]],"yyyy / mm")</f>
        <v>2026 / 02</v>
      </c>
      <c r="AS675" s="27" t="str">
        <f>casesIPO[[#This Row],[Interaction Type]]</f>
        <v>Return / Replace / Scrap</v>
      </c>
      <c r="AT67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6" spans="1:46" x14ac:dyDescent="0.25">
      <c r="A676" s="26">
        <v>46077.642326388901</v>
      </c>
      <c r="B676" s="27" t="s">
        <v>3858</v>
      </c>
      <c r="C676" s="27" t="s">
        <v>87</v>
      </c>
      <c r="D676" s="27" t="s">
        <v>88</v>
      </c>
      <c r="E676" s="27" t="s">
        <v>62</v>
      </c>
      <c r="F676" s="27"/>
      <c r="G676" s="27"/>
      <c r="H676" s="27" t="s">
        <v>286</v>
      </c>
      <c r="I676" s="27" t="s">
        <v>148</v>
      </c>
      <c r="J676" s="27" t="s">
        <v>2020</v>
      </c>
      <c r="K676" s="27" t="s">
        <v>288</v>
      </c>
      <c r="L676" s="27" t="s">
        <v>3859</v>
      </c>
      <c r="M676" s="27" t="s">
        <v>2382</v>
      </c>
      <c r="N676" s="28" t="s">
        <v>3860</v>
      </c>
      <c r="O676" s="27" t="s">
        <v>3861</v>
      </c>
      <c r="P676" s="27" t="s">
        <v>3862</v>
      </c>
      <c r="Q676" s="27"/>
      <c r="R676" s="27" t="s">
        <v>286</v>
      </c>
      <c r="S676" s="27" t="s">
        <v>148</v>
      </c>
      <c r="T676" s="27" t="s">
        <v>2020</v>
      </c>
      <c r="U676" s="27" t="s">
        <v>288</v>
      </c>
      <c r="V676" s="27">
        <v>1</v>
      </c>
      <c r="W676" s="27" t="s">
        <v>346</v>
      </c>
      <c r="X676" s="27" t="s">
        <v>347</v>
      </c>
      <c r="Y676" s="27"/>
      <c r="Z676" s="27" t="s">
        <v>285</v>
      </c>
      <c r="AA676" s="28"/>
      <c r="AB676" s="27"/>
      <c r="AC676" s="29"/>
      <c r="AD676" s="27"/>
      <c r="AE676" s="27"/>
      <c r="AF676" s="27">
        <v>45991.791666666701</v>
      </c>
      <c r="AG676" s="27"/>
      <c r="AH676" s="27"/>
      <c r="AI676" s="27" t="s">
        <v>204</v>
      </c>
      <c r="AJ676" s="27" t="s">
        <v>105</v>
      </c>
      <c r="AK676" s="27" t="s">
        <v>2253</v>
      </c>
      <c r="AL676" s="27" t="s">
        <v>2253</v>
      </c>
      <c r="AM676" s="27" t="s">
        <v>108</v>
      </c>
      <c r="AN6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6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6" s="27" t="str">
        <f>TEXT(casesIPO[[#This Row],[Created On]],"yyyy / mm")</f>
        <v>2026 / 02</v>
      </c>
      <c r="AS676" s="27" t="str">
        <f>casesIPO[[#This Row],[Interaction Type]]</f>
        <v>Return / Replace / Scrap</v>
      </c>
      <c r="AT67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7" spans="1:46" x14ac:dyDescent="0.25">
      <c r="A677" s="26">
        <v>46077.647291666697</v>
      </c>
      <c r="B677" s="27" t="s">
        <v>3863</v>
      </c>
      <c r="C677" s="27" t="s">
        <v>87</v>
      </c>
      <c r="D677" s="27" t="s">
        <v>88</v>
      </c>
      <c r="E677" s="27" t="s">
        <v>62</v>
      </c>
      <c r="F677" s="27"/>
      <c r="G677" s="27"/>
      <c r="H677" s="27" t="s">
        <v>286</v>
      </c>
      <c r="I677" s="27" t="s">
        <v>148</v>
      </c>
      <c r="J677" s="27" t="s">
        <v>2020</v>
      </c>
      <c r="K677" s="27" t="s">
        <v>288</v>
      </c>
      <c r="L677" s="27" t="s">
        <v>3864</v>
      </c>
      <c r="M677" s="27" t="s">
        <v>2382</v>
      </c>
      <c r="N677" s="28" t="s">
        <v>3865</v>
      </c>
      <c r="O677" s="27" t="s">
        <v>3866</v>
      </c>
      <c r="P677" s="27" t="s">
        <v>3867</v>
      </c>
      <c r="Q677" s="27"/>
      <c r="R677" s="27" t="s">
        <v>286</v>
      </c>
      <c r="S677" s="27" t="s">
        <v>148</v>
      </c>
      <c r="T677" s="27" t="s">
        <v>2020</v>
      </c>
      <c r="U677" s="27" t="s">
        <v>288</v>
      </c>
      <c r="V677" s="27">
        <v>1</v>
      </c>
      <c r="W677" s="27" t="s">
        <v>346</v>
      </c>
      <c r="X677" s="27" t="s">
        <v>347</v>
      </c>
      <c r="Y677" s="27"/>
      <c r="Z677" s="27" t="s">
        <v>285</v>
      </c>
      <c r="AA677" s="28"/>
      <c r="AB677" s="27"/>
      <c r="AC677" s="29"/>
      <c r="AD677" s="27"/>
      <c r="AE677" s="27"/>
      <c r="AF677" s="27">
        <v>45999.791666666701</v>
      </c>
      <c r="AG677" s="27"/>
      <c r="AH677" s="27"/>
      <c r="AI677" s="27" t="s">
        <v>204</v>
      </c>
      <c r="AJ677" s="27" t="s">
        <v>105</v>
      </c>
      <c r="AK677" s="27" t="s">
        <v>2253</v>
      </c>
      <c r="AL677" s="27" t="s">
        <v>2253</v>
      </c>
      <c r="AM677" s="27" t="s">
        <v>108</v>
      </c>
      <c r="AN6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6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7" s="27" t="str">
        <f>TEXT(casesIPO[[#This Row],[Created On]],"yyyy / mm")</f>
        <v>2026 / 02</v>
      </c>
      <c r="AS677" s="27" t="str">
        <f>casesIPO[[#This Row],[Interaction Type]]</f>
        <v>Return / Replace / Scrap</v>
      </c>
      <c r="AT67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8" spans="1:46" x14ac:dyDescent="0.25">
      <c r="A678" s="26">
        <v>46077.7645486111</v>
      </c>
      <c r="B678" s="27" t="s">
        <v>3868</v>
      </c>
      <c r="C678" s="27" t="s">
        <v>87</v>
      </c>
      <c r="D678" s="27" t="s">
        <v>88</v>
      </c>
      <c r="E678" s="27" t="s">
        <v>110</v>
      </c>
      <c r="F678" s="27"/>
      <c r="G678" s="27"/>
      <c r="H678" s="27" t="s">
        <v>720</v>
      </c>
      <c r="I678" s="27" t="s">
        <v>91</v>
      </c>
      <c r="J678" s="27" t="s">
        <v>92</v>
      </c>
      <c r="K678" s="27" t="s">
        <v>33</v>
      </c>
      <c r="L678" s="27" t="s">
        <v>3869</v>
      </c>
      <c r="M678" s="27" t="s">
        <v>127</v>
      </c>
      <c r="N678" s="28" t="s">
        <v>3870</v>
      </c>
      <c r="O678" s="27" t="s">
        <v>3871</v>
      </c>
      <c r="P678" s="27" t="s">
        <v>3872</v>
      </c>
      <c r="Q678" s="27">
        <v>13</v>
      </c>
      <c r="R678" s="27" t="s">
        <v>720</v>
      </c>
      <c r="S678" s="27" t="s">
        <v>91</v>
      </c>
      <c r="T678" s="27" t="s">
        <v>92</v>
      </c>
      <c r="U678" s="27" t="s">
        <v>33</v>
      </c>
      <c r="V678" s="27">
        <v>2</v>
      </c>
      <c r="W678" s="27" t="s">
        <v>119</v>
      </c>
      <c r="X678" s="27" t="s">
        <v>570</v>
      </c>
      <c r="Y678" s="27"/>
      <c r="Z678" s="27" t="s">
        <v>101</v>
      </c>
      <c r="AA678" s="28"/>
      <c r="AB678" s="27" t="s">
        <v>3873</v>
      </c>
      <c r="AC678" s="29"/>
      <c r="AD678" s="27"/>
      <c r="AE678" s="27"/>
      <c r="AF678" s="27">
        <v>45967.791666666701</v>
      </c>
      <c r="AG678" s="27"/>
      <c r="AH678" s="27"/>
      <c r="AI678" s="27" t="s">
        <v>104</v>
      </c>
      <c r="AJ678" s="27" t="s">
        <v>105</v>
      </c>
      <c r="AK678" s="27" t="s">
        <v>106</v>
      </c>
      <c r="AL678" s="27" t="s">
        <v>680</v>
      </c>
      <c r="AM678" s="27" t="s">
        <v>108</v>
      </c>
      <c r="AN6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6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8" s="27" t="str">
        <f>TEXT(casesIPO[[#This Row],[Created On]],"yyyy / mm")</f>
        <v>2026 / 02</v>
      </c>
      <c r="AS678" s="27" t="str">
        <f>casesIPO[[#This Row],[Interaction Type]]</f>
        <v>Return / Replace / Scrap</v>
      </c>
      <c r="AT67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9" spans="1:46" x14ac:dyDescent="0.25">
      <c r="A679" s="26">
        <v>46078.424895833297</v>
      </c>
      <c r="B679" s="27" t="s">
        <v>3874</v>
      </c>
      <c r="C679" s="27" t="s">
        <v>87</v>
      </c>
      <c r="D679" s="27" t="s">
        <v>194</v>
      </c>
      <c r="E679" s="27" t="s">
        <v>195</v>
      </c>
      <c r="F679" s="27"/>
      <c r="G679" s="27"/>
      <c r="H679" s="27" t="s">
        <v>12</v>
      </c>
      <c r="I679" s="27" t="s">
        <v>111</v>
      </c>
      <c r="J679" s="27" t="s">
        <v>112</v>
      </c>
      <c r="K679" s="27" t="s">
        <v>33</v>
      </c>
      <c r="L679" s="27" t="s">
        <v>3875</v>
      </c>
      <c r="M679" s="27" t="s">
        <v>593</v>
      </c>
      <c r="N679" s="28" t="s">
        <v>3876</v>
      </c>
      <c r="O679" s="27" t="s">
        <v>3877</v>
      </c>
      <c r="P679" s="27" t="s">
        <v>3878</v>
      </c>
      <c r="Q679" s="27"/>
      <c r="R679" s="27" t="s">
        <v>12</v>
      </c>
      <c r="S679" s="27" t="s">
        <v>111</v>
      </c>
      <c r="T679" s="27" t="s">
        <v>112</v>
      </c>
      <c r="U679" s="27" t="s">
        <v>33</v>
      </c>
      <c r="V679" s="27">
        <v>1</v>
      </c>
      <c r="W679" s="27" t="s">
        <v>364</v>
      </c>
      <c r="X679" s="27" t="s">
        <v>365</v>
      </c>
      <c r="Y679" s="27"/>
      <c r="Z679" s="27" t="s">
        <v>53</v>
      </c>
      <c r="AA679" s="28"/>
      <c r="AB679" s="27"/>
      <c r="AC679" s="29"/>
      <c r="AD679" s="27"/>
      <c r="AE679" s="27"/>
      <c r="AF679" s="27">
        <v>46077.791666666701</v>
      </c>
      <c r="AG679" s="27"/>
      <c r="AH679" s="27"/>
      <c r="AI679" s="27" t="s">
        <v>204</v>
      </c>
      <c r="AJ679" s="27" t="s">
        <v>105</v>
      </c>
      <c r="AK679" s="27" t="s">
        <v>1423</v>
      </c>
      <c r="AL679" s="27" t="s">
        <v>1423</v>
      </c>
      <c r="AM679" s="27" t="s">
        <v>108</v>
      </c>
      <c r="AN6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6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6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9" s="27" t="str">
        <f>TEXT(casesIPO[[#This Row],[Created On]],"yyyy / mm")</f>
        <v>2026 / 02</v>
      </c>
      <c r="AS679" s="27" t="str">
        <f>casesIPO[[#This Row],[Interaction Type]]</f>
        <v>Credit / Debit Request</v>
      </c>
      <c r="AT67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80" spans="1:46" x14ac:dyDescent="0.25">
      <c r="A680" s="26">
        <v>46078.468958333302</v>
      </c>
      <c r="B680" s="27" t="s">
        <v>3879</v>
      </c>
      <c r="C680" s="27" t="s">
        <v>87</v>
      </c>
      <c r="D680" s="27" t="s">
        <v>88</v>
      </c>
      <c r="E680" s="27" t="s">
        <v>110</v>
      </c>
      <c r="F680" s="27"/>
      <c r="G680" s="27"/>
      <c r="H680" s="27" t="s">
        <v>11</v>
      </c>
      <c r="I680" s="27" t="s">
        <v>469</v>
      </c>
      <c r="J680" s="27" t="s">
        <v>469</v>
      </c>
      <c r="K680" s="27" t="s">
        <v>35</v>
      </c>
      <c r="L680" s="27" t="s">
        <v>3880</v>
      </c>
      <c r="M680" s="27" t="s">
        <v>2310</v>
      </c>
      <c r="N680" s="28" t="s">
        <v>3881</v>
      </c>
      <c r="O680" s="27" t="s">
        <v>3882</v>
      </c>
      <c r="P680" s="27" t="s">
        <v>3883</v>
      </c>
      <c r="Q680" s="27">
        <v>1</v>
      </c>
      <c r="R680" s="27" t="s">
        <v>17</v>
      </c>
      <c r="S680" s="27" t="s">
        <v>148</v>
      </c>
      <c r="T680" s="27" t="s">
        <v>636</v>
      </c>
      <c r="U680" s="27" t="s">
        <v>35</v>
      </c>
      <c r="V680" s="27">
        <v>100</v>
      </c>
      <c r="W680" s="27" t="s">
        <v>119</v>
      </c>
      <c r="X680" s="27" t="s">
        <v>570</v>
      </c>
      <c r="Y680" s="27"/>
      <c r="Z680" s="27" t="s">
        <v>101</v>
      </c>
      <c r="AA680" s="28"/>
      <c r="AB680" s="27" t="s">
        <v>3884</v>
      </c>
      <c r="AC680" s="29"/>
      <c r="AD680" s="27"/>
      <c r="AE680" s="27"/>
      <c r="AF680" s="27">
        <v>46069.791666666701</v>
      </c>
      <c r="AG680" s="27"/>
      <c r="AH680" s="27"/>
      <c r="AI680" s="27" t="s">
        <v>178</v>
      </c>
      <c r="AJ680" s="27" t="s">
        <v>105</v>
      </c>
      <c r="AK680" s="27" t="s">
        <v>106</v>
      </c>
      <c r="AL680" s="27" t="s">
        <v>1196</v>
      </c>
      <c r="AM680" s="27" t="s">
        <v>108</v>
      </c>
      <c r="AN6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6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6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0" s="27" t="str">
        <f>TEXT(casesIPO[[#This Row],[Created On]],"yyyy / mm")</f>
        <v>2026 / 02</v>
      </c>
      <c r="AS680" s="27" t="str">
        <f>casesIPO[[#This Row],[Interaction Type]]</f>
        <v>Return / Replace / Scrap</v>
      </c>
      <c r="AT6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81" spans="1:46" x14ac:dyDescent="0.25">
      <c r="A681" s="26">
        <v>46078.484375</v>
      </c>
      <c r="B681" s="27" t="s">
        <v>3885</v>
      </c>
      <c r="C681" s="27" t="s">
        <v>87</v>
      </c>
      <c r="D681" s="27" t="s">
        <v>88</v>
      </c>
      <c r="E681" s="27" t="s">
        <v>62</v>
      </c>
      <c r="F681" s="27"/>
      <c r="G681" s="27"/>
      <c r="H681" s="27" t="s">
        <v>23</v>
      </c>
      <c r="I681" s="27" t="s">
        <v>91</v>
      </c>
      <c r="J681" s="27" t="s">
        <v>92</v>
      </c>
      <c r="K681" s="27" t="s">
        <v>33</v>
      </c>
      <c r="L681" s="27" t="s">
        <v>3886</v>
      </c>
      <c r="M681" s="27" t="s">
        <v>3887</v>
      </c>
      <c r="N681" s="28" t="s">
        <v>3888</v>
      </c>
      <c r="O681" s="27" t="s">
        <v>3889</v>
      </c>
      <c r="P681" s="27" t="s">
        <v>3890</v>
      </c>
      <c r="Q681" s="27">
        <v>2</v>
      </c>
      <c r="R681" s="27" t="s">
        <v>23</v>
      </c>
      <c r="S681" s="27" t="s">
        <v>91</v>
      </c>
      <c r="T681" s="27" t="s">
        <v>92</v>
      </c>
      <c r="U681" s="27" t="s">
        <v>33</v>
      </c>
      <c r="V681" s="27">
        <v>1</v>
      </c>
      <c r="W681" s="27" t="s">
        <v>346</v>
      </c>
      <c r="X681" s="27" t="s">
        <v>417</v>
      </c>
      <c r="Y681" s="27"/>
      <c r="Z681" s="27" t="s">
        <v>285</v>
      </c>
      <c r="AA681" s="28"/>
      <c r="AB681" s="27" t="s">
        <v>3891</v>
      </c>
      <c r="AC681" s="29"/>
      <c r="AD681" s="27"/>
      <c r="AE681" s="27"/>
      <c r="AF681" s="27">
        <v>46069.791666666701</v>
      </c>
      <c r="AG681" s="27"/>
      <c r="AH681" s="27"/>
      <c r="AI681" s="27" t="s">
        <v>204</v>
      </c>
      <c r="AJ681" s="27" t="s">
        <v>105</v>
      </c>
      <c r="AK681" s="27" t="s">
        <v>1196</v>
      </c>
      <c r="AL681" s="27" t="s">
        <v>1196</v>
      </c>
      <c r="AM681" s="27" t="s">
        <v>108</v>
      </c>
      <c r="AN6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6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1" s="27" t="str">
        <f>TEXT(casesIPO[[#This Row],[Created On]],"yyyy / mm")</f>
        <v>2026 / 02</v>
      </c>
      <c r="AS681" s="27" t="str">
        <f>casesIPO[[#This Row],[Interaction Type]]</f>
        <v>Return / Replace / Scrap</v>
      </c>
      <c r="AT68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82" spans="1:46" x14ac:dyDescent="0.25">
      <c r="A682" s="26">
        <v>46078.484375</v>
      </c>
      <c r="B682" s="27" t="s">
        <v>3885</v>
      </c>
      <c r="C682" s="27" t="s">
        <v>87</v>
      </c>
      <c r="D682" s="27" t="s">
        <v>88</v>
      </c>
      <c r="E682" s="27" t="s">
        <v>62</v>
      </c>
      <c r="F682" s="27"/>
      <c r="G682" s="27"/>
      <c r="H682" s="27" t="s">
        <v>23</v>
      </c>
      <c r="I682" s="27" t="s">
        <v>91</v>
      </c>
      <c r="J682" s="27" t="s">
        <v>92</v>
      </c>
      <c r="K682" s="27" t="s">
        <v>33</v>
      </c>
      <c r="L682" s="27" t="s">
        <v>3886</v>
      </c>
      <c r="M682" s="27" t="s">
        <v>3887</v>
      </c>
      <c r="N682" s="28" t="s">
        <v>3888</v>
      </c>
      <c r="O682" s="27" t="s">
        <v>3889</v>
      </c>
      <c r="P682" s="27" t="s">
        <v>3890</v>
      </c>
      <c r="Q682" s="27">
        <v>2</v>
      </c>
      <c r="R682" s="27" t="s">
        <v>23</v>
      </c>
      <c r="S682" s="27" t="s">
        <v>91</v>
      </c>
      <c r="T682" s="27" t="s">
        <v>92</v>
      </c>
      <c r="U682" s="27" t="s">
        <v>33</v>
      </c>
      <c r="V682" s="27">
        <v>1</v>
      </c>
      <c r="W682" s="27" t="s">
        <v>346</v>
      </c>
      <c r="X682" s="27" t="s">
        <v>417</v>
      </c>
      <c r="Y682" s="27"/>
      <c r="Z682" s="27" t="s">
        <v>285</v>
      </c>
      <c r="AA682" s="28"/>
      <c r="AB682" s="27" t="s">
        <v>3891</v>
      </c>
      <c r="AC682" s="29"/>
      <c r="AD682" s="27"/>
      <c r="AE682" s="27"/>
      <c r="AF682" s="27">
        <v>46069.791666666701</v>
      </c>
      <c r="AG682" s="27"/>
      <c r="AH682" s="27"/>
      <c r="AI682" s="27" t="s">
        <v>204</v>
      </c>
      <c r="AJ682" s="27" t="s">
        <v>105</v>
      </c>
      <c r="AK682" s="27" t="s">
        <v>1196</v>
      </c>
      <c r="AL682" s="27" t="s">
        <v>1196</v>
      </c>
      <c r="AM682" s="27" t="s">
        <v>108</v>
      </c>
      <c r="AN6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6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2" s="27" t="str">
        <f>TEXT(casesIPO[[#This Row],[Created On]],"yyyy / mm")</f>
        <v>2026 / 02</v>
      </c>
      <c r="AS682" s="27" t="str">
        <f>casesIPO[[#This Row],[Interaction Type]]</f>
        <v>Return / Replace / Scrap</v>
      </c>
      <c r="AT68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83" spans="1:46" x14ac:dyDescent="0.25">
      <c r="A683" s="26">
        <v>46078.501469907402</v>
      </c>
      <c r="B683" s="27" t="s">
        <v>3892</v>
      </c>
      <c r="C683" s="27" t="s">
        <v>87</v>
      </c>
      <c r="D683" s="27" t="s">
        <v>88</v>
      </c>
      <c r="E683" s="27" t="s">
        <v>110</v>
      </c>
      <c r="F683" s="27"/>
      <c r="G683" s="27"/>
      <c r="H683" s="27" t="s">
        <v>24</v>
      </c>
      <c r="I683" s="27" t="s">
        <v>111</v>
      </c>
      <c r="J683" s="27" t="s">
        <v>224</v>
      </c>
      <c r="K683" s="27" t="s">
        <v>33</v>
      </c>
      <c r="L683" s="27" t="s">
        <v>3893</v>
      </c>
      <c r="M683" s="27" t="s">
        <v>1316</v>
      </c>
      <c r="N683" s="28" t="s">
        <v>3894</v>
      </c>
      <c r="O683" s="27" t="s">
        <v>3895</v>
      </c>
      <c r="P683" s="27" t="s">
        <v>3896</v>
      </c>
      <c r="Q683" s="27">
        <v>3</v>
      </c>
      <c r="R683" s="27" t="s">
        <v>24</v>
      </c>
      <c r="S683" s="27" t="s">
        <v>111</v>
      </c>
      <c r="T683" s="27" t="s">
        <v>224</v>
      </c>
      <c r="U683" s="27" t="s">
        <v>33</v>
      </c>
      <c r="V683" s="27">
        <v>1</v>
      </c>
      <c r="W683" s="27" t="s">
        <v>155</v>
      </c>
      <c r="X683" s="27" t="s">
        <v>156</v>
      </c>
      <c r="Y683" s="27"/>
      <c r="Z683" s="27" t="s">
        <v>101</v>
      </c>
      <c r="AA683" s="28"/>
      <c r="AB683" s="27" t="s">
        <v>3897</v>
      </c>
      <c r="AC683" s="29"/>
      <c r="AD683" s="27"/>
      <c r="AE683" s="27"/>
      <c r="AF683" s="27">
        <v>46069.791666666701</v>
      </c>
      <c r="AG683" s="27"/>
      <c r="AH683" s="27"/>
      <c r="AI683" s="27" t="s">
        <v>104</v>
      </c>
      <c r="AJ683" s="27" t="s">
        <v>105</v>
      </c>
      <c r="AK683" s="27" t="s">
        <v>106</v>
      </c>
      <c r="AL683" s="27" t="s">
        <v>382</v>
      </c>
      <c r="AM683" s="27" t="s">
        <v>108</v>
      </c>
      <c r="AN6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6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6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6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3" s="27" t="str">
        <f>TEXT(casesIPO[[#This Row],[Created On]],"yyyy / mm")</f>
        <v>2026 / 02</v>
      </c>
      <c r="AS683" s="27" t="str">
        <f>casesIPO[[#This Row],[Interaction Type]]</f>
        <v>Return / Replace / Scrap</v>
      </c>
      <c r="AT6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84" spans="1:46" x14ac:dyDescent="0.25">
      <c r="A684" s="26">
        <v>46078.507060185198</v>
      </c>
      <c r="B684" s="27" t="s">
        <v>3898</v>
      </c>
      <c r="C684" s="27" t="s">
        <v>87</v>
      </c>
      <c r="D684" s="27" t="s">
        <v>88</v>
      </c>
      <c r="E684" s="27" t="s">
        <v>110</v>
      </c>
      <c r="F684" s="27"/>
      <c r="G684" s="27"/>
      <c r="H684" s="27" t="s">
        <v>23</v>
      </c>
      <c r="I684" s="27" t="s">
        <v>91</v>
      </c>
      <c r="J684" s="27" t="s">
        <v>251</v>
      </c>
      <c r="K684" s="27" t="s">
        <v>33</v>
      </c>
      <c r="L684" s="27" t="s">
        <v>3899</v>
      </c>
      <c r="M684" s="27" t="s">
        <v>550</v>
      </c>
      <c r="N684" s="28" t="s">
        <v>3900</v>
      </c>
      <c r="O684" s="27" t="s">
        <v>3901</v>
      </c>
      <c r="P684" s="27" t="s">
        <v>3902</v>
      </c>
      <c r="Q684" s="27">
        <v>14</v>
      </c>
      <c r="R684" s="27" t="s">
        <v>23</v>
      </c>
      <c r="S684" s="27" t="s">
        <v>91</v>
      </c>
      <c r="T684" s="27" t="s">
        <v>251</v>
      </c>
      <c r="U684" s="27" t="s">
        <v>33</v>
      </c>
      <c r="V684" s="27">
        <v>1</v>
      </c>
      <c r="W684" s="27" t="s">
        <v>1463</v>
      </c>
      <c r="X684" s="27" t="s">
        <v>1988</v>
      </c>
      <c r="Y684" s="27"/>
      <c r="Z684" s="27" t="s">
        <v>429</v>
      </c>
      <c r="AA684" s="28"/>
      <c r="AB684" s="27" t="s">
        <v>1120</v>
      </c>
      <c r="AC684" s="29"/>
      <c r="AD684" s="27"/>
      <c r="AE684" s="27"/>
      <c r="AF684" s="27">
        <v>45796.833333333299</v>
      </c>
      <c r="AG684" s="27"/>
      <c r="AH684" s="27"/>
      <c r="AI684" s="27" t="s">
        <v>419</v>
      </c>
      <c r="AJ684" s="27" t="s">
        <v>134</v>
      </c>
      <c r="AK684" s="27" t="s">
        <v>1330</v>
      </c>
      <c r="AL684" s="27" t="s">
        <v>1196</v>
      </c>
      <c r="AM684" s="27" t="s">
        <v>108</v>
      </c>
      <c r="AN6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Spec</v>
      </c>
      <c r="AP6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Spec from Other</v>
      </c>
      <c r="AQ6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4" s="27" t="str">
        <f>TEXT(casesIPO[[#This Row],[Created On]],"yyyy / mm")</f>
        <v>2026 / 02</v>
      </c>
      <c r="AS684" s="27" t="str">
        <f>casesIPO[[#This Row],[Interaction Type]]</f>
        <v>Return / Replace / Scrap</v>
      </c>
      <c r="AT68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85" spans="1:46" x14ac:dyDescent="0.25">
      <c r="A685" s="26">
        <v>46078.507060185198</v>
      </c>
      <c r="B685" s="27" t="s">
        <v>3898</v>
      </c>
      <c r="C685" s="27" t="s">
        <v>87</v>
      </c>
      <c r="D685" s="27" t="s">
        <v>88</v>
      </c>
      <c r="E685" s="27" t="s">
        <v>110</v>
      </c>
      <c r="F685" s="27"/>
      <c r="G685" s="27"/>
      <c r="H685" s="27" t="s">
        <v>23</v>
      </c>
      <c r="I685" s="27" t="s">
        <v>91</v>
      </c>
      <c r="J685" s="27" t="s">
        <v>251</v>
      </c>
      <c r="K685" s="27" t="s">
        <v>33</v>
      </c>
      <c r="L685" s="27" t="s">
        <v>3899</v>
      </c>
      <c r="M685" s="27" t="s">
        <v>550</v>
      </c>
      <c r="N685" s="28" t="s">
        <v>3900</v>
      </c>
      <c r="O685" s="27" t="s">
        <v>3901</v>
      </c>
      <c r="P685" s="27" t="s">
        <v>3902</v>
      </c>
      <c r="Q685" s="27"/>
      <c r="R685" s="27" t="s">
        <v>23</v>
      </c>
      <c r="S685" s="27" t="s">
        <v>91</v>
      </c>
      <c r="T685" s="27" t="s">
        <v>251</v>
      </c>
      <c r="U685" s="27" t="s">
        <v>33</v>
      </c>
      <c r="V685" s="27">
        <v>1</v>
      </c>
      <c r="W685" s="27" t="s">
        <v>1463</v>
      </c>
      <c r="X685" s="27" t="s">
        <v>1988</v>
      </c>
      <c r="Y685" s="27"/>
      <c r="Z685" s="27" t="s">
        <v>429</v>
      </c>
      <c r="AA685" s="28"/>
      <c r="AB685" s="27" t="s">
        <v>1120</v>
      </c>
      <c r="AC685" s="29"/>
      <c r="AD685" s="27"/>
      <c r="AE685" s="27"/>
      <c r="AF685" s="27">
        <v>45796.833333333299</v>
      </c>
      <c r="AG685" s="27"/>
      <c r="AH685" s="27"/>
      <c r="AI685" s="27" t="s">
        <v>104</v>
      </c>
      <c r="AJ685" s="27" t="s">
        <v>134</v>
      </c>
      <c r="AK685" s="27" t="s">
        <v>1330</v>
      </c>
      <c r="AL685" s="27" t="s">
        <v>1196</v>
      </c>
      <c r="AM685" s="27" t="s">
        <v>108</v>
      </c>
      <c r="AN6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Spec</v>
      </c>
      <c r="AP6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Spec from Other</v>
      </c>
      <c r="AQ6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5" s="27" t="str">
        <f>TEXT(casesIPO[[#This Row],[Created On]],"yyyy / mm")</f>
        <v>2026 / 02</v>
      </c>
      <c r="AS685" s="27" t="str">
        <f>casesIPO[[#This Row],[Interaction Type]]</f>
        <v>Return / Replace / Scrap</v>
      </c>
      <c r="AT68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86" spans="1:46" x14ac:dyDescent="0.25">
      <c r="A686" s="26">
        <v>46078.5756944444</v>
      </c>
      <c r="B686" s="27" t="s">
        <v>3903</v>
      </c>
      <c r="C686" s="27" t="s">
        <v>87</v>
      </c>
      <c r="D686" s="27" t="s">
        <v>194</v>
      </c>
      <c r="E686" s="27" t="s">
        <v>195</v>
      </c>
      <c r="F686" s="27"/>
      <c r="G686" s="27"/>
      <c r="H686" s="27" t="s">
        <v>17</v>
      </c>
      <c r="I686" s="27" t="s">
        <v>148</v>
      </c>
      <c r="J686" s="27" t="s">
        <v>149</v>
      </c>
      <c r="K686" s="27" t="s">
        <v>35</v>
      </c>
      <c r="L686" s="27" t="s">
        <v>3904</v>
      </c>
      <c r="M686" s="27" t="s">
        <v>3302</v>
      </c>
      <c r="N686" s="28" t="s">
        <v>3905</v>
      </c>
      <c r="O686" s="27" t="s">
        <v>3906</v>
      </c>
      <c r="P686" s="27" t="s">
        <v>3907</v>
      </c>
      <c r="Q686" s="27">
        <v>1</v>
      </c>
      <c r="R686" s="27" t="s">
        <v>17</v>
      </c>
      <c r="S686" s="27" t="s">
        <v>148</v>
      </c>
      <c r="T686" s="27" t="s">
        <v>149</v>
      </c>
      <c r="U686" s="27" t="s">
        <v>35</v>
      </c>
      <c r="V686" s="27">
        <v>1</v>
      </c>
      <c r="W686" s="27" t="s">
        <v>364</v>
      </c>
      <c r="X686" s="27" t="s">
        <v>365</v>
      </c>
      <c r="Y686" s="27"/>
      <c r="Z686" s="27" t="s">
        <v>53</v>
      </c>
      <c r="AA686" s="28"/>
      <c r="AB686" s="27" t="s">
        <v>3908</v>
      </c>
      <c r="AC686" s="29"/>
      <c r="AD686" s="27"/>
      <c r="AE686" s="27"/>
      <c r="AF686" s="27">
        <v>46069.791666666701</v>
      </c>
      <c r="AG686" s="27"/>
      <c r="AH686" s="27"/>
      <c r="AI686" s="27" t="s">
        <v>204</v>
      </c>
      <c r="AJ686" s="27" t="s">
        <v>134</v>
      </c>
      <c r="AK686" s="27" t="s">
        <v>407</v>
      </c>
      <c r="AL686" s="27" t="s">
        <v>407</v>
      </c>
      <c r="AM686" s="27" t="s">
        <v>108</v>
      </c>
      <c r="AN6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6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6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6" s="27" t="str">
        <f>TEXT(casesIPO[[#This Row],[Created On]],"yyyy / mm")</f>
        <v>2026 / 02</v>
      </c>
      <c r="AS686" s="27" t="str">
        <f>casesIPO[[#This Row],[Interaction Type]]</f>
        <v>Credit / Debit Request</v>
      </c>
      <c r="AT68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87" spans="1:46" x14ac:dyDescent="0.25">
      <c r="A687" s="26">
        <v>46078.578495370399</v>
      </c>
      <c r="B687" s="27" t="s">
        <v>3909</v>
      </c>
      <c r="C687" s="27" t="s">
        <v>87</v>
      </c>
      <c r="D687" s="27" t="s">
        <v>194</v>
      </c>
      <c r="E687" s="27" t="s">
        <v>195</v>
      </c>
      <c r="F687" s="27"/>
      <c r="G687" s="27"/>
      <c r="H687" s="27" t="s">
        <v>17</v>
      </c>
      <c r="I687" s="27" t="s">
        <v>148</v>
      </c>
      <c r="J687" s="27" t="s">
        <v>161</v>
      </c>
      <c r="K687" s="27" t="s">
        <v>35</v>
      </c>
      <c r="L687" s="27" t="s">
        <v>3910</v>
      </c>
      <c r="M687" s="27" t="s">
        <v>3302</v>
      </c>
      <c r="N687" s="28" t="s">
        <v>3905</v>
      </c>
      <c r="O687" s="27" t="s">
        <v>3906</v>
      </c>
      <c r="P687" s="27" t="s">
        <v>3911</v>
      </c>
      <c r="Q687" s="27">
        <v>2</v>
      </c>
      <c r="R687" s="27" t="s">
        <v>17</v>
      </c>
      <c r="S687" s="27" t="s">
        <v>148</v>
      </c>
      <c r="T687" s="27" t="s">
        <v>161</v>
      </c>
      <c r="U687" s="27" t="s">
        <v>35</v>
      </c>
      <c r="V687" s="27">
        <v>24</v>
      </c>
      <c r="W687" s="27" t="s">
        <v>364</v>
      </c>
      <c r="X687" s="27" t="s">
        <v>365</v>
      </c>
      <c r="Y687" s="27"/>
      <c r="Z687" s="27" t="s">
        <v>53</v>
      </c>
      <c r="AA687" s="28"/>
      <c r="AB687" s="27" t="s">
        <v>3912</v>
      </c>
      <c r="AC687" s="29"/>
      <c r="AD687" s="27"/>
      <c r="AE687" s="27"/>
      <c r="AF687" s="27">
        <v>46063.791666666701</v>
      </c>
      <c r="AG687" s="27"/>
      <c r="AH687" s="27"/>
      <c r="AI687" s="27" t="s">
        <v>204</v>
      </c>
      <c r="AJ687" s="27" t="s">
        <v>105</v>
      </c>
      <c r="AK687" s="27" t="s">
        <v>407</v>
      </c>
      <c r="AL687" s="27" t="s">
        <v>407</v>
      </c>
      <c r="AM687" s="27" t="s">
        <v>108</v>
      </c>
      <c r="AN6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6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6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7" s="27" t="str">
        <f>TEXT(casesIPO[[#This Row],[Created On]],"yyyy / mm")</f>
        <v>2026 / 02</v>
      </c>
      <c r="AS687" s="27" t="str">
        <f>casesIPO[[#This Row],[Interaction Type]]</f>
        <v>Credit / Debit Request</v>
      </c>
      <c r="AT6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88" spans="1:46" x14ac:dyDescent="0.25">
      <c r="A688" s="26">
        <v>46078.590381944399</v>
      </c>
      <c r="B688" s="27" t="s">
        <v>3913</v>
      </c>
      <c r="C688" s="27" t="s">
        <v>87</v>
      </c>
      <c r="D688" s="27" t="s">
        <v>194</v>
      </c>
      <c r="E688" s="27" t="s">
        <v>2884</v>
      </c>
      <c r="F688" s="27"/>
      <c r="G688" s="27"/>
      <c r="H688" s="27" t="s">
        <v>23</v>
      </c>
      <c r="I688" s="27" t="s">
        <v>91</v>
      </c>
      <c r="J688" s="27" t="s">
        <v>251</v>
      </c>
      <c r="K688" s="27" t="s">
        <v>33</v>
      </c>
      <c r="L688" s="27" t="s">
        <v>3914</v>
      </c>
      <c r="M688" s="27" t="s">
        <v>3915</v>
      </c>
      <c r="N688" s="28" t="s">
        <v>3916</v>
      </c>
      <c r="O688" s="27" t="s">
        <v>3917</v>
      </c>
      <c r="P688" s="27" t="s">
        <v>3918</v>
      </c>
      <c r="Q688" s="27">
        <v>4</v>
      </c>
      <c r="R688" s="27" t="s">
        <v>23</v>
      </c>
      <c r="S688" s="27" t="s">
        <v>91</v>
      </c>
      <c r="T688" s="27" t="s">
        <v>251</v>
      </c>
      <c r="U688" s="27" t="s">
        <v>33</v>
      </c>
      <c r="V688" s="27">
        <v>7</v>
      </c>
      <c r="W688" s="27" t="s">
        <v>346</v>
      </c>
      <c r="X688" s="27" t="s">
        <v>417</v>
      </c>
      <c r="Y688" s="27"/>
      <c r="Z688" s="27" t="s">
        <v>285</v>
      </c>
      <c r="AA688" s="28"/>
      <c r="AB688" s="27" t="s">
        <v>3919</v>
      </c>
      <c r="AC688" s="29" t="s">
        <v>3069</v>
      </c>
      <c r="AD688" s="27"/>
      <c r="AE688" s="27"/>
      <c r="AF688" s="27">
        <v>45897.833333333299</v>
      </c>
      <c r="AG688" s="27"/>
      <c r="AH688" s="27"/>
      <c r="AI688" s="27" t="s">
        <v>104</v>
      </c>
      <c r="AJ688" s="27" t="s">
        <v>134</v>
      </c>
      <c r="AK688" s="27" t="s">
        <v>107</v>
      </c>
      <c r="AL688" s="27" t="s">
        <v>107</v>
      </c>
      <c r="AM688" s="27" t="s">
        <v>108</v>
      </c>
      <c r="AN6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6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8" s="27" t="str">
        <f>TEXT(casesIPO[[#This Row],[Created On]],"yyyy / mm")</f>
        <v>2026 / 02</v>
      </c>
      <c r="AS688" s="27" t="str">
        <f>casesIPO[[#This Row],[Interaction Type]]</f>
        <v>Credit / Debit Request</v>
      </c>
      <c r="AT68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89" spans="1:46" x14ac:dyDescent="0.25">
      <c r="A689" s="26">
        <v>46078.590381944399</v>
      </c>
      <c r="B689" s="27" t="s">
        <v>3913</v>
      </c>
      <c r="C689" s="27" t="s">
        <v>87</v>
      </c>
      <c r="D689" s="27" t="s">
        <v>194</v>
      </c>
      <c r="E689" s="27" t="s">
        <v>2884</v>
      </c>
      <c r="F689" s="27"/>
      <c r="G689" s="27"/>
      <c r="H689" s="27" t="s">
        <v>23</v>
      </c>
      <c r="I689" s="27" t="s">
        <v>91</v>
      </c>
      <c r="J689" s="27" t="s">
        <v>251</v>
      </c>
      <c r="K689" s="27" t="s">
        <v>33</v>
      </c>
      <c r="L689" s="27" t="s">
        <v>3914</v>
      </c>
      <c r="M689" s="27" t="s">
        <v>3915</v>
      </c>
      <c r="N689" s="28" t="s">
        <v>3916</v>
      </c>
      <c r="O689" s="27" t="s">
        <v>3917</v>
      </c>
      <c r="P689" s="27" t="s">
        <v>3918</v>
      </c>
      <c r="Q689" s="27">
        <v>9</v>
      </c>
      <c r="R689" s="27" t="s">
        <v>23</v>
      </c>
      <c r="S689" s="27" t="s">
        <v>91</v>
      </c>
      <c r="T689" s="27" t="s">
        <v>251</v>
      </c>
      <c r="U689" s="27" t="s">
        <v>33</v>
      </c>
      <c r="V689" s="27">
        <v>2</v>
      </c>
      <c r="W689" s="27" t="s">
        <v>346</v>
      </c>
      <c r="X689" s="27" t="s">
        <v>417</v>
      </c>
      <c r="Y689" s="27"/>
      <c r="Z689" s="27" t="s">
        <v>285</v>
      </c>
      <c r="AA689" s="28"/>
      <c r="AB689" s="27" t="s">
        <v>3920</v>
      </c>
      <c r="AC689" s="29" t="s">
        <v>3069</v>
      </c>
      <c r="AD689" s="27"/>
      <c r="AE689" s="27"/>
      <c r="AF689" s="27">
        <v>45897.833333333299</v>
      </c>
      <c r="AG689" s="27"/>
      <c r="AH689" s="27"/>
      <c r="AI689" s="27" t="s">
        <v>104</v>
      </c>
      <c r="AJ689" s="27" t="s">
        <v>134</v>
      </c>
      <c r="AK689" s="27" t="s">
        <v>107</v>
      </c>
      <c r="AL689" s="27" t="s">
        <v>107</v>
      </c>
      <c r="AM689" s="27" t="s">
        <v>108</v>
      </c>
      <c r="AN6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6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9" s="27" t="str">
        <f>TEXT(casesIPO[[#This Row],[Created On]],"yyyy / mm")</f>
        <v>2026 / 02</v>
      </c>
      <c r="AS689" s="27" t="str">
        <f>casesIPO[[#This Row],[Interaction Type]]</f>
        <v>Credit / Debit Request</v>
      </c>
      <c r="AT6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90" spans="1:46" x14ac:dyDescent="0.25">
      <c r="A690" s="26">
        <v>46078.598194444399</v>
      </c>
      <c r="B690" s="27" t="s">
        <v>3921</v>
      </c>
      <c r="C690" s="27" t="s">
        <v>87</v>
      </c>
      <c r="D690" s="27" t="s">
        <v>88</v>
      </c>
      <c r="E690" s="27" t="s">
        <v>62</v>
      </c>
      <c r="F690" s="27"/>
      <c r="G690" s="27"/>
      <c r="H690" s="27" t="s">
        <v>17</v>
      </c>
      <c r="I690" s="27" t="s">
        <v>148</v>
      </c>
      <c r="J690" s="27" t="s">
        <v>169</v>
      </c>
      <c r="K690" s="27" t="s">
        <v>35</v>
      </c>
      <c r="L690" s="27" t="s">
        <v>3922</v>
      </c>
      <c r="M690" s="27" t="s">
        <v>1941</v>
      </c>
      <c r="N690" s="28" t="s">
        <v>3923</v>
      </c>
      <c r="O690" s="27" t="s">
        <v>3924</v>
      </c>
      <c r="P690" s="27" t="s">
        <v>3925</v>
      </c>
      <c r="Q690" s="27">
        <v>2</v>
      </c>
      <c r="R690" s="27" t="s">
        <v>17</v>
      </c>
      <c r="S690" s="27" t="s">
        <v>148</v>
      </c>
      <c r="T690" s="27" t="s">
        <v>169</v>
      </c>
      <c r="U690" s="27" t="s">
        <v>35</v>
      </c>
      <c r="V690" s="27">
        <v>17</v>
      </c>
      <c r="W690" s="27" t="s">
        <v>3926</v>
      </c>
      <c r="X690" s="27" t="s">
        <v>347</v>
      </c>
      <c r="Y690" s="27"/>
      <c r="Z690" s="27" t="s">
        <v>133</v>
      </c>
      <c r="AA690" s="28"/>
      <c r="AB690" s="27" t="s">
        <v>3927</v>
      </c>
      <c r="AC690" s="29"/>
      <c r="AD690" s="27"/>
      <c r="AE690" s="27"/>
      <c r="AF690" s="27">
        <v>46064.791666666701</v>
      </c>
      <c r="AG690" s="27"/>
      <c r="AH690" s="27"/>
      <c r="AI690" s="27" t="s">
        <v>104</v>
      </c>
      <c r="AJ690" s="27" t="s">
        <v>134</v>
      </c>
      <c r="AK690" s="27" t="s">
        <v>407</v>
      </c>
      <c r="AL690" s="27" t="s">
        <v>408</v>
      </c>
      <c r="AM690" s="27" t="s">
        <v>108</v>
      </c>
      <c r="AN6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Amount</v>
      </c>
      <c r="AP6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0" s="27" t="str">
        <f>TEXT(casesIPO[[#This Row],[Created On]],"yyyy / mm")</f>
        <v>2026 / 02</v>
      </c>
      <c r="AS690" s="27" t="str">
        <f>casesIPO[[#This Row],[Interaction Type]]</f>
        <v>Return / Replace / Scrap</v>
      </c>
      <c r="AT6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91" spans="1:46" x14ac:dyDescent="0.25">
      <c r="A691" s="26">
        <v>46078.615474537</v>
      </c>
      <c r="B691" s="27" t="s">
        <v>3928</v>
      </c>
      <c r="C691" s="27" t="s">
        <v>87</v>
      </c>
      <c r="D691" s="27" t="s">
        <v>88</v>
      </c>
      <c r="E691" s="27" t="s">
        <v>110</v>
      </c>
      <c r="F691" s="27"/>
      <c r="G691" s="27"/>
      <c r="H691" s="27" t="s">
        <v>23</v>
      </c>
      <c r="I691" s="27" t="s">
        <v>91</v>
      </c>
      <c r="J691" s="27" t="s">
        <v>437</v>
      </c>
      <c r="K691" s="27" t="s">
        <v>33</v>
      </c>
      <c r="L691" s="27" t="s">
        <v>3929</v>
      </c>
      <c r="M691" s="27" t="s">
        <v>3930</v>
      </c>
      <c r="N691" s="28" t="s">
        <v>3931</v>
      </c>
      <c r="O691" s="27" t="s">
        <v>3932</v>
      </c>
      <c r="P691" s="27" t="s">
        <v>3933</v>
      </c>
      <c r="Q691" s="27"/>
      <c r="R691" s="27" t="s">
        <v>23</v>
      </c>
      <c r="S691" s="27" t="s">
        <v>91</v>
      </c>
      <c r="T691" s="27" t="s">
        <v>437</v>
      </c>
      <c r="U691" s="27" t="s">
        <v>33</v>
      </c>
      <c r="V691" s="27">
        <v>1</v>
      </c>
      <c r="W691" s="27" t="s">
        <v>119</v>
      </c>
      <c r="X691" s="27" t="s">
        <v>120</v>
      </c>
      <c r="Y691" s="27"/>
      <c r="Z691" s="27" t="s">
        <v>101</v>
      </c>
      <c r="AA691" s="28"/>
      <c r="AB691" s="27" t="s">
        <v>3934</v>
      </c>
      <c r="AC691" s="29"/>
      <c r="AD691" s="27"/>
      <c r="AE691" s="27"/>
      <c r="AF691" s="27">
        <v>46028.791666666701</v>
      </c>
      <c r="AG691" s="27"/>
      <c r="AH691" s="27"/>
      <c r="AI691" s="27" t="s">
        <v>104</v>
      </c>
      <c r="AJ691" s="27" t="s">
        <v>105</v>
      </c>
      <c r="AK691" s="27" t="s">
        <v>1196</v>
      </c>
      <c r="AL691" s="27" t="s">
        <v>382</v>
      </c>
      <c r="AM691" s="27" t="s">
        <v>108</v>
      </c>
      <c r="AN6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6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1" s="27" t="str">
        <f>TEXT(casesIPO[[#This Row],[Created On]],"yyyy / mm")</f>
        <v>2026 / 02</v>
      </c>
      <c r="AS691" s="27" t="str">
        <f>casesIPO[[#This Row],[Interaction Type]]</f>
        <v>Return / Replace / Scrap</v>
      </c>
      <c r="AT6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92" spans="1:46" x14ac:dyDescent="0.25">
      <c r="A692" s="26">
        <v>46078.622164351902</v>
      </c>
      <c r="B692" s="27" t="s">
        <v>3935</v>
      </c>
      <c r="C692" s="27" t="s">
        <v>87</v>
      </c>
      <c r="D692" s="27" t="s">
        <v>88</v>
      </c>
      <c r="E692" s="27" t="s">
        <v>285</v>
      </c>
      <c r="F692" s="27"/>
      <c r="G692" s="27"/>
      <c r="H692" s="27" t="s">
        <v>286</v>
      </c>
      <c r="I692" s="27" t="s">
        <v>148</v>
      </c>
      <c r="J692" s="27" t="s">
        <v>287</v>
      </c>
      <c r="K692" s="27" t="s">
        <v>32</v>
      </c>
      <c r="L692" s="27" t="s">
        <v>3936</v>
      </c>
      <c r="M692" s="27" t="s">
        <v>3937</v>
      </c>
      <c r="N692" s="28" t="s">
        <v>3938</v>
      </c>
      <c r="O692" s="27" t="s">
        <v>3939</v>
      </c>
      <c r="P692" s="27" t="s">
        <v>3940</v>
      </c>
      <c r="Q692" s="27"/>
      <c r="R692" s="27" t="s">
        <v>720</v>
      </c>
      <c r="S692" s="27" t="s">
        <v>182</v>
      </c>
      <c r="T692" s="27" t="s">
        <v>2915</v>
      </c>
      <c r="U692" s="27" t="s">
        <v>288</v>
      </c>
      <c r="V692" s="27">
        <v>244</v>
      </c>
      <c r="W692" s="27" t="s">
        <v>300</v>
      </c>
      <c r="X692" s="27" t="s">
        <v>3827</v>
      </c>
      <c r="Y692" s="27"/>
      <c r="Z692" s="27" t="s">
        <v>296</v>
      </c>
      <c r="AA692" s="28"/>
      <c r="AB692" s="27" t="s">
        <v>3941</v>
      </c>
      <c r="AC692" s="29"/>
      <c r="AD692" s="27"/>
      <c r="AE692" s="27"/>
      <c r="AF692" s="27">
        <v>46061.791666666701</v>
      </c>
      <c r="AG692" s="27"/>
      <c r="AH692" s="27"/>
      <c r="AI692" s="27" t="s">
        <v>419</v>
      </c>
      <c r="AJ692" s="27" t="s">
        <v>105</v>
      </c>
      <c r="AK692" s="27" t="s">
        <v>1196</v>
      </c>
      <c r="AL692" s="27" t="s">
        <v>1196</v>
      </c>
      <c r="AM692" s="27" t="s">
        <v>108</v>
      </c>
      <c r="AN6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6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6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2" s="27" t="str">
        <f>TEXT(casesIPO[[#This Row],[Created On]],"yyyy / mm")</f>
        <v>2026 / 02</v>
      </c>
      <c r="AS692" s="27" t="str">
        <f>casesIPO[[#This Row],[Interaction Type]]</f>
        <v>Return / Replace / Scrap</v>
      </c>
      <c r="AT69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93" spans="1:46" x14ac:dyDescent="0.25">
      <c r="A693" s="26">
        <v>46078.682349536997</v>
      </c>
      <c r="B693" s="27" t="s">
        <v>3942</v>
      </c>
      <c r="C693" s="27" t="s">
        <v>87</v>
      </c>
      <c r="D693" s="27" t="s">
        <v>88</v>
      </c>
      <c r="E693" s="27" t="s">
        <v>89</v>
      </c>
      <c r="F693" s="27"/>
      <c r="G693" s="27" t="s">
        <v>90</v>
      </c>
      <c r="H693" s="27" t="s">
        <v>17</v>
      </c>
      <c r="I693" s="27" t="s">
        <v>148</v>
      </c>
      <c r="J693" s="27" t="s">
        <v>149</v>
      </c>
      <c r="K693" s="27" t="s">
        <v>35</v>
      </c>
      <c r="L693" s="27" t="s">
        <v>3943</v>
      </c>
      <c r="M693" s="27" t="s">
        <v>787</v>
      </c>
      <c r="N693" s="28" t="s">
        <v>3944</v>
      </c>
      <c r="O693" s="27" t="s">
        <v>3945</v>
      </c>
      <c r="P693" s="27" t="s">
        <v>3946</v>
      </c>
      <c r="Q693" s="27">
        <v>4</v>
      </c>
      <c r="R693" s="27" t="s">
        <v>17</v>
      </c>
      <c r="S693" s="27" t="s">
        <v>148</v>
      </c>
      <c r="T693" s="27" t="s">
        <v>149</v>
      </c>
      <c r="U693" s="27" t="s">
        <v>35</v>
      </c>
      <c r="V693" s="27">
        <v>1</v>
      </c>
      <c r="W693" s="27" t="s">
        <v>187</v>
      </c>
      <c r="X693" s="27" t="s">
        <v>899</v>
      </c>
      <c r="Y693" s="27"/>
      <c r="Z693" s="27" t="s">
        <v>101</v>
      </c>
      <c r="AA693" s="28"/>
      <c r="AB693" s="27" t="s">
        <v>3947</v>
      </c>
      <c r="AC693" s="29" t="s">
        <v>901</v>
      </c>
      <c r="AD693" s="27"/>
      <c r="AE693" s="27"/>
      <c r="AF693" s="27">
        <v>46027.791666666701</v>
      </c>
      <c r="AG693" s="27"/>
      <c r="AH693" s="27"/>
      <c r="AI693" s="27" t="s">
        <v>104</v>
      </c>
      <c r="AJ693" s="27" t="s">
        <v>134</v>
      </c>
      <c r="AK693" s="27" t="s">
        <v>407</v>
      </c>
      <c r="AL693" s="27" t="s">
        <v>407</v>
      </c>
      <c r="AM693" s="27" t="s">
        <v>108</v>
      </c>
      <c r="AN6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6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6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3" s="27" t="str">
        <f>TEXT(casesIPO[[#This Row],[Created On]],"yyyy / mm")</f>
        <v>2026 / 02</v>
      </c>
      <c r="AS693" s="27" t="str">
        <f>casesIPO[[#This Row],[Interaction Type]]</f>
        <v>Return / Replace / Scrap</v>
      </c>
      <c r="AT69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94" spans="1:46" x14ac:dyDescent="0.25">
      <c r="A694" s="26">
        <v>46078.682349536997</v>
      </c>
      <c r="B694" s="27" t="s">
        <v>3942</v>
      </c>
      <c r="C694" s="27" t="s">
        <v>87</v>
      </c>
      <c r="D694" s="27" t="s">
        <v>88</v>
      </c>
      <c r="E694" s="27" t="s">
        <v>89</v>
      </c>
      <c r="F694" s="27"/>
      <c r="G694" s="27" t="s">
        <v>90</v>
      </c>
      <c r="H694" s="27" t="s">
        <v>17</v>
      </c>
      <c r="I694" s="27" t="s">
        <v>148</v>
      </c>
      <c r="J694" s="27" t="s">
        <v>149</v>
      </c>
      <c r="K694" s="27" t="s">
        <v>35</v>
      </c>
      <c r="L694" s="27" t="s">
        <v>3943</v>
      </c>
      <c r="M694" s="27" t="s">
        <v>787</v>
      </c>
      <c r="N694" s="28" t="s">
        <v>3944</v>
      </c>
      <c r="O694" s="27" t="s">
        <v>3945</v>
      </c>
      <c r="P694" s="27" t="s">
        <v>3946</v>
      </c>
      <c r="Q694" s="27">
        <v>8</v>
      </c>
      <c r="R694" s="27" t="s">
        <v>17</v>
      </c>
      <c r="S694" s="27" t="s">
        <v>148</v>
      </c>
      <c r="T694" s="27" t="s">
        <v>149</v>
      </c>
      <c r="U694" s="27" t="s">
        <v>35</v>
      </c>
      <c r="V694" s="27">
        <v>2</v>
      </c>
      <c r="W694" s="27" t="s">
        <v>187</v>
      </c>
      <c r="X694" s="27" t="s">
        <v>899</v>
      </c>
      <c r="Y694" s="27"/>
      <c r="Z694" s="27" t="s">
        <v>101</v>
      </c>
      <c r="AA694" s="28"/>
      <c r="AB694" s="27" t="s">
        <v>3947</v>
      </c>
      <c r="AC694" s="29" t="s">
        <v>901</v>
      </c>
      <c r="AD694" s="27"/>
      <c r="AE694" s="27"/>
      <c r="AF694" s="27">
        <v>46027.791666666701</v>
      </c>
      <c r="AG694" s="27"/>
      <c r="AH694" s="27"/>
      <c r="AI694" s="27" t="s">
        <v>104</v>
      </c>
      <c r="AJ694" s="27" t="s">
        <v>134</v>
      </c>
      <c r="AK694" s="27" t="s">
        <v>407</v>
      </c>
      <c r="AL694" s="27" t="s">
        <v>407</v>
      </c>
      <c r="AM694" s="27" t="s">
        <v>108</v>
      </c>
      <c r="AN6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6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6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4" s="27" t="str">
        <f>TEXT(casesIPO[[#This Row],[Created On]],"yyyy / mm")</f>
        <v>2026 / 02</v>
      </c>
      <c r="AS694" s="27" t="str">
        <f>casesIPO[[#This Row],[Interaction Type]]</f>
        <v>Return / Replace / Scrap</v>
      </c>
      <c r="AT6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95" spans="1:46" x14ac:dyDescent="0.25">
      <c r="A695" s="26">
        <v>46078.7102199074</v>
      </c>
      <c r="B695" s="27" t="s">
        <v>3948</v>
      </c>
      <c r="C695" s="27" t="s">
        <v>87</v>
      </c>
      <c r="D695" s="27" t="s">
        <v>88</v>
      </c>
      <c r="E695" s="27" t="s">
        <v>110</v>
      </c>
      <c r="F695" s="27"/>
      <c r="G695" s="27"/>
      <c r="H695" s="27" t="s">
        <v>23</v>
      </c>
      <c r="I695" s="27" t="s">
        <v>91</v>
      </c>
      <c r="J695" s="27" t="s">
        <v>251</v>
      </c>
      <c r="K695" s="27" t="s">
        <v>33</v>
      </c>
      <c r="L695" s="27" t="s">
        <v>3949</v>
      </c>
      <c r="M695" s="27" t="s">
        <v>2357</v>
      </c>
      <c r="N695" s="28" t="s">
        <v>3950</v>
      </c>
      <c r="O695" s="27" t="s">
        <v>3951</v>
      </c>
      <c r="P695" s="27" t="s">
        <v>3952</v>
      </c>
      <c r="Q695" s="27"/>
      <c r="R695" s="27"/>
      <c r="S695" s="27"/>
      <c r="T695" s="27"/>
      <c r="U695" s="27"/>
      <c r="V695" s="27"/>
      <c r="W695" s="27"/>
      <c r="X695" s="27"/>
      <c r="Y695" s="27"/>
      <c r="Z695" s="27"/>
      <c r="AA695" s="28"/>
      <c r="AB695" s="27"/>
      <c r="AC695" s="29"/>
      <c r="AD695" s="27"/>
      <c r="AE695" s="27"/>
      <c r="AF695" s="27"/>
      <c r="AG695" s="27"/>
      <c r="AH695" s="27"/>
      <c r="AI695" s="27"/>
      <c r="AJ695" s="27" t="s">
        <v>134</v>
      </c>
      <c r="AK695" s="27" t="s">
        <v>1196</v>
      </c>
      <c r="AL695" s="27" t="s">
        <v>1196</v>
      </c>
      <c r="AM695" s="27" t="s">
        <v>108</v>
      </c>
      <c r="AN6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5" s="27" t="str">
        <f>TEXT(casesIPO[[#This Row],[Created On]],"yyyy / mm")</f>
        <v>2026 / 02</v>
      </c>
      <c r="AS695" s="27" t="str">
        <f>casesIPO[[#This Row],[Interaction Type]]</f>
        <v>Return / Replace / Scrap</v>
      </c>
      <c r="AT6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96" spans="1:46" x14ac:dyDescent="0.25">
      <c r="A696" s="26">
        <v>46078.719224537002</v>
      </c>
      <c r="B696" s="27" t="s">
        <v>3953</v>
      </c>
      <c r="C696" s="27" t="s">
        <v>87</v>
      </c>
      <c r="D696" s="27" t="s">
        <v>88</v>
      </c>
      <c r="E696" s="27" t="s">
        <v>110</v>
      </c>
      <c r="F696" s="27"/>
      <c r="G696" s="27"/>
      <c r="H696" s="27" t="s">
        <v>15</v>
      </c>
      <c r="I696" s="27" t="s">
        <v>272</v>
      </c>
      <c r="J696" s="27" t="s">
        <v>3954</v>
      </c>
      <c r="K696" s="27" t="s">
        <v>288</v>
      </c>
      <c r="L696" s="27" t="s">
        <v>3955</v>
      </c>
      <c r="M696" s="27" t="s">
        <v>127</v>
      </c>
      <c r="N696" s="28" t="s">
        <v>3956</v>
      </c>
      <c r="O696" s="27" t="s">
        <v>3957</v>
      </c>
      <c r="P696" s="27" t="s">
        <v>3958</v>
      </c>
      <c r="Q696" s="27">
        <v>13</v>
      </c>
      <c r="R696" s="27" t="s">
        <v>15</v>
      </c>
      <c r="S696" s="27" t="s">
        <v>272</v>
      </c>
      <c r="T696" s="27" t="s">
        <v>3954</v>
      </c>
      <c r="U696" s="27" t="s">
        <v>288</v>
      </c>
      <c r="V696" s="27">
        <v>1</v>
      </c>
      <c r="W696" s="27" t="s">
        <v>155</v>
      </c>
      <c r="X696" s="27" t="s">
        <v>156</v>
      </c>
      <c r="Y696" s="27"/>
      <c r="Z696" s="27" t="s">
        <v>101</v>
      </c>
      <c r="AA696" s="28"/>
      <c r="AB696" s="27" t="s">
        <v>3959</v>
      </c>
      <c r="AC696" s="29"/>
      <c r="AD696" s="27"/>
      <c r="AE696" s="27"/>
      <c r="AF696" s="27">
        <v>46060.791666666701</v>
      </c>
      <c r="AG696" s="27"/>
      <c r="AH696" s="27"/>
      <c r="AI696" s="27" t="s">
        <v>104</v>
      </c>
      <c r="AJ696" s="27" t="s">
        <v>105</v>
      </c>
      <c r="AK696" s="27" t="s">
        <v>1196</v>
      </c>
      <c r="AL696" s="27" t="s">
        <v>1196</v>
      </c>
      <c r="AM696" s="27" t="s">
        <v>108</v>
      </c>
      <c r="AN6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Locknetics</v>
      </c>
      <c r="AO6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6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6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6" s="27" t="str">
        <f>TEXT(casesIPO[[#This Row],[Created On]],"yyyy / mm")</f>
        <v>2026 / 02</v>
      </c>
      <c r="AS696" s="27" t="str">
        <f>casesIPO[[#This Row],[Interaction Type]]</f>
        <v>Return / Replace / Scrap</v>
      </c>
      <c r="AT69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97" spans="1:46" x14ac:dyDescent="0.25">
      <c r="A697" s="26">
        <v>46078.7277314815</v>
      </c>
      <c r="B697" s="27" t="s">
        <v>3960</v>
      </c>
      <c r="C697" s="27" t="s">
        <v>87</v>
      </c>
      <c r="D697" s="27" t="s">
        <v>88</v>
      </c>
      <c r="E697" s="27" t="s">
        <v>110</v>
      </c>
      <c r="F697" s="27"/>
      <c r="G697" s="27"/>
      <c r="H697" s="27" t="s">
        <v>720</v>
      </c>
      <c r="I697" s="27" t="s">
        <v>91</v>
      </c>
      <c r="J697" s="27" t="s">
        <v>3961</v>
      </c>
      <c r="K697" s="27" t="s">
        <v>33</v>
      </c>
      <c r="L697" s="27" t="s">
        <v>3962</v>
      </c>
      <c r="M697" s="27" t="s">
        <v>1780</v>
      </c>
      <c r="N697" s="28" t="s">
        <v>3963</v>
      </c>
      <c r="O697" s="27" t="s">
        <v>3964</v>
      </c>
      <c r="P697" s="27" t="s">
        <v>3965</v>
      </c>
      <c r="Q697" s="27">
        <v>5</v>
      </c>
      <c r="R697" s="27" t="s">
        <v>720</v>
      </c>
      <c r="S697" s="27" t="s">
        <v>91</v>
      </c>
      <c r="T697" s="27" t="s">
        <v>3961</v>
      </c>
      <c r="U697" s="27" t="s">
        <v>33</v>
      </c>
      <c r="V697" s="27">
        <v>5</v>
      </c>
      <c r="W697" s="27" t="s">
        <v>131</v>
      </c>
      <c r="X697" s="27" t="s">
        <v>165</v>
      </c>
      <c r="Y697" s="27"/>
      <c r="Z697" s="27" t="s">
        <v>133</v>
      </c>
      <c r="AA697" s="28"/>
      <c r="AB697" s="27" t="s">
        <v>3966</v>
      </c>
      <c r="AC697" s="29"/>
      <c r="AD697" s="27"/>
      <c r="AE697" s="27"/>
      <c r="AF697" s="27">
        <v>46007.791666666701</v>
      </c>
      <c r="AG697" s="27"/>
      <c r="AH697" s="27"/>
      <c r="AI697" s="27" t="s">
        <v>419</v>
      </c>
      <c r="AJ697" s="27" t="s">
        <v>134</v>
      </c>
      <c r="AK697" s="27" t="s">
        <v>1196</v>
      </c>
      <c r="AL697" s="27" t="s">
        <v>1196</v>
      </c>
      <c r="AM697" s="27" t="s">
        <v>108</v>
      </c>
      <c r="AN6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6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6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7" s="27" t="str">
        <f>TEXT(casesIPO[[#This Row],[Created On]],"yyyy / mm")</f>
        <v>2026 / 02</v>
      </c>
      <c r="AS697" s="27" t="str">
        <f>casesIPO[[#This Row],[Interaction Type]]</f>
        <v>Return / Replace / Scrap</v>
      </c>
      <c r="AT6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98" spans="1:46" x14ac:dyDescent="0.25">
      <c r="A698" s="26">
        <v>46078.7277314815</v>
      </c>
      <c r="B698" s="27" t="s">
        <v>3960</v>
      </c>
      <c r="C698" s="27" t="s">
        <v>87</v>
      </c>
      <c r="D698" s="27" t="s">
        <v>88</v>
      </c>
      <c r="E698" s="27" t="s">
        <v>110</v>
      </c>
      <c r="F698" s="27"/>
      <c r="G698" s="27"/>
      <c r="H698" s="27" t="s">
        <v>720</v>
      </c>
      <c r="I698" s="27" t="s">
        <v>91</v>
      </c>
      <c r="J698" s="27" t="s">
        <v>3961</v>
      </c>
      <c r="K698" s="27" t="s">
        <v>33</v>
      </c>
      <c r="L698" s="27" t="s">
        <v>3962</v>
      </c>
      <c r="M698" s="27" t="s">
        <v>1780</v>
      </c>
      <c r="N698" s="28" t="s">
        <v>3963</v>
      </c>
      <c r="O698" s="27" t="s">
        <v>3964</v>
      </c>
      <c r="P698" s="27" t="s">
        <v>3965</v>
      </c>
      <c r="Q698" s="27">
        <v>5</v>
      </c>
      <c r="R698" s="27" t="s">
        <v>720</v>
      </c>
      <c r="S698" s="27" t="s">
        <v>91</v>
      </c>
      <c r="T698" s="27" t="s">
        <v>3961</v>
      </c>
      <c r="U698" s="27" t="s">
        <v>33</v>
      </c>
      <c r="V698" s="27">
        <v>5</v>
      </c>
      <c r="W698" s="27" t="s">
        <v>143</v>
      </c>
      <c r="X698" s="27" t="s">
        <v>144</v>
      </c>
      <c r="Y698" s="27"/>
      <c r="Z698" s="27" t="s">
        <v>53</v>
      </c>
      <c r="AA698" s="28"/>
      <c r="AB698" s="27" t="s">
        <v>3967</v>
      </c>
      <c r="AC698" s="29"/>
      <c r="AD698" s="27"/>
      <c r="AE698" s="27"/>
      <c r="AF698" s="27">
        <v>46007.791666666701</v>
      </c>
      <c r="AG698" s="27"/>
      <c r="AH698" s="27"/>
      <c r="AI698" s="27" t="s">
        <v>104</v>
      </c>
      <c r="AJ698" s="27" t="s">
        <v>134</v>
      </c>
      <c r="AK698" s="27" t="s">
        <v>1196</v>
      </c>
      <c r="AL698" s="27" t="s">
        <v>1196</v>
      </c>
      <c r="AM698" s="27" t="s">
        <v>108</v>
      </c>
      <c r="AN6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lost/damaged</v>
      </c>
      <c r="AP6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lost</v>
      </c>
      <c r="AQ6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8" s="27" t="str">
        <f>TEXT(casesIPO[[#This Row],[Created On]],"yyyy / mm")</f>
        <v>2026 / 02</v>
      </c>
      <c r="AS698" s="27" t="str">
        <f>casesIPO[[#This Row],[Interaction Type]]</f>
        <v>Return / Replace / Scrap</v>
      </c>
      <c r="AT6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99" spans="1:46" x14ac:dyDescent="0.25">
      <c r="A699" s="26">
        <v>46078.7394907407</v>
      </c>
      <c r="B699" s="27" t="s">
        <v>3968</v>
      </c>
      <c r="C699" s="27" t="s">
        <v>87</v>
      </c>
      <c r="D699" s="27" t="s">
        <v>88</v>
      </c>
      <c r="E699" s="27" t="s">
        <v>110</v>
      </c>
      <c r="F699" s="27"/>
      <c r="G699" s="27"/>
      <c r="H699" s="27" t="s">
        <v>23</v>
      </c>
      <c r="I699" s="27" t="s">
        <v>91</v>
      </c>
      <c r="J699" s="27" t="s">
        <v>251</v>
      </c>
      <c r="K699" s="27" t="s">
        <v>33</v>
      </c>
      <c r="L699" s="27" t="s">
        <v>3969</v>
      </c>
      <c r="M699" s="27" t="s">
        <v>3161</v>
      </c>
      <c r="N699" s="28" t="s">
        <v>3970</v>
      </c>
      <c r="O699" s="27" t="s">
        <v>3971</v>
      </c>
      <c r="P699" s="27" t="s">
        <v>3972</v>
      </c>
      <c r="Q699" s="27">
        <v>1</v>
      </c>
      <c r="R699" s="27" t="s">
        <v>23</v>
      </c>
      <c r="S699" s="27" t="s">
        <v>91</v>
      </c>
      <c r="T699" s="27" t="s">
        <v>251</v>
      </c>
      <c r="U699" s="27" t="s">
        <v>33</v>
      </c>
      <c r="V699" s="27">
        <v>6</v>
      </c>
      <c r="W699" s="27" t="s">
        <v>131</v>
      </c>
      <c r="X699" s="27" t="s">
        <v>165</v>
      </c>
      <c r="Y699" s="27"/>
      <c r="Z699" s="27" t="s">
        <v>133</v>
      </c>
      <c r="AA699" s="28"/>
      <c r="AB699" s="27" t="s">
        <v>3973</v>
      </c>
      <c r="AC699" s="29"/>
      <c r="AD699" s="27"/>
      <c r="AE699" s="27"/>
      <c r="AF699" s="27">
        <v>46072.791666666701</v>
      </c>
      <c r="AG699" s="27"/>
      <c r="AH699" s="27"/>
      <c r="AI699" s="27" t="s">
        <v>419</v>
      </c>
      <c r="AJ699" s="27" t="s">
        <v>134</v>
      </c>
      <c r="AK699" s="27" t="s">
        <v>1196</v>
      </c>
      <c r="AL699" s="27" t="s">
        <v>1196</v>
      </c>
      <c r="AM699" s="27" t="s">
        <v>108</v>
      </c>
      <c r="AN6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6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6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9" s="27" t="str">
        <f>TEXT(casesIPO[[#This Row],[Created On]],"yyyy / mm")</f>
        <v>2026 / 02</v>
      </c>
      <c r="AS699" s="27" t="str">
        <f>casesIPO[[#This Row],[Interaction Type]]</f>
        <v>Return / Replace / Scrap</v>
      </c>
      <c r="AT6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00" spans="1:46" x14ac:dyDescent="0.25">
      <c r="A700" s="26">
        <v>46078.7394907407</v>
      </c>
      <c r="B700" s="27" t="s">
        <v>3968</v>
      </c>
      <c r="C700" s="27" t="s">
        <v>87</v>
      </c>
      <c r="D700" s="27" t="s">
        <v>88</v>
      </c>
      <c r="E700" s="27" t="s">
        <v>110</v>
      </c>
      <c r="F700" s="27"/>
      <c r="G700" s="27"/>
      <c r="H700" s="27" t="s">
        <v>23</v>
      </c>
      <c r="I700" s="27" t="s">
        <v>91</v>
      </c>
      <c r="J700" s="27" t="s">
        <v>251</v>
      </c>
      <c r="K700" s="27" t="s">
        <v>33</v>
      </c>
      <c r="L700" s="27" t="s">
        <v>3969</v>
      </c>
      <c r="M700" s="27" t="s">
        <v>3161</v>
      </c>
      <c r="N700" s="28" t="s">
        <v>3970</v>
      </c>
      <c r="O700" s="27" t="s">
        <v>3971</v>
      </c>
      <c r="P700" s="27" t="s">
        <v>3972</v>
      </c>
      <c r="Q700" s="27">
        <v>1</v>
      </c>
      <c r="R700" s="27" t="s">
        <v>23</v>
      </c>
      <c r="S700" s="27" t="s">
        <v>91</v>
      </c>
      <c r="T700" s="27" t="s">
        <v>251</v>
      </c>
      <c r="U700" s="27" t="s">
        <v>33</v>
      </c>
      <c r="V700" s="27">
        <v>6</v>
      </c>
      <c r="W700" s="27" t="s">
        <v>131</v>
      </c>
      <c r="X700" s="27" t="s">
        <v>165</v>
      </c>
      <c r="Y700" s="27"/>
      <c r="Z700" s="27" t="s">
        <v>133</v>
      </c>
      <c r="AA700" s="28"/>
      <c r="AB700" s="27" t="s">
        <v>3974</v>
      </c>
      <c r="AC700" s="29"/>
      <c r="AD700" s="27"/>
      <c r="AE700" s="27"/>
      <c r="AF700" s="27">
        <v>46072.791666666701</v>
      </c>
      <c r="AG700" s="27"/>
      <c r="AH700" s="27"/>
      <c r="AI700" s="27" t="s">
        <v>104</v>
      </c>
      <c r="AJ700" s="27" t="s">
        <v>134</v>
      </c>
      <c r="AK700" s="27" t="s">
        <v>1196</v>
      </c>
      <c r="AL700" s="27" t="s">
        <v>1196</v>
      </c>
      <c r="AM700" s="27" t="s">
        <v>108</v>
      </c>
      <c r="AN7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7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7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0" s="27" t="str">
        <f>TEXT(casesIPO[[#This Row],[Created On]],"yyyy / mm")</f>
        <v>2026 / 02</v>
      </c>
      <c r="AS700" s="27" t="str">
        <f>casesIPO[[#This Row],[Interaction Type]]</f>
        <v>Return / Replace / Scrap</v>
      </c>
      <c r="AT70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01" spans="1:46" x14ac:dyDescent="0.25">
      <c r="A701" s="26">
        <v>46078.762233796297</v>
      </c>
      <c r="B701" s="27" t="s">
        <v>3975</v>
      </c>
      <c r="C701" s="27" t="s">
        <v>87</v>
      </c>
      <c r="D701" s="27" t="s">
        <v>88</v>
      </c>
      <c r="E701" s="27" t="s">
        <v>89</v>
      </c>
      <c r="F701" s="27"/>
      <c r="G701" s="27" t="s">
        <v>168</v>
      </c>
      <c r="H701" s="27" t="s">
        <v>23</v>
      </c>
      <c r="I701" s="27" t="s">
        <v>91</v>
      </c>
      <c r="J701" s="27" t="s">
        <v>1256</v>
      </c>
      <c r="K701" s="27" t="s">
        <v>33</v>
      </c>
      <c r="L701" s="27" t="s">
        <v>3976</v>
      </c>
      <c r="M701" s="27" t="s">
        <v>3977</v>
      </c>
      <c r="N701" s="28" t="s">
        <v>3978</v>
      </c>
      <c r="O701" s="27" t="s">
        <v>3979</v>
      </c>
      <c r="P701" s="27" t="s">
        <v>3980</v>
      </c>
      <c r="Q701" s="27">
        <v>1</v>
      </c>
      <c r="R701" s="27" t="s">
        <v>23</v>
      </c>
      <c r="S701" s="27" t="s">
        <v>91</v>
      </c>
      <c r="T701" s="27" t="s">
        <v>1256</v>
      </c>
      <c r="U701" s="27" t="s">
        <v>33</v>
      </c>
      <c r="V701" s="27">
        <v>1</v>
      </c>
      <c r="W701" s="27" t="s">
        <v>266</v>
      </c>
      <c r="X701" s="27" t="s">
        <v>629</v>
      </c>
      <c r="Y701" s="27" t="s">
        <v>3981</v>
      </c>
      <c r="Z701" s="27" t="s">
        <v>101</v>
      </c>
      <c r="AA701" s="28"/>
      <c r="AB701" s="27" t="s">
        <v>3982</v>
      </c>
      <c r="AC701" s="29" t="s">
        <v>3983</v>
      </c>
      <c r="AD701" s="27"/>
      <c r="AE701" s="27"/>
      <c r="AF701" s="27">
        <v>45383.833333333299</v>
      </c>
      <c r="AG701" s="27"/>
      <c r="AH701" s="27"/>
      <c r="AI701" s="27" t="s">
        <v>104</v>
      </c>
      <c r="AJ701" s="27" t="s">
        <v>105</v>
      </c>
      <c r="AK701" s="27" t="s">
        <v>1196</v>
      </c>
      <c r="AL701" s="27" t="s">
        <v>382</v>
      </c>
      <c r="AM701" s="27" t="s">
        <v>108</v>
      </c>
      <c r="AN7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7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Solenoid Not Pulling / Releasing</v>
      </c>
      <c r="AR701" s="27" t="str">
        <f>TEXT(casesIPO[[#This Row],[Created On]],"yyyy / mm")</f>
        <v>2026 / 02</v>
      </c>
      <c r="AS701" s="27" t="str">
        <f>casesIPO[[#This Row],[Interaction Type]]</f>
        <v>Return / Replace / Scrap</v>
      </c>
      <c r="AT70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02" spans="1:46" x14ac:dyDescent="0.25">
      <c r="A702" s="26">
        <v>46078.768935185202</v>
      </c>
      <c r="B702" s="27" t="s">
        <v>3984</v>
      </c>
      <c r="C702" s="27" t="s">
        <v>87</v>
      </c>
      <c r="D702" s="27" t="s">
        <v>88</v>
      </c>
      <c r="E702" s="27" t="s">
        <v>110</v>
      </c>
      <c r="F702" s="27"/>
      <c r="G702" s="27"/>
      <c r="H702" s="27" t="s">
        <v>23</v>
      </c>
      <c r="I702" s="27" t="s">
        <v>91</v>
      </c>
      <c r="J702" s="27" t="s">
        <v>251</v>
      </c>
      <c r="K702" s="27" t="s">
        <v>33</v>
      </c>
      <c r="L702" s="27" t="s">
        <v>3985</v>
      </c>
      <c r="M702" s="27" t="s">
        <v>3986</v>
      </c>
      <c r="N702" s="28" t="s">
        <v>3987</v>
      </c>
      <c r="O702" s="27" t="s">
        <v>3988</v>
      </c>
      <c r="P702" s="27" t="s">
        <v>3989</v>
      </c>
      <c r="Q702" s="27"/>
      <c r="R702" s="27"/>
      <c r="S702" s="27"/>
      <c r="T702" s="27"/>
      <c r="U702" s="27"/>
      <c r="V702" s="27"/>
      <c r="W702" s="27"/>
      <c r="X702" s="27"/>
      <c r="Y702" s="27"/>
      <c r="Z702" s="27"/>
      <c r="AA702" s="28"/>
      <c r="AB702" s="27"/>
      <c r="AC702" s="29"/>
      <c r="AD702" s="27"/>
      <c r="AE702" s="27"/>
      <c r="AF702" s="27"/>
      <c r="AG702" s="27"/>
      <c r="AH702" s="27"/>
      <c r="AI702" s="27"/>
      <c r="AJ702" s="27" t="s">
        <v>134</v>
      </c>
      <c r="AK702" s="27" t="s">
        <v>1196</v>
      </c>
      <c r="AL702" s="27" t="s">
        <v>1196</v>
      </c>
      <c r="AM702" s="27" t="s">
        <v>108</v>
      </c>
      <c r="AN7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2" s="27" t="str">
        <f>TEXT(casesIPO[[#This Row],[Created On]],"yyyy / mm")</f>
        <v>2026 / 02</v>
      </c>
      <c r="AS702" s="27" t="str">
        <f>casesIPO[[#This Row],[Interaction Type]]</f>
        <v>Return / Replace / Scrap</v>
      </c>
      <c r="AT7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03" spans="1:46" x14ac:dyDescent="0.25">
      <c r="A703" s="26">
        <v>46079.395011574103</v>
      </c>
      <c r="B703" s="27" t="s">
        <v>3990</v>
      </c>
      <c r="C703" s="27" t="s">
        <v>87</v>
      </c>
      <c r="D703" s="27" t="s">
        <v>88</v>
      </c>
      <c r="E703" s="27" t="s">
        <v>89</v>
      </c>
      <c r="F703" s="27"/>
      <c r="G703" s="27" t="s">
        <v>168</v>
      </c>
      <c r="H703" s="27" t="s">
        <v>18</v>
      </c>
      <c r="I703" s="27" t="s">
        <v>460</v>
      </c>
      <c r="J703" s="27" t="s">
        <v>2161</v>
      </c>
      <c r="K703" s="27" t="s">
        <v>32</v>
      </c>
      <c r="L703" s="27" t="s">
        <v>3991</v>
      </c>
      <c r="M703" s="27" t="s">
        <v>975</v>
      </c>
      <c r="N703" s="28" t="s">
        <v>3992</v>
      </c>
      <c r="O703" s="27" t="s">
        <v>3993</v>
      </c>
      <c r="P703" s="27" t="s">
        <v>3994</v>
      </c>
      <c r="Q703" s="27"/>
      <c r="R703" s="27" t="s">
        <v>18</v>
      </c>
      <c r="S703" s="27" t="s">
        <v>460</v>
      </c>
      <c r="T703" s="27" t="s">
        <v>2161</v>
      </c>
      <c r="U703" s="27" t="s">
        <v>32</v>
      </c>
      <c r="V703" s="27">
        <v>2</v>
      </c>
      <c r="W703" s="27" t="s">
        <v>266</v>
      </c>
      <c r="X703" s="27" t="s">
        <v>685</v>
      </c>
      <c r="Y703" s="27" t="s">
        <v>908</v>
      </c>
      <c r="Z703" s="27" t="s">
        <v>101</v>
      </c>
      <c r="AA703" s="28"/>
      <c r="AB703" s="27" t="s">
        <v>3995</v>
      </c>
      <c r="AC703" s="29"/>
      <c r="AD703" s="27"/>
      <c r="AE703" s="27"/>
      <c r="AF703" s="27">
        <v>45978.791666666701</v>
      </c>
      <c r="AG703" s="27"/>
      <c r="AH703" s="27"/>
      <c r="AI703" s="27" t="s">
        <v>419</v>
      </c>
      <c r="AJ703" s="27" t="s">
        <v>105</v>
      </c>
      <c r="AK703" s="27" t="s">
        <v>2035</v>
      </c>
      <c r="AL703" s="27" t="s">
        <v>2035</v>
      </c>
      <c r="AM703" s="27" t="s">
        <v>299</v>
      </c>
      <c r="AN7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7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Lock Unresponsive</v>
      </c>
      <c r="AR703" s="27" t="str">
        <f>TEXT(casesIPO[[#This Row],[Created On]],"yyyy / mm")</f>
        <v>2026 / 02</v>
      </c>
      <c r="AS703" s="27" t="str">
        <f>casesIPO[[#This Row],[Interaction Type]]</f>
        <v>Return / Replace / Scrap</v>
      </c>
      <c r="AT7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04" spans="1:46" x14ac:dyDescent="0.25">
      <c r="A704" s="26">
        <v>46079.499710648102</v>
      </c>
      <c r="B704" s="27" t="s">
        <v>3996</v>
      </c>
      <c r="C704" s="27" t="s">
        <v>87</v>
      </c>
      <c r="D704" s="27" t="s">
        <v>194</v>
      </c>
      <c r="E704" s="27" t="s">
        <v>195</v>
      </c>
      <c r="F704" s="27"/>
      <c r="G704" s="27"/>
      <c r="H704" s="27" t="s">
        <v>23</v>
      </c>
      <c r="I704" s="27" t="s">
        <v>91</v>
      </c>
      <c r="J704" s="27" t="s">
        <v>92</v>
      </c>
      <c r="K704" s="27" t="s">
        <v>33</v>
      </c>
      <c r="L704" s="27" t="s">
        <v>3997</v>
      </c>
      <c r="M704" s="27" t="s">
        <v>2087</v>
      </c>
      <c r="N704" s="28" t="s">
        <v>3998</v>
      </c>
      <c r="O704" s="27" t="s">
        <v>3999</v>
      </c>
      <c r="P704" s="27" t="s">
        <v>4000</v>
      </c>
      <c r="Q704" s="27"/>
      <c r="R704" s="27" t="s">
        <v>23</v>
      </c>
      <c r="S704" s="27" t="s">
        <v>91</v>
      </c>
      <c r="T704" s="27" t="s">
        <v>92</v>
      </c>
      <c r="U704" s="27" t="s">
        <v>33</v>
      </c>
      <c r="V704" s="27">
        <v>1</v>
      </c>
      <c r="W704" s="27" t="s">
        <v>364</v>
      </c>
      <c r="X704" s="27" t="s">
        <v>365</v>
      </c>
      <c r="Y704" s="27"/>
      <c r="Z704" s="27" t="s">
        <v>53</v>
      </c>
      <c r="AA704" s="28"/>
      <c r="AB704" s="27"/>
      <c r="AC704" s="29"/>
      <c r="AD704" s="27"/>
      <c r="AE704" s="27"/>
      <c r="AF704" s="27">
        <v>45992.791666666701</v>
      </c>
      <c r="AG704" s="27"/>
      <c r="AH704" s="27"/>
      <c r="AI704" s="27" t="s">
        <v>204</v>
      </c>
      <c r="AJ704" s="27" t="s">
        <v>105</v>
      </c>
      <c r="AK704" s="27" t="s">
        <v>2441</v>
      </c>
      <c r="AL704" s="27" t="s">
        <v>2441</v>
      </c>
      <c r="AM704" s="27" t="s">
        <v>108</v>
      </c>
      <c r="AN7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7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7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4" s="27" t="str">
        <f>TEXT(casesIPO[[#This Row],[Created On]],"yyyy / mm")</f>
        <v>2026 / 02</v>
      </c>
      <c r="AS704" s="27" t="str">
        <f>casesIPO[[#This Row],[Interaction Type]]</f>
        <v>Credit / Debit Request</v>
      </c>
      <c r="AT70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05" spans="1:46" x14ac:dyDescent="0.25">
      <c r="A705" s="26">
        <v>46079.632939814801</v>
      </c>
      <c r="B705" s="27" t="s">
        <v>4001</v>
      </c>
      <c r="C705" s="27" t="s">
        <v>87</v>
      </c>
      <c r="D705" s="27" t="s">
        <v>88</v>
      </c>
      <c r="E705" s="27" t="s">
        <v>89</v>
      </c>
      <c r="F705" s="27"/>
      <c r="G705" s="27" t="s">
        <v>90</v>
      </c>
      <c r="H705" s="27" t="s">
        <v>23</v>
      </c>
      <c r="I705" s="27" t="s">
        <v>91</v>
      </c>
      <c r="J705" s="27" t="s">
        <v>251</v>
      </c>
      <c r="K705" s="27" t="s">
        <v>33</v>
      </c>
      <c r="L705" s="27" t="s">
        <v>4002</v>
      </c>
      <c r="M705" s="27" t="s">
        <v>453</v>
      </c>
      <c r="N705" s="28" t="s">
        <v>4003</v>
      </c>
      <c r="O705" s="27" t="s">
        <v>4004</v>
      </c>
      <c r="P705" s="27" t="s">
        <v>4005</v>
      </c>
      <c r="Q705" s="27">
        <v>1</v>
      </c>
      <c r="R705" s="27"/>
      <c r="S705" s="27"/>
      <c r="T705" s="27"/>
      <c r="U705" s="27"/>
      <c r="V705" s="27">
        <v>1</v>
      </c>
      <c r="W705" s="27"/>
      <c r="X705" s="27"/>
      <c r="Y705" s="27"/>
      <c r="Z705" s="27"/>
      <c r="AA705" s="28"/>
      <c r="AB705" s="27" t="s">
        <v>257</v>
      </c>
      <c r="AC705" s="29"/>
      <c r="AD705" s="27"/>
      <c r="AE705" s="27"/>
      <c r="AF705" s="27">
        <v>45972.791666666701</v>
      </c>
      <c r="AG705" s="27"/>
      <c r="AH705" s="27"/>
      <c r="AI705" s="27"/>
      <c r="AJ705" s="27" t="s">
        <v>134</v>
      </c>
      <c r="AK705" s="27" t="s">
        <v>106</v>
      </c>
      <c r="AL705" s="27" t="s">
        <v>106</v>
      </c>
      <c r="AM705" s="27" t="s">
        <v>108</v>
      </c>
      <c r="AN7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5" s="27" t="str">
        <f>TEXT(casesIPO[[#This Row],[Created On]],"yyyy / mm")</f>
        <v>2026 / 02</v>
      </c>
      <c r="AS705" s="27" t="str">
        <f>casesIPO[[#This Row],[Interaction Type]]</f>
        <v>Return / Replace / Scrap</v>
      </c>
      <c r="AT70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06" spans="1:46" x14ac:dyDescent="0.25">
      <c r="A706" s="26">
        <v>46079.688113425902</v>
      </c>
      <c r="B706" s="27" t="s">
        <v>4006</v>
      </c>
      <c r="C706" s="27" t="s">
        <v>87</v>
      </c>
      <c r="D706" s="27" t="s">
        <v>88</v>
      </c>
      <c r="E706" s="27" t="s">
        <v>285</v>
      </c>
      <c r="F706" s="27"/>
      <c r="G706" s="27"/>
      <c r="H706" s="27" t="s">
        <v>22</v>
      </c>
      <c r="I706" s="27" t="s">
        <v>124</v>
      </c>
      <c r="J706" s="27" t="s">
        <v>1018</v>
      </c>
      <c r="K706" s="27" t="s">
        <v>30</v>
      </c>
      <c r="L706" s="27" t="s">
        <v>4007</v>
      </c>
      <c r="M706" s="27" t="s">
        <v>4008</v>
      </c>
      <c r="N706" s="28" t="s">
        <v>4009</v>
      </c>
      <c r="O706" s="27" t="s">
        <v>4010</v>
      </c>
      <c r="P706" s="27" t="s">
        <v>4011</v>
      </c>
      <c r="Q706" s="27"/>
      <c r="R706" s="27" t="s">
        <v>22</v>
      </c>
      <c r="S706" s="27" t="s">
        <v>124</v>
      </c>
      <c r="T706" s="27" t="s">
        <v>1018</v>
      </c>
      <c r="U706" s="27" t="s">
        <v>30</v>
      </c>
      <c r="V706" s="27">
        <v>1</v>
      </c>
      <c r="W706" s="27" t="s">
        <v>294</v>
      </c>
      <c r="X706" s="27" t="s">
        <v>1472</v>
      </c>
      <c r="Y706" s="27"/>
      <c r="Z706" s="27" t="s">
        <v>101</v>
      </c>
      <c r="AA706" s="28"/>
      <c r="AB706" s="27" t="s">
        <v>4012</v>
      </c>
      <c r="AC706" s="29"/>
      <c r="AD706" s="27"/>
      <c r="AE706" s="27"/>
      <c r="AF706" s="27">
        <v>45890.833333333299</v>
      </c>
      <c r="AG706" s="27"/>
      <c r="AH706" s="27"/>
      <c r="AI706" s="27" t="s">
        <v>104</v>
      </c>
      <c r="AJ706" s="27" t="s">
        <v>105</v>
      </c>
      <c r="AK706" s="27" t="s">
        <v>1911</v>
      </c>
      <c r="AL706" s="27" t="s">
        <v>146</v>
      </c>
      <c r="AM706" s="27" t="s">
        <v>108</v>
      </c>
      <c r="AN7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7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7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 Concealed</v>
      </c>
      <c r="AQ7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6" s="27" t="str">
        <f>TEXT(casesIPO[[#This Row],[Created On]],"yyyy / mm")</f>
        <v>2026 / 02</v>
      </c>
      <c r="AS706" s="27" t="str">
        <f>casesIPO[[#This Row],[Interaction Type]]</f>
        <v>Return / Replace / Scrap</v>
      </c>
      <c r="AT70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07" spans="1:46" x14ac:dyDescent="0.25">
      <c r="A707" s="26">
        <v>46080.4609837963</v>
      </c>
      <c r="B707" s="27" t="s">
        <v>4013</v>
      </c>
      <c r="C707" s="27" t="s">
        <v>87</v>
      </c>
      <c r="D707" s="27" t="s">
        <v>88</v>
      </c>
      <c r="E707" s="27" t="s">
        <v>110</v>
      </c>
      <c r="F707" s="27"/>
      <c r="G707" s="27"/>
      <c r="H707" s="27" t="s">
        <v>17</v>
      </c>
      <c r="I707" s="27" t="s">
        <v>148</v>
      </c>
      <c r="J707" s="27" t="s">
        <v>636</v>
      </c>
      <c r="K707" s="27" t="s">
        <v>35</v>
      </c>
      <c r="L707" s="27" t="s">
        <v>4014</v>
      </c>
      <c r="M707" s="27" t="s">
        <v>3385</v>
      </c>
      <c r="N707" s="28" t="s">
        <v>4015</v>
      </c>
      <c r="O707" s="27" t="s">
        <v>4016</v>
      </c>
      <c r="P707" s="27" t="s">
        <v>4017</v>
      </c>
      <c r="Q707" s="27">
        <v>1</v>
      </c>
      <c r="R707" s="27" t="s">
        <v>17</v>
      </c>
      <c r="S707" s="27" t="s">
        <v>148</v>
      </c>
      <c r="T707" s="27" t="s">
        <v>636</v>
      </c>
      <c r="U707" s="27" t="s">
        <v>35</v>
      </c>
      <c r="V707" s="27">
        <v>64</v>
      </c>
      <c r="W707" s="27" t="s">
        <v>119</v>
      </c>
      <c r="X707" s="27" t="s">
        <v>570</v>
      </c>
      <c r="Y707" s="27"/>
      <c r="Z707" s="27" t="s">
        <v>101</v>
      </c>
      <c r="AA707" s="28"/>
      <c r="AB707" s="27" t="s">
        <v>4018</v>
      </c>
      <c r="AC707" s="29"/>
      <c r="AD707" s="27"/>
      <c r="AE707" s="27"/>
      <c r="AF707" s="27">
        <v>46041.791666666701</v>
      </c>
      <c r="AG707" s="27"/>
      <c r="AH707" s="27"/>
      <c r="AI707" s="27" t="s">
        <v>104</v>
      </c>
      <c r="AJ707" s="27" t="s">
        <v>134</v>
      </c>
      <c r="AK707" s="27" t="s">
        <v>1613</v>
      </c>
      <c r="AL707" s="27" t="s">
        <v>1613</v>
      </c>
      <c r="AM707" s="27" t="s">
        <v>108</v>
      </c>
      <c r="AN7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7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7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7" s="27" t="str">
        <f>TEXT(casesIPO[[#This Row],[Created On]],"yyyy / mm")</f>
        <v>2026 / 02</v>
      </c>
      <c r="AS707" s="27" t="str">
        <f>casesIPO[[#This Row],[Interaction Type]]</f>
        <v>Return / Replace / Scrap</v>
      </c>
      <c r="AT7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08" spans="1:46" x14ac:dyDescent="0.25">
      <c r="A708" s="26">
        <v>46080.593182870398</v>
      </c>
      <c r="B708" s="27" t="s">
        <v>4019</v>
      </c>
      <c r="C708" s="27" t="s">
        <v>87</v>
      </c>
      <c r="D708" s="27" t="s">
        <v>88</v>
      </c>
      <c r="E708" s="27" t="s">
        <v>110</v>
      </c>
      <c r="F708" s="27"/>
      <c r="G708" s="27"/>
      <c r="H708" s="27" t="s">
        <v>720</v>
      </c>
      <c r="I708" s="27" t="s">
        <v>91</v>
      </c>
      <c r="J708" s="27" t="s">
        <v>3961</v>
      </c>
      <c r="K708" s="27" t="s">
        <v>33</v>
      </c>
      <c r="L708" s="27" t="s">
        <v>4020</v>
      </c>
      <c r="M708" s="27" t="s">
        <v>3436</v>
      </c>
      <c r="N708" s="28"/>
      <c r="O708" s="27" t="s">
        <v>4021</v>
      </c>
      <c r="P708" s="27" t="s">
        <v>4022</v>
      </c>
      <c r="Q708" s="27">
        <v>1</v>
      </c>
      <c r="R708" s="27" t="s">
        <v>720</v>
      </c>
      <c r="S708" s="27" t="s">
        <v>91</v>
      </c>
      <c r="T708" s="27" t="s">
        <v>3961</v>
      </c>
      <c r="U708" s="27" t="s">
        <v>33</v>
      </c>
      <c r="V708" s="27">
        <v>1</v>
      </c>
      <c r="W708" s="27" t="s">
        <v>119</v>
      </c>
      <c r="X708" s="27" t="s">
        <v>570</v>
      </c>
      <c r="Y708" s="27"/>
      <c r="Z708" s="27" t="s">
        <v>101</v>
      </c>
      <c r="AA708" s="28"/>
      <c r="AB708" s="27"/>
      <c r="AC708" s="29"/>
      <c r="AD708" s="27"/>
      <c r="AE708" s="27"/>
      <c r="AF708" s="27">
        <v>45911</v>
      </c>
      <c r="AG708" s="27"/>
      <c r="AH708" s="27"/>
      <c r="AI708" s="27" t="s">
        <v>178</v>
      </c>
      <c r="AJ708" s="27" t="s">
        <v>134</v>
      </c>
      <c r="AK708" s="27" t="s">
        <v>986</v>
      </c>
      <c r="AL708" s="27" t="s">
        <v>986</v>
      </c>
      <c r="AM708" s="27" t="s">
        <v>108</v>
      </c>
      <c r="AN7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7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7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8" s="27" t="str">
        <f>TEXT(casesIPO[[#This Row],[Created On]],"yyyy / mm")</f>
        <v>2026 / 02</v>
      </c>
      <c r="AS708" s="27" t="str">
        <f>casesIPO[[#This Row],[Interaction Type]]</f>
        <v>Return / Replace / Scrap</v>
      </c>
      <c r="AT70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09" spans="1:46" x14ac:dyDescent="0.25">
      <c r="A709" s="26">
        <v>46080.726770833302</v>
      </c>
      <c r="B709" s="27" t="s">
        <v>4023</v>
      </c>
      <c r="C709" s="27" t="s">
        <v>87</v>
      </c>
      <c r="D709" s="27" t="s">
        <v>88</v>
      </c>
      <c r="E709" s="27" t="s">
        <v>110</v>
      </c>
      <c r="F709" s="27"/>
      <c r="G709" s="27"/>
      <c r="H709" s="27" t="s">
        <v>23</v>
      </c>
      <c r="I709" s="27" t="s">
        <v>91</v>
      </c>
      <c r="J709" s="27" t="s">
        <v>437</v>
      </c>
      <c r="K709" s="27" t="s">
        <v>33</v>
      </c>
      <c r="L709" s="27" t="s">
        <v>4024</v>
      </c>
      <c r="M709" s="27" t="s">
        <v>807</v>
      </c>
      <c r="N709" s="28" t="s">
        <v>4025</v>
      </c>
      <c r="O709" s="27" t="s">
        <v>4026</v>
      </c>
      <c r="P709" s="27" t="s">
        <v>4027</v>
      </c>
      <c r="Q709" s="27">
        <v>1</v>
      </c>
      <c r="R709" s="27"/>
      <c r="S709" s="27"/>
      <c r="T709" s="27"/>
      <c r="U709" s="27"/>
      <c r="V709" s="27">
        <v>1</v>
      </c>
      <c r="W709" s="27"/>
      <c r="X709" s="27"/>
      <c r="Y709" s="27"/>
      <c r="Z709" s="27"/>
      <c r="AA709" s="28"/>
      <c r="AB709" s="27" t="s">
        <v>2601</v>
      </c>
      <c r="AC709" s="29"/>
      <c r="AD709" s="27"/>
      <c r="AE709" s="27"/>
      <c r="AF709" s="27">
        <v>46061.791666666701</v>
      </c>
      <c r="AG709" s="27"/>
      <c r="AH709" s="27"/>
      <c r="AI709" s="27"/>
      <c r="AJ709" s="27" t="s">
        <v>134</v>
      </c>
      <c r="AK709" s="27" t="s">
        <v>106</v>
      </c>
      <c r="AL709" s="27" t="s">
        <v>106</v>
      </c>
      <c r="AM709" s="27" t="s">
        <v>108</v>
      </c>
      <c r="AN7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9" s="27" t="str">
        <f>TEXT(casesIPO[[#This Row],[Created On]],"yyyy / mm")</f>
        <v>2026 / 02</v>
      </c>
      <c r="AS709" s="27" t="str">
        <f>casesIPO[[#This Row],[Interaction Type]]</f>
        <v>Return / Replace / Scrap</v>
      </c>
      <c r="AT70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10" spans="1:46" x14ac:dyDescent="0.25">
      <c r="A710" s="26">
        <v>46080.726770833302</v>
      </c>
      <c r="B710" s="27" t="s">
        <v>4023</v>
      </c>
      <c r="C710" s="27" t="s">
        <v>87</v>
      </c>
      <c r="D710" s="27" t="s">
        <v>88</v>
      </c>
      <c r="E710" s="27" t="s">
        <v>110</v>
      </c>
      <c r="F710" s="27"/>
      <c r="G710" s="27"/>
      <c r="H710" s="27" t="s">
        <v>23</v>
      </c>
      <c r="I710" s="27" t="s">
        <v>91</v>
      </c>
      <c r="J710" s="27" t="s">
        <v>437</v>
      </c>
      <c r="K710" s="27" t="s">
        <v>33</v>
      </c>
      <c r="L710" s="27" t="s">
        <v>4024</v>
      </c>
      <c r="M710" s="27" t="s">
        <v>807</v>
      </c>
      <c r="N710" s="28" t="s">
        <v>4025</v>
      </c>
      <c r="O710" s="27" t="s">
        <v>4026</v>
      </c>
      <c r="P710" s="27" t="s">
        <v>4027</v>
      </c>
      <c r="Q710" s="27">
        <v>2</v>
      </c>
      <c r="R710" s="27"/>
      <c r="S710" s="27"/>
      <c r="T710" s="27"/>
      <c r="U710" s="27"/>
      <c r="V710" s="27">
        <v>1</v>
      </c>
      <c r="W710" s="27"/>
      <c r="X710" s="27"/>
      <c r="Y710" s="27"/>
      <c r="Z710" s="27"/>
      <c r="AA710" s="28"/>
      <c r="AB710" s="27" t="s">
        <v>2601</v>
      </c>
      <c r="AC710" s="29"/>
      <c r="AD710" s="27"/>
      <c r="AE710" s="27"/>
      <c r="AF710" s="27">
        <v>46061.791666666701</v>
      </c>
      <c r="AG710" s="27"/>
      <c r="AH710" s="27"/>
      <c r="AI710" s="27"/>
      <c r="AJ710" s="27" t="s">
        <v>134</v>
      </c>
      <c r="AK710" s="27" t="s">
        <v>106</v>
      </c>
      <c r="AL710" s="27" t="s">
        <v>106</v>
      </c>
      <c r="AM710" s="27" t="s">
        <v>108</v>
      </c>
      <c r="AN7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0" s="27" t="str">
        <f>TEXT(casesIPO[[#This Row],[Created On]],"yyyy / mm")</f>
        <v>2026 / 02</v>
      </c>
      <c r="AS710" s="27" t="str">
        <f>casesIPO[[#This Row],[Interaction Type]]</f>
        <v>Return / Replace / Scrap</v>
      </c>
      <c r="AT71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11" spans="1:46" x14ac:dyDescent="0.25">
      <c r="A711" s="26">
        <v>46080.726770833302</v>
      </c>
      <c r="B711" s="27" t="s">
        <v>4023</v>
      </c>
      <c r="C711" s="27" t="s">
        <v>87</v>
      </c>
      <c r="D711" s="27" t="s">
        <v>88</v>
      </c>
      <c r="E711" s="27" t="s">
        <v>110</v>
      </c>
      <c r="F711" s="27"/>
      <c r="G711" s="27"/>
      <c r="H711" s="27" t="s">
        <v>23</v>
      </c>
      <c r="I711" s="27" t="s">
        <v>91</v>
      </c>
      <c r="J711" s="27" t="s">
        <v>437</v>
      </c>
      <c r="K711" s="27" t="s">
        <v>33</v>
      </c>
      <c r="L711" s="27" t="s">
        <v>4024</v>
      </c>
      <c r="M711" s="27" t="s">
        <v>807</v>
      </c>
      <c r="N711" s="28" t="s">
        <v>4025</v>
      </c>
      <c r="O711" s="27" t="s">
        <v>4026</v>
      </c>
      <c r="P711" s="27" t="s">
        <v>4027</v>
      </c>
      <c r="Q711" s="27">
        <v>3</v>
      </c>
      <c r="R711" s="27"/>
      <c r="S711" s="27"/>
      <c r="T711" s="27"/>
      <c r="U711" s="27"/>
      <c r="V711" s="27">
        <v>1</v>
      </c>
      <c r="W711" s="27"/>
      <c r="X711" s="27"/>
      <c r="Y711" s="27"/>
      <c r="Z711" s="27"/>
      <c r="AA711" s="28"/>
      <c r="AB711" s="27" t="s">
        <v>2601</v>
      </c>
      <c r="AC711" s="29"/>
      <c r="AD711" s="27"/>
      <c r="AE711" s="27"/>
      <c r="AF711" s="27">
        <v>46061.791666666701</v>
      </c>
      <c r="AG711" s="27"/>
      <c r="AH711" s="27"/>
      <c r="AI711" s="27"/>
      <c r="AJ711" s="27" t="s">
        <v>134</v>
      </c>
      <c r="AK711" s="27" t="s">
        <v>106</v>
      </c>
      <c r="AL711" s="27" t="s">
        <v>106</v>
      </c>
      <c r="AM711" s="27" t="s">
        <v>108</v>
      </c>
      <c r="AN7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1" s="27" t="str">
        <f>TEXT(casesIPO[[#This Row],[Created On]],"yyyy / mm")</f>
        <v>2026 / 02</v>
      </c>
      <c r="AS711" s="27" t="str">
        <f>casesIPO[[#This Row],[Interaction Type]]</f>
        <v>Return / Replace / Scrap</v>
      </c>
      <c r="AT7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12" spans="1:46" x14ac:dyDescent="0.25">
      <c r="A712" s="26">
        <v>46077.437199074098</v>
      </c>
      <c r="B712" s="27" t="s">
        <v>4028</v>
      </c>
      <c r="C712" s="27" t="s">
        <v>87</v>
      </c>
      <c r="D712" s="27" t="s">
        <v>88</v>
      </c>
      <c r="E712" s="27" t="s">
        <v>89</v>
      </c>
      <c r="F712" s="27"/>
      <c r="G712" s="27" t="s">
        <v>90</v>
      </c>
      <c r="H712" s="27" t="s">
        <v>12</v>
      </c>
      <c r="I712" s="27" t="s">
        <v>111</v>
      </c>
      <c r="J712" s="27" t="s">
        <v>591</v>
      </c>
      <c r="K712" s="27" t="s">
        <v>33</v>
      </c>
      <c r="L712" s="27" t="s">
        <v>4029</v>
      </c>
      <c r="M712" s="27" t="s">
        <v>360</v>
      </c>
      <c r="N712" s="28" t="s">
        <v>4030</v>
      </c>
      <c r="O712" s="27" t="s">
        <v>4031</v>
      </c>
      <c r="P712" s="27" t="s">
        <v>4032</v>
      </c>
      <c r="Q712" s="27">
        <v>4</v>
      </c>
      <c r="R712" s="27" t="s">
        <v>12</v>
      </c>
      <c r="S712" s="27" t="s">
        <v>111</v>
      </c>
      <c r="T712" s="27" t="s">
        <v>591</v>
      </c>
      <c r="U712" s="27" t="s">
        <v>33</v>
      </c>
      <c r="V712" s="27">
        <v>4</v>
      </c>
      <c r="W712" s="27" t="s">
        <v>378</v>
      </c>
      <c r="X712" s="27" t="s">
        <v>379</v>
      </c>
      <c r="Y712" s="27"/>
      <c r="Z712" s="27" t="s">
        <v>285</v>
      </c>
      <c r="AA712" s="28"/>
      <c r="AB712" s="27" t="s">
        <v>4033</v>
      </c>
      <c r="AC712" s="29" t="s">
        <v>2290</v>
      </c>
      <c r="AD712" s="27"/>
      <c r="AE712" s="27"/>
      <c r="AF712" s="27">
        <v>46071.791666666701</v>
      </c>
      <c r="AG712" s="27"/>
      <c r="AH712" s="27"/>
      <c r="AI712" s="27" t="s">
        <v>104</v>
      </c>
      <c r="AJ712" s="27" t="s">
        <v>105</v>
      </c>
      <c r="AK712" s="27" t="s">
        <v>106</v>
      </c>
      <c r="AL712" s="27" t="s">
        <v>122</v>
      </c>
      <c r="AM712" s="27" t="s">
        <v>108</v>
      </c>
      <c r="AN7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2" s="27" t="str">
        <f>TEXT(casesIPO[[#This Row],[Created On]],"yyyy / mm")</f>
        <v>2026 / 02</v>
      </c>
      <c r="AS712" s="27" t="str">
        <f>casesIPO[[#This Row],[Interaction Type]]</f>
        <v>Return / Replace / Scrap</v>
      </c>
      <c r="AT71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13" spans="1:46" x14ac:dyDescent="0.25">
      <c r="A713" s="26">
        <v>46078.7208680556</v>
      </c>
      <c r="B713" s="27" t="s">
        <v>4034</v>
      </c>
      <c r="C713" s="27" t="s">
        <v>87</v>
      </c>
      <c r="D713" s="27" t="s">
        <v>88</v>
      </c>
      <c r="E713" s="27" t="s">
        <v>110</v>
      </c>
      <c r="F713" s="27"/>
      <c r="G713" s="27"/>
      <c r="H713" s="27" t="s">
        <v>286</v>
      </c>
      <c r="I713" s="27" t="s">
        <v>148</v>
      </c>
      <c r="J713" s="27" t="s">
        <v>4035</v>
      </c>
      <c r="K713" s="27" t="s">
        <v>32</v>
      </c>
      <c r="L713" s="27" t="s">
        <v>4036</v>
      </c>
      <c r="M713" s="27" t="s">
        <v>315</v>
      </c>
      <c r="N713" s="28" t="s">
        <v>4037</v>
      </c>
      <c r="O713" s="27" t="s">
        <v>4038</v>
      </c>
      <c r="P713" s="27" t="s">
        <v>4039</v>
      </c>
      <c r="Q713" s="27">
        <v>1</v>
      </c>
      <c r="R713" s="27" t="s">
        <v>286</v>
      </c>
      <c r="S713" s="27" t="s">
        <v>148</v>
      </c>
      <c r="T713" s="27" t="s">
        <v>4035</v>
      </c>
      <c r="U713" s="27" t="s">
        <v>32</v>
      </c>
      <c r="V713" s="27">
        <v>1</v>
      </c>
      <c r="W713" s="27" t="s">
        <v>155</v>
      </c>
      <c r="X713" s="27" t="s">
        <v>587</v>
      </c>
      <c r="Y713" s="27"/>
      <c r="Z713" s="27" t="s">
        <v>101</v>
      </c>
      <c r="AA713" s="28"/>
      <c r="AB713" s="27" t="s">
        <v>4040</v>
      </c>
      <c r="AC713" s="29"/>
      <c r="AD713" s="27"/>
      <c r="AE713" s="27"/>
      <c r="AF713" s="27">
        <v>46012.791666666701</v>
      </c>
      <c r="AG713" s="27"/>
      <c r="AH713" s="27"/>
      <c r="AI713" s="27" t="s">
        <v>104</v>
      </c>
      <c r="AJ713" s="27" t="s">
        <v>105</v>
      </c>
      <c r="AK713" s="27" t="s">
        <v>106</v>
      </c>
      <c r="AL713" s="27" t="s">
        <v>803</v>
      </c>
      <c r="AM713" s="27" t="s">
        <v>108</v>
      </c>
      <c r="AN7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7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7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7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3" s="27" t="str">
        <f>TEXT(casesIPO[[#This Row],[Created On]],"yyyy / mm")</f>
        <v>2026 / 02</v>
      </c>
      <c r="AS713" s="27" t="str">
        <f>casesIPO[[#This Row],[Interaction Type]]</f>
        <v>Return / Replace / Scrap</v>
      </c>
      <c r="AT71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14" spans="1:46" x14ac:dyDescent="0.25">
      <c r="A714" s="26">
        <v>46080.496377314797</v>
      </c>
      <c r="B714" s="27" t="s">
        <v>4041</v>
      </c>
      <c r="C714" s="27" t="s">
        <v>87</v>
      </c>
      <c r="D714" s="27" t="s">
        <v>88</v>
      </c>
      <c r="E714" s="27" t="s">
        <v>89</v>
      </c>
      <c r="F714" s="27"/>
      <c r="G714" s="27" t="s">
        <v>168</v>
      </c>
      <c r="H714" s="27" t="s">
        <v>17</v>
      </c>
      <c r="I714" s="27" t="s">
        <v>148</v>
      </c>
      <c r="J714" s="27" t="s">
        <v>149</v>
      </c>
      <c r="K714" s="27" t="s">
        <v>35</v>
      </c>
      <c r="L714" s="27" t="s">
        <v>4042</v>
      </c>
      <c r="M714" s="27" t="s">
        <v>2971</v>
      </c>
      <c r="N714" s="28" t="s">
        <v>4043</v>
      </c>
      <c r="O714" s="27" t="s">
        <v>4044</v>
      </c>
      <c r="P714" s="27" t="s">
        <v>4045</v>
      </c>
      <c r="Q714" s="27">
        <v>16</v>
      </c>
      <c r="R714" s="27" t="s">
        <v>17</v>
      </c>
      <c r="S714" s="27" t="s">
        <v>148</v>
      </c>
      <c r="T714" s="27" t="s">
        <v>149</v>
      </c>
      <c r="U714" s="27" t="s">
        <v>35</v>
      </c>
      <c r="V714" s="27">
        <v>1</v>
      </c>
      <c r="W714" s="27" t="s">
        <v>98</v>
      </c>
      <c r="X714" s="27" t="s">
        <v>317</v>
      </c>
      <c r="Y714" s="27"/>
      <c r="Z714" s="27" t="s">
        <v>101</v>
      </c>
      <c r="AA714" s="28"/>
      <c r="AB714" s="27" t="s">
        <v>4046</v>
      </c>
      <c r="AC714" s="29" t="s">
        <v>2378</v>
      </c>
      <c r="AD714" s="27"/>
      <c r="AE714" s="27"/>
      <c r="AF714" s="27">
        <v>45631.791666666701</v>
      </c>
      <c r="AG714" s="27"/>
      <c r="AH714" s="27"/>
      <c r="AI714" s="27" t="s">
        <v>104</v>
      </c>
      <c r="AJ714" s="27" t="s">
        <v>134</v>
      </c>
      <c r="AK714" s="27" t="s">
        <v>2334</v>
      </c>
      <c r="AL714" s="27" t="s">
        <v>2334</v>
      </c>
      <c r="AM714" s="27" t="s">
        <v>108</v>
      </c>
      <c r="AN7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4" s="27" t="str">
        <f>TEXT(casesIPO[[#This Row],[Created On]],"yyyy / mm")</f>
        <v>2026 / 02</v>
      </c>
      <c r="AS714" s="27" t="str">
        <f>casesIPO[[#This Row],[Interaction Type]]</f>
        <v>Return / Replace / Scrap</v>
      </c>
      <c r="AT7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15" spans="1:46" x14ac:dyDescent="0.25">
      <c r="A715" s="26">
        <v>46077.454594907402</v>
      </c>
      <c r="B715" s="27" t="s">
        <v>4047</v>
      </c>
      <c r="C715" s="27" t="s">
        <v>87</v>
      </c>
      <c r="D715" s="27" t="s">
        <v>194</v>
      </c>
      <c r="E715" s="27" t="s">
        <v>195</v>
      </c>
      <c r="F715" s="27"/>
      <c r="G715" s="27"/>
      <c r="H715" s="27" t="s">
        <v>23</v>
      </c>
      <c r="I715" s="27" t="s">
        <v>91</v>
      </c>
      <c r="J715" s="27" t="s">
        <v>251</v>
      </c>
      <c r="K715" s="27" t="s">
        <v>33</v>
      </c>
      <c r="L715" s="27" t="s">
        <v>4048</v>
      </c>
      <c r="M715" s="27" t="s">
        <v>253</v>
      </c>
      <c r="N715" s="28" t="s">
        <v>4049</v>
      </c>
      <c r="O715" s="27" t="s">
        <v>4050</v>
      </c>
      <c r="P715" s="27" t="s">
        <v>4051</v>
      </c>
      <c r="Q715" s="27">
        <v>5</v>
      </c>
      <c r="R715" s="27"/>
      <c r="S715" s="27"/>
      <c r="T715" s="27"/>
      <c r="U715" s="27"/>
      <c r="V715" s="27"/>
      <c r="W715" s="27"/>
      <c r="X715" s="27"/>
      <c r="Y715" s="27"/>
      <c r="Z715" s="27"/>
      <c r="AA715" s="28"/>
      <c r="AB715" s="27" t="s">
        <v>257</v>
      </c>
      <c r="AC715" s="29"/>
      <c r="AD715" s="27"/>
      <c r="AE715" s="27"/>
      <c r="AF715" s="27"/>
      <c r="AG715" s="27"/>
      <c r="AH715" s="27"/>
      <c r="AI715" s="27" t="s">
        <v>204</v>
      </c>
      <c r="AJ715" s="27" t="s">
        <v>105</v>
      </c>
      <c r="AK715" s="27" t="s">
        <v>106</v>
      </c>
      <c r="AL715" s="27" t="s">
        <v>4052</v>
      </c>
      <c r="AM715" s="27" t="s">
        <v>108</v>
      </c>
      <c r="AN7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5" s="27" t="str">
        <f>TEXT(casesIPO[[#This Row],[Created On]],"yyyy / mm")</f>
        <v>2026 / 02</v>
      </c>
      <c r="AS715" s="27" t="str">
        <f>casesIPO[[#This Row],[Interaction Type]]</f>
        <v>Credit / Debit Request</v>
      </c>
      <c r="AT7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16" spans="1:46" x14ac:dyDescent="0.25">
      <c r="A716" s="26">
        <v>46077.454594907402</v>
      </c>
      <c r="B716" s="27" t="s">
        <v>4047</v>
      </c>
      <c r="C716" s="27" t="s">
        <v>87</v>
      </c>
      <c r="D716" s="27" t="s">
        <v>194</v>
      </c>
      <c r="E716" s="27" t="s">
        <v>195</v>
      </c>
      <c r="F716" s="27"/>
      <c r="G716" s="27"/>
      <c r="H716" s="27" t="s">
        <v>23</v>
      </c>
      <c r="I716" s="27" t="s">
        <v>91</v>
      </c>
      <c r="J716" s="27" t="s">
        <v>251</v>
      </c>
      <c r="K716" s="27" t="s">
        <v>33</v>
      </c>
      <c r="L716" s="27" t="s">
        <v>4048</v>
      </c>
      <c r="M716" s="27" t="s">
        <v>253</v>
      </c>
      <c r="N716" s="28" t="s">
        <v>4049</v>
      </c>
      <c r="O716" s="27" t="s">
        <v>4050</v>
      </c>
      <c r="P716" s="27" t="s">
        <v>4051</v>
      </c>
      <c r="Q716" s="27">
        <v>6</v>
      </c>
      <c r="R716" s="27"/>
      <c r="S716" s="27"/>
      <c r="T716" s="27"/>
      <c r="U716" s="27"/>
      <c r="V716" s="27"/>
      <c r="W716" s="27"/>
      <c r="X716" s="27"/>
      <c r="Y716" s="27"/>
      <c r="Z716" s="27"/>
      <c r="AA716" s="28"/>
      <c r="AB716" s="27" t="s">
        <v>257</v>
      </c>
      <c r="AC716" s="29"/>
      <c r="AD716" s="27"/>
      <c r="AE716" s="27"/>
      <c r="AF716" s="27"/>
      <c r="AG716" s="27"/>
      <c r="AH716" s="27"/>
      <c r="AI716" s="27" t="s">
        <v>204</v>
      </c>
      <c r="AJ716" s="27" t="s">
        <v>105</v>
      </c>
      <c r="AK716" s="27" t="s">
        <v>106</v>
      </c>
      <c r="AL716" s="27" t="s">
        <v>4052</v>
      </c>
      <c r="AM716" s="27" t="s">
        <v>108</v>
      </c>
      <c r="AN7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6" s="27" t="str">
        <f>TEXT(casesIPO[[#This Row],[Created On]],"yyyy / mm")</f>
        <v>2026 / 02</v>
      </c>
      <c r="AS716" s="27" t="str">
        <f>casesIPO[[#This Row],[Interaction Type]]</f>
        <v>Credit / Debit Request</v>
      </c>
      <c r="AT71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17" spans="1:46" x14ac:dyDescent="0.25">
      <c r="A717" s="26">
        <v>46078.546689814801</v>
      </c>
      <c r="B717" s="27" t="s">
        <v>4053</v>
      </c>
      <c r="C717" s="27" t="s">
        <v>87</v>
      </c>
      <c r="D717" s="27" t="s">
        <v>88</v>
      </c>
      <c r="E717" s="27" t="s">
        <v>110</v>
      </c>
      <c r="F717" s="27"/>
      <c r="G717" s="27"/>
      <c r="H717" s="27" t="s">
        <v>720</v>
      </c>
      <c r="I717" s="27" t="s">
        <v>91</v>
      </c>
      <c r="J717" s="27" t="s">
        <v>3494</v>
      </c>
      <c r="K717" s="27" t="s">
        <v>33</v>
      </c>
      <c r="L717" s="27" t="s">
        <v>4054</v>
      </c>
      <c r="M717" s="27" t="s">
        <v>2610</v>
      </c>
      <c r="N717" s="28" t="s">
        <v>4055</v>
      </c>
      <c r="O717" s="27" t="s">
        <v>4056</v>
      </c>
      <c r="P717" s="27" t="s">
        <v>4057</v>
      </c>
      <c r="Q717" s="27">
        <v>2</v>
      </c>
      <c r="R717" s="27" t="s">
        <v>720</v>
      </c>
      <c r="S717" s="27" t="s">
        <v>91</v>
      </c>
      <c r="T717" s="27" t="s">
        <v>3494</v>
      </c>
      <c r="U717" s="27" t="s">
        <v>33</v>
      </c>
      <c r="V717" s="27">
        <v>1</v>
      </c>
      <c r="W717" s="27" t="s">
        <v>155</v>
      </c>
      <c r="X717" s="27" t="s">
        <v>587</v>
      </c>
      <c r="Y717" s="27"/>
      <c r="Z717" s="27" t="s">
        <v>101</v>
      </c>
      <c r="AA717" s="28"/>
      <c r="AB717" s="27" t="s">
        <v>4058</v>
      </c>
      <c r="AC717" s="29" t="s">
        <v>4059</v>
      </c>
      <c r="AD717" s="27"/>
      <c r="AE717" s="27"/>
      <c r="AF717" s="27">
        <v>46034.791666666701</v>
      </c>
      <c r="AG717" s="27"/>
      <c r="AH717" s="27"/>
      <c r="AI717" s="27" t="s">
        <v>104</v>
      </c>
      <c r="AJ717" s="27" t="s">
        <v>105</v>
      </c>
      <c r="AK717" s="27" t="s">
        <v>106</v>
      </c>
      <c r="AL717" s="27" t="s">
        <v>680</v>
      </c>
      <c r="AM717" s="27" t="s">
        <v>108</v>
      </c>
      <c r="AN7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7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7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7" s="27" t="str">
        <f>TEXT(casesIPO[[#This Row],[Created On]],"yyyy / mm")</f>
        <v>2026 / 02</v>
      </c>
      <c r="AS717" s="27" t="str">
        <f>casesIPO[[#This Row],[Interaction Type]]</f>
        <v>Return / Replace / Scrap</v>
      </c>
      <c r="AT7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18" spans="1:46" x14ac:dyDescent="0.25">
      <c r="A718" s="26">
        <v>46076.691898148201</v>
      </c>
      <c r="B718" s="27" t="s">
        <v>4060</v>
      </c>
      <c r="C718" s="27" t="s">
        <v>87</v>
      </c>
      <c r="D718" s="27" t="s">
        <v>88</v>
      </c>
      <c r="E718" s="27" t="s">
        <v>110</v>
      </c>
      <c r="F718" s="27"/>
      <c r="G718" s="27"/>
      <c r="H718" s="27" t="s">
        <v>23</v>
      </c>
      <c r="I718" s="27" t="s">
        <v>91</v>
      </c>
      <c r="J718" s="27" t="s">
        <v>251</v>
      </c>
      <c r="K718" s="27" t="s">
        <v>33</v>
      </c>
      <c r="L718" s="27" t="s">
        <v>4061</v>
      </c>
      <c r="M718" s="27" t="s">
        <v>127</v>
      </c>
      <c r="N718" s="28" t="s">
        <v>4062</v>
      </c>
      <c r="O718" s="27" t="s">
        <v>4063</v>
      </c>
      <c r="P718" s="27" t="s">
        <v>4064</v>
      </c>
      <c r="Q718" s="27">
        <v>3</v>
      </c>
      <c r="R718" s="27" t="s">
        <v>23</v>
      </c>
      <c r="S718" s="27" t="s">
        <v>91</v>
      </c>
      <c r="T718" s="27" t="s">
        <v>251</v>
      </c>
      <c r="U718" s="27" t="s">
        <v>33</v>
      </c>
      <c r="V718" s="27">
        <v>1</v>
      </c>
      <c r="W718" s="27" t="s">
        <v>155</v>
      </c>
      <c r="X718" s="27" t="s">
        <v>156</v>
      </c>
      <c r="Y718" s="27"/>
      <c r="Z718" s="27" t="s">
        <v>101</v>
      </c>
      <c r="AA718" s="28"/>
      <c r="AB718" s="27" t="s">
        <v>4065</v>
      </c>
      <c r="AC718" s="29" t="s">
        <v>4066</v>
      </c>
      <c r="AD718" s="27"/>
      <c r="AE718" s="27"/>
      <c r="AF718" s="27">
        <v>46020.791666666701</v>
      </c>
      <c r="AG718" s="27"/>
      <c r="AH718" s="27"/>
      <c r="AI718" s="27" t="s">
        <v>104</v>
      </c>
      <c r="AJ718" s="27" t="s">
        <v>105</v>
      </c>
      <c r="AK718" s="27" t="s">
        <v>106</v>
      </c>
      <c r="AL718" s="27" t="s">
        <v>792</v>
      </c>
      <c r="AM718" s="27" t="s">
        <v>108</v>
      </c>
      <c r="AN7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7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7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8" s="27" t="str">
        <f>TEXT(casesIPO[[#This Row],[Created On]],"yyyy / mm")</f>
        <v>2026 / 02</v>
      </c>
      <c r="AS718" s="27" t="str">
        <f>casesIPO[[#This Row],[Interaction Type]]</f>
        <v>Return / Replace / Scrap</v>
      </c>
      <c r="AT71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19" spans="1:46" x14ac:dyDescent="0.25">
      <c r="A719" s="26">
        <v>46077.309513888897</v>
      </c>
      <c r="B719" s="27" t="s">
        <v>4067</v>
      </c>
      <c r="C719" s="27" t="s">
        <v>87</v>
      </c>
      <c r="D719" s="27" t="s">
        <v>88</v>
      </c>
      <c r="E719" s="27" t="s">
        <v>285</v>
      </c>
      <c r="F719" s="27"/>
      <c r="G719" s="27"/>
      <c r="H719" s="27" t="s">
        <v>12</v>
      </c>
      <c r="I719" s="27" t="s">
        <v>111</v>
      </c>
      <c r="J719" s="27" t="s">
        <v>112</v>
      </c>
      <c r="K719" s="27" t="s">
        <v>33</v>
      </c>
      <c r="L719" s="27" t="s">
        <v>4068</v>
      </c>
      <c r="M719" s="27" t="s">
        <v>4069</v>
      </c>
      <c r="N719" s="28" t="s">
        <v>4070</v>
      </c>
      <c r="O719" s="27" t="s">
        <v>4071</v>
      </c>
      <c r="P719" s="27" t="s">
        <v>4072</v>
      </c>
      <c r="Q719" s="27"/>
      <c r="R719" s="27" t="s">
        <v>12</v>
      </c>
      <c r="S719" s="27" t="s">
        <v>111</v>
      </c>
      <c r="T719" s="27" t="s">
        <v>112</v>
      </c>
      <c r="U719" s="27" t="s">
        <v>33</v>
      </c>
      <c r="V719" s="27">
        <v>1</v>
      </c>
      <c r="W719" s="27" t="s">
        <v>294</v>
      </c>
      <c r="X719" s="27" t="s">
        <v>295</v>
      </c>
      <c r="Y719" s="27"/>
      <c r="Z719" s="27" t="s">
        <v>296</v>
      </c>
      <c r="AA719" s="28"/>
      <c r="AB719" s="27"/>
      <c r="AC719" s="29"/>
      <c r="AD719" s="27"/>
      <c r="AE719" s="27"/>
      <c r="AF719" s="27">
        <v>46057.791666666701</v>
      </c>
      <c r="AG719" s="27"/>
      <c r="AH719" s="27"/>
      <c r="AI719" s="27" t="s">
        <v>104</v>
      </c>
      <c r="AJ719" s="27" t="s">
        <v>105</v>
      </c>
      <c r="AK719" s="27" t="s">
        <v>3828</v>
      </c>
      <c r="AL719" s="27" t="s">
        <v>3828</v>
      </c>
      <c r="AM719" s="27" t="s">
        <v>108</v>
      </c>
      <c r="AN7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7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7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9" s="27" t="str">
        <f>TEXT(casesIPO[[#This Row],[Created On]],"yyyy / mm")</f>
        <v>2026 / 02</v>
      </c>
      <c r="AS719" s="27" t="str">
        <f>casesIPO[[#This Row],[Interaction Type]]</f>
        <v>Return / Replace / Scrap</v>
      </c>
      <c r="AT71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0" spans="1:46" x14ac:dyDescent="0.25">
      <c r="A720" s="26">
        <v>46077.334641203699</v>
      </c>
      <c r="B720" s="27" t="s">
        <v>4073</v>
      </c>
      <c r="C720" s="27" t="s">
        <v>87</v>
      </c>
      <c r="D720" s="27" t="s">
        <v>88</v>
      </c>
      <c r="E720" s="27" t="s">
        <v>110</v>
      </c>
      <c r="F720" s="27"/>
      <c r="G720" s="27"/>
      <c r="H720" s="27" t="s">
        <v>12</v>
      </c>
      <c r="I720" s="27" t="s">
        <v>111</v>
      </c>
      <c r="J720" s="27" t="s">
        <v>112</v>
      </c>
      <c r="K720" s="27" t="s">
        <v>33</v>
      </c>
      <c r="L720" s="27" t="s">
        <v>4074</v>
      </c>
      <c r="M720" s="27" t="s">
        <v>807</v>
      </c>
      <c r="N720" s="28" t="s">
        <v>4075</v>
      </c>
      <c r="O720" s="27" t="s">
        <v>4076</v>
      </c>
      <c r="P720" s="27" t="s">
        <v>4077</v>
      </c>
      <c r="Q720" s="27"/>
      <c r="R720" s="27" t="s">
        <v>12</v>
      </c>
      <c r="S720" s="27" t="s">
        <v>111</v>
      </c>
      <c r="T720" s="27" t="s">
        <v>112</v>
      </c>
      <c r="U720" s="27" t="s">
        <v>33</v>
      </c>
      <c r="V720" s="27">
        <v>1</v>
      </c>
      <c r="W720" s="27" t="s">
        <v>1034</v>
      </c>
      <c r="X720" s="27" t="s">
        <v>1035</v>
      </c>
      <c r="Y720" s="27"/>
      <c r="Z720" s="27" t="s">
        <v>53</v>
      </c>
      <c r="AA720" s="28"/>
      <c r="AB720" s="27"/>
      <c r="AC720" s="29"/>
      <c r="AD720" s="27"/>
      <c r="AE720" s="27"/>
      <c r="AF720" s="27">
        <v>46056.791666666701</v>
      </c>
      <c r="AG720" s="27"/>
      <c r="AH720" s="27"/>
      <c r="AI720" s="27" t="s">
        <v>104</v>
      </c>
      <c r="AJ720" s="27" t="s">
        <v>134</v>
      </c>
      <c r="AK720" s="27" t="s">
        <v>3828</v>
      </c>
      <c r="AL720" s="27" t="s">
        <v>122</v>
      </c>
      <c r="AM720" s="27" t="s">
        <v>108</v>
      </c>
      <c r="AN7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7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7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0" s="27" t="str">
        <f>TEXT(casesIPO[[#This Row],[Created On]],"yyyy / mm")</f>
        <v>2026 / 02</v>
      </c>
      <c r="AS720" s="27" t="str">
        <f>casesIPO[[#This Row],[Interaction Type]]</f>
        <v>Return / Replace / Scrap</v>
      </c>
      <c r="AT72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21" spans="1:46" x14ac:dyDescent="0.25">
      <c r="A721" s="26">
        <v>46077.418425925898</v>
      </c>
      <c r="B721" s="27" t="s">
        <v>4078</v>
      </c>
      <c r="C721" s="27" t="s">
        <v>87</v>
      </c>
      <c r="D721" s="27" t="s">
        <v>88</v>
      </c>
      <c r="E721" s="27" t="s">
        <v>285</v>
      </c>
      <c r="F721" s="27"/>
      <c r="G721" s="27" t="s">
        <v>90</v>
      </c>
      <c r="H721" s="27" t="s">
        <v>12</v>
      </c>
      <c r="I721" s="27" t="s">
        <v>111</v>
      </c>
      <c r="J721" s="27" t="s">
        <v>591</v>
      </c>
      <c r="K721" s="27" t="s">
        <v>33</v>
      </c>
      <c r="L721" s="27" t="s">
        <v>4079</v>
      </c>
      <c r="M721" s="27" t="s">
        <v>360</v>
      </c>
      <c r="N721" s="28" t="s">
        <v>4080</v>
      </c>
      <c r="O721" s="27" t="s">
        <v>4081</v>
      </c>
      <c r="P721" s="27" t="s">
        <v>4082</v>
      </c>
      <c r="Q721" s="27">
        <v>1</v>
      </c>
      <c r="R721" s="27" t="s">
        <v>12</v>
      </c>
      <c r="S721" s="27" t="s">
        <v>111</v>
      </c>
      <c r="T721" s="27" t="s">
        <v>591</v>
      </c>
      <c r="U721" s="27" t="s">
        <v>33</v>
      </c>
      <c r="V721" s="27">
        <v>1</v>
      </c>
      <c r="W721" s="27" t="s">
        <v>378</v>
      </c>
      <c r="X721" s="27" t="s">
        <v>379</v>
      </c>
      <c r="Y721" s="27"/>
      <c r="Z721" s="27" t="s">
        <v>285</v>
      </c>
      <c r="AA721" s="28"/>
      <c r="AB721" s="27" t="s">
        <v>4083</v>
      </c>
      <c r="AC721" s="29"/>
      <c r="AD721" s="27"/>
      <c r="AE721" s="27"/>
      <c r="AF721" s="27">
        <v>46071.791666666701</v>
      </c>
      <c r="AG721" s="27"/>
      <c r="AH721" s="27"/>
      <c r="AI721" s="27" t="s">
        <v>104</v>
      </c>
      <c r="AJ721" s="27" t="s">
        <v>105</v>
      </c>
      <c r="AK721" s="27" t="s">
        <v>106</v>
      </c>
      <c r="AL721" s="27" t="s">
        <v>680</v>
      </c>
      <c r="AM721" s="27" t="s">
        <v>108</v>
      </c>
      <c r="AN7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1" s="27" t="str">
        <f>TEXT(casesIPO[[#This Row],[Created On]],"yyyy / mm")</f>
        <v>2026 / 02</v>
      </c>
      <c r="AS721" s="27" t="str">
        <f>casesIPO[[#This Row],[Interaction Type]]</f>
        <v>Return / Replace / Scrap</v>
      </c>
      <c r="AT72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2" spans="1:46" x14ac:dyDescent="0.25">
      <c r="A722" s="26">
        <v>46077.463599536997</v>
      </c>
      <c r="B722" s="27" t="s">
        <v>4084</v>
      </c>
      <c r="C722" s="27" t="s">
        <v>87</v>
      </c>
      <c r="D722" s="27" t="s">
        <v>194</v>
      </c>
      <c r="E722" s="27" t="s">
        <v>195</v>
      </c>
      <c r="F722" s="27"/>
      <c r="G722" s="27"/>
      <c r="H722" s="27" t="s">
        <v>23</v>
      </c>
      <c r="I722" s="27" t="s">
        <v>91</v>
      </c>
      <c r="J722" s="27" t="s">
        <v>251</v>
      </c>
      <c r="K722" s="27" t="s">
        <v>33</v>
      </c>
      <c r="L722" s="27" t="s">
        <v>4085</v>
      </c>
      <c r="M722" s="27" t="s">
        <v>253</v>
      </c>
      <c r="N722" s="28" t="s">
        <v>4086</v>
      </c>
      <c r="O722" s="27" t="s">
        <v>4087</v>
      </c>
      <c r="P722" s="27" t="s">
        <v>4088</v>
      </c>
      <c r="Q722" s="27">
        <v>1</v>
      </c>
      <c r="R722" s="27"/>
      <c r="S722" s="27"/>
      <c r="T722" s="27"/>
      <c r="U722" s="27"/>
      <c r="V722" s="27"/>
      <c r="W722" s="27"/>
      <c r="X722" s="27"/>
      <c r="Y722" s="27"/>
      <c r="Z722" s="27"/>
      <c r="AA722" s="28"/>
      <c r="AB722" s="27" t="s">
        <v>257</v>
      </c>
      <c r="AC722" s="29"/>
      <c r="AD722" s="27"/>
      <c r="AE722" s="27"/>
      <c r="AF722" s="27"/>
      <c r="AG722" s="27"/>
      <c r="AH722" s="27"/>
      <c r="AI722" s="27" t="s">
        <v>204</v>
      </c>
      <c r="AJ722" s="27" t="s">
        <v>105</v>
      </c>
      <c r="AK722" s="27" t="s">
        <v>106</v>
      </c>
      <c r="AL722" s="27" t="s">
        <v>4052</v>
      </c>
      <c r="AM722" s="27" t="s">
        <v>108</v>
      </c>
      <c r="AN7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2" s="27" t="str">
        <f>TEXT(casesIPO[[#This Row],[Created On]],"yyyy / mm")</f>
        <v>2026 / 02</v>
      </c>
      <c r="AS722" s="27" t="str">
        <f>casesIPO[[#This Row],[Interaction Type]]</f>
        <v>Credit / Debit Request</v>
      </c>
      <c r="AT7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23" spans="1:46" x14ac:dyDescent="0.25">
      <c r="A723" s="26">
        <v>46077.463599536997</v>
      </c>
      <c r="B723" s="27" t="s">
        <v>4084</v>
      </c>
      <c r="C723" s="27" t="s">
        <v>87</v>
      </c>
      <c r="D723" s="27" t="s">
        <v>194</v>
      </c>
      <c r="E723" s="27" t="s">
        <v>195</v>
      </c>
      <c r="F723" s="27"/>
      <c r="G723" s="27"/>
      <c r="H723" s="27" t="s">
        <v>23</v>
      </c>
      <c r="I723" s="27" t="s">
        <v>91</v>
      </c>
      <c r="J723" s="27" t="s">
        <v>251</v>
      </c>
      <c r="K723" s="27" t="s">
        <v>33</v>
      </c>
      <c r="L723" s="27" t="s">
        <v>4085</v>
      </c>
      <c r="M723" s="27" t="s">
        <v>253</v>
      </c>
      <c r="N723" s="28" t="s">
        <v>4086</v>
      </c>
      <c r="O723" s="27" t="s">
        <v>4087</v>
      </c>
      <c r="P723" s="27" t="s">
        <v>4088</v>
      </c>
      <c r="Q723" s="27">
        <v>2</v>
      </c>
      <c r="R723" s="27"/>
      <c r="S723" s="27"/>
      <c r="T723" s="27"/>
      <c r="U723" s="27"/>
      <c r="V723" s="27"/>
      <c r="W723" s="27"/>
      <c r="X723" s="27"/>
      <c r="Y723" s="27"/>
      <c r="Z723" s="27"/>
      <c r="AA723" s="28"/>
      <c r="AB723" s="27" t="s">
        <v>257</v>
      </c>
      <c r="AC723" s="29"/>
      <c r="AD723" s="27"/>
      <c r="AE723" s="27"/>
      <c r="AF723" s="27"/>
      <c r="AG723" s="27"/>
      <c r="AH723" s="27"/>
      <c r="AI723" s="27" t="s">
        <v>204</v>
      </c>
      <c r="AJ723" s="27" t="s">
        <v>105</v>
      </c>
      <c r="AK723" s="27" t="s">
        <v>106</v>
      </c>
      <c r="AL723" s="27" t="s">
        <v>4052</v>
      </c>
      <c r="AM723" s="27" t="s">
        <v>108</v>
      </c>
      <c r="AN7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3" s="27" t="str">
        <f>TEXT(casesIPO[[#This Row],[Created On]],"yyyy / mm")</f>
        <v>2026 / 02</v>
      </c>
      <c r="AS723" s="27" t="str">
        <f>casesIPO[[#This Row],[Interaction Type]]</f>
        <v>Credit / Debit Request</v>
      </c>
      <c r="AT72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24" spans="1:46" x14ac:dyDescent="0.25">
      <c r="A724" s="26">
        <v>46077.571539351899</v>
      </c>
      <c r="B724" s="27" t="s">
        <v>4089</v>
      </c>
      <c r="C724" s="27" t="s">
        <v>87</v>
      </c>
      <c r="D724" s="27" t="s">
        <v>88</v>
      </c>
      <c r="E724" s="27" t="s">
        <v>89</v>
      </c>
      <c r="F724" s="27"/>
      <c r="G724" s="27" t="s">
        <v>90</v>
      </c>
      <c r="H724" s="27" t="s">
        <v>12</v>
      </c>
      <c r="I724" s="27" t="s">
        <v>111</v>
      </c>
      <c r="J724" s="27" t="s">
        <v>591</v>
      </c>
      <c r="K724" s="27" t="s">
        <v>33</v>
      </c>
      <c r="L724" s="27" t="s">
        <v>4090</v>
      </c>
      <c r="M724" s="27" t="s">
        <v>385</v>
      </c>
      <c r="N724" s="28" t="s">
        <v>4091</v>
      </c>
      <c r="O724" s="27" t="s">
        <v>4092</v>
      </c>
      <c r="P724" s="27" t="s">
        <v>4093</v>
      </c>
      <c r="Q724" s="27">
        <v>4</v>
      </c>
      <c r="R724" s="27" t="s">
        <v>12</v>
      </c>
      <c r="S724" s="27" t="s">
        <v>111</v>
      </c>
      <c r="T724" s="27" t="s">
        <v>591</v>
      </c>
      <c r="U724" s="27" t="s">
        <v>33</v>
      </c>
      <c r="V724" s="27">
        <v>1</v>
      </c>
      <c r="W724" s="27" t="s">
        <v>378</v>
      </c>
      <c r="X724" s="27" t="s">
        <v>379</v>
      </c>
      <c r="Y724" s="27"/>
      <c r="Z724" s="27" t="s">
        <v>285</v>
      </c>
      <c r="AA724" s="28"/>
      <c r="AB724" s="27" t="s">
        <v>4094</v>
      </c>
      <c r="AC724" s="29" t="s">
        <v>4095</v>
      </c>
      <c r="AD724" s="27"/>
      <c r="AE724" s="27"/>
      <c r="AF724" s="27">
        <v>46042.791666666701</v>
      </c>
      <c r="AG724" s="27"/>
      <c r="AH724" s="27"/>
      <c r="AI724" s="27" t="s">
        <v>104</v>
      </c>
      <c r="AJ724" s="27" t="s">
        <v>105</v>
      </c>
      <c r="AK724" s="27" t="s">
        <v>106</v>
      </c>
      <c r="AL724" s="27" t="s">
        <v>122</v>
      </c>
      <c r="AM724" s="27" t="s">
        <v>108</v>
      </c>
      <c r="AN7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4" s="27" t="str">
        <f>TEXT(casesIPO[[#This Row],[Created On]],"yyyy / mm")</f>
        <v>2026 / 02</v>
      </c>
      <c r="AS724" s="27" t="str">
        <f>casesIPO[[#This Row],[Interaction Type]]</f>
        <v>Return / Replace / Scrap</v>
      </c>
      <c r="AT72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5" spans="1:46" x14ac:dyDescent="0.25">
      <c r="A725" s="26">
        <v>46077.571539351899</v>
      </c>
      <c r="B725" s="27" t="s">
        <v>4089</v>
      </c>
      <c r="C725" s="27" t="s">
        <v>87</v>
      </c>
      <c r="D725" s="27" t="s">
        <v>88</v>
      </c>
      <c r="E725" s="27" t="s">
        <v>89</v>
      </c>
      <c r="F725" s="27"/>
      <c r="G725" s="27" t="s">
        <v>90</v>
      </c>
      <c r="H725" s="27" t="s">
        <v>12</v>
      </c>
      <c r="I725" s="27" t="s">
        <v>111</v>
      </c>
      <c r="J725" s="27" t="s">
        <v>591</v>
      </c>
      <c r="K725" s="27" t="s">
        <v>33</v>
      </c>
      <c r="L725" s="27" t="s">
        <v>4090</v>
      </c>
      <c r="M725" s="27" t="s">
        <v>385</v>
      </c>
      <c r="N725" s="28" t="s">
        <v>4091</v>
      </c>
      <c r="O725" s="27" t="s">
        <v>4092</v>
      </c>
      <c r="P725" s="27" t="s">
        <v>4093</v>
      </c>
      <c r="Q725" s="27">
        <v>2</v>
      </c>
      <c r="R725" s="27" t="s">
        <v>12</v>
      </c>
      <c r="S725" s="27" t="s">
        <v>111</v>
      </c>
      <c r="T725" s="27" t="s">
        <v>591</v>
      </c>
      <c r="U725" s="27" t="s">
        <v>33</v>
      </c>
      <c r="V725" s="27">
        <v>1</v>
      </c>
      <c r="W725" s="27" t="s">
        <v>378</v>
      </c>
      <c r="X725" s="27" t="s">
        <v>379</v>
      </c>
      <c r="Y725" s="27"/>
      <c r="Z725" s="27" t="s">
        <v>285</v>
      </c>
      <c r="AA725" s="28"/>
      <c r="AB725" s="27" t="s">
        <v>4094</v>
      </c>
      <c r="AC725" s="29" t="s">
        <v>4095</v>
      </c>
      <c r="AD725" s="27"/>
      <c r="AE725" s="27"/>
      <c r="AF725" s="27">
        <v>46042.791666666701</v>
      </c>
      <c r="AG725" s="27"/>
      <c r="AH725" s="27"/>
      <c r="AI725" s="27" t="s">
        <v>104</v>
      </c>
      <c r="AJ725" s="27" t="s">
        <v>105</v>
      </c>
      <c r="AK725" s="27" t="s">
        <v>106</v>
      </c>
      <c r="AL725" s="27" t="s">
        <v>122</v>
      </c>
      <c r="AM725" s="27" t="s">
        <v>108</v>
      </c>
      <c r="AN7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5" s="27" t="str">
        <f>TEXT(casesIPO[[#This Row],[Created On]],"yyyy / mm")</f>
        <v>2026 / 02</v>
      </c>
      <c r="AS725" s="27" t="str">
        <f>casesIPO[[#This Row],[Interaction Type]]</f>
        <v>Return / Replace / Scrap</v>
      </c>
      <c r="AT72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6" spans="1:46" x14ac:dyDescent="0.25">
      <c r="A726" s="26">
        <v>46077.852615740703</v>
      </c>
      <c r="B726" s="27" t="s">
        <v>4096</v>
      </c>
      <c r="C726" s="27" t="s">
        <v>87</v>
      </c>
      <c r="D726" s="27" t="s">
        <v>88</v>
      </c>
      <c r="E726" s="27" t="s">
        <v>89</v>
      </c>
      <c r="F726" s="27"/>
      <c r="G726" s="27" t="s">
        <v>90</v>
      </c>
      <c r="H726" s="27" t="s">
        <v>720</v>
      </c>
      <c r="I726" s="27" t="s">
        <v>91</v>
      </c>
      <c r="J726" s="27" t="s">
        <v>3961</v>
      </c>
      <c r="K726" s="27" t="s">
        <v>33</v>
      </c>
      <c r="L726" s="27" t="s">
        <v>4097</v>
      </c>
      <c r="M726" s="27" t="s">
        <v>2057</v>
      </c>
      <c r="N726" s="28" t="s">
        <v>4098</v>
      </c>
      <c r="O726" s="27" t="s">
        <v>4099</v>
      </c>
      <c r="P726" s="27" t="s">
        <v>4100</v>
      </c>
      <c r="Q726" s="27">
        <v>12</v>
      </c>
      <c r="R726" s="27" t="s">
        <v>720</v>
      </c>
      <c r="S726" s="27" t="s">
        <v>91</v>
      </c>
      <c r="T726" s="27" t="s">
        <v>3961</v>
      </c>
      <c r="U726" s="27" t="s">
        <v>33</v>
      </c>
      <c r="V726" s="27">
        <v>2</v>
      </c>
      <c r="W726" s="27" t="s">
        <v>98</v>
      </c>
      <c r="X726" s="27" t="s">
        <v>1148</v>
      </c>
      <c r="Y726" s="27" t="s">
        <v>1399</v>
      </c>
      <c r="Z726" s="27" t="s">
        <v>101</v>
      </c>
      <c r="AA726" s="28"/>
      <c r="AB726" s="27" t="s">
        <v>4101</v>
      </c>
      <c r="AC726" s="29" t="s">
        <v>4102</v>
      </c>
      <c r="AD726" s="27"/>
      <c r="AE726" s="27"/>
      <c r="AF726" s="27">
        <v>45928.833333333299</v>
      </c>
      <c r="AG726" s="27"/>
      <c r="AH726" s="27"/>
      <c r="AI726" s="27" t="s">
        <v>104</v>
      </c>
      <c r="AJ726" s="27" t="s">
        <v>105</v>
      </c>
      <c r="AK726" s="27" t="s">
        <v>106</v>
      </c>
      <c r="AL726" s="27" t="s">
        <v>1196</v>
      </c>
      <c r="AM726" s="27" t="s">
        <v>108</v>
      </c>
      <c r="AN7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7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Release</v>
      </c>
      <c r="AR726" s="27" t="str">
        <f>TEXT(casesIPO[[#This Row],[Created On]],"yyyy / mm")</f>
        <v>2026 / 02</v>
      </c>
      <c r="AS726" s="27" t="str">
        <f>casesIPO[[#This Row],[Interaction Type]]</f>
        <v>Return / Replace / Scrap</v>
      </c>
      <c r="AT7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7" spans="1:46" x14ac:dyDescent="0.25">
      <c r="A727" s="26">
        <v>46078.463356481501</v>
      </c>
      <c r="B727" s="27" t="s">
        <v>4103</v>
      </c>
      <c r="C727" s="27" t="s">
        <v>87</v>
      </c>
      <c r="D727" s="27" t="s">
        <v>88</v>
      </c>
      <c r="E727" s="27" t="s">
        <v>110</v>
      </c>
      <c r="F727" s="27"/>
      <c r="G727" s="27"/>
      <c r="H727" s="27" t="s">
        <v>23</v>
      </c>
      <c r="I727" s="27" t="s">
        <v>91</v>
      </c>
      <c r="J727" s="27" t="s">
        <v>251</v>
      </c>
      <c r="K727" s="27" t="s">
        <v>33</v>
      </c>
      <c r="L727" s="27" t="s">
        <v>4104</v>
      </c>
      <c r="M727" s="27" t="s">
        <v>4105</v>
      </c>
      <c r="N727" s="28" t="s">
        <v>4106</v>
      </c>
      <c r="O727" s="27" t="s">
        <v>4107</v>
      </c>
      <c r="P727" s="27" t="s">
        <v>4108</v>
      </c>
      <c r="Q727" s="27">
        <v>1</v>
      </c>
      <c r="R727" s="27" t="s">
        <v>23</v>
      </c>
      <c r="S727" s="27" t="s">
        <v>91</v>
      </c>
      <c r="T727" s="27" t="s">
        <v>251</v>
      </c>
      <c r="U727" s="27" t="s">
        <v>33</v>
      </c>
      <c r="V727" s="27">
        <v>1</v>
      </c>
      <c r="W727" s="27" t="s">
        <v>155</v>
      </c>
      <c r="X727" s="27" t="s">
        <v>587</v>
      </c>
      <c r="Y727" s="27"/>
      <c r="Z727" s="27" t="s">
        <v>101</v>
      </c>
      <c r="AA727" s="28"/>
      <c r="AB727" s="27" t="s">
        <v>4109</v>
      </c>
      <c r="AC727" s="29"/>
      <c r="AD727" s="27"/>
      <c r="AE727" s="27"/>
      <c r="AF727" s="27">
        <v>46062.791666666701</v>
      </c>
      <c r="AG727" s="27"/>
      <c r="AH727" s="27"/>
      <c r="AI727" s="27" t="s">
        <v>104</v>
      </c>
      <c r="AJ727" s="27" t="s">
        <v>105</v>
      </c>
      <c r="AK727" s="27" t="s">
        <v>2180</v>
      </c>
      <c r="AL727" s="27" t="s">
        <v>792</v>
      </c>
      <c r="AM727" s="27" t="s">
        <v>108</v>
      </c>
      <c r="AN7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7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7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7" s="27" t="str">
        <f>TEXT(casesIPO[[#This Row],[Created On]],"yyyy / mm")</f>
        <v>2026 / 02</v>
      </c>
      <c r="AS727" s="27" t="str">
        <f>casesIPO[[#This Row],[Interaction Type]]</f>
        <v>Return / Replace / Scrap</v>
      </c>
      <c r="AT7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8" spans="1:46" x14ac:dyDescent="0.25">
      <c r="A728" s="26">
        <v>46078.463356481501</v>
      </c>
      <c r="B728" s="27" t="s">
        <v>4103</v>
      </c>
      <c r="C728" s="27" t="s">
        <v>87</v>
      </c>
      <c r="D728" s="27" t="s">
        <v>88</v>
      </c>
      <c r="E728" s="27" t="s">
        <v>110</v>
      </c>
      <c r="F728" s="27"/>
      <c r="G728" s="27"/>
      <c r="H728" s="27" t="s">
        <v>23</v>
      </c>
      <c r="I728" s="27" t="s">
        <v>91</v>
      </c>
      <c r="J728" s="27" t="s">
        <v>251</v>
      </c>
      <c r="K728" s="27" t="s">
        <v>33</v>
      </c>
      <c r="L728" s="27" t="s">
        <v>4104</v>
      </c>
      <c r="M728" s="27" t="s">
        <v>4105</v>
      </c>
      <c r="N728" s="28" t="s">
        <v>4106</v>
      </c>
      <c r="O728" s="27" t="s">
        <v>4107</v>
      </c>
      <c r="P728" s="27" t="s">
        <v>4108</v>
      </c>
      <c r="Q728" s="27">
        <v>1</v>
      </c>
      <c r="R728" s="27" t="s">
        <v>23</v>
      </c>
      <c r="S728" s="27" t="s">
        <v>91</v>
      </c>
      <c r="T728" s="27" t="s">
        <v>251</v>
      </c>
      <c r="U728" s="27" t="s">
        <v>33</v>
      </c>
      <c r="V728" s="27">
        <v>1</v>
      </c>
      <c r="W728" s="27" t="s">
        <v>155</v>
      </c>
      <c r="X728" s="27" t="s">
        <v>587</v>
      </c>
      <c r="Y728" s="27"/>
      <c r="Z728" s="27" t="s">
        <v>101</v>
      </c>
      <c r="AA728" s="28"/>
      <c r="AB728" s="27" t="s">
        <v>4110</v>
      </c>
      <c r="AC728" s="29"/>
      <c r="AD728" s="27"/>
      <c r="AE728" s="27"/>
      <c r="AF728" s="27">
        <v>46068.791666666701</v>
      </c>
      <c r="AG728" s="27"/>
      <c r="AH728" s="27"/>
      <c r="AI728" s="27" t="s">
        <v>104</v>
      </c>
      <c r="AJ728" s="27" t="s">
        <v>105</v>
      </c>
      <c r="AK728" s="27" t="s">
        <v>2180</v>
      </c>
      <c r="AL728" s="27" t="s">
        <v>792</v>
      </c>
      <c r="AM728" s="27" t="s">
        <v>108</v>
      </c>
      <c r="AN7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7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7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8" s="27" t="str">
        <f>TEXT(casesIPO[[#This Row],[Created On]],"yyyy / mm")</f>
        <v>2026 / 02</v>
      </c>
      <c r="AS728" s="27" t="str">
        <f>casesIPO[[#This Row],[Interaction Type]]</f>
        <v>Return / Replace / Scrap</v>
      </c>
      <c r="AT72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9" spans="1:46" x14ac:dyDescent="0.25">
      <c r="A729" s="26">
        <v>46078.582523148201</v>
      </c>
      <c r="B729" s="27" t="s">
        <v>4111</v>
      </c>
      <c r="C729" s="27" t="s">
        <v>87</v>
      </c>
      <c r="D729" s="27" t="s">
        <v>88</v>
      </c>
      <c r="E729" s="27" t="s">
        <v>89</v>
      </c>
      <c r="F729" s="27"/>
      <c r="G729" s="27" t="s">
        <v>168</v>
      </c>
      <c r="H729" s="27" t="s">
        <v>21</v>
      </c>
      <c r="I729" s="27" t="s">
        <v>272</v>
      </c>
      <c r="J729" s="27" t="s">
        <v>4112</v>
      </c>
      <c r="K729" s="27" t="s">
        <v>35</v>
      </c>
      <c r="L729" s="27" t="s">
        <v>4113</v>
      </c>
      <c r="M729" s="27" t="s">
        <v>4114</v>
      </c>
      <c r="N729" s="28" t="s">
        <v>4115</v>
      </c>
      <c r="O729" s="27" t="s">
        <v>4116</v>
      </c>
      <c r="P729" s="27"/>
      <c r="Q729" s="27"/>
      <c r="R729" s="27" t="s">
        <v>21</v>
      </c>
      <c r="S729" s="27" t="s">
        <v>272</v>
      </c>
      <c r="T729" s="27" t="s">
        <v>4112</v>
      </c>
      <c r="U729" s="27" t="s">
        <v>35</v>
      </c>
      <c r="V729" s="27">
        <v>6</v>
      </c>
      <c r="W729" s="27" t="s">
        <v>266</v>
      </c>
      <c r="X729" s="27" t="s">
        <v>1569</v>
      </c>
      <c r="Y729" s="27" t="s">
        <v>4117</v>
      </c>
      <c r="Z729" s="27" t="s">
        <v>101</v>
      </c>
      <c r="AA729" s="28"/>
      <c r="AB729" s="27" t="s">
        <v>4118</v>
      </c>
      <c r="AC729" s="29" t="s">
        <v>679</v>
      </c>
      <c r="AD729" s="27"/>
      <c r="AE729" s="27"/>
      <c r="AF729" s="27"/>
      <c r="AG729" s="27">
        <v>45060.833333333299</v>
      </c>
      <c r="AH729" s="27"/>
      <c r="AI729" s="27" t="s">
        <v>104</v>
      </c>
      <c r="AJ729" s="27" t="s">
        <v>105</v>
      </c>
      <c r="AK729" s="27" t="s">
        <v>4119</v>
      </c>
      <c r="AL729" s="27" t="s">
        <v>146</v>
      </c>
      <c r="AM729" s="27" t="s">
        <v>108</v>
      </c>
      <c r="AN7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7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Electrical Malfunction</v>
      </c>
      <c r="AQ7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LED</v>
      </c>
      <c r="AR729" s="27" t="str">
        <f>TEXT(casesIPO[[#This Row],[Created On]],"yyyy / mm")</f>
        <v>2026 / 02</v>
      </c>
      <c r="AS729" s="27" t="str">
        <f>casesIPO[[#This Row],[Interaction Type]]</f>
        <v>Return / Replace / Scrap</v>
      </c>
      <c r="AT72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0" spans="1:46" x14ac:dyDescent="0.25">
      <c r="A730" s="26">
        <v>46078.5867013889</v>
      </c>
      <c r="B730" s="27" t="s">
        <v>4120</v>
      </c>
      <c r="C730" s="27" t="s">
        <v>87</v>
      </c>
      <c r="D730" s="27" t="s">
        <v>88</v>
      </c>
      <c r="E730" s="27" t="s">
        <v>110</v>
      </c>
      <c r="F730" s="27"/>
      <c r="G730" s="27"/>
      <c r="H730" s="27" t="s">
        <v>22</v>
      </c>
      <c r="I730" s="27" t="s">
        <v>124</v>
      </c>
      <c r="J730" s="27" t="s">
        <v>1018</v>
      </c>
      <c r="K730" s="27" t="s">
        <v>30</v>
      </c>
      <c r="L730" s="27" t="s">
        <v>4121</v>
      </c>
      <c r="M730" s="27" t="s">
        <v>4122</v>
      </c>
      <c r="N730" s="28" t="s">
        <v>4123</v>
      </c>
      <c r="O730" s="27" t="s">
        <v>4124</v>
      </c>
      <c r="P730" s="27" t="s">
        <v>4125</v>
      </c>
      <c r="Q730" s="27">
        <v>9</v>
      </c>
      <c r="R730" s="27" t="s">
        <v>22</v>
      </c>
      <c r="S730" s="27" t="s">
        <v>124</v>
      </c>
      <c r="T730" s="27" t="s">
        <v>1018</v>
      </c>
      <c r="U730" s="27" t="s">
        <v>30</v>
      </c>
      <c r="V730" s="27">
        <v>1</v>
      </c>
      <c r="W730" s="27" t="s">
        <v>811</v>
      </c>
      <c r="X730" s="27" t="s">
        <v>1491</v>
      </c>
      <c r="Y730" s="27"/>
      <c r="Z730" s="27" t="s">
        <v>101</v>
      </c>
      <c r="AA730" s="28"/>
      <c r="AB730" s="27" t="s">
        <v>1492</v>
      </c>
      <c r="AC730" s="29" t="s">
        <v>1018</v>
      </c>
      <c r="AD730" s="27"/>
      <c r="AE730" s="27"/>
      <c r="AF730" s="27">
        <v>45984.791666666701</v>
      </c>
      <c r="AG730" s="27"/>
      <c r="AH730" s="27"/>
      <c r="AI730" s="27" t="s">
        <v>104</v>
      </c>
      <c r="AJ730" s="27" t="s">
        <v>105</v>
      </c>
      <c r="AK730" s="27" t="s">
        <v>106</v>
      </c>
      <c r="AL730" s="27" t="s">
        <v>146</v>
      </c>
      <c r="AM730" s="27" t="s">
        <v>108</v>
      </c>
      <c r="AN7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7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7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Frame Size Height</v>
      </c>
      <c r="AQ7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30" s="27" t="str">
        <f>TEXT(casesIPO[[#This Row],[Created On]],"yyyy / mm")</f>
        <v>2026 / 02</v>
      </c>
      <c r="AS730" s="27" t="str">
        <f>casesIPO[[#This Row],[Interaction Type]]</f>
        <v>Return / Replace / Scrap</v>
      </c>
      <c r="AT73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1" spans="1:46" x14ac:dyDescent="0.25">
      <c r="A731" s="26">
        <v>46078.675358796303</v>
      </c>
      <c r="B731" s="27" t="s">
        <v>4126</v>
      </c>
      <c r="C731" s="27" t="s">
        <v>87</v>
      </c>
      <c r="D731" s="27" t="s">
        <v>88</v>
      </c>
      <c r="E731" s="27" t="s">
        <v>89</v>
      </c>
      <c r="F731" s="27"/>
      <c r="G731" s="27" t="s">
        <v>90</v>
      </c>
      <c r="H731" s="27" t="s">
        <v>23</v>
      </c>
      <c r="I731" s="27" t="s">
        <v>91</v>
      </c>
      <c r="J731" s="27" t="s">
        <v>1256</v>
      </c>
      <c r="K731" s="27" t="s">
        <v>33</v>
      </c>
      <c r="L731" s="27" t="s">
        <v>4127</v>
      </c>
      <c r="M731" s="27" t="s">
        <v>4128</v>
      </c>
      <c r="N731" s="28" t="s">
        <v>4129</v>
      </c>
      <c r="O731" s="27" t="s">
        <v>4130</v>
      </c>
      <c r="P731" s="27" t="s">
        <v>4131</v>
      </c>
      <c r="Q731" s="27">
        <v>1</v>
      </c>
      <c r="R731" s="27"/>
      <c r="S731" s="27"/>
      <c r="T731" s="27"/>
      <c r="U731" s="27"/>
      <c r="V731" s="27">
        <v>4</v>
      </c>
      <c r="W731" s="27"/>
      <c r="X731" s="27"/>
      <c r="Y731" s="27"/>
      <c r="Z731" s="27"/>
      <c r="AA731" s="28"/>
      <c r="AB731" s="27" t="s">
        <v>2047</v>
      </c>
      <c r="AC731" s="29"/>
      <c r="AD731" s="27"/>
      <c r="AE731" s="27"/>
      <c r="AF731" s="27">
        <v>45503.833333333299</v>
      </c>
      <c r="AG731" s="27"/>
      <c r="AH731" s="27"/>
      <c r="AI731" s="27"/>
      <c r="AJ731" s="27" t="s">
        <v>134</v>
      </c>
      <c r="AK731" s="27" t="s">
        <v>106</v>
      </c>
      <c r="AL731" s="27" t="s">
        <v>382</v>
      </c>
      <c r="AM731" s="27" t="s">
        <v>108</v>
      </c>
      <c r="AN7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31" s="27" t="str">
        <f>TEXT(casesIPO[[#This Row],[Created On]],"yyyy / mm")</f>
        <v>2026 / 02</v>
      </c>
      <c r="AS731" s="27" t="str">
        <f>casesIPO[[#This Row],[Interaction Type]]</f>
        <v>Return / Replace / Scrap</v>
      </c>
      <c r="AT7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32" spans="1:46" x14ac:dyDescent="0.25">
      <c r="A732" s="26">
        <v>46079.433622685203</v>
      </c>
      <c r="B732" s="27" t="s">
        <v>4132</v>
      </c>
      <c r="C732" s="27" t="s">
        <v>87</v>
      </c>
      <c r="D732" s="27" t="s">
        <v>88</v>
      </c>
      <c r="E732" s="27" t="s">
        <v>89</v>
      </c>
      <c r="F732" s="27"/>
      <c r="G732" s="27" t="s">
        <v>168</v>
      </c>
      <c r="H732" s="27" t="s">
        <v>18</v>
      </c>
      <c r="I732" s="27" t="s">
        <v>460</v>
      </c>
      <c r="J732" s="27" t="s">
        <v>2161</v>
      </c>
      <c r="K732" s="27" t="s">
        <v>32</v>
      </c>
      <c r="L732" s="27" t="s">
        <v>4133</v>
      </c>
      <c r="M732" s="27" t="s">
        <v>4134</v>
      </c>
      <c r="N732" s="28" t="s">
        <v>276</v>
      </c>
      <c r="O732" s="27" t="s">
        <v>4135</v>
      </c>
      <c r="P732" s="27"/>
      <c r="Q732" s="27"/>
      <c r="R732" s="27" t="s">
        <v>18</v>
      </c>
      <c r="S732" s="27" t="s">
        <v>460</v>
      </c>
      <c r="T732" s="27" t="s">
        <v>2161</v>
      </c>
      <c r="U732" s="27" t="s">
        <v>32</v>
      </c>
      <c r="V732" s="27">
        <v>1</v>
      </c>
      <c r="W732" s="27" t="s">
        <v>266</v>
      </c>
      <c r="X732" s="27" t="s">
        <v>279</v>
      </c>
      <c r="Y732" s="27" t="s">
        <v>677</v>
      </c>
      <c r="Z732" s="27" t="s">
        <v>101</v>
      </c>
      <c r="AA732" s="28"/>
      <c r="AB732" s="27" t="s">
        <v>3995</v>
      </c>
      <c r="AC732" s="29" t="s">
        <v>1001</v>
      </c>
      <c r="AD732" s="27"/>
      <c r="AE732" s="27"/>
      <c r="AF732" s="27"/>
      <c r="AG732" s="27">
        <v>45688</v>
      </c>
      <c r="AH732" s="27"/>
      <c r="AI732" s="27" t="s">
        <v>104</v>
      </c>
      <c r="AJ732" s="27" t="s">
        <v>105</v>
      </c>
      <c r="AK732" s="27" t="s">
        <v>1369</v>
      </c>
      <c r="AL732" s="27" t="s">
        <v>146</v>
      </c>
      <c r="AM732" s="27" t="s">
        <v>108</v>
      </c>
      <c r="AN7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7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732" s="27" t="str">
        <f>TEXT(casesIPO[[#This Row],[Created On]],"yyyy / mm")</f>
        <v>2026 / 02</v>
      </c>
      <c r="AS732" s="27" t="str">
        <f>casesIPO[[#This Row],[Interaction Type]]</f>
        <v>Return / Replace / Scrap</v>
      </c>
      <c r="AT73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3" spans="1:46" x14ac:dyDescent="0.25">
      <c r="A733" s="26">
        <v>46079.463576388902</v>
      </c>
      <c r="B733" s="27" t="s">
        <v>4136</v>
      </c>
      <c r="C733" s="27" t="s">
        <v>87</v>
      </c>
      <c r="D733" s="27" t="s">
        <v>88</v>
      </c>
      <c r="E733" s="27" t="s">
        <v>89</v>
      </c>
      <c r="F733" s="27"/>
      <c r="G733" s="27" t="s">
        <v>168</v>
      </c>
      <c r="H733" s="27" t="s">
        <v>18</v>
      </c>
      <c r="I733" s="27" t="s">
        <v>460</v>
      </c>
      <c r="J733" s="27" t="s">
        <v>461</v>
      </c>
      <c r="K733" s="27" t="s">
        <v>31</v>
      </c>
      <c r="L733" s="27" t="s">
        <v>4137</v>
      </c>
      <c r="M733" s="27" t="s">
        <v>4138</v>
      </c>
      <c r="N733" s="28" t="s">
        <v>4139</v>
      </c>
      <c r="O733" s="27"/>
      <c r="P733" s="27"/>
      <c r="Q733" s="27"/>
      <c r="R733" s="27" t="s">
        <v>18</v>
      </c>
      <c r="S733" s="27" t="s">
        <v>460</v>
      </c>
      <c r="T733" s="27" t="s">
        <v>461</v>
      </c>
      <c r="U733" s="27" t="s">
        <v>31</v>
      </c>
      <c r="V733" s="27">
        <v>1</v>
      </c>
      <c r="W733" s="27" t="s">
        <v>266</v>
      </c>
      <c r="X733" s="27" t="s">
        <v>175</v>
      </c>
      <c r="Y733" s="27" t="s">
        <v>494</v>
      </c>
      <c r="Z733" s="27" t="s">
        <v>101</v>
      </c>
      <c r="AA733" s="28"/>
      <c r="AB733" s="27"/>
      <c r="AC733" s="29" t="s">
        <v>1930</v>
      </c>
      <c r="AD733" s="27"/>
      <c r="AE733" s="27"/>
      <c r="AF733" s="27"/>
      <c r="AG733" s="27">
        <v>46041</v>
      </c>
      <c r="AH733" s="27"/>
      <c r="AI733" s="27" t="s">
        <v>178</v>
      </c>
      <c r="AJ733" s="27" t="s">
        <v>105</v>
      </c>
      <c r="AK733" s="27" t="s">
        <v>1369</v>
      </c>
      <c r="AL733" s="27" t="s">
        <v>1369</v>
      </c>
      <c r="AM733" s="27" t="s">
        <v>108</v>
      </c>
      <c r="AN7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7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Not Unlocking</v>
      </c>
      <c r="AR733" s="27" t="str">
        <f>TEXT(casesIPO[[#This Row],[Created On]],"yyyy / mm")</f>
        <v>2026 / 02</v>
      </c>
      <c r="AS733" s="27" t="str">
        <f>casesIPO[[#This Row],[Interaction Type]]</f>
        <v>Return / Replace / Scrap</v>
      </c>
      <c r="AT73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4" spans="1:46" x14ac:dyDescent="0.25">
      <c r="A734" s="26">
        <v>46079.525798611103</v>
      </c>
      <c r="B734" s="27" t="s">
        <v>4140</v>
      </c>
      <c r="C734" s="27" t="s">
        <v>87</v>
      </c>
      <c r="D734" s="27" t="s">
        <v>88</v>
      </c>
      <c r="E734" s="27" t="s">
        <v>89</v>
      </c>
      <c r="F734" s="27"/>
      <c r="G734" s="27" t="s">
        <v>168</v>
      </c>
      <c r="H734" s="27" t="s">
        <v>18</v>
      </c>
      <c r="I734" s="27" t="s">
        <v>460</v>
      </c>
      <c r="J734" s="27" t="s">
        <v>4141</v>
      </c>
      <c r="K734" s="27" t="s">
        <v>32</v>
      </c>
      <c r="L734" s="27" t="s">
        <v>4142</v>
      </c>
      <c r="M734" s="27" t="s">
        <v>4143</v>
      </c>
      <c r="N734" s="28" t="s">
        <v>4144</v>
      </c>
      <c r="O734" s="27" t="s">
        <v>4145</v>
      </c>
      <c r="P734" s="27" t="s">
        <v>4146</v>
      </c>
      <c r="Q734" s="27"/>
      <c r="R734" s="27" t="s">
        <v>18</v>
      </c>
      <c r="S734" s="27" t="s">
        <v>460</v>
      </c>
      <c r="T734" s="27" t="s">
        <v>4141</v>
      </c>
      <c r="U734" s="27" t="s">
        <v>32</v>
      </c>
      <c r="V734" s="27">
        <v>1</v>
      </c>
      <c r="W734" s="27" t="s">
        <v>266</v>
      </c>
      <c r="X734" s="27" t="s">
        <v>279</v>
      </c>
      <c r="Y734" s="27" t="s">
        <v>677</v>
      </c>
      <c r="Z734" s="27" t="s">
        <v>101</v>
      </c>
      <c r="AA734" s="28"/>
      <c r="AB734" s="27" t="s">
        <v>4147</v>
      </c>
      <c r="AC734" s="29" t="s">
        <v>679</v>
      </c>
      <c r="AD734" s="27"/>
      <c r="AE734" s="27"/>
      <c r="AF734" s="27"/>
      <c r="AG734" s="27">
        <v>45875.083333333299</v>
      </c>
      <c r="AH734" s="27"/>
      <c r="AI734" s="27" t="s">
        <v>104</v>
      </c>
      <c r="AJ734" s="27" t="s">
        <v>105</v>
      </c>
      <c r="AK734" s="27" t="s">
        <v>1924</v>
      </c>
      <c r="AL734" s="27" t="s">
        <v>146</v>
      </c>
      <c r="AM734" s="27" t="s">
        <v>108</v>
      </c>
      <c r="AN7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7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734" s="27" t="str">
        <f>TEXT(casesIPO[[#This Row],[Created On]],"yyyy / mm")</f>
        <v>2026 / 02</v>
      </c>
      <c r="AS734" s="27" t="str">
        <f>casesIPO[[#This Row],[Interaction Type]]</f>
        <v>Return / Replace / Scrap</v>
      </c>
      <c r="AT7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5" spans="1:46" x14ac:dyDescent="0.25">
      <c r="A735" s="26">
        <v>46079.551400463002</v>
      </c>
      <c r="B735" s="27" t="s">
        <v>4148</v>
      </c>
      <c r="C735" s="27" t="s">
        <v>87</v>
      </c>
      <c r="D735" s="27" t="s">
        <v>88</v>
      </c>
      <c r="E735" s="27" t="s">
        <v>89</v>
      </c>
      <c r="F735" s="27"/>
      <c r="G735" s="27" t="s">
        <v>90</v>
      </c>
      <c r="H735" s="27" t="s">
        <v>18</v>
      </c>
      <c r="I735" s="27" t="s">
        <v>460</v>
      </c>
      <c r="J735" s="27" t="s">
        <v>4149</v>
      </c>
      <c r="K735" s="27" t="s">
        <v>31</v>
      </c>
      <c r="L735" s="27" t="s">
        <v>4150</v>
      </c>
      <c r="M735" s="27" t="s">
        <v>4151</v>
      </c>
      <c r="N735" s="28" t="s">
        <v>4152</v>
      </c>
      <c r="O735" s="27" t="s">
        <v>4153</v>
      </c>
      <c r="P735" s="27" t="s">
        <v>4154</v>
      </c>
      <c r="Q735" s="27"/>
      <c r="R735" s="27" t="s">
        <v>18</v>
      </c>
      <c r="S735" s="27" t="s">
        <v>460</v>
      </c>
      <c r="T735" s="27" t="s">
        <v>4149</v>
      </c>
      <c r="U735" s="27" t="s">
        <v>31</v>
      </c>
      <c r="V735" s="27">
        <v>3</v>
      </c>
      <c r="W735" s="27" t="s">
        <v>266</v>
      </c>
      <c r="X735" s="27" t="s">
        <v>175</v>
      </c>
      <c r="Y735" s="27" t="s">
        <v>2818</v>
      </c>
      <c r="Z735" s="27" t="s">
        <v>101</v>
      </c>
      <c r="AA735" s="28"/>
      <c r="AB735" s="27" t="s">
        <v>4155</v>
      </c>
      <c r="AC735" s="29" t="s">
        <v>679</v>
      </c>
      <c r="AD735" s="27"/>
      <c r="AE735" s="27"/>
      <c r="AF735" s="27"/>
      <c r="AG735" s="27">
        <v>46059.083333333299</v>
      </c>
      <c r="AH735" s="27"/>
      <c r="AI735" s="27" t="s">
        <v>178</v>
      </c>
      <c r="AJ735" s="27" t="s">
        <v>134</v>
      </c>
      <c r="AK735" s="27" t="s">
        <v>1924</v>
      </c>
      <c r="AL735" s="27" t="s">
        <v>146</v>
      </c>
      <c r="AM735" s="27" t="s">
        <v>108</v>
      </c>
      <c r="AN7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7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Response from Reader</v>
      </c>
      <c r="AR735" s="27" t="str">
        <f>TEXT(casesIPO[[#This Row],[Created On]],"yyyy / mm")</f>
        <v>2026 / 02</v>
      </c>
      <c r="AS735" s="27" t="str">
        <f>casesIPO[[#This Row],[Interaction Type]]</f>
        <v>Return / Replace / Scrap</v>
      </c>
      <c r="AT7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6" spans="1:46" x14ac:dyDescent="0.25">
      <c r="A736" s="26">
        <v>46079.564108796301</v>
      </c>
      <c r="B736" s="27" t="s">
        <v>4156</v>
      </c>
      <c r="C736" s="27" t="s">
        <v>87</v>
      </c>
      <c r="D736" s="27" t="s">
        <v>88</v>
      </c>
      <c r="E736" s="27" t="s">
        <v>89</v>
      </c>
      <c r="F736" s="27"/>
      <c r="G736" s="27" t="s">
        <v>168</v>
      </c>
      <c r="H736" s="27" t="s">
        <v>18</v>
      </c>
      <c r="I736" s="27" t="s">
        <v>460</v>
      </c>
      <c r="J736" s="27" t="s">
        <v>996</v>
      </c>
      <c r="K736" s="27" t="s">
        <v>32</v>
      </c>
      <c r="L736" s="27" t="s">
        <v>4157</v>
      </c>
      <c r="M736" s="27" t="s">
        <v>4158</v>
      </c>
      <c r="N736" s="28" t="s">
        <v>1604</v>
      </c>
      <c r="O736" s="27"/>
      <c r="P736" s="27"/>
      <c r="Q736" s="27"/>
      <c r="R736" s="27" t="s">
        <v>18</v>
      </c>
      <c r="S736" s="27" t="s">
        <v>460</v>
      </c>
      <c r="T736" s="27" t="s">
        <v>996</v>
      </c>
      <c r="U736" s="27" t="s">
        <v>32</v>
      </c>
      <c r="V736" s="27">
        <v>1</v>
      </c>
      <c r="W736" s="27" t="s">
        <v>266</v>
      </c>
      <c r="X736" s="27" t="s">
        <v>685</v>
      </c>
      <c r="Y736" s="27" t="s">
        <v>908</v>
      </c>
      <c r="Z736" s="27" t="s">
        <v>101</v>
      </c>
      <c r="AA736" s="28"/>
      <c r="AB736" s="27"/>
      <c r="AC736" s="29" t="s">
        <v>1001</v>
      </c>
      <c r="AD736" s="27"/>
      <c r="AE736" s="27"/>
      <c r="AF736" s="27"/>
      <c r="AG736" s="27">
        <v>45688.083333333299</v>
      </c>
      <c r="AH736" s="27"/>
      <c r="AI736" s="27" t="s">
        <v>104</v>
      </c>
      <c r="AJ736" s="27" t="s">
        <v>105</v>
      </c>
      <c r="AK736" s="27" t="s">
        <v>1924</v>
      </c>
      <c r="AL736" s="27" t="s">
        <v>1924</v>
      </c>
      <c r="AM736" s="27" t="s">
        <v>108</v>
      </c>
      <c r="AN7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7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Lock Unresponsive</v>
      </c>
      <c r="AR736" s="27" t="str">
        <f>TEXT(casesIPO[[#This Row],[Created On]],"yyyy / mm")</f>
        <v>2026 / 02</v>
      </c>
      <c r="AS736" s="27" t="str">
        <f>casesIPO[[#This Row],[Interaction Type]]</f>
        <v>Return / Replace / Scrap</v>
      </c>
      <c r="AT73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7" spans="1:46" x14ac:dyDescent="0.25">
      <c r="A737" s="26">
        <v>46079.5999421296</v>
      </c>
      <c r="B737" s="27" t="s">
        <v>4159</v>
      </c>
      <c r="C737" s="27" t="s">
        <v>87</v>
      </c>
      <c r="D737" s="27" t="s">
        <v>88</v>
      </c>
      <c r="E737" s="27" t="s">
        <v>89</v>
      </c>
      <c r="F737" s="27"/>
      <c r="G737" s="27" t="s">
        <v>90</v>
      </c>
      <c r="H737" s="27" t="s">
        <v>720</v>
      </c>
      <c r="I737" s="27" t="s">
        <v>91</v>
      </c>
      <c r="J737" s="27" t="s">
        <v>3961</v>
      </c>
      <c r="K737" s="27" t="s">
        <v>33</v>
      </c>
      <c r="L737" s="27" t="s">
        <v>4160</v>
      </c>
      <c r="M737" s="27" t="s">
        <v>4128</v>
      </c>
      <c r="N737" s="28" t="s">
        <v>4161</v>
      </c>
      <c r="O737" s="27" t="s">
        <v>4162</v>
      </c>
      <c r="P737" s="27" t="s">
        <v>4163</v>
      </c>
      <c r="Q737" s="27">
        <v>5</v>
      </c>
      <c r="R737" s="27"/>
      <c r="S737" s="27"/>
      <c r="T737" s="27"/>
      <c r="U737" s="27"/>
      <c r="V737" s="27">
        <v>1</v>
      </c>
      <c r="W737" s="27"/>
      <c r="X737" s="27"/>
      <c r="Y737" s="27"/>
      <c r="Z737" s="27"/>
      <c r="AA737" s="28"/>
      <c r="AB737" s="27" t="s">
        <v>4164</v>
      </c>
      <c r="AC737" s="29"/>
      <c r="AD737" s="27"/>
      <c r="AE737" s="27"/>
      <c r="AF737" s="27">
        <v>45796.833333333299</v>
      </c>
      <c r="AG737" s="27"/>
      <c r="AH737" s="27"/>
      <c r="AI737" s="27"/>
      <c r="AJ737" s="27" t="s">
        <v>134</v>
      </c>
      <c r="AK737" s="27" t="s">
        <v>106</v>
      </c>
      <c r="AL737" s="27" t="s">
        <v>106</v>
      </c>
      <c r="AM737" s="27" t="s">
        <v>108</v>
      </c>
      <c r="AN7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37" s="27" t="str">
        <f>TEXT(casesIPO[[#This Row],[Created On]],"yyyy / mm")</f>
        <v>2026 / 02</v>
      </c>
      <c r="AS737" s="27" t="str">
        <f>casesIPO[[#This Row],[Interaction Type]]</f>
        <v>Return / Replace / Scrap</v>
      </c>
      <c r="AT73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38" spans="1:46" x14ac:dyDescent="0.25">
      <c r="A738" s="26">
        <v>46079.5999421296</v>
      </c>
      <c r="B738" s="27" t="s">
        <v>4159</v>
      </c>
      <c r="C738" s="27" t="s">
        <v>87</v>
      </c>
      <c r="D738" s="27" t="s">
        <v>88</v>
      </c>
      <c r="E738" s="27" t="s">
        <v>89</v>
      </c>
      <c r="F738" s="27"/>
      <c r="G738" s="27" t="s">
        <v>90</v>
      </c>
      <c r="H738" s="27" t="s">
        <v>720</v>
      </c>
      <c r="I738" s="27" t="s">
        <v>91</v>
      </c>
      <c r="J738" s="27" t="s">
        <v>3961</v>
      </c>
      <c r="K738" s="27" t="s">
        <v>33</v>
      </c>
      <c r="L738" s="27" t="s">
        <v>4160</v>
      </c>
      <c r="M738" s="27" t="s">
        <v>4128</v>
      </c>
      <c r="N738" s="28" t="s">
        <v>4161</v>
      </c>
      <c r="O738" s="27" t="s">
        <v>4162</v>
      </c>
      <c r="P738" s="27" t="s">
        <v>4163</v>
      </c>
      <c r="Q738" s="27">
        <v>6</v>
      </c>
      <c r="R738" s="27"/>
      <c r="S738" s="27"/>
      <c r="T738" s="27"/>
      <c r="U738" s="27"/>
      <c r="V738" s="27">
        <v>1</v>
      </c>
      <c r="W738" s="27"/>
      <c r="X738" s="27"/>
      <c r="Y738" s="27"/>
      <c r="Z738" s="27"/>
      <c r="AA738" s="28"/>
      <c r="AB738" s="27" t="s">
        <v>4164</v>
      </c>
      <c r="AC738" s="29"/>
      <c r="AD738" s="27"/>
      <c r="AE738" s="27"/>
      <c r="AF738" s="27">
        <v>45796.833333333299</v>
      </c>
      <c r="AG738" s="27"/>
      <c r="AH738" s="27"/>
      <c r="AI738" s="27"/>
      <c r="AJ738" s="27" t="s">
        <v>134</v>
      </c>
      <c r="AK738" s="27" t="s">
        <v>106</v>
      </c>
      <c r="AL738" s="27" t="s">
        <v>106</v>
      </c>
      <c r="AM738" s="27" t="s">
        <v>108</v>
      </c>
      <c r="AN7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38" s="27" t="str">
        <f>TEXT(casesIPO[[#This Row],[Created On]],"yyyy / mm")</f>
        <v>2026 / 02</v>
      </c>
      <c r="AS738" s="27" t="str">
        <f>casesIPO[[#This Row],[Interaction Type]]</f>
        <v>Return / Replace / Scrap</v>
      </c>
      <c r="AT7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39" spans="1:46" x14ac:dyDescent="0.25">
      <c r="A739" s="26">
        <v>46080.465289351901</v>
      </c>
      <c r="B739" s="27" t="s">
        <v>4165</v>
      </c>
      <c r="C739" s="27" t="s">
        <v>87</v>
      </c>
      <c r="D739" s="27" t="s">
        <v>88</v>
      </c>
      <c r="E739" s="27" t="s">
        <v>89</v>
      </c>
      <c r="F739" s="27"/>
      <c r="G739" s="27" t="s">
        <v>90</v>
      </c>
      <c r="H739" s="27" t="s">
        <v>14</v>
      </c>
      <c r="I739" s="27" t="s">
        <v>182</v>
      </c>
      <c r="J739" s="27" t="s">
        <v>938</v>
      </c>
      <c r="K739" s="27" t="s">
        <v>34</v>
      </c>
      <c r="L739" s="27" t="s">
        <v>4166</v>
      </c>
      <c r="M739" s="27" t="s">
        <v>4167</v>
      </c>
      <c r="N739" s="28" t="s">
        <v>4168</v>
      </c>
      <c r="O739" s="27" t="s">
        <v>4169</v>
      </c>
      <c r="P739" s="27"/>
      <c r="Q739" s="27">
        <v>1</v>
      </c>
      <c r="R739" s="27" t="s">
        <v>14</v>
      </c>
      <c r="S739" s="27" t="s">
        <v>182</v>
      </c>
      <c r="T739" s="27" t="s">
        <v>938</v>
      </c>
      <c r="U739" s="27" t="s">
        <v>34</v>
      </c>
      <c r="V739" s="27">
        <v>14</v>
      </c>
      <c r="W739" s="27" t="s">
        <v>1391</v>
      </c>
      <c r="X739" s="27" t="s">
        <v>4170</v>
      </c>
      <c r="Y739" s="27"/>
      <c r="Z739" s="27" t="s">
        <v>101</v>
      </c>
      <c r="AA739" s="28"/>
      <c r="AB739" s="27"/>
      <c r="AC739" s="29"/>
      <c r="AD739" s="27"/>
      <c r="AE739" s="27"/>
      <c r="AF739" s="27">
        <v>45742.083333333299</v>
      </c>
      <c r="AG739" s="27"/>
      <c r="AH739" s="27"/>
      <c r="AI739" s="27" t="s">
        <v>419</v>
      </c>
      <c r="AJ739" s="27" t="s">
        <v>134</v>
      </c>
      <c r="AK739" s="27" t="s">
        <v>4171</v>
      </c>
      <c r="AL739" s="27" t="s">
        <v>4171</v>
      </c>
      <c r="AM739" s="27" t="s">
        <v>159</v>
      </c>
      <c r="AN7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7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Out of the Box</v>
      </c>
      <c r="AP7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Spring Tube</v>
      </c>
      <c r="AQ7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39" s="27" t="str">
        <f>TEXT(casesIPO[[#This Row],[Created On]],"yyyy / mm")</f>
        <v>2026 / 02</v>
      </c>
      <c r="AS739" s="27" t="str">
        <f>casesIPO[[#This Row],[Interaction Type]]</f>
        <v>Return / Replace / Scrap</v>
      </c>
      <c r="AT73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40" spans="1:46" x14ac:dyDescent="0.25">
      <c r="A740" s="26">
        <v>46080.465289351901</v>
      </c>
      <c r="B740" s="27" t="s">
        <v>4165</v>
      </c>
      <c r="C740" s="27" t="s">
        <v>87</v>
      </c>
      <c r="D740" s="27" t="s">
        <v>88</v>
      </c>
      <c r="E740" s="27" t="s">
        <v>89</v>
      </c>
      <c r="F740" s="27"/>
      <c r="G740" s="27" t="s">
        <v>90</v>
      </c>
      <c r="H740" s="27" t="s">
        <v>14</v>
      </c>
      <c r="I740" s="27" t="s">
        <v>182</v>
      </c>
      <c r="J740" s="27" t="s">
        <v>938</v>
      </c>
      <c r="K740" s="27" t="s">
        <v>34</v>
      </c>
      <c r="L740" s="27" t="s">
        <v>4166</v>
      </c>
      <c r="M740" s="27" t="s">
        <v>4167</v>
      </c>
      <c r="N740" s="28" t="s">
        <v>4168</v>
      </c>
      <c r="O740" s="27" t="s">
        <v>4169</v>
      </c>
      <c r="P740" s="27"/>
      <c r="Q740" s="27"/>
      <c r="R740" s="27" t="s">
        <v>14</v>
      </c>
      <c r="S740" s="27" t="s">
        <v>182</v>
      </c>
      <c r="T740" s="27" t="s">
        <v>938</v>
      </c>
      <c r="U740" s="27" t="s">
        <v>34</v>
      </c>
      <c r="V740" s="27">
        <v>24</v>
      </c>
      <c r="W740" s="27" t="s">
        <v>1391</v>
      </c>
      <c r="X740" s="27" t="s">
        <v>4170</v>
      </c>
      <c r="Y740" s="27"/>
      <c r="Z740" s="27" t="s">
        <v>101</v>
      </c>
      <c r="AA740" s="28"/>
      <c r="AB740" s="27"/>
      <c r="AC740" s="29"/>
      <c r="AD740" s="27"/>
      <c r="AE740" s="27"/>
      <c r="AF740" s="27">
        <v>45742.083333333299</v>
      </c>
      <c r="AG740" s="27"/>
      <c r="AH740" s="27"/>
      <c r="AI740" s="27" t="s">
        <v>419</v>
      </c>
      <c r="AJ740" s="27" t="s">
        <v>134</v>
      </c>
      <c r="AK740" s="27" t="s">
        <v>4171</v>
      </c>
      <c r="AL740" s="27" t="s">
        <v>4171</v>
      </c>
      <c r="AM740" s="27" t="s">
        <v>159</v>
      </c>
      <c r="AN7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7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Out of the Box</v>
      </c>
      <c r="AP7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Spring Tube</v>
      </c>
      <c r="AQ7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0" s="27" t="str">
        <f>TEXT(casesIPO[[#This Row],[Created On]],"yyyy / mm")</f>
        <v>2026 / 02</v>
      </c>
      <c r="AS740" s="27" t="str">
        <f>casesIPO[[#This Row],[Interaction Type]]</f>
        <v>Return / Replace / Scrap</v>
      </c>
      <c r="AT74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41" spans="1:46" x14ac:dyDescent="0.25">
      <c r="A741" s="26">
        <v>46080.630706018499</v>
      </c>
      <c r="B741" s="27" t="s">
        <v>4172</v>
      </c>
      <c r="C741" s="27" t="s">
        <v>87</v>
      </c>
      <c r="D741" s="27" t="s">
        <v>88</v>
      </c>
      <c r="E741" s="27" t="s">
        <v>110</v>
      </c>
      <c r="F741" s="27"/>
      <c r="G741" s="27"/>
      <c r="H741" s="27" t="s">
        <v>23</v>
      </c>
      <c r="I741" s="27" t="s">
        <v>91</v>
      </c>
      <c r="J741" s="27" t="s">
        <v>251</v>
      </c>
      <c r="K741" s="27" t="s">
        <v>33</v>
      </c>
      <c r="L741" s="27" t="s">
        <v>4173</v>
      </c>
      <c r="M741" s="27" t="s">
        <v>4174</v>
      </c>
      <c r="N741" s="28" t="s">
        <v>4175</v>
      </c>
      <c r="O741" s="27" t="s">
        <v>4176</v>
      </c>
      <c r="P741" s="27" t="s">
        <v>4177</v>
      </c>
      <c r="Q741" s="27">
        <v>2</v>
      </c>
      <c r="R741" s="27"/>
      <c r="S741" s="27"/>
      <c r="T741" s="27"/>
      <c r="U741" s="27"/>
      <c r="V741" s="27">
        <v>1</v>
      </c>
      <c r="W741" s="27"/>
      <c r="X741" s="27"/>
      <c r="Y741" s="27"/>
      <c r="Z741" s="27"/>
      <c r="AA741" s="28"/>
      <c r="AB741" s="27" t="s">
        <v>1120</v>
      </c>
      <c r="AC741" s="29"/>
      <c r="AD741" s="27"/>
      <c r="AE741" s="27"/>
      <c r="AF741" s="27">
        <v>46035.791666666701</v>
      </c>
      <c r="AG741" s="27"/>
      <c r="AH741" s="27"/>
      <c r="AI741" s="27"/>
      <c r="AJ741" s="27" t="s">
        <v>134</v>
      </c>
      <c r="AK741" s="27" t="s">
        <v>106</v>
      </c>
      <c r="AL741" s="27" t="s">
        <v>106</v>
      </c>
      <c r="AM741" s="27" t="s">
        <v>108</v>
      </c>
      <c r="AN7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1" s="27" t="str">
        <f>TEXT(casesIPO[[#This Row],[Created On]],"yyyy / mm")</f>
        <v>2026 / 02</v>
      </c>
      <c r="AS741" s="27" t="str">
        <f>casesIPO[[#This Row],[Interaction Type]]</f>
        <v>Return / Replace / Scrap</v>
      </c>
      <c r="AT74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42" spans="1:46" x14ac:dyDescent="0.25">
      <c r="A742" s="26">
        <v>46076.766493055598</v>
      </c>
      <c r="B742" s="27" t="s">
        <v>4178</v>
      </c>
      <c r="C742" s="27" t="s">
        <v>87</v>
      </c>
      <c r="D742" s="27" t="s">
        <v>88</v>
      </c>
      <c r="E742" s="27" t="s">
        <v>89</v>
      </c>
      <c r="F742" s="27"/>
      <c r="G742" s="27" t="s">
        <v>90</v>
      </c>
      <c r="H742" s="27" t="s">
        <v>720</v>
      </c>
      <c r="I742" s="27" t="s">
        <v>148</v>
      </c>
      <c r="J742" s="27" t="s">
        <v>1248</v>
      </c>
      <c r="K742" s="27" t="s">
        <v>31</v>
      </c>
      <c r="L742" s="27" t="s">
        <v>4179</v>
      </c>
      <c r="M742" s="27" t="s">
        <v>4180</v>
      </c>
      <c r="N742" s="28" t="s">
        <v>4181</v>
      </c>
      <c r="O742" s="27" t="s">
        <v>4182</v>
      </c>
      <c r="P742" s="27" t="s">
        <v>4183</v>
      </c>
      <c r="Q742" s="27">
        <v>10</v>
      </c>
      <c r="R742" s="27" t="s">
        <v>720</v>
      </c>
      <c r="S742" s="27" t="s">
        <v>148</v>
      </c>
      <c r="T742" s="27" t="s">
        <v>1248</v>
      </c>
      <c r="U742" s="27" t="s">
        <v>31</v>
      </c>
      <c r="V742" s="27">
        <v>1</v>
      </c>
      <c r="W742" s="27" t="s">
        <v>98</v>
      </c>
      <c r="X742" s="27" t="s">
        <v>317</v>
      </c>
      <c r="Y742" s="27"/>
      <c r="Z742" s="27" t="s">
        <v>101</v>
      </c>
      <c r="AA742" s="28"/>
      <c r="AB742" s="27" t="s">
        <v>4184</v>
      </c>
      <c r="AC742" s="29" t="s">
        <v>4185</v>
      </c>
      <c r="AD742" s="27"/>
      <c r="AE742" s="27"/>
      <c r="AF742" s="27">
        <v>46019</v>
      </c>
      <c r="AG742" s="27"/>
      <c r="AH742" s="27"/>
      <c r="AI742" s="27" t="s">
        <v>104</v>
      </c>
      <c r="AJ742" s="27" t="s">
        <v>105</v>
      </c>
      <c r="AK742" s="27" t="s">
        <v>106</v>
      </c>
      <c r="AL742" s="27" t="s">
        <v>857</v>
      </c>
      <c r="AM742" s="27" t="s">
        <v>108</v>
      </c>
      <c r="AN7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7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2" s="27" t="str">
        <f>TEXT(casesIPO[[#This Row],[Created On]],"yyyy / mm")</f>
        <v>2026 / 02</v>
      </c>
      <c r="AS742" s="27" t="str">
        <f>casesIPO[[#This Row],[Interaction Type]]</f>
        <v>Return / Replace / Scrap</v>
      </c>
      <c r="AT74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43" spans="1:46" x14ac:dyDescent="0.25">
      <c r="A743" s="26">
        <v>46076.766493055598</v>
      </c>
      <c r="B743" s="27" t="s">
        <v>4178</v>
      </c>
      <c r="C743" s="27" t="s">
        <v>87</v>
      </c>
      <c r="D743" s="27" t="s">
        <v>88</v>
      </c>
      <c r="E743" s="27" t="s">
        <v>89</v>
      </c>
      <c r="F743" s="27"/>
      <c r="G743" s="27" t="s">
        <v>90</v>
      </c>
      <c r="H743" s="27" t="s">
        <v>720</v>
      </c>
      <c r="I743" s="27" t="s">
        <v>148</v>
      </c>
      <c r="J743" s="27" t="s">
        <v>1248</v>
      </c>
      <c r="K743" s="27" t="s">
        <v>31</v>
      </c>
      <c r="L743" s="27" t="s">
        <v>4179</v>
      </c>
      <c r="M743" s="27" t="s">
        <v>4180</v>
      </c>
      <c r="N743" s="28" t="s">
        <v>4181</v>
      </c>
      <c r="O743" s="27" t="s">
        <v>4182</v>
      </c>
      <c r="P743" s="27" t="s">
        <v>4183</v>
      </c>
      <c r="Q743" s="27">
        <v>10</v>
      </c>
      <c r="R743" s="27" t="s">
        <v>720</v>
      </c>
      <c r="S743" s="27" t="s">
        <v>148</v>
      </c>
      <c r="T743" s="27" t="s">
        <v>1248</v>
      </c>
      <c r="U743" s="27" t="s">
        <v>31</v>
      </c>
      <c r="V743" s="27">
        <v>1</v>
      </c>
      <c r="W743" s="27" t="s">
        <v>98</v>
      </c>
      <c r="X743" s="27" t="s">
        <v>317</v>
      </c>
      <c r="Y743" s="27"/>
      <c r="Z743" s="27" t="s">
        <v>101</v>
      </c>
      <c r="AA743" s="28"/>
      <c r="AB743" s="27" t="s">
        <v>4186</v>
      </c>
      <c r="AC743" s="29" t="s">
        <v>4185</v>
      </c>
      <c r="AD743" s="27"/>
      <c r="AE743" s="27"/>
      <c r="AF743" s="27">
        <v>46019.791666666701</v>
      </c>
      <c r="AG743" s="27"/>
      <c r="AH743" s="27"/>
      <c r="AI743" s="27" t="s">
        <v>104</v>
      </c>
      <c r="AJ743" s="27" t="s">
        <v>105</v>
      </c>
      <c r="AK743" s="27" t="s">
        <v>106</v>
      </c>
      <c r="AL743" s="27" t="s">
        <v>857</v>
      </c>
      <c r="AM743" s="27" t="s">
        <v>108</v>
      </c>
      <c r="AN7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7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3" s="27" t="str">
        <f>TEXT(casesIPO[[#This Row],[Created On]],"yyyy / mm")</f>
        <v>2026 / 02</v>
      </c>
      <c r="AS743" s="27" t="str">
        <f>casesIPO[[#This Row],[Interaction Type]]</f>
        <v>Return / Replace / Scrap</v>
      </c>
      <c r="AT7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44" spans="1:46" x14ac:dyDescent="0.25">
      <c r="A744" s="26">
        <v>46077.562303240702</v>
      </c>
      <c r="B744" s="27" t="s">
        <v>4187</v>
      </c>
      <c r="C744" s="27" t="s">
        <v>87</v>
      </c>
      <c r="D744" s="27" t="s">
        <v>88</v>
      </c>
      <c r="E744" s="27" t="s">
        <v>110</v>
      </c>
      <c r="F744" s="27"/>
      <c r="G744" s="27"/>
      <c r="H744" s="27" t="s">
        <v>23</v>
      </c>
      <c r="I744" s="27" t="s">
        <v>91</v>
      </c>
      <c r="J744" s="27" t="s">
        <v>251</v>
      </c>
      <c r="K744" s="27" t="s">
        <v>33</v>
      </c>
      <c r="L744" s="27" t="s">
        <v>4188</v>
      </c>
      <c r="M744" s="27" t="s">
        <v>807</v>
      </c>
      <c r="N744" s="28" t="s">
        <v>4189</v>
      </c>
      <c r="O744" s="27" t="s">
        <v>4190</v>
      </c>
      <c r="P744" s="27" t="s">
        <v>4191</v>
      </c>
      <c r="Q744" s="27">
        <v>1</v>
      </c>
      <c r="R744" s="27" t="s">
        <v>23</v>
      </c>
      <c r="S744" s="27" t="s">
        <v>91</v>
      </c>
      <c r="T744" s="27" t="s">
        <v>251</v>
      </c>
      <c r="U744" s="27" t="s">
        <v>33</v>
      </c>
      <c r="V744" s="27">
        <v>1</v>
      </c>
      <c r="W744" s="27" t="s">
        <v>1034</v>
      </c>
      <c r="X744" s="27" t="s">
        <v>1035</v>
      </c>
      <c r="Y744" s="27"/>
      <c r="Z744" s="27" t="s">
        <v>53</v>
      </c>
      <c r="AA744" s="28"/>
      <c r="AB744" s="27" t="s">
        <v>4192</v>
      </c>
      <c r="AC744" s="29"/>
      <c r="AD744" s="27"/>
      <c r="AE744" s="27"/>
      <c r="AF744" s="27">
        <v>46034.791666666701</v>
      </c>
      <c r="AG744" s="27"/>
      <c r="AH744" s="27"/>
      <c r="AI744" s="27" t="s">
        <v>419</v>
      </c>
      <c r="AJ744" s="27" t="s">
        <v>134</v>
      </c>
      <c r="AK744" s="27" t="s">
        <v>106</v>
      </c>
      <c r="AL744" s="27" t="s">
        <v>680</v>
      </c>
      <c r="AM744" s="27" t="s">
        <v>108</v>
      </c>
      <c r="AN7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7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7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4" s="27" t="str">
        <f>TEXT(casesIPO[[#This Row],[Created On]],"yyyy / mm")</f>
        <v>2026 / 02</v>
      </c>
      <c r="AS744" s="27" t="str">
        <f>casesIPO[[#This Row],[Interaction Type]]</f>
        <v>Return / Replace / Scrap</v>
      </c>
      <c r="AT7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45" spans="1:46" x14ac:dyDescent="0.25">
      <c r="A745" s="26">
        <v>46077.562303240702</v>
      </c>
      <c r="B745" s="27" t="s">
        <v>4187</v>
      </c>
      <c r="C745" s="27" t="s">
        <v>87</v>
      </c>
      <c r="D745" s="27" t="s">
        <v>88</v>
      </c>
      <c r="E745" s="27" t="s">
        <v>110</v>
      </c>
      <c r="F745" s="27"/>
      <c r="G745" s="27"/>
      <c r="H745" s="27" t="s">
        <v>23</v>
      </c>
      <c r="I745" s="27" t="s">
        <v>91</v>
      </c>
      <c r="J745" s="27" t="s">
        <v>251</v>
      </c>
      <c r="K745" s="27" t="s">
        <v>33</v>
      </c>
      <c r="L745" s="27" t="s">
        <v>4188</v>
      </c>
      <c r="M745" s="27" t="s">
        <v>807</v>
      </c>
      <c r="N745" s="28" t="s">
        <v>4189</v>
      </c>
      <c r="O745" s="27" t="s">
        <v>4190</v>
      </c>
      <c r="P745" s="27" t="s">
        <v>4191</v>
      </c>
      <c r="Q745" s="27">
        <v>2</v>
      </c>
      <c r="R745" s="27" t="s">
        <v>23</v>
      </c>
      <c r="S745" s="27" t="s">
        <v>91</v>
      </c>
      <c r="T745" s="27" t="s">
        <v>251</v>
      </c>
      <c r="U745" s="27" t="s">
        <v>33</v>
      </c>
      <c r="V745" s="27">
        <v>1</v>
      </c>
      <c r="W745" s="27" t="s">
        <v>1034</v>
      </c>
      <c r="X745" s="27" t="s">
        <v>1035</v>
      </c>
      <c r="Y745" s="27"/>
      <c r="Z745" s="27" t="s">
        <v>53</v>
      </c>
      <c r="AA745" s="28"/>
      <c r="AB745" s="27" t="s">
        <v>4193</v>
      </c>
      <c r="AC745" s="29"/>
      <c r="AD745" s="27"/>
      <c r="AE745" s="27"/>
      <c r="AF745" s="27">
        <v>46035.791666666701</v>
      </c>
      <c r="AG745" s="27"/>
      <c r="AH745" s="27"/>
      <c r="AI745" s="27" t="s">
        <v>419</v>
      </c>
      <c r="AJ745" s="27" t="s">
        <v>134</v>
      </c>
      <c r="AK745" s="27" t="s">
        <v>106</v>
      </c>
      <c r="AL745" s="27" t="s">
        <v>680</v>
      </c>
      <c r="AM745" s="27" t="s">
        <v>108</v>
      </c>
      <c r="AN7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7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7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5" s="27" t="str">
        <f>TEXT(casesIPO[[#This Row],[Created On]],"yyyy / mm")</f>
        <v>2026 / 02</v>
      </c>
      <c r="AS745" s="27" t="str">
        <f>casesIPO[[#This Row],[Interaction Type]]</f>
        <v>Return / Replace / Scrap</v>
      </c>
      <c r="AT7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46" spans="1:46" x14ac:dyDescent="0.25">
      <c r="A746" s="26">
        <v>46077.562303240702</v>
      </c>
      <c r="B746" s="27" t="s">
        <v>4187</v>
      </c>
      <c r="C746" s="27" t="s">
        <v>87</v>
      </c>
      <c r="D746" s="27" t="s">
        <v>88</v>
      </c>
      <c r="E746" s="27" t="s">
        <v>110</v>
      </c>
      <c r="F746" s="27"/>
      <c r="G746" s="27"/>
      <c r="H746" s="27" t="s">
        <v>23</v>
      </c>
      <c r="I746" s="27" t="s">
        <v>91</v>
      </c>
      <c r="J746" s="27" t="s">
        <v>251</v>
      </c>
      <c r="K746" s="27" t="s">
        <v>33</v>
      </c>
      <c r="L746" s="27" t="s">
        <v>4188</v>
      </c>
      <c r="M746" s="27" t="s">
        <v>807</v>
      </c>
      <c r="N746" s="28" t="s">
        <v>4189</v>
      </c>
      <c r="O746" s="27" t="s">
        <v>4190</v>
      </c>
      <c r="P746" s="27" t="s">
        <v>4191</v>
      </c>
      <c r="Q746" s="27">
        <v>3</v>
      </c>
      <c r="R746" s="27" t="s">
        <v>23</v>
      </c>
      <c r="S746" s="27" t="s">
        <v>91</v>
      </c>
      <c r="T746" s="27" t="s">
        <v>251</v>
      </c>
      <c r="U746" s="27" t="s">
        <v>33</v>
      </c>
      <c r="V746" s="27">
        <v>1</v>
      </c>
      <c r="W746" s="27" t="s">
        <v>1034</v>
      </c>
      <c r="X746" s="27" t="s">
        <v>1035</v>
      </c>
      <c r="Y746" s="27"/>
      <c r="Z746" s="27" t="s">
        <v>53</v>
      </c>
      <c r="AA746" s="28"/>
      <c r="AB746" s="27" t="s">
        <v>4194</v>
      </c>
      <c r="AC746" s="29"/>
      <c r="AD746" s="27"/>
      <c r="AE746" s="27"/>
      <c r="AF746" s="27">
        <v>46034.791666666701</v>
      </c>
      <c r="AG746" s="27"/>
      <c r="AH746" s="27"/>
      <c r="AI746" s="27" t="s">
        <v>419</v>
      </c>
      <c r="AJ746" s="27" t="s">
        <v>134</v>
      </c>
      <c r="AK746" s="27" t="s">
        <v>106</v>
      </c>
      <c r="AL746" s="27" t="s">
        <v>680</v>
      </c>
      <c r="AM746" s="27" t="s">
        <v>108</v>
      </c>
      <c r="AN7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7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7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6" s="27" t="str">
        <f>TEXT(casesIPO[[#This Row],[Created On]],"yyyy / mm")</f>
        <v>2026 / 02</v>
      </c>
      <c r="AS746" s="27" t="str">
        <f>casesIPO[[#This Row],[Interaction Type]]</f>
        <v>Return / Replace / Scrap</v>
      </c>
      <c r="AT7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47" spans="1:46" x14ac:dyDescent="0.25">
      <c r="A747" s="26">
        <v>46077.720648148097</v>
      </c>
      <c r="B747" s="27" t="s">
        <v>4195</v>
      </c>
      <c r="C747" s="27" t="s">
        <v>87</v>
      </c>
      <c r="D747" s="27" t="s">
        <v>88</v>
      </c>
      <c r="E747" s="27" t="s">
        <v>89</v>
      </c>
      <c r="F747" s="27"/>
      <c r="G747" s="27" t="s">
        <v>90</v>
      </c>
      <c r="H747" s="27" t="s">
        <v>18</v>
      </c>
      <c r="I747" s="27" t="s">
        <v>460</v>
      </c>
      <c r="J747" s="27" t="s">
        <v>4196</v>
      </c>
      <c r="K747" s="27" t="s">
        <v>31</v>
      </c>
      <c r="L747" s="27" t="s">
        <v>4197</v>
      </c>
      <c r="M747" s="27" t="s">
        <v>4198</v>
      </c>
      <c r="N747" s="28" t="s">
        <v>4199</v>
      </c>
      <c r="O747" s="27" t="s">
        <v>4200</v>
      </c>
      <c r="P747" s="27" t="s">
        <v>4201</v>
      </c>
      <c r="Q747" s="27">
        <v>1</v>
      </c>
      <c r="R747" s="27" t="s">
        <v>18</v>
      </c>
      <c r="S747" s="27" t="s">
        <v>460</v>
      </c>
      <c r="T747" s="27" t="s">
        <v>4196</v>
      </c>
      <c r="U747" s="27" t="s">
        <v>31</v>
      </c>
      <c r="V747" s="27">
        <v>1</v>
      </c>
      <c r="W747" s="27" t="s">
        <v>266</v>
      </c>
      <c r="X747" s="27" t="s">
        <v>510</v>
      </c>
      <c r="Y747" s="27"/>
      <c r="Z747" s="27" t="s">
        <v>101</v>
      </c>
      <c r="AA747" s="28"/>
      <c r="AB747" s="27" t="s">
        <v>4202</v>
      </c>
      <c r="AC747" s="29" t="s">
        <v>2348</v>
      </c>
      <c r="AD747" s="27"/>
      <c r="AE747" s="27"/>
      <c r="AF747" s="27">
        <v>45876.833333333299</v>
      </c>
      <c r="AG747" s="27"/>
      <c r="AH747" s="27"/>
      <c r="AI747" s="27" t="s">
        <v>104</v>
      </c>
      <c r="AJ747" s="27" t="s">
        <v>105</v>
      </c>
      <c r="AK747" s="27" t="s">
        <v>1733</v>
      </c>
      <c r="AL747" s="27" t="s">
        <v>146</v>
      </c>
      <c r="AM747" s="27" t="s">
        <v>108</v>
      </c>
      <c r="AN7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7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7" s="27" t="str">
        <f>TEXT(casesIPO[[#This Row],[Created On]],"yyyy / mm")</f>
        <v>2026 / 02</v>
      </c>
      <c r="AS747" s="27" t="str">
        <f>casesIPO[[#This Row],[Interaction Type]]</f>
        <v>Return / Replace / Scrap</v>
      </c>
      <c r="AT74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48" spans="1:46" x14ac:dyDescent="0.25">
      <c r="A748" s="26">
        <v>46078.423344907402</v>
      </c>
      <c r="B748" s="27" t="s">
        <v>4203</v>
      </c>
      <c r="C748" s="27" t="s">
        <v>87</v>
      </c>
      <c r="D748" s="27" t="s">
        <v>88</v>
      </c>
      <c r="E748" s="27" t="s">
        <v>89</v>
      </c>
      <c r="F748" s="27"/>
      <c r="G748" s="27" t="s">
        <v>90</v>
      </c>
      <c r="H748" s="27" t="s">
        <v>17</v>
      </c>
      <c r="I748" s="27" t="s">
        <v>148</v>
      </c>
      <c r="J748" s="27" t="s">
        <v>149</v>
      </c>
      <c r="K748" s="27" t="s">
        <v>35</v>
      </c>
      <c r="L748" s="27" t="s">
        <v>4204</v>
      </c>
      <c r="M748" s="27" t="s">
        <v>4205</v>
      </c>
      <c r="N748" s="28" t="s">
        <v>4206</v>
      </c>
      <c r="O748" s="27" t="s">
        <v>4207</v>
      </c>
      <c r="P748" s="27" t="s">
        <v>4208</v>
      </c>
      <c r="Q748" s="27"/>
      <c r="R748" s="27"/>
      <c r="S748" s="27"/>
      <c r="T748" s="27"/>
      <c r="U748" s="27"/>
      <c r="V748" s="27">
        <v>14</v>
      </c>
      <c r="W748" s="27" t="s">
        <v>378</v>
      </c>
      <c r="X748" s="27" t="s">
        <v>379</v>
      </c>
      <c r="Y748" s="27"/>
      <c r="Z748" s="27" t="s">
        <v>285</v>
      </c>
      <c r="AA748" s="28"/>
      <c r="AB748" s="27" t="s">
        <v>4209</v>
      </c>
      <c r="AC748" s="29"/>
      <c r="AD748" s="27"/>
      <c r="AE748" s="27"/>
      <c r="AF748" s="27">
        <v>45644.791666666701</v>
      </c>
      <c r="AG748" s="27"/>
      <c r="AH748" s="27"/>
      <c r="AI748" s="27"/>
      <c r="AJ748" s="27" t="s">
        <v>134</v>
      </c>
      <c r="AK748" s="27" t="s">
        <v>106</v>
      </c>
      <c r="AL748" s="27" t="s">
        <v>1134</v>
      </c>
      <c r="AM748" s="27" t="s">
        <v>108</v>
      </c>
      <c r="AN7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8" s="27" t="str">
        <f>TEXT(casesIPO[[#This Row],[Created On]],"yyyy / mm")</f>
        <v>2026 / 02</v>
      </c>
      <c r="AS748" s="27" t="str">
        <f>casesIPO[[#This Row],[Interaction Type]]</f>
        <v>Return / Replace / Scrap</v>
      </c>
      <c r="AT74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49" spans="1:46" x14ac:dyDescent="0.25">
      <c r="A749" s="26">
        <v>46078.423344907402</v>
      </c>
      <c r="B749" s="27" t="s">
        <v>4203</v>
      </c>
      <c r="C749" s="27" t="s">
        <v>87</v>
      </c>
      <c r="D749" s="27" t="s">
        <v>88</v>
      </c>
      <c r="E749" s="27" t="s">
        <v>89</v>
      </c>
      <c r="F749" s="27"/>
      <c r="G749" s="27" t="s">
        <v>90</v>
      </c>
      <c r="H749" s="27" t="s">
        <v>17</v>
      </c>
      <c r="I749" s="27" t="s">
        <v>148</v>
      </c>
      <c r="J749" s="27" t="s">
        <v>149</v>
      </c>
      <c r="K749" s="27" t="s">
        <v>35</v>
      </c>
      <c r="L749" s="27" t="s">
        <v>4204</v>
      </c>
      <c r="M749" s="27" t="s">
        <v>4205</v>
      </c>
      <c r="N749" s="28" t="s">
        <v>4206</v>
      </c>
      <c r="O749" s="27" t="s">
        <v>4207</v>
      </c>
      <c r="P749" s="27" t="s">
        <v>4208</v>
      </c>
      <c r="Q749" s="27"/>
      <c r="R749" s="27"/>
      <c r="S749" s="27"/>
      <c r="T749" s="27"/>
      <c r="U749" s="27"/>
      <c r="V749" s="27">
        <v>1</v>
      </c>
      <c r="W749" s="27" t="s">
        <v>378</v>
      </c>
      <c r="X749" s="27" t="s">
        <v>379</v>
      </c>
      <c r="Y749" s="27"/>
      <c r="Z749" s="27" t="s">
        <v>285</v>
      </c>
      <c r="AA749" s="28"/>
      <c r="AB749" s="27" t="s">
        <v>4210</v>
      </c>
      <c r="AC749" s="29"/>
      <c r="AD749" s="27"/>
      <c r="AE749" s="27"/>
      <c r="AF749" s="27">
        <v>45644.791666666701</v>
      </c>
      <c r="AG749" s="27"/>
      <c r="AH749" s="27"/>
      <c r="AI749" s="27"/>
      <c r="AJ749" s="27" t="s">
        <v>134</v>
      </c>
      <c r="AK749" s="27" t="s">
        <v>106</v>
      </c>
      <c r="AL749" s="27" t="s">
        <v>1134</v>
      </c>
      <c r="AM749" s="27" t="s">
        <v>108</v>
      </c>
      <c r="AN7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9" s="27" t="str">
        <f>TEXT(casesIPO[[#This Row],[Created On]],"yyyy / mm")</f>
        <v>2026 / 02</v>
      </c>
      <c r="AS749" s="27" t="str">
        <f>casesIPO[[#This Row],[Interaction Type]]</f>
        <v>Return / Replace / Scrap</v>
      </c>
      <c r="AT74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0" spans="1:46" x14ac:dyDescent="0.25">
      <c r="A750" s="26">
        <v>46078.423344907402</v>
      </c>
      <c r="B750" s="27" t="s">
        <v>4203</v>
      </c>
      <c r="C750" s="27" t="s">
        <v>87</v>
      </c>
      <c r="D750" s="27" t="s">
        <v>88</v>
      </c>
      <c r="E750" s="27" t="s">
        <v>89</v>
      </c>
      <c r="F750" s="27"/>
      <c r="G750" s="27" t="s">
        <v>90</v>
      </c>
      <c r="H750" s="27" t="s">
        <v>17</v>
      </c>
      <c r="I750" s="27" t="s">
        <v>148</v>
      </c>
      <c r="J750" s="27" t="s">
        <v>149</v>
      </c>
      <c r="K750" s="27" t="s">
        <v>35</v>
      </c>
      <c r="L750" s="27" t="s">
        <v>4204</v>
      </c>
      <c r="M750" s="27" t="s">
        <v>4205</v>
      </c>
      <c r="N750" s="28" t="s">
        <v>4206</v>
      </c>
      <c r="O750" s="27" t="s">
        <v>4207</v>
      </c>
      <c r="P750" s="27" t="s">
        <v>4208</v>
      </c>
      <c r="Q750" s="27"/>
      <c r="R750" s="27"/>
      <c r="S750" s="27"/>
      <c r="T750" s="27"/>
      <c r="U750" s="27"/>
      <c r="V750" s="27">
        <v>17</v>
      </c>
      <c r="W750" s="27" t="s">
        <v>378</v>
      </c>
      <c r="X750" s="27" t="s">
        <v>379</v>
      </c>
      <c r="Y750" s="27"/>
      <c r="Z750" s="27" t="s">
        <v>285</v>
      </c>
      <c r="AA750" s="28"/>
      <c r="AB750" s="27" t="s">
        <v>4211</v>
      </c>
      <c r="AC750" s="29"/>
      <c r="AD750" s="27"/>
      <c r="AE750" s="27"/>
      <c r="AF750" s="27">
        <v>45644.791666666701</v>
      </c>
      <c r="AG750" s="27"/>
      <c r="AH750" s="27"/>
      <c r="AI750" s="27"/>
      <c r="AJ750" s="27" t="s">
        <v>134</v>
      </c>
      <c r="AK750" s="27" t="s">
        <v>106</v>
      </c>
      <c r="AL750" s="27" t="s">
        <v>1134</v>
      </c>
      <c r="AM750" s="27" t="s">
        <v>108</v>
      </c>
      <c r="AN7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0" s="27" t="str">
        <f>TEXT(casesIPO[[#This Row],[Created On]],"yyyy / mm")</f>
        <v>2026 / 02</v>
      </c>
      <c r="AS750" s="27" t="str">
        <f>casesIPO[[#This Row],[Interaction Type]]</f>
        <v>Return / Replace / Scrap</v>
      </c>
      <c r="AT7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1" spans="1:46" x14ac:dyDescent="0.25">
      <c r="A751" s="26">
        <v>46078.423344907402</v>
      </c>
      <c r="B751" s="27" t="s">
        <v>4203</v>
      </c>
      <c r="C751" s="27" t="s">
        <v>87</v>
      </c>
      <c r="D751" s="27" t="s">
        <v>88</v>
      </c>
      <c r="E751" s="27" t="s">
        <v>89</v>
      </c>
      <c r="F751" s="27"/>
      <c r="G751" s="27" t="s">
        <v>90</v>
      </c>
      <c r="H751" s="27" t="s">
        <v>17</v>
      </c>
      <c r="I751" s="27" t="s">
        <v>148</v>
      </c>
      <c r="J751" s="27" t="s">
        <v>149</v>
      </c>
      <c r="K751" s="27" t="s">
        <v>35</v>
      </c>
      <c r="L751" s="27" t="s">
        <v>4204</v>
      </c>
      <c r="M751" s="27" t="s">
        <v>4205</v>
      </c>
      <c r="N751" s="28" t="s">
        <v>4206</v>
      </c>
      <c r="O751" s="27" t="s">
        <v>4207</v>
      </c>
      <c r="P751" s="27" t="s">
        <v>4208</v>
      </c>
      <c r="Q751" s="27"/>
      <c r="R751" s="27"/>
      <c r="S751" s="27"/>
      <c r="T751" s="27"/>
      <c r="U751" s="27"/>
      <c r="V751" s="27">
        <v>1</v>
      </c>
      <c r="W751" s="27" t="s">
        <v>378</v>
      </c>
      <c r="X751" s="27" t="s">
        <v>379</v>
      </c>
      <c r="Y751" s="27"/>
      <c r="Z751" s="27" t="s">
        <v>285</v>
      </c>
      <c r="AA751" s="28"/>
      <c r="AB751" s="27" t="s">
        <v>4212</v>
      </c>
      <c r="AC751" s="29"/>
      <c r="AD751" s="27"/>
      <c r="AE751" s="27"/>
      <c r="AF751" s="27">
        <v>45644.791666666701</v>
      </c>
      <c r="AG751" s="27"/>
      <c r="AH751" s="27"/>
      <c r="AI751" s="27"/>
      <c r="AJ751" s="27" t="s">
        <v>134</v>
      </c>
      <c r="AK751" s="27" t="s">
        <v>106</v>
      </c>
      <c r="AL751" s="27" t="s">
        <v>1134</v>
      </c>
      <c r="AM751" s="27" t="s">
        <v>108</v>
      </c>
      <c r="AN7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1" s="27" t="str">
        <f>TEXT(casesIPO[[#This Row],[Created On]],"yyyy / mm")</f>
        <v>2026 / 02</v>
      </c>
      <c r="AS751" s="27" t="str">
        <f>casesIPO[[#This Row],[Interaction Type]]</f>
        <v>Return / Replace / Scrap</v>
      </c>
      <c r="AT7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2" spans="1:46" x14ac:dyDescent="0.25">
      <c r="A752" s="26">
        <v>46079.435671296298</v>
      </c>
      <c r="B752" s="27" t="s">
        <v>4213</v>
      </c>
      <c r="C752" s="27" t="s">
        <v>87</v>
      </c>
      <c r="D752" s="27" t="s">
        <v>88</v>
      </c>
      <c r="E752" s="27" t="s">
        <v>89</v>
      </c>
      <c r="F752" s="27"/>
      <c r="G752" s="27" t="s">
        <v>90</v>
      </c>
      <c r="H752" s="27" t="s">
        <v>17</v>
      </c>
      <c r="I752" s="27" t="s">
        <v>148</v>
      </c>
      <c r="J752" s="27" t="s">
        <v>265</v>
      </c>
      <c r="K752" s="27" t="s">
        <v>35</v>
      </c>
      <c r="L752" s="27" t="s">
        <v>4214</v>
      </c>
      <c r="M752" s="27" t="s">
        <v>1021</v>
      </c>
      <c r="N752" s="28" t="s">
        <v>4215</v>
      </c>
      <c r="O752" s="27" t="s">
        <v>4216</v>
      </c>
      <c r="P752" s="27" t="s">
        <v>4217</v>
      </c>
      <c r="Q752" s="27"/>
      <c r="R752" s="27"/>
      <c r="S752" s="27"/>
      <c r="T752" s="27"/>
      <c r="U752" s="27"/>
      <c r="V752" s="27">
        <v>2</v>
      </c>
      <c r="W752" s="27"/>
      <c r="X752" s="27"/>
      <c r="Y752" s="27"/>
      <c r="Z752" s="27"/>
      <c r="AA752" s="28"/>
      <c r="AB752" s="27" t="s">
        <v>4218</v>
      </c>
      <c r="AC752" s="29"/>
      <c r="AD752" s="27"/>
      <c r="AE752" s="27"/>
      <c r="AF752" s="27">
        <v>45972.791666666701</v>
      </c>
      <c r="AG752" s="27"/>
      <c r="AH752" s="27"/>
      <c r="AI752" s="27"/>
      <c r="AJ752" s="27" t="s">
        <v>134</v>
      </c>
      <c r="AK752" s="27" t="s">
        <v>106</v>
      </c>
      <c r="AL752" s="27" t="s">
        <v>106</v>
      </c>
      <c r="AM752" s="27" t="s">
        <v>108</v>
      </c>
      <c r="AN7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2" s="27" t="str">
        <f>TEXT(casesIPO[[#This Row],[Created On]],"yyyy / mm")</f>
        <v>2026 / 02</v>
      </c>
      <c r="AS752" s="27" t="str">
        <f>casesIPO[[#This Row],[Interaction Type]]</f>
        <v>Return / Replace / Scrap</v>
      </c>
      <c r="AT75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53" spans="1:46" x14ac:dyDescent="0.25">
      <c r="A753" s="26">
        <v>46079.435671296298</v>
      </c>
      <c r="B753" s="27" t="s">
        <v>4213</v>
      </c>
      <c r="C753" s="27" t="s">
        <v>87</v>
      </c>
      <c r="D753" s="27" t="s">
        <v>88</v>
      </c>
      <c r="E753" s="27" t="s">
        <v>89</v>
      </c>
      <c r="F753" s="27"/>
      <c r="G753" s="27" t="s">
        <v>90</v>
      </c>
      <c r="H753" s="27" t="s">
        <v>17</v>
      </c>
      <c r="I753" s="27" t="s">
        <v>148</v>
      </c>
      <c r="J753" s="27" t="s">
        <v>265</v>
      </c>
      <c r="K753" s="27" t="s">
        <v>35</v>
      </c>
      <c r="L753" s="27" t="s">
        <v>4214</v>
      </c>
      <c r="M753" s="27" t="s">
        <v>1021</v>
      </c>
      <c r="N753" s="28" t="s">
        <v>4215</v>
      </c>
      <c r="O753" s="27" t="s">
        <v>4216</v>
      </c>
      <c r="P753" s="27" t="s">
        <v>4217</v>
      </c>
      <c r="Q753" s="27"/>
      <c r="R753" s="27"/>
      <c r="S753" s="27"/>
      <c r="T753" s="27"/>
      <c r="U753" s="27"/>
      <c r="V753" s="27">
        <v>1</v>
      </c>
      <c r="W753" s="27"/>
      <c r="X753" s="27"/>
      <c r="Y753" s="27"/>
      <c r="Z753" s="27"/>
      <c r="AA753" s="28"/>
      <c r="AB753" s="27" t="s">
        <v>4219</v>
      </c>
      <c r="AC753" s="29"/>
      <c r="AD753" s="27"/>
      <c r="AE753" s="27"/>
      <c r="AF753" s="27">
        <v>45972.791666666701</v>
      </c>
      <c r="AG753" s="27"/>
      <c r="AH753" s="27"/>
      <c r="AI753" s="27"/>
      <c r="AJ753" s="27" t="s">
        <v>134</v>
      </c>
      <c r="AK753" s="27" t="s">
        <v>106</v>
      </c>
      <c r="AL753" s="27" t="s">
        <v>106</v>
      </c>
      <c r="AM753" s="27" t="s">
        <v>108</v>
      </c>
      <c r="AN7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3" s="27" t="str">
        <f>TEXT(casesIPO[[#This Row],[Created On]],"yyyy / mm")</f>
        <v>2026 / 02</v>
      </c>
      <c r="AS753" s="27" t="str">
        <f>casesIPO[[#This Row],[Interaction Type]]</f>
        <v>Return / Replace / Scrap</v>
      </c>
      <c r="AT7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54" spans="1:46" x14ac:dyDescent="0.25">
      <c r="A754" s="26">
        <v>46079.542858796303</v>
      </c>
      <c r="B754" s="27" t="s">
        <v>4220</v>
      </c>
      <c r="C754" s="27" t="s">
        <v>87</v>
      </c>
      <c r="D754" s="27" t="s">
        <v>88</v>
      </c>
      <c r="E754" s="27" t="s">
        <v>110</v>
      </c>
      <c r="F754" s="27"/>
      <c r="G754" s="27"/>
      <c r="H754" s="27" t="s">
        <v>720</v>
      </c>
      <c r="I754" s="27" t="s">
        <v>91</v>
      </c>
      <c r="J754" s="27" t="s">
        <v>92</v>
      </c>
      <c r="K754" s="27" t="s">
        <v>33</v>
      </c>
      <c r="L754" s="27" t="s">
        <v>4221</v>
      </c>
      <c r="M754" s="27" t="s">
        <v>4222</v>
      </c>
      <c r="N754" s="28" t="s">
        <v>4223</v>
      </c>
      <c r="O754" s="27" t="s">
        <v>4224</v>
      </c>
      <c r="P754" s="27" t="s">
        <v>4225</v>
      </c>
      <c r="Q754" s="27">
        <v>3</v>
      </c>
      <c r="R754" s="27"/>
      <c r="S754" s="27"/>
      <c r="T754" s="27"/>
      <c r="U754" s="27"/>
      <c r="V754" s="27">
        <v>1</v>
      </c>
      <c r="W754" s="27"/>
      <c r="X754" s="27"/>
      <c r="Y754" s="27"/>
      <c r="Z754" s="27"/>
      <c r="AA754" s="28"/>
      <c r="AB754" s="27" t="s">
        <v>4164</v>
      </c>
      <c r="AC754" s="29"/>
      <c r="AD754" s="27"/>
      <c r="AE754" s="27"/>
      <c r="AF754" s="27">
        <v>45950.833333333299</v>
      </c>
      <c r="AG754" s="27"/>
      <c r="AH754" s="27"/>
      <c r="AI754" s="27"/>
      <c r="AJ754" s="27" t="s">
        <v>134</v>
      </c>
      <c r="AK754" s="27" t="s">
        <v>106</v>
      </c>
      <c r="AL754" s="27" t="s">
        <v>106</v>
      </c>
      <c r="AM754" s="27" t="s">
        <v>108</v>
      </c>
      <c r="AN7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4" s="27" t="str">
        <f>TEXT(casesIPO[[#This Row],[Created On]],"yyyy / mm")</f>
        <v>2026 / 02</v>
      </c>
      <c r="AS754" s="27" t="str">
        <f>casesIPO[[#This Row],[Interaction Type]]</f>
        <v>Return / Replace / Scrap</v>
      </c>
      <c r="AT75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55" spans="1:46" x14ac:dyDescent="0.25">
      <c r="A755" s="26">
        <v>46079.543067129598</v>
      </c>
      <c r="B755" s="27" t="s">
        <v>4226</v>
      </c>
      <c r="C755" s="27" t="s">
        <v>87</v>
      </c>
      <c r="D755" s="27" t="s">
        <v>88</v>
      </c>
      <c r="E755" s="27" t="s">
        <v>89</v>
      </c>
      <c r="F755" s="27"/>
      <c r="G755" s="27" t="s">
        <v>90</v>
      </c>
      <c r="H755" s="27" t="s">
        <v>18</v>
      </c>
      <c r="I755" s="27" t="s">
        <v>460</v>
      </c>
      <c r="J755" s="27" t="s">
        <v>4196</v>
      </c>
      <c r="K755" s="27" t="s">
        <v>32</v>
      </c>
      <c r="L755" s="27" t="s">
        <v>4227</v>
      </c>
      <c r="M755" s="27" t="s">
        <v>1206</v>
      </c>
      <c r="N755" s="28" t="s">
        <v>4228</v>
      </c>
      <c r="O755" s="27" t="s">
        <v>4229</v>
      </c>
      <c r="P755" s="27" t="s">
        <v>4230</v>
      </c>
      <c r="Q755" s="27"/>
      <c r="R755" s="27"/>
      <c r="S755" s="27"/>
      <c r="T755" s="27"/>
      <c r="U755" s="27"/>
      <c r="V755" s="27">
        <v>1</v>
      </c>
      <c r="W755" s="27" t="s">
        <v>378</v>
      </c>
      <c r="X755" s="27" t="s">
        <v>379</v>
      </c>
      <c r="Y755" s="27"/>
      <c r="Z755" s="27" t="s">
        <v>285</v>
      </c>
      <c r="AA755" s="28"/>
      <c r="AB755" s="27" t="s">
        <v>4231</v>
      </c>
      <c r="AC755" s="29"/>
      <c r="AD755" s="27"/>
      <c r="AE755" s="27"/>
      <c r="AF755" s="27">
        <v>45938.833333333299</v>
      </c>
      <c r="AG755" s="27"/>
      <c r="AH755" s="27"/>
      <c r="AI755" s="27"/>
      <c r="AJ755" s="27" t="s">
        <v>134</v>
      </c>
      <c r="AK755" s="27" t="s">
        <v>106</v>
      </c>
      <c r="AL755" s="27" t="s">
        <v>106</v>
      </c>
      <c r="AM755" s="27" t="s">
        <v>108</v>
      </c>
      <c r="AN7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5" s="27" t="str">
        <f>TEXT(casesIPO[[#This Row],[Created On]],"yyyy / mm")</f>
        <v>2026 / 02</v>
      </c>
      <c r="AS755" s="27" t="str">
        <f>casesIPO[[#This Row],[Interaction Type]]</f>
        <v>Return / Replace / Scrap</v>
      </c>
      <c r="AT75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6" spans="1:46" x14ac:dyDescent="0.25">
      <c r="A756" s="26">
        <v>46079.554884259298</v>
      </c>
      <c r="B756" s="27" t="s">
        <v>4232</v>
      </c>
      <c r="C756" s="27" t="s">
        <v>87</v>
      </c>
      <c r="D756" s="27" t="s">
        <v>88</v>
      </c>
      <c r="E756" s="27" t="s">
        <v>89</v>
      </c>
      <c r="F756" s="27"/>
      <c r="G756" s="27" t="s">
        <v>168</v>
      </c>
      <c r="H756" s="27" t="s">
        <v>14</v>
      </c>
      <c r="I756" s="27" t="s">
        <v>182</v>
      </c>
      <c r="J756" s="27" t="s">
        <v>1990</v>
      </c>
      <c r="K756" s="27" t="s">
        <v>34</v>
      </c>
      <c r="L756" s="27" t="s">
        <v>4233</v>
      </c>
      <c r="M756" s="27" t="s">
        <v>94</v>
      </c>
      <c r="N756" s="28" t="s">
        <v>4234</v>
      </c>
      <c r="O756" s="27" t="s">
        <v>4235</v>
      </c>
      <c r="P756" s="27" t="s">
        <v>4234</v>
      </c>
      <c r="Q756" s="27">
        <v>4</v>
      </c>
      <c r="R756" s="27" t="s">
        <v>14</v>
      </c>
      <c r="S756" s="27" t="s">
        <v>182</v>
      </c>
      <c r="T756" s="27" t="s">
        <v>946</v>
      </c>
      <c r="U756" s="27" t="s">
        <v>34</v>
      </c>
      <c r="V756" s="27">
        <v>1</v>
      </c>
      <c r="W756" s="27" t="s">
        <v>714</v>
      </c>
      <c r="X756" s="27" t="s">
        <v>2578</v>
      </c>
      <c r="Y756" s="27"/>
      <c r="Z756" s="27" t="s">
        <v>101</v>
      </c>
      <c r="AA756" s="28"/>
      <c r="AB756" s="27" t="s">
        <v>4236</v>
      </c>
      <c r="AC756" s="29" t="s">
        <v>3583</v>
      </c>
      <c r="AD756" s="27"/>
      <c r="AE756" s="27"/>
      <c r="AF756" s="27">
        <v>45789.833333333299</v>
      </c>
      <c r="AG756" s="27"/>
      <c r="AH756" s="27"/>
      <c r="AI756" s="27" t="s">
        <v>178</v>
      </c>
      <c r="AJ756" s="27" t="s">
        <v>134</v>
      </c>
      <c r="AK756" s="27" t="s">
        <v>106</v>
      </c>
      <c r="AL756" s="27" t="s">
        <v>192</v>
      </c>
      <c r="AM756" s="27" t="s">
        <v>108</v>
      </c>
      <c r="AN7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7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7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Programming</v>
      </c>
      <c r="AQ7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6" s="27" t="str">
        <f>TEXT(casesIPO[[#This Row],[Created On]],"yyyy / mm")</f>
        <v>2026 / 02</v>
      </c>
      <c r="AS756" s="27" t="str">
        <f>casesIPO[[#This Row],[Interaction Type]]</f>
        <v>Return / Replace / Scrap</v>
      </c>
      <c r="AT7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7" spans="1:46" x14ac:dyDescent="0.25">
      <c r="A757" s="26">
        <v>46079.651550925897</v>
      </c>
      <c r="B757" s="27" t="s">
        <v>4237</v>
      </c>
      <c r="C757" s="27" t="s">
        <v>87</v>
      </c>
      <c r="D757" s="27" t="s">
        <v>88</v>
      </c>
      <c r="E757" s="27" t="s">
        <v>89</v>
      </c>
      <c r="F757" s="27"/>
      <c r="G757" s="27" t="s">
        <v>168</v>
      </c>
      <c r="H757" s="27" t="s">
        <v>720</v>
      </c>
      <c r="I757" s="27" t="s">
        <v>148</v>
      </c>
      <c r="J757" s="27" t="s">
        <v>1248</v>
      </c>
      <c r="K757" s="27" t="s">
        <v>31</v>
      </c>
      <c r="L757" s="27" t="s">
        <v>4238</v>
      </c>
      <c r="M757" s="27" t="s">
        <v>4239</v>
      </c>
      <c r="N757" s="28" t="s">
        <v>4240</v>
      </c>
      <c r="O757" s="27" t="s">
        <v>4241</v>
      </c>
      <c r="P757" s="27"/>
      <c r="Q757" s="27"/>
      <c r="R757" s="27" t="s">
        <v>720</v>
      </c>
      <c r="S757" s="27" t="s">
        <v>148</v>
      </c>
      <c r="T757" s="27" t="s">
        <v>1248</v>
      </c>
      <c r="U757" s="27" t="s">
        <v>31</v>
      </c>
      <c r="V757" s="27">
        <v>10</v>
      </c>
      <c r="W757" s="27" t="s">
        <v>98</v>
      </c>
      <c r="X757" s="27" t="s">
        <v>317</v>
      </c>
      <c r="Y757" s="27"/>
      <c r="Z757" s="27" t="s">
        <v>101</v>
      </c>
      <c r="AA757" s="28"/>
      <c r="AB757" s="27"/>
      <c r="AC757" s="29" t="s">
        <v>1756</v>
      </c>
      <c r="AD757" s="27" t="s">
        <v>1930</v>
      </c>
      <c r="AE757" s="27"/>
      <c r="AF757" s="27">
        <v>44426.833333333299</v>
      </c>
      <c r="AG757" s="27"/>
      <c r="AH757" s="27"/>
      <c r="AI757" s="27" t="s">
        <v>104</v>
      </c>
      <c r="AJ757" s="27" t="s">
        <v>134</v>
      </c>
      <c r="AK757" s="27" t="s">
        <v>555</v>
      </c>
      <c r="AL757" s="27" t="s">
        <v>555</v>
      </c>
      <c r="AM757" s="27" t="s">
        <v>108</v>
      </c>
      <c r="AN7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7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7" s="27" t="str">
        <f>TEXT(casesIPO[[#This Row],[Created On]],"yyyy / mm")</f>
        <v>2026 / 02</v>
      </c>
      <c r="AS757" s="27" t="str">
        <f>casesIPO[[#This Row],[Interaction Type]]</f>
        <v>Return / Replace / Scrap</v>
      </c>
      <c r="AT75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8" spans="1:46" x14ac:dyDescent="0.25">
      <c r="A758" s="26">
        <v>46079.748599537001</v>
      </c>
      <c r="B758" s="27" t="s">
        <v>4242</v>
      </c>
      <c r="C758" s="27" t="s">
        <v>87</v>
      </c>
      <c r="D758" s="27" t="s">
        <v>88</v>
      </c>
      <c r="E758" s="27" t="s">
        <v>89</v>
      </c>
      <c r="F758" s="27"/>
      <c r="G758" s="27" t="s">
        <v>90</v>
      </c>
      <c r="H758" s="27" t="s">
        <v>720</v>
      </c>
      <c r="I758" s="27" t="s">
        <v>148</v>
      </c>
      <c r="J758" s="27" t="s">
        <v>1888</v>
      </c>
      <c r="K758" s="27" t="s">
        <v>31</v>
      </c>
      <c r="L758" s="27" t="s">
        <v>4243</v>
      </c>
      <c r="M758" s="27" t="s">
        <v>4244</v>
      </c>
      <c r="N758" s="28" t="s">
        <v>4245</v>
      </c>
      <c r="O758" s="27" t="s">
        <v>4246</v>
      </c>
      <c r="P758" s="27"/>
      <c r="Q758" s="27"/>
      <c r="R758" s="27" t="s">
        <v>720</v>
      </c>
      <c r="S758" s="27" t="s">
        <v>148</v>
      </c>
      <c r="T758" s="27" t="s">
        <v>1888</v>
      </c>
      <c r="U758" s="27" t="s">
        <v>31</v>
      </c>
      <c r="V758" s="27">
        <v>1</v>
      </c>
      <c r="W758" s="27" t="s">
        <v>98</v>
      </c>
      <c r="X758" s="27" t="s">
        <v>1070</v>
      </c>
      <c r="Y758" s="27"/>
      <c r="Z758" s="27" t="s">
        <v>101</v>
      </c>
      <c r="AA758" s="28"/>
      <c r="AB758" s="27"/>
      <c r="AC758" s="29" t="s">
        <v>3621</v>
      </c>
      <c r="AD758" s="27" t="s">
        <v>1930</v>
      </c>
      <c r="AE758" s="27"/>
      <c r="AF758" s="27">
        <v>46036.791666666701</v>
      </c>
      <c r="AG758" s="27"/>
      <c r="AH758" s="27"/>
      <c r="AI758" s="27" t="s">
        <v>104</v>
      </c>
      <c r="AJ758" s="27" t="s">
        <v>134</v>
      </c>
      <c r="AK758" s="27" t="s">
        <v>555</v>
      </c>
      <c r="AL758" s="27" t="s">
        <v>555</v>
      </c>
      <c r="AM758" s="27" t="s">
        <v>108</v>
      </c>
      <c r="AN7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7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7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8" s="27" t="str">
        <f>TEXT(casesIPO[[#This Row],[Created On]],"yyyy / mm")</f>
        <v>2026 / 02</v>
      </c>
      <c r="AS758" s="27" t="str">
        <f>casesIPO[[#This Row],[Interaction Type]]</f>
        <v>Return / Replace / Scrap</v>
      </c>
      <c r="AT7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9" spans="1:46" x14ac:dyDescent="0.25">
      <c r="A759" s="26">
        <v>46080.338750000003</v>
      </c>
      <c r="B759" s="27" t="s">
        <v>4247</v>
      </c>
      <c r="C759" s="27" t="s">
        <v>87</v>
      </c>
      <c r="D759" s="27" t="s">
        <v>194</v>
      </c>
      <c r="E759" s="27" t="s">
        <v>859</v>
      </c>
      <c r="F759" s="27"/>
      <c r="G759" s="27"/>
      <c r="H759" s="27" t="s">
        <v>24</v>
      </c>
      <c r="I759" s="27" t="s">
        <v>111</v>
      </c>
      <c r="J759" s="27" t="s">
        <v>600</v>
      </c>
      <c r="K759" s="27" t="s">
        <v>33</v>
      </c>
      <c r="L759" s="27" t="s">
        <v>4248</v>
      </c>
      <c r="M759" s="27" t="s">
        <v>872</v>
      </c>
      <c r="N759" s="28" t="s">
        <v>4249</v>
      </c>
      <c r="O759" s="27" t="s">
        <v>4250</v>
      </c>
      <c r="P759" s="27" t="s">
        <v>4251</v>
      </c>
      <c r="Q759" s="27"/>
      <c r="R759" s="27" t="s">
        <v>24</v>
      </c>
      <c r="S759" s="27" t="s">
        <v>111</v>
      </c>
      <c r="T759" s="27" t="s">
        <v>600</v>
      </c>
      <c r="U759" s="27" t="s">
        <v>33</v>
      </c>
      <c r="V759" s="27">
        <v>1</v>
      </c>
      <c r="W759" s="27" t="s">
        <v>1327</v>
      </c>
      <c r="X759" s="27" t="s">
        <v>3822</v>
      </c>
      <c r="Y759" s="27"/>
      <c r="Z759" s="27" t="s">
        <v>285</v>
      </c>
      <c r="AA759" s="28"/>
      <c r="AB759" s="27"/>
      <c r="AC759" s="29"/>
      <c r="AD759" s="27"/>
      <c r="AE759" s="27"/>
      <c r="AF759" s="27">
        <v>46064</v>
      </c>
      <c r="AG759" s="27"/>
      <c r="AH759" s="27"/>
      <c r="AI759" s="27" t="s">
        <v>204</v>
      </c>
      <c r="AJ759" s="27" t="s">
        <v>105</v>
      </c>
      <c r="AK759" s="27" t="s">
        <v>664</v>
      </c>
      <c r="AL759" s="27" t="s">
        <v>664</v>
      </c>
      <c r="AM759" s="27" t="s">
        <v>108</v>
      </c>
      <c r="AN7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7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7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Distrib / Factory - Incorrect Freight</v>
      </c>
      <c r="AQ7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9" s="27" t="str">
        <f>TEXT(casesIPO[[#This Row],[Created On]],"yyyy / mm")</f>
        <v>2026 / 02</v>
      </c>
      <c r="AS759" s="27" t="str">
        <f>casesIPO[[#This Row],[Interaction Type]]</f>
        <v>Credit / Debit Request</v>
      </c>
      <c r="AT7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60" spans="1:46" x14ac:dyDescent="0.25">
      <c r="A760" s="26">
        <v>46080.454224537003</v>
      </c>
      <c r="B760" s="27" t="s">
        <v>4252</v>
      </c>
      <c r="C760" s="27" t="s">
        <v>87</v>
      </c>
      <c r="D760" s="27" t="s">
        <v>88</v>
      </c>
      <c r="E760" s="27" t="s">
        <v>110</v>
      </c>
      <c r="F760" s="27"/>
      <c r="G760" s="27"/>
      <c r="H760" s="27" t="s">
        <v>23</v>
      </c>
      <c r="I760" s="27" t="s">
        <v>91</v>
      </c>
      <c r="J760" s="27" t="s">
        <v>2969</v>
      </c>
      <c r="K760" s="27" t="s">
        <v>33</v>
      </c>
      <c r="L760" s="27" t="s">
        <v>4253</v>
      </c>
      <c r="M760" s="27" t="s">
        <v>1906</v>
      </c>
      <c r="N760" s="28" t="s">
        <v>4254</v>
      </c>
      <c r="O760" s="27" t="s">
        <v>4255</v>
      </c>
      <c r="P760" s="27" t="s">
        <v>4256</v>
      </c>
      <c r="Q760" s="27">
        <v>2</v>
      </c>
      <c r="R760" s="27"/>
      <c r="S760" s="27"/>
      <c r="T760" s="27"/>
      <c r="U760" s="27"/>
      <c r="V760" s="27">
        <v>22</v>
      </c>
      <c r="W760" s="27"/>
      <c r="X760" s="27"/>
      <c r="Y760" s="27"/>
      <c r="Z760" s="27"/>
      <c r="AA760" s="28"/>
      <c r="AB760" s="27" t="s">
        <v>4257</v>
      </c>
      <c r="AC760" s="29"/>
      <c r="AD760" s="27"/>
      <c r="AE760" s="27"/>
      <c r="AF760" s="27">
        <v>46075.791666666701</v>
      </c>
      <c r="AG760" s="27"/>
      <c r="AH760" s="27"/>
      <c r="AI760" s="27"/>
      <c r="AJ760" s="27" t="s">
        <v>134</v>
      </c>
      <c r="AK760" s="27" t="s">
        <v>106</v>
      </c>
      <c r="AL760" s="27" t="s">
        <v>106</v>
      </c>
      <c r="AM760" s="27" t="s">
        <v>108</v>
      </c>
      <c r="AN7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0" s="27" t="str">
        <f>TEXT(casesIPO[[#This Row],[Created On]],"yyyy / mm")</f>
        <v>2026 / 02</v>
      </c>
      <c r="AS760" s="27" t="str">
        <f>casesIPO[[#This Row],[Interaction Type]]</f>
        <v>Return / Replace / Scrap</v>
      </c>
      <c r="AT7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61" spans="1:46" x14ac:dyDescent="0.25">
      <c r="A761" s="26">
        <v>46080.456006944398</v>
      </c>
      <c r="B761" s="27" t="s">
        <v>4258</v>
      </c>
      <c r="C761" s="27" t="s">
        <v>87</v>
      </c>
      <c r="D761" s="27" t="s">
        <v>88</v>
      </c>
      <c r="E761" s="27" t="s">
        <v>89</v>
      </c>
      <c r="F761" s="27"/>
      <c r="G761" s="27" t="s">
        <v>168</v>
      </c>
      <c r="H761" s="27" t="s">
        <v>23</v>
      </c>
      <c r="I761" s="27" t="s">
        <v>91</v>
      </c>
      <c r="J761" s="27" t="s">
        <v>92</v>
      </c>
      <c r="K761" s="27" t="s">
        <v>33</v>
      </c>
      <c r="L761" s="27" t="s">
        <v>4259</v>
      </c>
      <c r="M761" s="27" t="s">
        <v>4260</v>
      </c>
      <c r="N761" s="28" t="s">
        <v>4261</v>
      </c>
      <c r="O761" s="27" t="s">
        <v>4262</v>
      </c>
      <c r="P761" s="27"/>
      <c r="Q761" s="27"/>
      <c r="R761" s="27" t="s">
        <v>23</v>
      </c>
      <c r="S761" s="27" t="s">
        <v>91</v>
      </c>
      <c r="T761" s="27" t="s">
        <v>92</v>
      </c>
      <c r="U761" s="27" t="s">
        <v>33</v>
      </c>
      <c r="V761" s="27">
        <v>1</v>
      </c>
      <c r="W761" s="27" t="s">
        <v>266</v>
      </c>
      <c r="X761" s="27" t="s">
        <v>629</v>
      </c>
      <c r="Y761" s="27" t="s">
        <v>3981</v>
      </c>
      <c r="Z761" s="27" t="s">
        <v>101</v>
      </c>
      <c r="AA761" s="28"/>
      <c r="AB761" s="27" t="s">
        <v>4263</v>
      </c>
      <c r="AC761" s="29" t="s">
        <v>3983</v>
      </c>
      <c r="AD761" s="27"/>
      <c r="AE761" s="27"/>
      <c r="AF761" s="27"/>
      <c r="AG761" s="27">
        <v>46080</v>
      </c>
      <c r="AH761" s="27"/>
      <c r="AI761" s="27" t="s">
        <v>104</v>
      </c>
      <c r="AJ761" s="27" t="s">
        <v>134</v>
      </c>
      <c r="AK761" s="27" t="s">
        <v>1918</v>
      </c>
      <c r="AL761" s="27" t="s">
        <v>1918</v>
      </c>
      <c r="AM761" s="27" t="s">
        <v>108</v>
      </c>
      <c r="AN7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7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Solenoid Not Pulling / Releasing</v>
      </c>
      <c r="AR761" s="27" t="str">
        <f>TEXT(casesIPO[[#This Row],[Created On]],"yyyy / mm")</f>
        <v>2026 / 02</v>
      </c>
      <c r="AS761" s="27" t="str">
        <f>casesIPO[[#This Row],[Interaction Type]]</f>
        <v>Return / Replace / Scrap</v>
      </c>
      <c r="AT7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62" spans="1:46" x14ac:dyDescent="0.25">
      <c r="A762" s="26">
        <v>46080.475555555597</v>
      </c>
      <c r="B762" s="27" t="s">
        <v>4264</v>
      </c>
      <c r="C762" s="27" t="s">
        <v>87</v>
      </c>
      <c r="D762" s="27" t="s">
        <v>88</v>
      </c>
      <c r="E762" s="27" t="s">
        <v>110</v>
      </c>
      <c r="F762" s="27"/>
      <c r="G762" s="27"/>
      <c r="H762" s="27" t="s">
        <v>23</v>
      </c>
      <c r="I762" s="27" t="s">
        <v>91</v>
      </c>
      <c r="J762" s="27" t="s">
        <v>92</v>
      </c>
      <c r="K762" s="27" t="s">
        <v>33</v>
      </c>
      <c r="L762" s="27" t="s">
        <v>4265</v>
      </c>
      <c r="M762" s="27" t="s">
        <v>1906</v>
      </c>
      <c r="N762" s="28" t="s">
        <v>4254</v>
      </c>
      <c r="O762" s="27" t="s">
        <v>4255</v>
      </c>
      <c r="P762" s="27" t="s">
        <v>4266</v>
      </c>
      <c r="Q762" s="27">
        <v>14</v>
      </c>
      <c r="R762" s="27"/>
      <c r="S762" s="27"/>
      <c r="T762" s="27"/>
      <c r="U762" s="27"/>
      <c r="V762" s="27">
        <v>2</v>
      </c>
      <c r="W762" s="27"/>
      <c r="X762" s="27"/>
      <c r="Y762" s="27"/>
      <c r="Z762" s="27"/>
      <c r="AA762" s="28"/>
      <c r="AB762" s="27" t="s">
        <v>257</v>
      </c>
      <c r="AC762" s="29"/>
      <c r="AD762" s="27"/>
      <c r="AE762" s="27"/>
      <c r="AF762" s="27">
        <v>46077.791666666701</v>
      </c>
      <c r="AG762" s="27"/>
      <c r="AH762" s="27"/>
      <c r="AI762" s="27"/>
      <c r="AJ762" s="27" t="s">
        <v>134</v>
      </c>
      <c r="AK762" s="27" t="s">
        <v>106</v>
      </c>
      <c r="AL762" s="27" t="s">
        <v>106</v>
      </c>
      <c r="AM762" s="27" t="s">
        <v>108</v>
      </c>
      <c r="AN7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2" s="27" t="str">
        <f>TEXT(casesIPO[[#This Row],[Created On]],"yyyy / mm")</f>
        <v>2026 / 02</v>
      </c>
      <c r="AS762" s="27" t="str">
        <f>casesIPO[[#This Row],[Interaction Type]]</f>
        <v>Return / Replace / Scrap</v>
      </c>
      <c r="AT7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63" spans="1:46" x14ac:dyDescent="0.25">
      <c r="A763" s="26">
        <v>46080.509537037004</v>
      </c>
      <c r="B763" s="27" t="s">
        <v>4267</v>
      </c>
      <c r="C763" s="27" t="s">
        <v>87</v>
      </c>
      <c r="D763" s="27" t="s">
        <v>88</v>
      </c>
      <c r="E763" s="27" t="s">
        <v>110</v>
      </c>
      <c r="F763" s="27"/>
      <c r="G763" s="27"/>
      <c r="H763" s="27" t="s">
        <v>23</v>
      </c>
      <c r="I763" s="27" t="s">
        <v>91</v>
      </c>
      <c r="J763" s="27" t="s">
        <v>92</v>
      </c>
      <c r="K763" s="27" t="s">
        <v>33</v>
      </c>
      <c r="L763" s="27" t="s">
        <v>4268</v>
      </c>
      <c r="M763" s="27" t="s">
        <v>1021</v>
      </c>
      <c r="N763" s="28" t="s">
        <v>4269</v>
      </c>
      <c r="O763" s="27" t="s">
        <v>4270</v>
      </c>
      <c r="P763" s="27" t="s">
        <v>4271</v>
      </c>
      <c r="Q763" s="27">
        <v>1</v>
      </c>
      <c r="R763" s="27"/>
      <c r="S763" s="27"/>
      <c r="T763" s="27"/>
      <c r="U763" s="27"/>
      <c r="V763" s="27">
        <v>2</v>
      </c>
      <c r="W763" s="27"/>
      <c r="X763" s="27"/>
      <c r="Y763" s="27"/>
      <c r="Z763" s="27"/>
      <c r="AA763" s="28"/>
      <c r="AB763" s="27" t="s">
        <v>1120</v>
      </c>
      <c r="AC763" s="29"/>
      <c r="AD763" s="27"/>
      <c r="AE763" s="27"/>
      <c r="AF763" s="27">
        <v>45727.833333333299</v>
      </c>
      <c r="AG763" s="27"/>
      <c r="AH763" s="27"/>
      <c r="AI763" s="27"/>
      <c r="AJ763" s="27" t="s">
        <v>134</v>
      </c>
      <c r="AK763" s="27" t="s">
        <v>106</v>
      </c>
      <c r="AL763" s="27" t="s">
        <v>106</v>
      </c>
      <c r="AM763" s="27" t="s">
        <v>108</v>
      </c>
      <c r="AN7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3" s="27" t="str">
        <f>TEXT(casesIPO[[#This Row],[Created On]],"yyyy / mm")</f>
        <v>2026 / 02</v>
      </c>
      <c r="AS763" s="27" t="str">
        <f>casesIPO[[#This Row],[Interaction Type]]</f>
        <v>Return / Replace / Scrap</v>
      </c>
      <c r="AT76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64" spans="1:46" x14ac:dyDescent="0.25">
      <c r="A764" s="26">
        <v>46080.511215277802</v>
      </c>
      <c r="B764" s="27" t="s">
        <v>4272</v>
      </c>
      <c r="C764" s="27" t="s">
        <v>87</v>
      </c>
      <c r="D764" s="27" t="s">
        <v>88</v>
      </c>
      <c r="E764" s="27" t="s">
        <v>89</v>
      </c>
      <c r="F764" s="27"/>
      <c r="G764" s="27" t="s">
        <v>90</v>
      </c>
      <c r="H764" s="27" t="s">
        <v>286</v>
      </c>
      <c r="I764" s="27" t="s">
        <v>148</v>
      </c>
      <c r="J764" s="27" t="s">
        <v>4273</v>
      </c>
      <c r="K764" s="27" t="s">
        <v>288</v>
      </c>
      <c r="L764" s="27" t="s">
        <v>4274</v>
      </c>
      <c r="M764" s="27" t="s">
        <v>335</v>
      </c>
      <c r="N764" s="28" t="s">
        <v>4275</v>
      </c>
      <c r="O764" s="27" t="s">
        <v>4276</v>
      </c>
      <c r="P764" s="27" t="s">
        <v>4277</v>
      </c>
      <c r="Q764" s="27"/>
      <c r="R764" s="27" t="s">
        <v>286</v>
      </c>
      <c r="S764" s="27" t="s">
        <v>148</v>
      </c>
      <c r="T764" s="27" t="s">
        <v>4273</v>
      </c>
      <c r="U764" s="27" t="s">
        <v>288</v>
      </c>
      <c r="V764" s="27">
        <v>11</v>
      </c>
      <c r="W764" s="27" t="s">
        <v>98</v>
      </c>
      <c r="X764" s="27" t="s">
        <v>317</v>
      </c>
      <c r="Y764" s="27"/>
      <c r="Z764" s="27" t="s">
        <v>101</v>
      </c>
      <c r="AA764" s="28"/>
      <c r="AB764" s="27" t="s">
        <v>4278</v>
      </c>
      <c r="AC764" s="29" t="s">
        <v>4279</v>
      </c>
      <c r="AD764" s="27"/>
      <c r="AE764" s="27"/>
      <c r="AF764" s="27">
        <v>46034.041666666701</v>
      </c>
      <c r="AG764" s="27"/>
      <c r="AH764" s="27"/>
      <c r="AI764" s="27" t="s">
        <v>104</v>
      </c>
      <c r="AJ764" s="27" t="s">
        <v>134</v>
      </c>
      <c r="AK764" s="27" t="s">
        <v>2680</v>
      </c>
      <c r="AL764" s="27" t="s">
        <v>2680</v>
      </c>
      <c r="AM764" s="27" t="s">
        <v>299</v>
      </c>
      <c r="AN7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7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4" s="27" t="str">
        <f>TEXT(casesIPO[[#This Row],[Created On]],"yyyy / mm")</f>
        <v>2026 / 02</v>
      </c>
      <c r="AS764" s="27" t="str">
        <f>casesIPO[[#This Row],[Interaction Type]]</f>
        <v>Return / Replace / Scrap</v>
      </c>
      <c r="AT76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65" spans="1:46" x14ac:dyDescent="0.25">
      <c r="A765" s="26">
        <v>46080.519976851901</v>
      </c>
      <c r="B765" s="27" t="s">
        <v>4280</v>
      </c>
      <c r="C765" s="27" t="s">
        <v>87</v>
      </c>
      <c r="D765" s="27" t="s">
        <v>88</v>
      </c>
      <c r="E765" s="27" t="s">
        <v>89</v>
      </c>
      <c r="F765" s="27"/>
      <c r="G765" s="27" t="s">
        <v>90</v>
      </c>
      <c r="H765" s="27" t="s">
        <v>24</v>
      </c>
      <c r="I765" s="27" t="s">
        <v>111</v>
      </c>
      <c r="J765" s="27" t="s">
        <v>600</v>
      </c>
      <c r="K765" s="27" t="s">
        <v>33</v>
      </c>
      <c r="L765" s="27" t="s">
        <v>4281</v>
      </c>
      <c r="M765" s="27" t="s">
        <v>550</v>
      </c>
      <c r="N765" s="28" t="s">
        <v>4282</v>
      </c>
      <c r="O765" s="27" t="s">
        <v>4283</v>
      </c>
      <c r="P765" s="27" t="s">
        <v>4284</v>
      </c>
      <c r="Q765" s="27">
        <v>1</v>
      </c>
      <c r="R765" s="27" t="s">
        <v>24</v>
      </c>
      <c r="S765" s="27" t="s">
        <v>111</v>
      </c>
      <c r="T765" s="27" t="s">
        <v>600</v>
      </c>
      <c r="U765" s="27" t="s">
        <v>33</v>
      </c>
      <c r="V765" s="27">
        <v>7</v>
      </c>
      <c r="W765" s="27" t="s">
        <v>187</v>
      </c>
      <c r="X765" s="27" t="s">
        <v>899</v>
      </c>
      <c r="Y765" s="27"/>
      <c r="Z765" s="27" t="s">
        <v>101</v>
      </c>
      <c r="AA765" s="28"/>
      <c r="AB765" s="27"/>
      <c r="AC765" s="29" t="s">
        <v>4285</v>
      </c>
      <c r="AD765" s="27"/>
      <c r="AE765" s="27"/>
      <c r="AF765" s="27"/>
      <c r="AG765" s="27">
        <v>46071</v>
      </c>
      <c r="AH765" s="27"/>
      <c r="AI765" s="27" t="s">
        <v>104</v>
      </c>
      <c r="AJ765" s="27" t="s">
        <v>105</v>
      </c>
      <c r="AK765" s="27" t="s">
        <v>122</v>
      </c>
      <c r="AL765" s="27" t="s">
        <v>122</v>
      </c>
      <c r="AM765" s="27" t="s">
        <v>108</v>
      </c>
      <c r="AN7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7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7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7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5" s="27" t="str">
        <f>TEXT(casesIPO[[#This Row],[Created On]],"yyyy / mm")</f>
        <v>2026 / 02</v>
      </c>
      <c r="AS765" s="27" t="str">
        <f>casesIPO[[#This Row],[Interaction Type]]</f>
        <v>Return / Replace / Scrap</v>
      </c>
      <c r="AT7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66" spans="1:46" x14ac:dyDescent="0.25">
      <c r="A766" s="26">
        <v>46080.528749999998</v>
      </c>
      <c r="B766" s="27" t="s">
        <v>4286</v>
      </c>
      <c r="C766" s="27" t="s">
        <v>87</v>
      </c>
      <c r="D766" s="27" t="s">
        <v>88</v>
      </c>
      <c r="E766" s="27" t="s">
        <v>62</v>
      </c>
      <c r="F766" s="27"/>
      <c r="G766" s="27"/>
      <c r="H766" s="27" t="s">
        <v>24</v>
      </c>
      <c r="I766" s="27" t="s">
        <v>111</v>
      </c>
      <c r="J766" s="27" t="s">
        <v>600</v>
      </c>
      <c r="K766" s="27" t="s">
        <v>33</v>
      </c>
      <c r="L766" s="27" t="s">
        <v>4287</v>
      </c>
      <c r="M766" s="27" t="s">
        <v>127</v>
      </c>
      <c r="N766" s="28" t="s">
        <v>4288</v>
      </c>
      <c r="O766" s="27" t="s">
        <v>4289</v>
      </c>
      <c r="P766" s="27" t="s">
        <v>4290</v>
      </c>
      <c r="Q766" s="27">
        <v>1</v>
      </c>
      <c r="R766" s="27" t="s">
        <v>24</v>
      </c>
      <c r="S766" s="27" t="s">
        <v>111</v>
      </c>
      <c r="T766" s="27" t="s">
        <v>600</v>
      </c>
      <c r="U766" s="27" t="s">
        <v>33</v>
      </c>
      <c r="V766" s="27">
        <v>10</v>
      </c>
      <c r="W766" s="27" t="s">
        <v>416</v>
      </c>
      <c r="X766" s="27" t="s">
        <v>417</v>
      </c>
      <c r="Y766" s="27"/>
      <c r="Z766" s="27" t="s">
        <v>53</v>
      </c>
      <c r="AA766" s="28"/>
      <c r="AB766" s="27"/>
      <c r="AC766" s="29"/>
      <c r="AD766" s="27"/>
      <c r="AE766" s="27"/>
      <c r="AF766" s="27"/>
      <c r="AG766" s="27">
        <v>46056</v>
      </c>
      <c r="AH766" s="27"/>
      <c r="AI766" s="27" t="s">
        <v>419</v>
      </c>
      <c r="AJ766" s="27" t="s">
        <v>134</v>
      </c>
      <c r="AK766" s="27" t="s">
        <v>122</v>
      </c>
      <c r="AL766" s="27" t="s">
        <v>122</v>
      </c>
      <c r="AM766" s="27" t="s">
        <v>108</v>
      </c>
      <c r="AN7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7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7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7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6" s="27" t="str">
        <f>TEXT(casesIPO[[#This Row],[Created On]],"yyyy / mm")</f>
        <v>2026 / 02</v>
      </c>
      <c r="AS766" s="27" t="str">
        <f>casesIPO[[#This Row],[Interaction Type]]</f>
        <v>Return / Replace / Scrap</v>
      </c>
      <c r="AT76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67" spans="1:46" x14ac:dyDescent="0.25">
      <c r="A767" s="26">
        <v>46080.532951388901</v>
      </c>
      <c r="B767" s="27" t="s">
        <v>4291</v>
      </c>
      <c r="C767" s="27" t="s">
        <v>87</v>
      </c>
      <c r="D767" s="27" t="s">
        <v>88</v>
      </c>
      <c r="E767" s="27" t="s">
        <v>285</v>
      </c>
      <c r="F767" s="27"/>
      <c r="G767" s="27"/>
      <c r="H767" s="27" t="s">
        <v>12</v>
      </c>
      <c r="I767" s="27" t="s">
        <v>111</v>
      </c>
      <c r="J767" s="27" t="s">
        <v>350</v>
      </c>
      <c r="K767" s="27" t="s">
        <v>33</v>
      </c>
      <c r="L767" s="27" t="s">
        <v>4292</v>
      </c>
      <c r="M767" s="27" t="s">
        <v>975</v>
      </c>
      <c r="N767" s="28" t="s">
        <v>4293</v>
      </c>
      <c r="O767" s="27" t="s">
        <v>4294</v>
      </c>
      <c r="P767" s="27" t="s">
        <v>4295</v>
      </c>
      <c r="Q767" s="27"/>
      <c r="R767" s="27" t="s">
        <v>12</v>
      </c>
      <c r="S767" s="27" t="s">
        <v>111</v>
      </c>
      <c r="T767" s="27" t="s">
        <v>350</v>
      </c>
      <c r="U767" s="27" t="s">
        <v>33</v>
      </c>
      <c r="V767" s="27"/>
      <c r="W767" s="27" t="s">
        <v>300</v>
      </c>
      <c r="X767" s="27" t="s">
        <v>3827</v>
      </c>
      <c r="Y767" s="27"/>
      <c r="Z767" s="27" t="s">
        <v>296</v>
      </c>
      <c r="AA767" s="28"/>
      <c r="AB767" s="27"/>
      <c r="AC767" s="29"/>
      <c r="AD767" s="27"/>
      <c r="AE767" s="27"/>
      <c r="AF767" s="27"/>
      <c r="AG767" s="27"/>
      <c r="AH767" s="27"/>
      <c r="AI767" s="27" t="s">
        <v>4296</v>
      </c>
      <c r="AJ767" s="27" t="s">
        <v>105</v>
      </c>
      <c r="AK767" s="27" t="s">
        <v>122</v>
      </c>
      <c r="AL767" s="27" t="s">
        <v>122</v>
      </c>
      <c r="AM767" s="27" t="s">
        <v>108</v>
      </c>
      <c r="AN7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7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7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7" s="27" t="str">
        <f>TEXT(casesIPO[[#This Row],[Created On]],"yyyy / mm")</f>
        <v>2026 / 02</v>
      </c>
      <c r="AS767" s="27" t="str">
        <f>casesIPO[[#This Row],[Interaction Type]]</f>
        <v>Return / Replace / Scrap</v>
      </c>
      <c r="AT7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68" spans="1:46" x14ac:dyDescent="0.25">
      <c r="A768" s="26">
        <v>46080.603784722203</v>
      </c>
      <c r="B768" s="27" t="s">
        <v>4297</v>
      </c>
      <c r="C768" s="27" t="s">
        <v>87</v>
      </c>
      <c r="D768" s="27" t="s">
        <v>88</v>
      </c>
      <c r="E768" s="27" t="s">
        <v>110</v>
      </c>
      <c r="F768" s="27"/>
      <c r="G768" s="27"/>
      <c r="H768" s="27" t="s">
        <v>22</v>
      </c>
      <c r="I768" s="27" t="s">
        <v>124</v>
      </c>
      <c r="J768" s="27" t="s">
        <v>1439</v>
      </c>
      <c r="K768" s="27" t="s">
        <v>30</v>
      </c>
      <c r="L768" s="27" t="s">
        <v>4298</v>
      </c>
      <c r="M768" s="27" t="s">
        <v>4299</v>
      </c>
      <c r="N768" s="28" t="s">
        <v>4300</v>
      </c>
      <c r="O768" s="27" t="s">
        <v>4301</v>
      </c>
      <c r="P768" s="27" t="s">
        <v>4302</v>
      </c>
      <c r="Q768" s="27">
        <v>10</v>
      </c>
      <c r="R768" s="27" t="s">
        <v>22</v>
      </c>
      <c r="S768" s="27" t="s">
        <v>124</v>
      </c>
      <c r="T768" s="27" t="s">
        <v>1439</v>
      </c>
      <c r="U768" s="27" t="s">
        <v>30</v>
      </c>
      <c r="V768" s="27">
        <v>1</v>
      </c>
      <c r="W768" s="27" t="s">
        <v>131</v>
      </c>
      <c r="X768" s="27" t="s">
        <v>812</v>
      </c>
      <c r="Y768" s="27"/>
      <c r="Z768" s="27" t="s">
        <v>133</v>
      </c>
      <c r="AA768" s="28"/>
      <c r="AB768" s="27"/>
      <c r="AC768" s="29"/>
      <c r="AD768" s="27"/>
      <c r="AE768" s="27"/>
      <c r="AF768" s="27"/>
      <c r="AG768" s="27">
        <v>46080</v>
      </c>
      <c r="AH768" s="27"/>
      <c r="AI768" s="27" t="s">
        <v>104</v>
      </c>
      <c r="AJ768" s="27" t="s">
        <v>134</v>
      </c>
      <c r="AK768" s="27" t="s">
        <v>1025</v>
      </c>
      <c r="AL768" s="27" t="s">
        <v>146</v>
      </c>
      <c r="AM768" s="27" t="s">
        <v>108</v>
      </c>
      <c r="AN7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7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7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7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8" s="27" t="str">
        <f>TEXT(casesIPO[[#This Row],[Created On]],"yyyy / mm")</f>
        <v>2026 / 02</v>
      </c>
      <c r="AS768" s="27" t="str">
        <f>casesIPO[[#This Row],[Interaction Type]]</f>
        <v>Return / Replace / Scrap</v>
      </c>
      <c r="AT7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69" spans="1:46" x14ac:dyDescent="0.25">
      <c r="A769" s="26">
        <v>46080.621921296297</v>
      </c>
      <c r="B769" s="27" t="s">
        <v>4303</v>
      </c>
      <c r="C769" s="27" t="s">
        <v>87</v>
      </c>
      <c r="D769" s="27" t="s">
        <v>88</v>
      </c>
      <c r="E769" s="27" t="s">
        <v>110</v>
      </c>
      <c r="F769" s="27"/>
      <c r="G769" s="27"/>
      <c r="H769" s="27" t="s">
        <v>23</v>
      </c>
      <c r="I769" s="27" t="s">
        <v>91</v>
      </c>
      <c r="J769" s="27" t="s">
        <v>251</v>
      </c>
      <c r="K769" s="27" t="s">
        <v>33</v>
      </c>
      <c r="L769" s="27" t="s">
        <v>4304</v>
      </c>
      <c r="M769" s="27" t="s">
        <v>3555</v>
      </c>
      <c r="N769" s="28" t="s">
        <v>4305</v>
      </c>
      <c r="O769" s="27" t="s">
        <v>4306</v>
      </c>
      <c r="P769" s="27" t="s">
        <v>4307</v>
      </c>
      <c r="Q769" s="27">
        <v>1</v>
      </c>
      <c r="R769" s="27"/>
      <c r="S769" s="27"/>
      <c r="T769" s="27"/>
      <c r="U769" s="27"/>
      <c r="V769" s="27">
        <v>1</v>
      </c>
      <c r="W769" s="27"/>
      <c r="X769" s="27"/>
      <c r="Y769" s="27"/>
      <c r="Z769" s="27"/>
      <c r="AA769" s="28"/>
      <c r="AB769" s="27" t="s">
        <v>257</v>
      </c>
      <c r="AC769" s="29"/>
      <c r="AD769" s="27"/>
      <c r="AE769" s="27"/>
      <c r="AF769" s="27">
        <v>46033.791666666701</v>
      </c>
      <c r="AG769" s="27"/>
      <c r="AH769" s="27"/>
      <c r="AI769" s="27"/>
      <c r="AJ769" s="27" t="s">
        <v>134</v>
      </c>
      <c r="AK769" s="27" t="s">
        <v>106</v>
      </c>
      <c r="AL769" s="27" t="s">
        <v>106</v>
      </c>
      <c r="AM769" s="27" t="s">
        <v>108</v>
      </c>
      <c r="AN7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9" s="27" t="str">
        <f>TEXT(casesIPO[[#This Row],[Created On]],"yyyy / mm")</f>
        <v>2026 / 02</v>
      </c>
      <c r="AS769" s="27" t="str">
        <f>casesIPO[[#This Row],[Interaction Type]]</f>
        <v>Return / Replace / Scrap</v>
      </c>
      <c r="AT7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0" spans="1:46" x14ac:dyDescent="0.25">
      <c r="A770" s="26">
        <v>46080.6495601852</v>
      </c>
      <c r="B770" s="27" t="s">
        <v>4308</v>
      </c>
      <c r="C770" s="27" t="s">
        <v>87</v>
      </c>
      <c r="D770" s="27" t="s">
        <v>88</v>
      </c>
      <c r="E770" s="27" t="s">
        <v>110</v>
      </c>
      <c r="F770" s="27"/>
      <c r="G770" s="27"/>
      <c r="H770" s="27" t="s">
        <v>22</v>
      </c>
      <c r="I770" s="27" t="s">
        <v>124</v>
      </c>
      <c r="J770" s="27" t="s">
        <v>1828</v>
      </c>
      <c r="K770" s="27" t="s">
        <v>30</v>
      </c>
      <c r="L770" s="27" t="s">
        <v>4309</v>
      </c>
      <c r="M770" s="27" t="s">
        <v>4310</v>
      </c>
      <c r="N770" s="28" t="s">
        <v>4311</v>
      </c>
      <c r="O770" s="27" t="s">
        <v>4312</v>
      </c>
      <c r="P770" s="27" t="s">
        <v>4313</v>
      </c>
      <c r="Q770" s="27"/>
      <c r="R770" s="27" t="s">
        <v>22</v>
      </c>
      <c r="S770" s="27" t="s">
        <v>124</v>
      </c>
      <c r="T770" s="27" t="s">
        <v>1828</v>
      </c>
      <c r="U770" s="27" t="s">
        <v>30</v>
      </c>
      <c r="V770" s="27">
        <v>2</v>
      </c>
      <c r="W770" s="27" t="s">
        <v>811</v>
      </c>
      <c r="X770" s="27" t="s">
        <v>812</v>
      </c>
      <c r="Y770" s="27"/>
      <c r="Z770" s="27" t="s">
        <v>101</v>
      </c>
      <c r="AA770" s="28"/>
      <c r="AB770" s="27"/>
      <c r="AC770" s="29"/>
      <c r="AD770" s="27"/>
      <c r="AE770" s="27"/>
      <c r="AF770" s="27"/>
      <c r="AG770" s="27">
        <v>46080</v>
      </c>
      <c r="AH770" s="27"/>
      <c r="AI770" s="27" t="s">
        <v>204</v>
      </c>
      <c r="AJ770" s="27" t="s">
        <v>134</v>
      </c>
      <c r="AK770" s="27" t="s">
        <v>1025</v>
      </c>
      <c r="AL770" s="27" t="s">
        <v>1025</v>
      </c>
      <c r="AM770" s="27" t="s">
        <v>108</v>
      </c>
      <c r="AN7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7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7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7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0" s="27" t="str">
        <f>TEXT(casesIPO[[#This Row],[Created On]],"yyyy / mm")</f>
        <v>2026 / 02</v>
      </c>
      <c r="AS770" s="27" t="str">
        <f>casesIPO[[#This Row],[Interaction Type]]</f>
        <v>Return / Replace / Scrap</v>
      </c>
      <c r="AT77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71" spans="1:46" x14ac:dyDescent="0.25">
      <c r="A771" s="26">
        <v>46076.465057870402</v>
      </c>
      <c r="B771" s="27" t="s">
        <v>4314</v>
      </c>
      <c r="C771" s="27" t="s">
        <v>87</v>
      </c>
      <c r="D771" s="27" t="s">
        <v>88</v>
      </c>
      <c r="E771" s="27" t="s">
        <v>89</v>
      </c>
      <c r="F771" s="27"/>
      <c r="G771" s="27" t="s">
        <v>90</v>
      </c>
      <c r="H771" s="27" t="s">
        <v>17</v>
      </c>
      <c r="I771" s="27" t="s">
        <v>148</v>
      </c>
      <c r="J771" s="27" t="s">
        <v>161</v>
      </c>
      <c r="K771" s="27" t="s">
        <v>35</v>
      </c>
      <c r="L771" s="27" t="s">
        <v>4315</v>
      </c>
      <c r="M771" s="27" t="s">
        <v>4316</v>
      </c>
      <c r="N771" s="28" t="s">
        <v>4317</v>
      </c>
      <c r="O771" s="27" t="s">
        <v>4318</v>
      </c>
      <c r="P771" s="27" t="s">
        <v>4319</v>
      </c>
      <c r="Q771" s="27"/>
      <c r="R771" s="27"/>
      <c r="S771" s="27"/>
      <c r="T771" s="27"/>
      <c r="U771" s="27"/>
      <c r="V771" s="27">
        <v>1</v>
      </c>
      <c r="W771" s="27" t="s">
        <v>378</v>
      </c>
      <c r="X771" s="27" t="s">
        <v>379</v>
      </c>
      <c r="Y771" s="27"/>
      <c r="Z771" s="27" t="s">
        <v>285</v>
      </c>
      <c r="AA771" s="28"/>
      <c r="AB771" s="27" t="s">
        <v>4320</v>
      </c>
      <c r="AC771" s="29"/>
      <c r="AD771" s="27"/>
      <c r="AE771" s="27"/>
      <c r="AF771" s="27">
        <v>45844.833333333299</v>
      </c>
      <c r="AG771" s="27"/>
      <c r="AH771" s="27"/>
      <c r="AI771" s="27"/>
      <c r="AJ771" s="27" t="s">
        <v>105</v>
      </c>
      <c r="AK771" s="27" t="s">
        <v>106</v>
      </c>
      <c r="AL771" s="27" t="s">
        <v>578</v>
      </c>
      <c r="AM771" s="27" t="s">
        <v>108</v>
      </c>
      <c r="AN7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1" s="27" t="str">
        <f>TEXT(casesIPO[[#This Row],[Created On]],"yyyy / mm")</f>
        <v>2026 / 02</v>
      </c>
      <c r="AS771" s="27" t="str">
        <f>casesIPO[[#This Row],[Interaction Type]]</f>
        <v>Return / Replace / Scrap</v>
      </c>
      <c r="AT77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72" spans="1:46" x14ac:dyDescent="0.25">
      <c r="A772" s="26">
        <v>46076.465879629599</v>
      </c>
      <c r="B772" s="27" t="s">
        <v>4321</v>
      </c>
      <c r="C772" s="27" t="s">
        <v>87</v>
      </c>
      <c r="D772" s="27" t="s">
        <v>194</v>
      </c>
      <c r="E772" s="27" t="s">
        <v>195</v>
      </c>
      <c r="F772" s="27"/>
      <c r="G772" s="27"/>
      <c r="H772" s="27" t="s">
        <v>17</v>
      </c>
      <c r="I772" s="27" t="s">
        <v>148</v>
      </c>
      <c r="J772" s="27" t="s">
        <v>161</v>
      </c>
      <c r="K772" s="27" t="s">
        <v>35</v>
      </c>
      <c r="L772" s="27" t="s">
        <v>4322</v>
      </c>
      <c r="M772" s="27" t="s">
        <v>127</v>
      </c>
      <c r="N772" s="28" t="s">
        <v>4323</v>
      </c>
      <c r="O772" s="27" t="s">
        <v>4324</v>
      </c>
      <c r="P772" s="27" t="s">
        <v>4325</v>
      </c>
      <c r="Q772" s="27">
        <v>1</v>
      </c>
      <c r="R772" s="27" t="s">
        <v>720</v>
      </c>
      <c r="S772" s="27" t="s">
        <v>148</v>
      </c>
      <c r="T772" s="27" t="s">
        <v>4326</v>
      </c>
      <c r="U772" s="27" t="s">
        <v>31</v>
      </c>
      <c r="V772" s="27">
        <v>4</v>
      </c>
      <c r="W772" s="27" t="s">
        <v>427</v>
      </c>
      <c r="X772" s="27" t="s">
        <v>428</v>
      </c>
      <c r="Y772" s="27"/>
      <c r="Z772" s="27" t="s">
        <v>429</v>
      </c>
      <c r="AA772" s="28"/>
      <c r="AB772" s="27" t="s">
        <v>4327</v>
      </c>
      <c r="AC772" s="29"/>
      <c r="AD772" s="27"/>
      <c r="AE772" s="27"/>
      <c r="AF772" s="27">
        <v>46083.791666666701</v>
      </c>
      <c r="AG772" s="27"/>
      <c r="AH772" s="27"/>
      <c r="AI772" s="27" t="s">
        <v>204</v>
      </c>
      <c r="AJ772" s="27" t="s">
        <v>105</v>
      </c>
      <c r="AK772" s="27" t="s">
        <v>106</v>
      </c>
      <c r="AL772" s="27" t="s">
        <v>504</v>
      </c>
      <c r="AM772" s="27" t="s">
        <v>108</v>
      </c>
      <c r="AN7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7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7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2" s="27" t="str">
        <f>TEXT(casesIPO[[#This Row],[Created On]],"yyyy / mm")</f>
        <v>2026 / 02</v>
      </c>
      <c r="AS772" s="27" t="str">
        <f>casesIPO[[#This Row],[Interaction Type]]</f>
        <v>Credit / Debit Request</v>
      </c>
      <c r="AT77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3" spans="1:46" x14ac:dyDescent="0.25">
      <c r="A773" s="26">
        <v>46076.465879629599</v>
      </c>
      <c r="B773" s="27" t="s">
        <v>4321</v>
      </c>
      <c r="C773" s="27" t="s">
        <v>87</v>
      </c>
      <c r="D773" s="27" t="s">
        <v>194</v>
      </c>
      <c r="E773" s="27" t="s">
        <v>195</v>
      </c>
      <c r="F773" s="27"/>
      <c r="G773" s="27"/>
      <c r="H773" s="27" t="s">
        <v>17</v>
      </c>
      <c r="I773" s="27" t="s">
        <v>148</v>
      </c>
      <c r="J773" s="27" t="s">
        <v>161</v>
      </c>
      <c r="K773" s="27" t="s">
        <v>35</v>
      </c>
      <c r="L773" s="27" t="s">
        <v>4322</v>
      </c>
      <c r="M773" s="27" t="s">
        <v>127</v>
      </c>
      <c r="N773" s="28" t="s">
        <v>4323</v>
      </c>
      <c r="O773" s="27" t="s">
        <v>4324</v>
      </c>
      <c r="P773" s="27" t="s">
        <v>4325</v>
      </c>
      <c r="Q773" s="27">
        <v>6</v>
      </c>
      <c r="R773" s="27" t="s">
        <v>720</v>
      </c>
      <c r="S773" s="27" t="s">
        <v>148</v>
      </c>
      <c r="T773" s="27" t="s">
        <v>4326</v>
      </c>
      <c r="U773" s="27" t="s">
        <v>31</v>
      </c>
      <c r="V773" s="27">
        <v>40</v>
      </c>
      <c r="W773" s="27" t="s">
        <v>427</v>
      </c>
      <c r="X773" s="27" t="s">
        <v>428</v>
      </c>
      <c r="Y773" s="27"/>
      <c r="Z773" s="27" t="s">
        <v>429</v>
      </c>
      <c r="AA773" s="28"/>
      <c r="AB773" s="27" t="s">
        <v>4328</v>
      </c>
      <c r="AC773" s="29"/>
      <c r="AD773" s="27"/>
      <c r="AE773" s="27"/>
      <c r="AF773" s="27">
        <v>46083.791666666701</v>
      </c>
      <c r="AG773" s="27"/>
      <c r="AH773" s="27"/>
      <c r="AI773" s="27" t="s">
        <v>204</v>
      </c>
      <c r="AJ773" s="27" t="s">
        <v>105</v>
      </c>
      <c r="AK773" s="27" t="s">
        <v>106</v>
      </c>
      <c r="AL773" s="27" t="s">
        <v>504</v>
      </c>
      <c r="AM773" s="27" t="s">
        <v>108</v>
      </c>
      <c r="AN7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7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7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3" s="27" t="str">
        <f>TEXT(casesIPO[[#This Row],[Created On]],"yyyy / mm")</f>
        <v>2026 / 02</v>
      </c>
      <c r="AS773" s="27" t="str">
        <f>casesIPO[[#This Row],[Interaction Type]]</f>
        <v>Credit / Debit Request</v>
      </c>
      <c r="AT7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4" spans="1:46" x14ac:dyDescent="0.25">
      <c r="A774" s="26">
        <v>46076.465879629599</v>
      </c>
      <c r="B774" s="27" t="s">
        <v>4321</v>
      </c>
      <c r="C774" s="27" t="s">
        <v>87</v>
      </c>
      <c r="D774" s="27" t="s">
        <v>194</v>
      </c>
      <c r="E774" s="27" t="s">
        <v>195</v>
      </c>
      <c r="F774" s="27"/>
      <c r="G774" s="27"/>
      <c r="H774" s="27" t="s">
        <v>17</v>
      </c>
      <c r="I774" s="27" t="s">
        <v>148</v>
      </c>
      <c r="J774" s="27" t="s">
        <v>161</v>
      </c>
      <c r="K774" s="27" t="s">
        <v>35</v>
      </c>
      <c r="L774" s="27" t="s">
        <v>4322</v>
      </c>
      <c r="M774" s="27" t="s">
        <v>127</v>
      </c>
      <c r="N774" s="28" t="s">
        <v>4323</v>
      </c>
      <c r="O774" s="27" t="s">
        <v>4324</v>
      </c>
      <c r="P774" s="27" t="s">
        <v>4325</v>
      </c>
      <c r="Q774" s="27">
        <v>7</v>
      </c>
      <c r="R774" s="27" t="s">
        <v>720</v>
      </c>
      <c r="S774" s="27" t="s">
        <v>148</v>
      </c>
      <c r="T774" s="27" t="s">
        <v>4326</v>
      </c>
      <c r="U774" s="27" t="s">
        <v>31</v>
      </c>
      <c r="V774" s="27">
        <v>6</v>
      </c>
      <c r="W774" s="27" t="s">
        <v>427</v>
      </c>
      <c r="X774" s="27" t="s">
        <v>428</v>
      </c>
      <c r="Y774" s="27"/>
      <c r="Z774" s="27" t="s">
        <v>429</v>
      </c>
      <c r="AA774" s="28"/>
      <c r="AB774" s="27" t="s">
        <v>4329</v>
      </c>
      <c r="AC774" s="29"/>
      <c r="AD774" s="27"/>
      <c r="AE774" s="27"/>
      <c r="AF774" s="27">
        <v>46083.791666666701</v>
      </c>
      <c r="AG774" s="27"/>
      <c r="AH774" s="27"/>
      <c r="AI774" s="27" t="s">
        <v>204</v>
      </c>
      <c r="AJ774" s="27" t="s">
        <v>105</v>
      </c>
      <c r="AK774" s="27" t="s">
        <v>106</v>
      </c>
      <c r="AL774" s="27" t="s">
        <v>504</v>
      </c>
      <c r="AM774" s="27" t="s">
        <v>108</v>
      </c>
      <c r="AN7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7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7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4" s="27" t="str">
        <f>TEXT(casesIPO[[#This Row],[Created On]],"yyyy / mm")</f>
        <v>2026 / 02</v>
      </c>
      <c r="AS774" s="27" t="str">
        <f>casesIPO[[#This Row],[Interaction Type]]</f>
        <v>Credit / Debit Request</v>
      </c>
      <c r="AT7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5" spans="1:46" x14ac:dyDescent="0.25">
      <c r="A775" s="26">
        <v>46076.465879629599</v>
      </c>
      <c r="B775" s="27" t="s">
        <v>4321</v>
      </c>
      <c r="C775" s="27" t="s">
        <v>87</v>
      </c>
      <c r="D775" s="27" t="s">
        <v>194</v>
      </c>
      <c r="E775" s="27" t="s">
        <v>195</v>
      </c>
      <c r="F775" s="27"/>
      <c r="G775" s="27"/>
      <c r="H775" s="27" t="s">
        <v>17</v>
      </c>
      <c r="I775" s="27" t="s">
        <v>148</v>
      </c>
      <c r="J775" s="27" t="s">
        <v>161</v>
      </c>
      <c r="K775" s="27" t="s">
        <v>35</v>
      </c>
      <c r="L775" s="27" t="s">
        <v>4322</v>
      </c>
      <c r="M775" s="27" t="s">
        <v>127</v>
      </c>
      <c r="N775" s="28" t="s">
        <v>4323</v>
      </c>
      <c r="O775" s="27" t="s">
        <v>4324</v>
      </c>
      <c r="P775" s="27" t="s">
        <v>4325</v>
      </c>
      <c r="Q775" s="27">
        <v>11</v>
      </c>
      <c r="R775" s="27" t="s">
        <v>720</v>
      </c>
      <c r="S775" s="27" t="s">
        <v>148</v>
      </c>
      <c r="T775" s="27" t="s">
        <v>1888</v>
      </c>
      <c r="U775" s="27" t="s">
        <v>31</v>
      </c>
      <c r="V775" s="27">
        <v>6</v>
      </c>
      <c r="W775" s="27" t="s">
        <v>427</v>
      </c>
      <c r="X775" s="27" t="s">
        <v>428</v>
      </c>
      <c r="Y775" s="27"/>
      <c r="Z775" s="27" t="s">
        <v>429</v>
      </c>
      <c r="AA775" s="28"/>
      <c r="AB775" s="27" t="s">
        <v>4330</v>
      </c>
      <c r="AC775" s="29"/>
      <c r="AD775" s="27"/>
      <c r="AE775" s="27"/>
      <c r="AF775" s="27">
        <v>46083.791666666701</v>
      </c>
      <c r="AG775" s="27"/>
      <c r="AH775" s="27"/>
      <c r="AI775" s="27" t="s">
        <v>204</v>
      </c>
      <c r="AJ775" s="27" t="s">
        <v>105</v>
      </c>
      <c r="AK775" s="27" t="s">
        <v>106</v>
      </c>
      <c r="AL775" s="27" t="s">
        <v>504</v>
      </c>
      <c r="AM775" s="27" t="s">
        <v>108</v>
      </c>
      <c r="AN7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7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7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5" s="27" t="str">
        <f>TEXT(casesIPO[[#This Row],[Created On]],"yyyy / mm")</f>
        <v>2026 / 02</v>
      </c>
      <c r="AS775" s="27" t="str">
        <f>casesIPO[[#This Row],[Interaction Type]]</f>
        <v>Credit / Debit Request</v>
      </c>
      <c r="AT7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6" spans="1:46" x14ac:dyDescent="0.25">
      <c r="A776" s="26">
        <v>46076.465879629599</v>
      </c>
      <c r="B776" s="27" t="s">
        <v>4321</v>
      </c>
      <c r="C776" s="27" t="s">
        <v>87</v>
      </c>
      <c r="D776" s="27" t="s">
        <v>194</v>
      </c>
      <c r="E776" s="27" t="s">
        <v>195</v>
      </c>
      <c r="F776" s="27"/>
      <c r="G776" s="27"/>
      <c r="H776" s="27" t="s">
        <v>17</v>
      </c>
      <c r="I776" s="27" t="s">
        <v>148</v>
      </c>
      <c r="J776" s="27" t="s">
        <v>161</v>
      </c>
      <c r="K776" s="27" t="s">
        <v>35</v>
      </c>
      <c r="L776" s="27" t="s">
        <v>4322</v>
      </c>
      <c r="M776" s="27" t="s">
        <v>127</v>
      </c>
      <c r="N776" s="28" t="s">
        <v>4323</v>
      </c>
      <c r="O776" s="27" t="s">
        <v>4324</v>
      </c>
      <c r="P776" s="27" t="s">
        <v>4325</v>
      </c>
      <c r="Q776" s="27">
        <v>12</v>
      </c>
      <c r="R776" s="27" t="s">
        <v>720</v>
      </c>
      <c r="S776" s="27" t="s">
        <v>148</v>
      </c>
      <c r="T776" s="27" t="s">
        <v>1888</v>
      </c>
      <c r="U776" s="27" t="s">
        <v>31</v>
      </c>
      <c r="V776" s="27">
        <v>6</v>
      </c>
      <c r="W776" s="27" t="s">
        <v>427</v>
      </c>
      <c r="X776" s="27" t="s">
        <v>428</v>
      </c>
      <c r="Y776" s="27"/>
      <c r="Z776" s="27" t="s">
        <v>429</v>
      </c>
      <c r="AA776" s="28"/>
      <c r="AB776" s="27" t="s">
        <v>4331</v>
      </c>
      <c r="AC776" s="29"/>
      <c r="AD776" s="27"/>
      <c r="AE776" s="27"/>
      <c r="AF776" s="27">
        <v>46083.791666666701</v>
      </c>
      <c r="AG776" s="27"/>
      <c r="AH776" s="27"/>
      <c r="AI776" s="27" t="s">
        <v>204</v>
      </c>
      <c r="AJ776" s="27" t="s">
        <v>105</v>
      </c>
      <c r="AK776" s="27" t="s">
        <v>106</v>
      </c>
      <c r="AL776" s="27" t="s">
        <v>504</v>
      </c>
      <c r="AM776" s="27" t="s">
        <v>108</v>
      </c>
      <c r="AN7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7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7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6" s="27" t="str">
        <f>TEXT(casesIPO[[#This Row],[Created On]],"yyyy / mm")</f>
        <v>2026 / 02</v>
      </c>
      <c r="AS776" s="27" t="str">
        <f>casesIPO[[#This Row],[Interaction Type]]</f>
        <v>Credit / Debit Request</v>
      </c>
      <c r="AT7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7" spans="1:46" x14ac:dyDescent="0.25">
      <c r="A777" s="26">
        <v>46076.465879629599</v>
      </c>
      <c r="B777" s="27" t="s">
        <v>4321</v>
      </c>
      <c r="C777" s="27" t="s">
        <v>87</v>
      </c>
      <c r="D777" s="27" t="s">
        <v>194</v>
      </c>
      <c r="E777" s="27" t="s">
        <v>195</v>
      </c>
      <c r="F777" s="27"/>
      <c r="G777" s="27"/>
      <c r="H777" s="27" t="s">
        <v>17</v>
      </c>
      <c r="I777" s="27" t="s">
        <v>148</v>
      </c>
      <c r="J777" s="27" t="s">
        <v>161</v>
      </c>
      <c r="K777" s="27" t="s">
        <v>35</v>
      </c>
      <c r="L777" s="27" t="s">
        <v>4322</v>
      </c>
      <c r="M777" s="27" t="s">
        <v>127</v>
      </c>
      <c r="N777" s="28" t="s">
        <v>4323</v>
      </c>
      <c r="O777" s="27" t="s">
        <v>4324</v>
      </c>
      <c r="P777" s="27" t="s">
        <v>4325</v>
      </c>
      <c r="Q777" s="27"/>
      <c r="R777" s="27"/>
      <c r="S777" s="27"/>
      <c r="T777" s="27"/>
      <c r="U777" s="27"/>
      <c r="V777" s="27"/>
      <c r="W777" s="27"/>
      <c r="X777" s="27"/>
      <c r="Y777" s="27"/>
      <c r="Z777" s="27"/>
      <c r="AA777" s="28"/>
      <c r="AB777" s="27" t="s">
        <v>4332</v>
      </c>
      <c r="AC777" s="29"/>
      <c r="AD777" s="27"/>
      <c r="AE777" s="27"/>
      <c r="AF777" s="27">
        <v>46083.791666666701</v>
      </c>
      <c r="AG777" s="27"/>
      <c r="AH777" s="27"/>
      <c r="AI777" s="27"/>
      <c r="AJ777" s="27" t="s">
        <v>105</v>
      </c>
      <c r="AK777" s="27" t="s">
        <v>106</v>
      </c>
      <c r="AL777" s="27" t="s">
        <v>504</v>
      </c>
      <c r="AM777" s="27" t="s">
        <v>108</v>
      </c>
      <c r="AN7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7" s="27" t="str">
        <f>TEXT(casesIPO[[#This Row],[Created On]],"yyyy / mm")</f>
        <v>2026 / 02</v>
      </c>
      <c r="AS777" s="27" t="str">
        <f>casesIPO[[#This Row],[Interaction Type]]</f>
        <v>Credit / Debit Request</v>
      </c>
      <c r="AT77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8" spans="1:46" x14ac:dyDescent="0.25">
      <c r="A778" s="26">
        <v>46076.465879629599</v>
      </c>
      <c r="B778" s="27" t="s">
        <v>4321</v>
      </c>
      <c r="C778" s="27" t="s">
        <v>87</v>
      </c>
      <c r="D778" s="27" t="s">
        <v>194</v>
      </c>
      <c r="E778" s="27" t="s">
        <v>195</v>
      </c>
      <c r="F778" s="27"/>
      <c r="G778" s="27"/>
      <c r="H778" s="27" t="s">
        <v>17</v>
      </c>
      <c r="I778" s="27" t="s">
        <v>148</v>
      </c>
      <c r="J778" s="27" t="s">
        <v>161</v>
      </c>
      <c r="K778" s="27" t="s">
        <v>35</v>
      </c>
      <c r="L778" s="27" t="s">
        <v>4322</v>
      </c>
      <c r="M778" s="27" t="s">
        <v>127</v>
      </c>
      <c r="N778" s="28" t="s">
        <v>4323</v>
      </c>
      <c r="O778" s="27" t="s">
        <v>4324</v>
      </c>
      <c r="P778" s="27" t="s">
        <v>4325</v>
      </c>
      <c r="Q778" s="27"/>
      <c r="R778" s="27"/>
      <c r="S778" s="27"/>
      <c r="T778" s="27"/>
      <c r="U778" s="27"/>
      <c r="V778" s="27"/>
      <c r="W778" s="27"/>
      <c r="X778" s="27"/>
      <c r="Y778" s="27"/>
      <c r="Z778" s="27"/>
      <c r="AA778" s="28"/>
      <c r="AB778" s="27" t="s">
        <v>4333</v>
      </c>
      <c r="AC778" s="29"/>
      <c r="AD778" s="27"/>
      <c r="AE778" s="27"/>
      <c r="AF778" s="27" t="s">
        <v>4334</v>
      </c>
      <c r="AG778" s="27"/>
      <c r="AH778" s="27"/>
      <c r="AI778" s="27"/>
      <c r="AJ778" s="27" t="s">
        <v>105</v>
      </c>
      <c r="AK778" s="27" t="s">
        <v>106</v>
      </c>
      <c r="AL778" s="27" t="s">
        <v>504</v>
      </c>
      <c r="AM778" s="27" t="s">
        <v>108</v>
      </c>
      <c r="AN7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8" s="27" t="str">
        <f>TEXT(casesIPO[[#This Row],[Created On]],"yyyy / mm")</f>
        <v>2026 / 02</v>
      </c>
      <c r="AS778" s="27" t="str">
        <f>casesIPO[[#This Row],[Interaction Type]]</f>
        <v>Credit / Debit Request</v>
      </c>
      <c r="AT7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9" spans="1:46" x14ac:dyDescent="0.25">
      <c r="A779" s="26">
        <v>46076.491249999999</v>
      </c>
      <c r="B779" s="27" t="s">
        <v>4335</v>
      </c>
      <c r="C779" s="27" t="s">
        <v>87</v>
      </c>
      <c r="D779" s="27" t="s">
        <v>88</v>
      </c>
      <c r="E779" s="27" t="s">
        <v>110</v>
      </c>
      <c r="F779" s="27"/>
      <c r="G779" s="27"/>
      <c r="H779" s="27" t="s">
        <v>12</v>
      </c>
      <c r="I779" s="27" t="s">
        <v>111</v>
      </c>
      <c r="J779" s="27" t="s">
        <v>477</v>
      </c>
      <c r="K779" s="27" t="s">
        <v>33</v>
      </c>
      <c r="L779" s="27" t="s">
        <v>4336</v>
      </c>
      <c r="M779" s="27" t="s">
        <v>151</v>
      </c>
      <c r="N779" s="28" t="s">
        <v>4337</v>
      </c>
      <c r="O779" s="27" t="s">
        <v>4338</v>
      </c>
      <c r="P779" s="27" t="s">
        <v>4339</v>
      </c>
      <c r="Q779" s="27">
        <v>17</v>
      </c>
      <c r="R779" s="27" t="s">
        <v>12</v>
      </c>
      <c r="S779" s="27" t="s">
        <v>111</v>
      </c>
      <c r="T779" s="27" t="s">
        <v>477</v>
      </c>
      <c r="U779" s="27" t="s">
        <v>33</v>
      </c>
      <c r="V779" s="27">
        <v>2</v>
      </c>
      <c r="W779" s="27" t="s">
        <v>155</v>
      </c>
      <c r="X779" s="27" t="s">
        <v>156</v>
      </c>
      <c r="Y779" s="27"/>
      <c r="Z779" s="27" t="s">
        <v>101</v>
      </c>
      <c r="AA779" s="28"/>
      <c r="AB779" s="27" t="s">
        <v>4340</v>
      </c>
      <c r="AC779" s="29"/>
      <c r="AD779" s="27"/>
      <c r="AE779" s="27"/>
      <c r="AF779" s="27">
        <v>46065.791666666701</v>
      </c>
      <c r="AG779" s="27"/>
      <c r="AH779" s="27"/>
      <c r="AI779" s="27" t="s">
        <v>178</v>
      </c>
      <c r="AJ779" s="27" t="s">
        <v>105</v>
      </c>
      <c r="AK779" s="27" t="s">
        <v>2449</v>
      </c>
      <c r="AL779" s="27" t="s">
        <v>2449</v>
      </c>
      <c r="AM779" s="27" t="s">
        <v>159</v>
      </c>
      <c r="AN7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7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7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9" s="27" t="str">
        <f>TEXT(casesIPO[[#This Row],[Created On]],"yyyy / mm")</f>
        <v>2026 / 02</v>
      </c>
      <c r="AS779" s="27" t="str">
        <f>casesIPO[[#This Row],[Interaction Type]]</f>
        <v>Return / Replace / Scrap</v>
      </c>
      <c r="AT77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80" spans="1:46" x14ac:dyDescent="0.25">
      <c r="A780" s="26">
        <v>46076.589756944399</v>
      </c>
      <c r="B780" s="27" t="s">
        <v>4341</v>
      </c>
      <c r="C780" s="27" t="s">
        <v>87</v>
      </c>
      <c r="D780" s="27" t="s">
        <v>88</v>
      </c>
      <c r="E780" s="27" t="s">
        <v>110</v>
      </c>
      <c r="F780" s="27"/>
      <c r="G780" s="27"/>
      <c r="H780" s="27" t="s">
        <v>17</v>
      </c>
      <c r="I780" s="27" t="s">
        <v>148</v>
      </c>
      <c r="J780" s="27" t="s">
        <v>800</v>
      </c>
      <c r="K780" s="27" t="s">
        <v>35</v>
      </c>
      <c r="L780" s="27" t="s">
        <v>4342</v>
      </c>
      <c r="M780" s="27" t="s">
        <v>127</v>
      </c>
      <c r="N780" s="28" t="s">
        <v>4343</v>
      </c>
      <c r="O780" s="27" t="s">
        <v>4344</v>
      </c>
      <c r="P780" s="27" t="s">
        <v>4345</v>
      </c>
      <c r="Q780" s="27">
        <v>29</v>
      </c>
      <c r="R780" s="27" t="s">
        <v>17</v>
      </c>
      <c r="S780" s="27" t="s">
        <v>148</v>
      </c>
      <c r="T780" s="27" t="s">
        <v>800</v>
      </c>
      <c r="U780" s="27" t="s">
        <v>35</v>
      </c>
      <c r="V780" s="27">
        <v>3</v>
      </c>
      <c r="W780" s="27" t="s">
        <v>119</v>
      </c>
      <c r="X780" s="27" t="s">
        <v>570</v>
      </c>
      <c r="Y780" s="27"/>
      <c r="Z780" s="27" t="s">
        <v>101</v>
      </c>
      <c r="AA780" s="28"/>
      <c r="AB780" s="27" t="s">
        <v>4346</v>
      </c>
      <c r="AC780" s="29"/>
      <c r="AD780" s="27"/>
      <c r="AE780" s="27"/>
      <c r="AF780" s="27">
        <v>46068.791666666701</v>
      </c>
      <c r="AG780" s="27"/>
      <c r="AH780" s="27"/>
      <c r="AI780" s="27" t="s">
        <v>104</v>
      </c>
      <c r="AJ780" s="27" t="s">
        <v>105</v>
      </c>
      <c r="AK780" s="27" t="s">
        <v>106</v>
      </c>
      <c r="AL780" s="27" t="s">
        <v>408</v>
      </c>
      <c r="AM780" s="27" t="s">
        <v>108</v>
      </c>
      <c r="AN7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7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7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0" s="27" t="str">
        <f>TEXT(casesIPO[[#This Row],[Created On]],"yyyy / mm")</f>
        <v>2026 / 02</v>
      </c>
      <c r="AS780" s="27" t="str">
        <f>casesIPO[[#This Row],[Interaction Type]]</f>
        <v>Return / Replace / Scrap</v>
      </c>
      <c r="AT7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81" spans="1:46" x14ac:dyDescent="0.25">
      <c r="A781" s="26">
        <v>46077.475949074098</v>
      </c>
      <c r="B781" s="27" t="s">
        <v>4347</v>
      </c>
      <c r="C781" s="27" t="s">
        <v>87</v>
      </c>
      <c r="D781" s="27" t="s">
        <v>194</v>
      </c>
      <c r="E781" s="27" t="s">
        <v>195</v>
      </c>
      <c r="F781" s="27"/>
      <c r="G781" s="27"/>
      <c r="H781" s="27" t="s">
        <v>12</v>
      </c>
      <c r="I781" s="27" t="s">
        <v>111</v>
      </c>
      <c r="J781" s="27" t="s">
        <v>112</v>
      </c>
      <c r="K781" s="27" t="s">
        <v>33</v>
      </c>
      <c r="L781" s="27" t="s">
        <v>4348</v>
      </c>
      <c r="M781" s="27" t="s">
        <v>2143</v>
      </c>
      <c r="N781" s="28" t="s">
        <v>4349</v>
      </c>
      <c r="O781" s="27" t="s">
        <v>4350</v>
      </c>
      <c r="P781" s="27" t="s">
        <v>4351</v>
      </c>
      <c r="Q781" s="27">
        <v>1</v>
      </c>
      <c r="R781" s="27"/>
      <c r="S781" s="27"/>
      <c r="T781" s="27"/>
      <c r="U781" s="27"/>
      <c r="V781" s="27"/>
      <c r="W781" s="27"/>
      <c r="X781" s="27"/>
      <c r="Y781" s="27"/>
      <c r="Z781" s="27"/>
      <c r="AA781" s="28"/>
      <c r="AB781" s="27" t="s">
        <v>4352</v>
      </c>
      <c r="AC781" s="29"/>
      <c r="AD781" s="27"/>
      <c r="AE781" s="27"/>
      <c r="AF781" s="27"/>
      <c r="AG781" s="27"/>
      <c r="AH781" s="27"/>
      <c r="AI781" s="27" t="s">
        <v>204</v>
      </c>
      <c r="AJ781" s="27" t="s">
        <v>134</v>
      </c>
      <c r="AK781" s="27" t="s">
        <v>106</v>
      </c>
      <c r="AL781" s="27" t="s">
        <v>1946</v>
      </c>
      <c r="AM781" s="27" t="s">
        <v>108</v>
      </c>
      <c r="AN7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1" s="27" t="str">
        <f>TEXT(casesIPO[[#This Row],[Created On]],"yyyy / mm")</f>
        <v>2026 / 02</v>
      </c>
      <c r="AS781" s="27" t="str">
        <f>casesIPO[[#This Row],[Interaction Type]]</f>
        <v>Credit / Debit Request</v>
      </c>
      <c r="AT78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82" spans="1:46" x14ac:dyDescent="0.25">
      <c r="A782" s="26">
        <v>46077.477673611102</v>
      </c>
      <c r="B782" s="27" t="s">
        <v>4353</v>
      </c>
      <c r="C782" s="27" t="s">
        <v>87</v>
      </c>
      <c r="D782" s="27" t="s">
        <v>194</v>
      </c>
      <c r="E782" s="27" t="s">
        <v>195</v>
      </c>
      <c r="F782" s="27"/>
      <c r="G782" s="27"/>
      <c r="H782" s="27" t="s">
        <v>24</v>
      </c>
      <c r="I782" s="27" t="s">
        <v>111</v>
      </c>
      <c r="J782" s="27" t="s">
        <v>4354</v>
      </c>
      <c r="K782" s="27" t="s">
        <v>33</v>
      </c>
      <c r="L782" s="27" t="s">
        <v>4355</v>
      </c>
      <c r="M782" s="27" t="s">
        <v>2143</v>
      </c>
      <c r="N782" s="28" t="s">
        <v>4356</v>
      </c>
      <c r="O782" s="27" t="s">
        <v>4357</v>
      </c>
      <c r="P782" s="27" t="s">
        <v>4358</v>
      </c>
      <c r="Q782" s="27">
        <v>1</v>
      </c>
      <c r="R782" s="27"/>
      <c r="S782" s="27"/>
      <c r="T782" s="27"/>
      <c r="U782" s="27"/>
      <c r="V782" s="27"/>
      <c r="W782" s="27"/>
      <c r="X782" s="27"/>
      <c r="Y782" s="27"/>
      <c r="Z782" s="27"/>
      <c r="AA782" s="28"/>
      <c r="AB782" s="27" t="s">
        <v>4359</v>
      </c>
      <c r="AC782" s="29"/>
      <c r="AD782" s="27"/>
      <c r="AE782" s="27"/>
      <c r="AF782" s="27"/>
      <c r="AG782" s="27"/>
      <c r="AH782" s="27"/>
      <c r="AI782" s="27" t="s">
        <v>204</v>
      </c>
      <c r="AJ782" s="27" t="s">
        <v>134</v>
      </c>
      <c r="AK782" s="27" t="s">
        <v>106</v>
      </c>
      <c r="AL782" s="27" t="s">
        <v>1946</v>
      </c>
      <c r="AM782" s="27" t="s">
        <v>108</v>
      </c>
      <c r="AN7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7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2" s="27" t="str">
        <f>TEXT(casesIPO[[#This Row],[Created On]],"yyyy / mm")</f>
        <v>2026 / 02</v>
      </c>
      <c r="AS782" s="27" t="str">
        <f>casesIPO[[#This Row],[Interaction Type]]</f>
        <v>Credit / Debit Request</v>
      </c>
      <c r="AT7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83" spans="1:46" x14ac:dyDescent="0.25">
      <c r="A783" s="26">
        <v>46077.477673611102</v>
      </c>
      <c r="B783" s="27" t="s">
        <v>4353</v>
      </c>
      <c r="C783" s="27" t="s">
        <v>87</v>
      </c>
      <c r="D783" s="27" t="s">
        <v>194</v>
      </c>
      <c r="E783" s="27" t="s">
        <v>195</v>
      </c>
      <c r="F783" s="27"/>
      <c r="G783" s="27"/>
      <c r="H783" s="27" t="s">
        <v>24</v>
      </c>
      <c r="I783" s="27" t="s">
        <v>111</v>
      </c>
      <c r="J783" s="27" t="s">
        <v>4354</v>
      </c>
      <c r="K783" s="27" t="s">
        <v>33</v>
      </c>
      <c r="L783" s="27" t="s">
        <v>4355</v>
      </c>
      <c r="M783" s="27" t="s">
        <v>2143</v>
      </c>
      <c r="N783" s="28" t="s">
        <v>4356</v>
      </c>
      <c r="O783" s="27" t="s">
        <v>4357</v>
      </c>
      <c r="P783" s="27" t="s">
        <v>4358</v>
      </c>
      <c r="Q783" s="27">
        <v>2</v>
      </c>
      <c r="R783" s="27"/>
      <c r="S783" s="27"/>
      <c r="T783" s="27"/>
      <c r="U783" s="27"/>
      <c r="V783" s="27"/>
      <c r="W783" s="27"/>
      <c r="X783" s="27"/>
      <c r="Y783" s="27"/>
      <c r="Z783" s="27"/>
      <c r="AA783" s="28"/>
      <c r="AB783" s="27" t="s">
        <v>4360</v>
      </c>
      <c r="AC783" s="29"/>
      <c r="AD783" s="27"/>
      <c r="AE783" s="27"/>
      <c r="AF783" s="27"/>
      <c r="AG783" s="27"/>
      <c r="AH783" s="27"/>
      <c r="AI783" s="27" t="s">
        <v>204</v>
      </c>
      <c r="AJ783" s="27" t="s">
        <v>134</v>
      </c>
      <c r="AK783" s="27" t="s">
        <v>106</v>
      </c>
      <c r="AL783" s="27" t="s">
        <v>1946</v>
      </c>
      <c r="AM783" s="27" t="s">
        <v>108</v>
      </c>
      <c r="AN7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7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3" s="27" t="str">
        <f>TEXT(casesIPO[[#This Row],[Created On]],"yyyy / mm")</f>
        <v>2026 / 02</v>
      </c>
      <c r="AS783" s="27" t="str">
        <f>casesIPO[[#This Row],[Interaction Type]]</f>
        <v>Credit / Debit Request</v>
      </c>
      <c r="AT78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84" spans="1:46" x14ac:dyDescent="0.25">
      <c r="A784" s="26">
        <v>46078.445740740703</v>
      </c>
      <c r="B784" s="27" t="s">
        <v>4361</v>
      </c>
      <c r="C784" s="27" t="s">
        <v>87</v>
      </c>
      <c r="D784" s="27" t="s">
        <v>88</v>
      </c>
      <c r="E784" s="27" t="s">
        <v>62</v>
      </c>
      <c r="F784" s="27"/>
      <c r="G784" s="27"/>
      <c r="H784" s="27" t="s">
        <v>14</v>
      </c>
      <c r="I784" s="27" t="s">
        <v>182</v>
      </c>
      <c r="J784" s="27" t="s">
        <v>778</v>
      </c>
      <c r="K784" s="27" t="s">
        <v>34</v>
      </c>
      <c r="L784" s="27" t="s">
        <v>4362</v>
      </c>
      <c r="M784" s="27" t="s">
        <v>385</v>
      </c>
      <c r="N784" s="28" t="s">
        <v>4363</v>
      </c>
      <c r="O784" s="27" t="s">
        <v>4364</v>
      </c>
      <c r="P784" s="27" t="s">
        <v>4363</v>
      </c>
      <c r="Q784" s="27">
        <v>3</v>
      </c>
      <c r="R784" s="27" t="s">
        <v>14</v>
      </c>
      <c r="S784" s="27" t="s">
        <v>182</v>
      </c>
      <c r="T784" s="27" t="s">
        <v>778</v>
      </c>
      <c r="U784" s="27" t="s">
        <v>34</v>
      </c>
      <c r="V784" s="27">
        <v>6</v>
      </c>
      <c r="W784" s="27" t="s">
        <v>416</v>
      </c>
      <c r="X784" s="27" t="s">
        <v>417</v>
      </c>
      <c r="Y784" s="27"/>
      <c r="Z784" s="27" t="s">
        <v>53</v>
      </c>
      <c r="AA784" s="28"/>
      <c r="AB784" s="27" t="s">
        <v>4365</v>
      </c>
      <c r="AC784" s="29"/>
      <c r="AD784" s="27"/>
      <c r="AE784" s="27"/>
      <c r="AF784" s="27">
        <v>45993.791666666701</v>
      </c>
      <c r="AG784" s="27"/>
      <c r="AH784" s="27"/>
      <c r="AI784" s="27" t="s">
        <v>419</v>
      </c>
      <c r="AJ784" s="27" t="s">
        <v>134</v>
      </c>
      <c r="AK784" s="27" t="s">
        <v>106</v>
      </c>
      <c r="AL784" s="27" t="s">
        <v>695</v>
      </c>
      <c r="AM784" s="27" t="s">
        <v>108</v>
      </c>
      <c r="AN7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7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7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7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4" s="27" t="str">
        <f>TEXT(casesIPO[[#This Row],[Created On]],"yyyy / mm")</f>
        <v>2026 / 02</v>
      </c>
      <c r="AS784" s="27" t="str">
        <f>casesIPO[[#This Row],[Interaction Type]]</f>
        <v>Return / Replace / Scrap</v>
      </c>
      <c r="AT78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85" spans="1:46" x14ac:dyDescent="0.25">
      <c r="A785" s="26">
        <v>46078.603715277801</v>
      </c>
      <c r="B785" s="27" t="s">
        <v>4366</v>
      </c>
      <c r="C785" s="27" t="s">
        <v>87</v>
      </c>
      <c r="D785" s="27" t="s">
        <v>88</v>
      </c>
      <c r="E785" s="27" t="s">
        <v>89</v>
      </c>
      <c r="F785" s="27"/>
      <c r="G785" s="27" t="s">
        <v>90</v>
      </c>
      <c r="H785" s="27" t="s">
        <v>21</v>
      </c>
      <c r="I785" s="27" t="s">
        <v>272</v>
      </c>
      <c r="J785" s="27" t="s">
        <v>4367</v>
      </c>
      <c r="K785" s="27" t="s">
        <v>32</v>
      </c>
      <c r="L785" s="27" t="s">
        <v>4368</v>
      </c>
      <c r="M785" s="27" t="s">
        <v>4369</v>
      </c>
      <c r="N785" s="28" t="s">
        <v>4370</v>
      </c>
      <c r="O785" s="27" t="s">
        <v>4371</v>
      </c>
      <c r="P785" s="27" t="s">
        <v>4372</v>
      </c>
      <c r="Q785" s="27">
        <v>1</v>
      </c>
      <c r="R785" s="27" t="s">
        <v>21</v>
      </c>
      <c r="S785" s="27" t="s">
        <v>272</v>
      </c>
      <c r="T785" s="27" t="s">
        <v>4367</v>
      </c>
      <c r="U785" s="27" t="s">
        <v>32</v>
      </c>
      <c r="V785" s="27">
        <v>1</v>
      </c>
      <c r="W785" s="27" t="s">
        <v>378</v>
      </c>
      <c r="X785" s="27" t="s">
        <v>379</v>
      </c>
      <c r="Y785" s="27"/>
      <c r="Z785" s="27" t="s">
        <v>285</v>
      </c>
      <c r="AA785" s="28"/>
      <c r="AB785" s="27" t="s">
        <v>4373</v>
      </c>
      <c r="AC785" s="29" t="s">
        <v>3983</v>
      </c>
      <c r="AD785" s="27"/>
      <c r="AE785" s="27"/>
      <c r="AF785" s="27">
        <v>46056.791666666701</v>
      </c>
      <c r="AG785" s="27"/>
      <c r="AH785" s="27"/>
      <c r="AI785" s="27" t="s">
        <v>104</v>
      </c>
      <c r="AJ785" s="27" t="s">
        <v>105</v>
      </c>
      <c r="AK785" s="27" t="s">
        <v>106</v>
      </c>
      <c r="AL785" s="27" t="s">
        <v>803</v>
      </c>
      <c r="AM785" s="27" t="s">
        <v>108</v>
      </c>
      <c r="AN7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7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5" s="27" t="str">
        <f>TEXT(casesIPO[[#This Row],[Created On]],"yyyy / mm")</f>
        <v>2026 / 02</v>
      </c>
      <c r="AS785" s="27" t="str">
        <f>casesIPO[[#This Row],[Interaction Type]]</f>
        <v>Return / Replace / Scrap</v>
      </c>
      <c r="AT78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86" spans="1:46" x14ac:dyDescent="0.25">
      <c r="A786" s="26">
        <v>46078.683333333298</v>
      </c>
      <c r="B786" s="27" t="s">
        <v>4374</v>
      </c>
      <c r="C786" s="27" t="s">
        <v>87</v>
      </c>
      <c r="D786" s="27" t="s">
        <v>88</v>
      </c>
      <c r="E786" s="27" t="s">
        <v>110</v>
      </c>
      <c r="F786" s="27"/>
      <c r="G786" s="27"/>
      <c r="H786" s="27" t="s">
        <v>17</v>
      </c>
      <c r="I786" s="27" t="s">
        <v>148</v>
      </c>
      <c r="J786" s="27" t="s">
        <v>265</v>
      </c>
      <c r="K786" s="27" t="s">
        <v>35</v>
      </c>
      <c r="L786" s="27" t="s">
        <v>4375</v>
      </c>
      <c r="M786" s="27" t="s">
        <v>127</v>
      </c>
      <c r="N786" s="28" t="s">
        <v>4376</v>
      </c>
      <c r="O786" s="27" t="s">
        <v>4377</v>
      </c>
      <c r="P786" s="27" t="s">
        <v>4378</v>
      </c>
      <c r="Q786" s="27">
        <v>1</v>
      </c>
      <c r="R786" s="27" t="s">
        <v>17</v>
      </c>
      <c r="S786" s="27" t="s">
        <v>148</v>
      </c>
      <c r="T786" s="27" t="s">
        <v>265</v>
      </c>
      <c r="U786" s="27" t="s">
        <v>35</v>
      </c>
      <c r="V786" s="27">
        <v>6</v>
      </c>
      <c r="W786" s="27" t="s">
        <v>131</v>
      </c>
      <c r="X786" s="27" t="s">
        <v>165</v>
      </c>
      <c r="Y786" s="27"/>
      <c r="Z786" s="27" t="s">
        <v>133</v>
      </c>
      <c r="AA786" s="28"/>
      <c r="AB786" s="27" t="s">
        <v>4379</v>
      </c>
      <c r="AC786" s="29" t="s">
        <v>4380</v>
      </c>
      <c r="AD786" s="27"/>
      <c r="AE786" s="27"/>
      <c r="AF786" s="27">
        <v>46075.791666666701</v>
      </c>
      <c r="AG786" s="27"/>
      <c r="AH786" s="27"/>
      <c r="AI786" s="27" t="s">
        <v>104</v>
      </c>
      <c r="AJ786" s="27" t="s">
        <v>105</v>
      </c>
      <c r="AK786" s="27" t="s">
        <v>2226</v>
      </c>
      <c r="AL786" s="27" t="s">
        <v>180</v>
      </c>
      <c r="AM786" s="27" t="s">
        <v>108</v>
      </c>
      <c r="AN7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7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7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6" s="27" t="str">
        <f>TEXT(casesIPO[[#This Row],[Created On]],"yyyy / mm")</f>
        <v>2026 / 02</v>
      </c>
      <c r="AS786" s="27" t="str">
        <f>casesIPO[[#This Row],[Interaction Type]]</f>
        <v>Return / Replace / Scrap</v>
      </c>
      <c r="AT78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87" spans="1:46" x14ac:dyDescent="0.25">
      <c r="A787" s="26">
        <v>46079.383206018501</v>
      </c>
      <c r="B787" s="27" t="s">
        <v>4381</v>
      </c>
      <c r="C787" s="27" t="s">
        <v>87</v>
      </c>
      <c r="D787" s="27" t="s">
        <v>88</v>
      </c>
      <c r="E787" s="27" t="s">
        <v>62</v>
      </c>
      <c r="F787" s="27"/>
      <c r="G787" s="27"/>
      <c r="H787" s="27" t="s">
        <v>720</v>
      </c>
      <c r="I787" s="27" t="s">
        <v>91</v>
      </c>
      <c r="J787" s="27" t="s">
        <v>3961</v>
      </c>
      <c r="K787" s="27" t="s">
        <v>33</v>
      </c>
      <c r="L787" s="27" t="s">
        <v>4382</v>
      </c>
      <c r="M787" s="27" t="s">
        <v>1129</v>
      </c>
      <c r="N787" s="28" t="s">
        <v>4383</v>
      </c>
      <c r="O787" s="27" t="s">
        <v>4384</v>
      </c>
      <c r="P787" s="27" t="s">
        <v>4385</v>
      </c>
      <c r="Q787" s="27">
        <v>1</v>
      </c>
      <c r="R787" s="27" t="s">
        <v>720</v>
      </c>
      <c r="S787" s="27" t="s">
        <v>91</v>
      </c>
      <c r="T787" s="27" t="s">
        <v>3961</v>
      </c>
      <c r="U787" s="27" t="s">
        <v>33</v>
      </c>
      <c r="V787" s="27">
        <v>2</v>
      </c>
      <c r="W787" s="27" t="s">
        <v>3926</v>
      </c>
      <c r="X787" s="27" t="s">
        <v>417</v>
      </c>
      <c r="Y787" s="27"/>
      <c r="Z787" s="27" t="s">
        <v>133</v>
      </c>
      <c r="AA787" s="28"/>
      <c r="AB787" s="27" t="s">
        <v>4386</v>
      </c>
      <c r="AC787" s="29"/>
      <c r="AD787" s="27"/>
      <c r="AE787" s="27"/>
      <c r="AF787" s="27">
        <v>46042.791666666701</v>
      </c>
      <c r="AG787" s="27"/>
      <c r="AH787" s="27"/>
      <c r="AI787" s="27" t="s">
        <v>419</v>
      </c>
      <c r="AJ787" s="27" t="s">
        <v>134</v>
      </c>
      <c r="AK787" s="27" t="s">
        <v>106</v>
      </c>
      <c r="AL787" s="27" t="s">
        <v>107</v>
      </c>
      <c r="AM787" s="27" t="s">
        <v>108</v>
      </c>
      <c r="AN7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Amount</v>
      </c>
      <c r="AP7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7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7" s="27" t="str">
        <f>TEXT(casesIPO[[#This Row],[Created On]],"yyyy / mm")</f>
        <v>2026 / 02</v>
      </c>
      <c r="AS787" s="27" t="str">
        <f>casesIPO[[#This Row],[Interaction Type]]</f>
        <v>Return / Replace / Scrap</v>
      </c>
      <c r="AT7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88" spans="1:46" x14ac:dyDescent="0.25">
      <c r="A788" s="26">
        <v>46079.383206018501</v>
      </c>
      <c r="B788" s="27" t="s">
        <v>4381</v>
      </c>
      <c r="C788" s="27" t="s">
        <v>87</v>
      </c>
      <c r="D788" s="27" t="s">
        <v>88</v>
      </c>
      <c r="E788" s="27" t="s">
        <v>62</v>
      </c>
      <c r="F788" s="27"/>
      <c r="G788" s="27"/>
      <c r="H788" s="27" t="s">
        <v>720</v>
      </c>
      <c r="I788" s="27" t="s">
        <v>91</v>
      </c>
      <c r="J788" s="27" t="s">
        <v>3961</v>
      </c>
      <c r="K788" s="27" t="s">
        <v>33</v>
      </c>
      <c r="L788" s="27" t="s">
        <v>4382</v>
      </c>
      <c r="M788" s="27" t="s">
        <v>1129</v>
      </c>
      <c r="N788" s="28" t="s">
        <v>4383</v>
      </c>
      <c r="O788" s="27" t="s">
        <v>4384</v>
      </c>
      <c r="P788" s="27" t="s">
        <v>4385</v>
      </c>
      <c r="Q788" s="27">
        <v>2</v>
      </c>
      <c r="R788" s="27" t="s">
        <v>720</v>
      </c>
      <c r="S788" s="27" t="s">
        <v>91</v>
      </c>
      <c r="T788" s="27" t="s">
        <v>3961</v>
      </c>
      <c r="U788" s="27" t="s">
        <v>33</v>
      </c>
      <c r="V788" s="27">
        <v>1</v>
      </c>
      <c r="W788" s="27" t="s">
        <v>416</v>
      </c>
      <c r="X788" s="27" t="s">
        <v>417</v>
      </c>
      <c r="Y788" s="27"/>
      <c r="Z788" s="27" t="s">
        <v>53</v>
      </c>
      <c r="AA788" s="28"/>
      <c r="AB788" s="27" t="s">
        <v>4387</v>
      </c>
      <c r="AC788" s="29"/>
      <c r="AD788" s="27"/>
      <c r="AE788" s="27"/>
      <c r="AF788" s="27">
        <v>46042.791666666701</v>
      </c>
      <c r="AG788" s="27"/>
      <c r="AH788" s="27"/>
      <c r="AI788" s="27" t="s">
        <v>419</v>
      </c>
      <c r="AJ788" s="27" t="s">
        <v>134</v>
      </c>
      <c r="AK788" s="27" t="s">
        <v>106</v>
      </c>
      <c r="AL788" s="27" t="s">
        <v>107</v>
      </c>
      <c r="AM788" s="27" t="s">
        <v>108</v>
      </c>
      <c r="AN7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7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7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8" s="27" t="str">
        <f>TEXT(casesIPO[[#This Row],[Created On]],"yyyy / mm")</f>
        <v>2026 / 02</v>
      </c>
      <c r="AS788" s="27" t="str">
        <f>casesIPO[[#This Row],[Interaction Type]]</f>
        <v>Return / Replace / Scrap</v>
      </c>
      <c r="AT78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89" spans="1:46" x14ac:dyDescent="0.25">
      <c r="A789" s="26">
        <v>46079.388715277797</v>
      </c>
      <c r="B789" s="27" t="s">
        <v>4388</v>
      </c>
      <c r="C789" s="27" t="s">
        <v>87</v>
      </c>
      <c r="D789" s="27" t="s">
        <v>88</v>
      </c>
      <c r="E789" s="27" t="s">
        <v>285</v>
      </c>
      <c r="F789" s="27"/>
      <c r="G789" s="27"/>
      <c r="H789" s="27" t="s">
        <v>14</v>
      </c>
      <c r="I789" s="27" t="s">
        <v>182</v>
      </c>
      <c r="J789" s="27" t="s">
        <v>1402</v>
      </c>
      <c r="K789" s="27" t="s">
        <v>34</v>
      </c>
      <c r="L789" s="27" t="s">
        <v>4389</v>
      </c>
      <c r="M789" s="27" t="s">
        <v>4390</v>
      </c>
      <c r="N789" s="28" t="s">
        <v>4391</v>
      </c>
      <c r="O789" s="27" t="s">
        <v>4392</v>
      </c>
      <c r="P789" s="27" t="s">
        <v>4391</v>
      </c>
      <c r="Q789" s="27">
        <v>4</v>
      </c>
      <c r="R789" s="27" t="s">
        <v>14</v>
      </c>
      <c r="S789" s="27" t="s">
        <v>182</v>
      </c>
      <c r="T789" s="27" t="s">
        <v>1402</v>
      </c>
      <c r="U789" s="27" t="s">
        <v>34</v>
      </c>
      <c r="V789" s="27">
        <v>1</v>
      </c>
      <c r="W789" s="27" t="s">
        <v>4393</v>
      </c>
      <c r="X789" s="27" t="s">
        <v>4394</v>
      </c>
      <c r="Y789" s="27"/>
      <c r="Z789" s="27" t="s">
        <v>285</v>
      </c>
      <c r="AA789" s="28"/>
      <c r="AB789" s="27" t="s">
        <v>4395</v>
      </c>
      <c r="AC789" s="29"/>
      <c r="AD789" s="27"/>
      <c r="AE789" s="27"/>
      <c r="AF789" s="27">
        <v>46052.791666666701</v>
      </c>
      <c r="AG789" s="27"/>
      <c r="AH789" s="27"/>
      <c r="AI789" s="27" t="s">
        <v>104</v>
      </c>
      <c r="AJ789" s="27" t="s">
        <v>105</v>
      </c>
      <c r="AK789" s="27" t="s">
        <v>106</v>
      </c>
      <c r="AL789" s="27" t="s">
        <v>695</v>
      </c>
      <c r="AM789" s="27" t="s">
        <v>108</v>
      </c>
      <c r="AN7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7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Label / BOL / Packing Slip</v>
      </c>
      <c r="AP7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Label / BOL / Packing Slip</v>
      </c>
      <c r="AQ7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9" s="27" t="str">
        <f>TEXT(casesIPO[[#This Row],[Created On]],"yyyy / mm")</f>
        <v>2026 / 02</v>
      </c>
      <c r="AS789" s="27" t="str">
        <f>casesIPO[[#This Row],[Interaction Type]]</f>
        <v>Return / Replace / Scrap</v>
      </c>
      <c r="AT7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90" spans="1:46" x14ac:dyDescent="0.25">
      <c r="A790" s="26">
        <v>46078.410879629599</v>
      </c>
      <c r="B790" s="27" t="s">
        <v>4396</v>
      </c>
      <c r="C790" s="27" t="s">
        <v>87</v>
      </c>
      <c r="D790" s="27" t="s">
        <v>88</v>
      </c>
      <c r="E790" s="27" t="s">
        <v>110</v>
      </c>
      <c r="F790" s="27"/>
      <c r="G790" s="27"/>
      <c r="H790" s="27" t="s">
        <v>17</v>
      </c>
      <c r="I790" s="27" t="s">
        <v>148</v>
      </c>
      <c r="J790" s="27" t="s">
        <v>265</v>
      </c>
      <c r="K790" s="27" t="s">
        <v>35</v>
      </c>
      <c r="L790" s="27" t="s">
        <v>4397</v>
      </c>
      <c r="M790" s="27" t="s">
        <v>4398</v>
      </c>
      <c r="N790" s="28" t="s">
        <v>4399</v>
      </c>
      <c r="O790" s="27" t="s">
        <v>4400</v>
      </c>
      <c r="P790" s="27" t="s">
        <v>4401</v>
      </c>
      <c r="Q790" s="27"/>
      <c r="R790" s="27"/>
      <c r="S790" s="27"/>
      <c r="T790" s="27"/>
      <c r="U790" s="27"/>
      <c r="V790" s="27">
        <v>2</v>
      </c>
      <c r="W790" s="27"/>
      <c r="X790" s="27"/>
      <c r="Y790" s="27"/>
      <c r="Z790" s="27"/>
      <c r="AA790" s="28"/>
      <c r="AB790" s="27" t="s">
        <v>4402</v>
      </c>
      <c r="AC790" s="29"/>
      <c r="AD790" s="27"/>
      <c r="AE790" s="27"/>
      <c r="AF790" s="27">
        <v>45875.833333333299</v>
      </c>
      <c r="AG790" s="27"/>
      <c r="AH790" s="27"/>
      <c r="AI790" s="27"/>
      <c r="AJ790" s="27" t="s">
        <v>134</v>
      </c>
      <c r="AK790" s="27" t="s">
        <v>106</v>
      </c>
      <c r="AL790" s="27" t="s">
        <v>106</v>
      </c>
      <c r="AM790" s="27" t="s">
        <v>108</v>
      </c>
      <c r="AN7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0" s="27" t="str">
        <f>TEXT(casesIPO[[#This Row],[Created On]],"yyyy / mm")</f>
        <v>2026 / 02</v>
      </c>
      <c r="AS790" s="27" t="str">
        <f>casesIPO[[#This Row],[Interaction Type]]</f>
        <v>Return / Replace / Scrap</v>
      </c>
      <c r="AT7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91" spans="1:46" x14ac:dyDescent="0.25">
      <c r="A791" s="26">
        <v>46078.646423611099</v>
      </c>
      <c r="B791" s="27" t="s">
        <v>4403</v>
      </c>
      <c r="C791" s="27" t="s">
        <v>87</v>
      </c>
      <c r="D791" s="27" t="s">
        <v>88</v>
      </c>
      <c r="E791" s="27" t="s">
        <v>110</v>
      </c>
      <c r="F791" s="27"/>
      <c r="G791" s="27"/>
      <c r="H791" s="27" t="s">
        <v>17</v>
      </c>
      <c r="I791" s="27" t="s">
        <v>148</v>
      </c>
      <c r="J791" s="27" t="s">
        <v>161</v>
      </c>
      <c r="K791" s="27" t="s">
        <v>35</v>
      </c>
      <c r="L791" s="27" t="s">
        <v>4404</v>
      </c>
      <c r="M791" s="27" t="s">
        <v>4405</v>
      </c>
      <c r="N791" s="28" t="s">
        <v>4406</v>
      </c>
      <c r="O791" s="27" t="s">
        <v>4407</v>
      </c>
      <c r="P791" s="27" t="s">
        <v>4408</v>
      </c>
      <c r="Q791" s="27">
        <v>9</v>
      </c>
      <c r="R791" s="27" t="s">
        <v>17</v>
      </c>
      <c r="S791" s="27" t="s">
        <v>148</v>
      </c>
      <c r="T791" s="27" t="s">
        <v>161</v>
      </c>
      <c r="U791" s="27" t="s">
        <v>35</v>
      </c>
      <c r="V791" s="27">
        <v>1</v>
      </c>
      <c r="W791" s="27" t="s">
        <v>1034</v>
      </c>
      <c r="X791" s="27" t="s">
        <v>1035</v>
      </c>
      <c r="Y791" s="27"/>
      <c r="Z791" s="27" t="s">
        <v>53</v>
      </c>
      <c r="AA791" s="28"/>
      <c r="AB791" s="27" t="s">
        <v>4409</v>
      </c>
      <c r="AC791" s="29" t="s">
        <v>1621</v>
      </c>
      <c r="AD791" s="27"/>
      <c r="AE791" s="27"/>
      <c r="AF791" s="27">
        <v>45874.833333333299</v>
      </c>
      <c r="AG791" s="27"/>
      <c r="AH791" s="27"/>
      <c r="AI791" s="27" t="s">
        <v>104</v>
      </c>
      <c r="AJ791" s="27" t="s">
        <v>134</v>
      </c>
      <c r="AK791" s="27" t="s">
        <v>2334</v>
      </c>
      <c r="AL791" s="27" t="s">
        <v>2334</v>
      </c>
      <c r="AM791" s="27" t="s">
        <v>108</v>
      </c>
      <c r="AN7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7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7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1" s="27" t="str">
        <f>TEXT(casesIPO[[#This Row],[Created On]],"yyyy / mm")</f>
        <v>2026 / 02</v>
      </c>
      <c r="AS791" s="27" t="str">
        <f>casesIPO[[#This Row],[Interaction Type]]</f>
        <v>Return / Replace / Scrap</v>
      </c>
      <c r="AT79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92" spans="1:46" x14ac:dyDescent="0.25">
      <c r="A792" s="26">
        <v>46078.646423611099</v>
      </c>
      <c r="B792" s="27" t="s">
        <v>4403</v>
      </c>
      <c r="C792" s="27" t="s">
        <v>87</v>
      </c>
      <c r="D792" s="27" t="s">
        <v>88</v>
      </c>
      <c r="E792" s="27" t="s">
        <v>110</v>
      </c>
      <c r="F792" s="27"/>
      <c r="G792" s="27"/>
      <c r="H792" s="27" t="s">
        <v>17</v>
      </c>
      <c r="I792" s="27" t="s">
        <v>148</v>
      </c>
      <c r="J792" s="27" t="s">
        <v>161</v>
      </c>
      <c r="K792" s="27" t="s">
        <v>35</v>
      </c>
      <c r="L792" s="27" t="s">
        <v>4404</v>
      </c>
      <c r="M792" s="27" t="s">
        <v>4405</v>
      </c>
      <c r="N792" s="28" t="s">
        <v>4406</v>
      </c>
      <c r="O792" s="27" t="s">
        <v>4407</v>
      </c>
      <c r="P792" s="27" t="s">
        <v>4408</v>
      </c>
      <c r="Q792" s="27">
        <v>13</v>
      </c>
      <c r="R792" s="27" t="s">
        <v>17</v>
      </c>
      <c r="S792" s="27" t="s">
        <v>148</v>
      </c>
      <c r="T792" s="27" t="s">
        <v>161</v>
      </c>
      <c r="U792" s="27" t="s">
        <v>35</v>
      </c>
      <c r="V792" s="27">
        <v>4</v>
      </c>
      <c r="W792" s="27" t="s">
        <v>1034</v>
      </c>
      <c r="X792" s="27" t="s">
        <v>1035</v>
      </c>
      <c r="Y792" s="27"/>
      <c r="Z792" s="27" t="s">
        <v>53</v>
      </c>
      <c r="AA792" s="28"/>
      <c r="AB792" s="27" t="s">
        <v>4410</v>
      </c>
      <c r="AC792" s="29"/>
      <c r="AD792" s="27"/>
      <c r="AE792" s="27"/>
      <c r="AF792" s="27">
        <v>45874.833333333299</v>
      </c>
      <c r="AG792" s="27"/>
      <c r="AH792" s="27"/>
      <c r="AI792" s="27" t="s">
        <v>104</v>
      </c>
      <c r="AJ792" s="27" t="s">
        <v>134</v>
      </c>
      <c r="AK792" s="27" t="s">
        <v>2334</v>
      </c>
      <c r="AL792" s="27" t="s">
        <v>2334</v>
      </c>
      <c r="AM792" s="27" t="s">
        <v>108</v>
      </c>
      <c r="AN7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7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7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2" s="27" t="str">
        <f>TEXT(casesIPO[[#This Row],[Created On]],"yyyy / mm")</f>
        <v>2026 / 02</v>
      </c>
      <c r="AS792" s="27" t="str">
        <f>casesIPO[[#This Row],[Interaction Type]]</f>
        <v>Return / Replace / Scrap</v>
      </c>
      <c r="AT79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93" spans="1:46" x14ac:dyDescent="0.25">
      <c r="A793" s="26">
        <v>46078.646423611099</v>
      </c>
      <c r="B793" s="27" t="s">
        <v>4403</v>
      </c>
      <c r="C793" s="27" t="s">
        <v>87</v>
      </c>
      <c r="D793" s="27" t="s">
        <v>88</v>
      </c>
      <c r="E793" s="27" t="s">
        <v>110</v>
      </c>
      <c r="F793" s="27"/>
      <c r="G793" s="27"/>
      <c r="H793" s="27" t="s">
        <v>17</v>
      </c>
      <c r="I793" s="27" t="s">
        <v>148</v>
      </c>
      <c r="J793" s="27" t="s">
        <v>161</v>
      </c>
      <c r="K793" s="27" t="s">
        <v>35</v>
      </c>
      <c r="L793" s="27" t="s">
        <v>4404</v>
      </c>
      <c r="M793" s="27" t="s">
        <v>4405</v>
      </c>
      <c r="N793" s="28" t="s">
        <v>4406</v>
      </c>
      <c r="O793" s="27" t="s">
        <v>4407</v>
      </c>
      <c r="P793" s="27" t="s">
        <v>4408</v>
      </c>
      <c r="Q793" s="27">
        <v>14</v>
      </c>
      <c r="R793" s="27" t="s">
        <v>17</v>
      </c>
      <c r="S793" s="27" t="s">
        <v>148</v>
      </c>
      <c r="T793" s="27" t="s">
        <v>161</v>
      </c>
      <c r="U793" s="27" t="s">
        <v>35</v>
      </c>
      <c r="V793" s="27">
        <v>2</v>
      </c>
      <c r="W793" s="27" t="s">
        <v>1034</v>
      </c>
      <c r="X793" s="27" t="s">
        <v>1035</v>
      </c>
      <c r="Y793" s="27"/>
      <c r="Z793" s="27" t="s">
        <v>53</v>
      </c>
      <c r="AA793" s="28"/>
      <c r="AB793" s="27" t="s">
        <v>4410</v>
      </c>
      <c r="AC793" s="29"/>
      <c r="AD793" s="27"/>
      <c r="AE793" s="27"/>
      <c r="AF793" s="27">
        <v>45874.833333333299</v>
      </c>
      <c r="AG793" s="27"/>
      <c r="AH793" s="27"/>
      <c r="AI793" s="27" t="s">
        <v>104</v>
      </c>
      <c r="AJ793" s="27" t="s">
        <v>134</v>
      </c>
      <c r="AK793" s="27" t="s">
        <v>2334</v>
      </c>
      <c r="AL793" s="27" t="s">
        <v>2334</v>
      </c>
      <c r="AM793" s="27" t="s">
        <v>108</v>
      </c>
      <c r="AN7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7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7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3" s="27" t="str">
        <f>TEXT(casesIPO[[#This Row],[Created On]],"yyyy / mm")</f>
        <v>2026 / 02</v>
      </c>
      <c r="AS793" s="27" t="str">
        <f>casesIPO[[#This Row],[Interaction Type]]</f>
        <v>Return / Replace / Scrap</v>
      </c>
      <c r="AT7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94" spans="1:46" x14ac:dyDescent="0.25">
      <c r="A794" s="26">
        <v>46078.689826388902</v>
      </c>
      <c r="B794" s="27" t="s">
        <v>4411</v>
      </c>
      <c r="C794" s="27" t="s">
        <v>87</v>
      </c>
      <c r="D794" s="27" t="s">
        <v>88</v>
      </c>
      <c r="E794" s="27" t="s">
        <v>89</v>
      </c>
      <c r="F794" s="27"/>
      <c r="G794" s="27" t="s">
        <v>168</v>
      </c>
      <c r="H794" s="27" t="s">
        <v>17</v>
      </c>
      <c r="I794" s="27" t="s">
        <v>148</v>
      </c>
      <c r="J794" s="27" t="s">
        <v>149</v>
      </c>
      <c r="K794" s="27" t="s">
        <v>35</v>
      </c>
      <c r="L794" s="27" t="s">
        <v>4412</v>
      </c>
      <c r="M794" s="27" t="s">
        <v>4413</v>
      </c>
      <c r="N794" s="28" t="s">
        <v>4414</v>
      </c>
      <c r="O794" s="27" t="s">
        <v>4415</v>
      </c>
      <c r="P794" s="27" t="s">
        <v>4416</v>
      </c>
      <c r="Q794" s="27">
        <v>1</v>
      </c>
      <c r="R794" s="27" t="s">
        <v>17</v>
      </c>
      <c r="S794" s="27" t="s">
        <v>148</v>
      </c>
      <c r="T794" s="27" t="s">
        <v>149</v>
      </c>
      <c r="U794" s="27" t="s">
        <v>35</v>
      </c>
      <c r="V794" s="27">
        <v>2</v>
      </c>
      <c r="W794" s="27" t="s">
        <v>98</v>
      </c>
      <c r="X794" s="27" t="s">
        <v>317</v>
      </c>
      <c r="Y794" s="27"/>
      <c r="Z794" s="27" t="s">
        <v>101</v>
      </c>
      <c r="AA794" s="28"/>
      <c r="AB794" s="27" t="s">
        <v>4417</v>
      </c>
      <c r="AC794" s="29" t="s">
        <v>4418</v>
      </c>
      <c r="AD794" s="27" t="s">
        <v>1930</v>
      </c>
      <c r="AE794" s="27"/>
      <c r="AF794" s="27">
        <v>45517.833333333299</v>
      </c>
      <c r="AG794" s="27"/>
      <c r="AH794" s="27"/>
      <c r="AI794" s="27" t="s">
        <v>178</v>
      </c>
      <c r="AJ794" s="27" t="s">
        <v>134</v>
      </c>
      <c r="AK794" s="27" t="s">
        <v>1931</v>
      </c>
      <c r="AL794" s="27" t="s">
        <v>180</v>
      </c>
      <c r="AM794" s="27" t="s">
        <v>108</v>
      </c>
      <c r="AN7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4" s="27" t="str">
        <f>TEXT(casesIPO[[#This Row],[Created On]],"yyyy / mm")</f>
        <v>2026 / 02</v>
      </c>
      <c r="AS794" s="27" t="str">
        <f>casesIPO[[#This Row],[Interaction Type]]</f>
        <v>Return / Replace / Scrap</v>
      </c>
      <c r="AT7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95" spans="1:46" x14ac:dyDescent="0.25">
      <c r="A795" s="26">
        <v>46078.748773148101</v>
      </c>
      <c r="B795" s="27" t="s">
        <v>4419</v>
      </c>
      <c r="C795" s="27" t="s">
        <v>87</v>
      </c>
      <c r="D795" s="27" t="s">
        <v>88</v>
      </c>
      <c r="E795" s="27" t="s">
        <v>110</v>
      </c>
      <c r="F795" s="27"/>
      <c r="G795" s="27"/>
      <c r="H795" s="27" t="s">
        <v>3241</v>
      </c>
      <c r="I795" s="27" t="s">
        <v>124</v>
      </c>
      <c r="J795" s="27" t="s">
        <v>3242</v>
      </c>
      <c r="K795" s="27" t="s">
        <v>3243</v>
      </c>
      <c r="L795" s="27" t="s">
        <v>4420</v>
      </c>
      <c r="M795" s="27" t="s">
        <v>732</v>
      </c>
      <c r="N795" s="28" t="s">
        <v>4421</v>
      </c>
      <c r="O795" s="27"/>
      <c r="P795" s="27"/>
      <c r="Q795" s="27"/>
      <c r="R795" s="27"/>
      <c r="S795" s="27"/>
      <c r="T795" s="27"/>
      <c r="U795" s="27"/>
      <c r="V795" s="27"/>
      <c r="W795" s="27"/>
      <c r="X795" s="27"/>
      <c r="Y795" s="27"/>
      <c r="Z795" s="27"/>
      <c r="AA795" s="28"/>
      <c r="AB795" s="27"/>
      <c r="AC795" s="29"/>
      <c r="AD795" s="27"/>
      <c r="AE795" s="27"/>
      <c r="AF795" s="27"/>
      <c r="AG795" s="27"/>
      <c r="AH795" s="27"/>
      <c r="AI795" s="27"/>
      <c r="AJ795" s="27" t="s">
        <v>105</v>
      </c>
      <c r="AK795" s="27" t="s">
        <v>3247</v>
      </c>
      <c r="AL795" s="27" t="s">
        <v>3247</v>
      </c>
      <c r="AM795" s="27" t="s">
        <v>108</v>
      </c>
      <c r="AN7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Krieger</v>
      </c>
      <c r="AO7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5" s="27" t="str">
        <f>TEXT(casesIPO[[#This Row],[Created On]],"yyyy / mm")</f>
        <v>2026 / 02</v>
      </c>
      <c r="AS795" s="27" t="str">
        <f>casesIPO[[#This Row],[Interaction Type]]</f>
        <v>Return / Replace / Scrap</v>
      </c>
      <c r="AT7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96" spans="1:46" x14ac:dyDescent="0.25">
      <c r="A796" s="26">
        <v>46078.765092592599</v>
      </c>
      <c r="B796" s="27" t="s">
        <v>4422</v>
      </c>
      <c r="C796" s="27" t="s">
        <v>87</v>
      </c>
      <c r="D796" s="27" t="s">
        <v>88</v>
      </c>
      <c r="E796" s="27" t="s">
        <v>110</v>
      </c>
      <c r="F796" s="27"/>
      <c r="G796" s="27"/>
      <c r="H796" s="27" t="s">
        <v>286</v>
      </c>
      <c r="I796" s="27" t="s">
        <v>148</v>
      </c>
      <c r="J796" s="27" t="s">
        <v>2027</v>
      </c>
      <c r="K796" s="27" t="s">
        <v>288</v>
      </c>
      <c r="L796" s="27" t="s">
        <v>4423</v>
      </c>
      <c r="M796" s="27" t="s">
        <v>1581</v>
      </c>
      <c r="N796" s="28" t="s">
        <v>4424</v>
      </c>
      <c r="O796" s="27" t="s">
        <v>4425</v>
      </c>
      <c r="P796" s="27"/>
      <c r="Q796" s="27"/>
      <c r="R796" s="27"/>
      <c r="S796" s="27"/>
      <c r="T796" s="27"/>
      <c r="U796" s="27"/>
      <c r="V796" s="27"/>
      <c r="W796" s="27"/>
      <c r="X796" s="27"/>
      <c r="Y796" s="27"/>
      <c r="Z796" s="27"/>
      <c r="AA796" s="28"/>
      <c r="AB796" s="27"/>
      <c r="AC796" s="29"/>
      <c r="AD796" s="27"/>
      <c r="AE796" s="27"/>
      <c r="AF796" s="27"/>
      <c r="AG796" s="27"/>
      <c r="AH796" s="27"/>
      <c r="AI796" s="27"/>
      <c r="AJ796" s="27" t="s">
        <v>134</v>
      </c>
      <c r="AK796" s="27" t="s">
        <v>2620</v>
      </c>
      <c r="AL796" s="27" t="s">
        <v>2620</v>
      </c>
      <c r="AM796" s="27" t="s">
        <v>299</v>
      </c>
      <c r="AN7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7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6" s="27" t="str">
        <f>TEXT(casesIPO[[#This Row],[Created On]],"yyyy / mm")</f>
        <v>2026 / 02</v>
      </c>
      <c r="AS796" s="27" t="str">
        <f>casesIPO[[#This Row],[Interaction Type]]</f>
        <v>Return / Replace / Scrap</v>
      </c>
      <c r="AT79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97" spans="1:46" x14ac:dyDescent="0.25">
      <c r="A797" s="26">
        <v>46076.456273148098</v>
      </c>
      <c r="B797" s="27" t="s">
        <v>4426</v>
      </c>
      <c r="C797" s="27" t="s">
        <v>87</v>
      </c>
      <c r="D797" s="27" t="s">
        <v>88</v>
      </c>
      <c r="E797" s="27" t="s">
        <v>89</v>
      </c>
      <c r="F797" s="27"/>
      <c r="G797" s="27" t="s">
        <v>168</v>
      </c>
      <c r="H797" s="27" t="s">
        <v>17</v>
      </c>
      <c r="I797" s="27" t="s">
        <v>148</v>
      </c>
      <c r="J797" s="27" t="s">
        <v>169</v>
      </c>
      <c r="K797" s="27" t="s">
        <v>31</v>
      </c>
      <c r="L797" s="27" t="s">
        <v>4427</v>
      </c>
      <c r="M797" s="27" t="s">
        <v>401</v>
      </c>
      <c r="N797" s="28" t="s">
        <v>4428</v>
      </c>
      <c r="O797" s="27" t="s">
        <v>4429</v>
      </c>
      <c r="P797" s="27" t="s">
        <v>4430</v>
      </c>
      <c r="Q797" s="27">
        <v>1</v>
      </c>
      <c r="R797" s="27" t="s">
        <v>17</v>
      </c>
      <c r="S797" s="27" t="s">
        <v>148</v>
      </c>
      <c r="T797" s="27" t="s">
        <v>169</v>
      </c>
      <c r="U797" s="27" t="s">
        <v>31</v>
      </c>
      <c r="V797" s="27">
        <v>1</v>
      </c>
      <c r="W797" s="27" t="s">
        <v>98</v>
      </c>
      <c r="X797" s="27" t="s">
        <v>317</v>
      </c>
      <c r="Y797" s="27"/>
      <c r="Z797" s="27" t="s">
        <v>101</v>
      </c>
      <c r="AA797" s="28"/>
      <c r="AB797" s="27" t="s">
        <v>4431</v>
      </c>
      <c r="AC797" s="29" t="s">
        <v>1072</v>
      </c>
      <c r="AD797" s="27"/>
      <c r="AE797" s="27"/>
      <c r="AF797" s="27">
        <v>45235.791666666701</v>
      </c>
      <c r="AG797" s="27"/>
      <c r="AH797" s="27"/>
      <c r="AI797" s="27" t="s">
        <v>104</v>
      </c>
      <c r="AJ797" s="27" t="s">
        <v>105</v>
      </c>
      <c r="AK797" s="27" t="s">
        <v>2226</v>
      </c>
      <c r="AL797" s="27" t="s">
        <v>578</v>
      </c>
      <c r="AM797" s="27" t="s">
        <v>108</v>
      </c>
      <c r="AN7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7" s="27" t="str">
        <f>TEXT(casesIPO[[#This Row],[Created On]],"yyyy / mm")</f>
        <v>2026 / 02</v>
      </c>
      <c r="AS797" s="27" t="str">
        <f>casesIPO[[#This Row],[Interaction Type]]</f>
        <v>Return / Replace / Scrap</v>
      </c>
      <c r="AT79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98" spans="1:46" x14ac:dyDescent="0.25">
      <c r="A798" s="26">
        <v>46076.468692129602</v>
      </c>
      <c r="B798" s="27" t="s">
        <v>4432</v>
      </c>
      <c r="C798" s="27" t="s">
        <v>87</v>
      </c>
      <c r="D798" s="27" t="s">
        <v>88</v>
      </c>
      <c r="E798" s="27" t="s">
        <v>89</v>
      </c>
      <c r="F798" s="27"/>
      <c r="G798" s="27" t="s">
        <v>90</v>
      </c>
      <c r="H798" s="27" t="s">
        <v>18</v>
      </c>
      <c r="I798" s="27" t="s">
        <v>460</v>
      </c>
      <c r="J798" s="27" t="s">
        <v>996</v>
      </c>
      <c r="K798" s="27" t="s">
        <v>32</v>
      </c>
      <c r="L798" s="27" t="s">
        <v>4433</v>
      </c>
      <c r="M798" s="27" t="s">
        <v>3076</v>
      </c>
      <c r="N798" s="28" t="s">
        <v>4434</v>
      </c>
      <c r="O798" s="27" t="s">
        <v>4435</v>
      </c>
      <c r="P798" s="27" t="s">
        <v>4436</v>
      </c>
      <c r="Q798" s="27"/>
      <c r="R798" s="27" t="s">
        <v>18</v>
      </c>
      <c r="S798" s="27" t="s">
        <v>460</v>
      </c>
      <c r="T798" s="27" t="s">
        <v>996</v>
      </c>
      <c r="U798" s="27" t="s">
        <v>32</v>
      </c>
      <c r="V798" s="27">
        <v>1</v>
      </c>
      <c r="W798" s="27" t="s">
        <v>266</v>
      </c>
      <c r="X798" s="27" t="s">
        <v>279</v>
      </c>
      <c r="Y798" s="27" t="s">
        <v>677</v>
      </c>
      <c r="Z798" s="27" t="s">
        <v>101</v>
      </c>
      <c r="AA798" s="28"/>
      <c r="AB798" s="27" t="s">
        <v>3995</v>
      </c>
      <c r="AC798" s="29" t="s">
        <v>1001</v>
      </c>
      <c r="AD798" s="27"/>
      <c r="AE798" s="27">
        <v>45964.083333333299</v>
      </c>
      <c r="AF798" s="27"/>
      <c r="AG798" s="27"/>
      <c r="AH798" s="27"/>
      <c r="AI798" s="27" t="s">
        <v>178</v>
      </c>
      <c r="AJ798" s="27" t="s">
        <v>134</v>
      </c>
      <c r="AK798" s="27" t="s">
        <v>1924</v>
      </c>
      <c r="AL798" s="27" t="s">
        <v>146</v>
      </c>
      <c r="AM798" s="27" t="s">
        <v>108</v>
      </c>
      <c r="AN7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7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798" s="27" t="str">
        <f>TEXT(casesIPO[[#This Row],[Created On]],"yyyy / mm")</f>
        <v>2026 / 02</v>
      </c>
      <c r="AS798" s="27" t="str">
        <f>casesIPO[[#This Row],[Interaction Type]]</f>
        <v>Return / Replace / Scrap</v>
      </c>
      <c r="AT79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99" spans="1:46" x14ac:dyDescent="0.25">
      <c r="A799" s="26">
        <v>46076.471631944398</v>
      </c>
      <c r="B799" s="27" t="s">
        <v>4437</v>
      </c>
      <c r="C799" s="27" t="s">
        <v>87</v>
      </c>
      <c r="D799" s="27" t="s">
        <v>88</v>
      </c>
      <c r="E799" s="27" t="s">
        <v>110</v>
      </c>
      <c r="F799" s="27"/>
      <c r="G799" s="27"/>
      <c r="H799" s="27" t="s">
        <v>17</v>
      </c>
      <c r="I799" s="27" t="s">
        <v>148</v>
      </c>
      <c r="J799" s="27" t="s">
        <v>149</v>
      </c>
      <c r="K799" s="27" t="s">
        <v>35</v>
      </c>
      <c r="L799" s="27" t="s">
        <v>4438</v>
      </c>
      <c r="M799" s="27" t="s">
        <v>401</v>
      </c>
      <c r="N799" s="28" t="s">
        <v>4439</v>
      </c>
      <c r="O799" s="27" t="s">
        <v>4440</v>
      </c>
      <c r="P799" s="27" t="s">
        <v>4441</v>
      </c>
      <c r="Q799" s="27">
        <v>30</v>
      </c>
      <c r="R799" s="27" t="s">
        <v>17</v>
      </c>
      <c r="S799" s="27" t="s">
        <v>148</v>
      </c>
      <c r="T799" s="27" t="s">
        <v>149</v>
      </c>
      <c r="U799" s="27" t="s">
        <v>35</v>
      </c>
      <c r="V799" s="27">
        <v>21</v>
      </c>
      <c r="W799" s="27" t="s">
        <v>119</v>
      </c>
      <c r="X799" s="27" t="s">
        <v>570</v>
      </c>
      <c r="Y799" s="27"/>
      <c r="Z799" s="27" t="s">
        <v>101</v>
      </c>
      <c r="AA799" s="28"/>
      <c r="AB799" s="27" t="s">
        <v>4442</v>
      </c>
      <c r="AC799" s="29"/>
      <c r="AD799" s="27"/>
      <c r="AE799" s="27"/>
      <c r="AF799" s="27">
        <v>45813.083333333299</v>
      </c>
      <c r="AG799" s="27"/>
      <c r="AH799" s="27"/>
      <c r="AI799" s="27" t="s">
        <v>178</v>
      </c>
      <c r="AJ799" s="27" t="s">
        <v>134</v>
      </c>
      <c r="AK799" s="27" t="s">
        <v>2226</v>
      </c>
      <c r="AL799" s="27" t="s">
        <v>2226</v>
      </c>
      <c r="AM799" s="27" t="s">
        <v>108</v>
      </c>
      <c r="AN7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7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7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9" s="27" t="str">
        <f>TEXT(casesIPO[[#This Row],[Created On]],"yyyy / mm")</f>
        <v>2026 / 02</v>
      </c>
      <c r="AS799" s="27" t="str">
        <f>casesIPO[[#This Row],[Interaction Type]]</f>
        <v>Return / Replace / Scrap</v>
      </c>
      <c r="AT79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0" spans="1:46" x14ac:dyDescent="0.25">
      <c r="A800" s="26">
        <v>46076.471631944398</v>
      </c>
      <c r="B800" s="27" t="s">
        <v>4437</v>
      </c>
      <c r="C800" s="27" t="s">
        <v>87</v>
      </c>
      <c r="D800" s="27" t="s">
        <v>88</v>
      </c>
      <c r="E800" s="27" t="s">
        <v>110</v>
      </c>
      <c r="F800" s="27"/>
      <c r="G800" s="27"/>
      <c r="H800" s="27" t="s">
        <v>17</v>
      </c>
      <c r="I800" s="27" t="s">
        <v>148</v>
      </c>
      <c r="J800" s="27" t="s">
        <v>149</v>
      </c>
      <c r="K800" s="27" t="s">
        <v>35</v>
      </c>
      <c r="L800" s="27" t="s">
        <v>4438</v>
      </c>
      <c r="M800" s="27" t="s">
        <v>401</v>
      </c>
      <c r="N800" s="28" t="s">
        <v>4439</v>
      </c>
      <c r="O800" s="27" t="s">
        <v>4440</v>
      </c>
      <c r="P800" s="27" t="s">
        <v>4441</v>
      </c>
      <c r="Q800" s="27">
        <v>30</v>
      </c>
      <c r="R800" s="27" t="s">
        <v>17</v>
      </c>
      <c r="S800" s="27" t="s">
        <v>148</v>
      </c>
      <c r="T800" s="27" t="s">
        <v>149</v>
      </c>
      <c r="U800" s="27" t="s">
        <v>35</v>
      </c>
      <c r="V800" s="27">
        <v>21</v>
      </c>
      <c r="W800" s="27" t="s">
        <v>119</v>
      </c>
      <c r="X800" s="27" t="s">
        <v>570</v>
      </c>
      <c r="Y800" s="27"/>
      <c r="Z800" s="27" t="s">
        <v>101</v>
      </c>
      <c r="AA800" s="28"/>
      <c r="AB800" s="27" t="s">
        <v>4443</v>
      </c>
      <c r="AC800" s="29"/>
      <c r="AD800" s="27"/>
      <c r="AE800" s="27"/>
      <c r="AF800" s="27">
        <v>45813.083333333299</v>
      </c>
      <c r="AG800" s="27"/>
      <c r="AH800" s="27"/>
      <c r="AI800" s="27" t="s">
        <v>178</v>
      </c>
      <c r="AJ800" s="27" t="s">
        <v>134</v>
      </c>
      <c r="AK800" s="27" t="s">
        <v>2226</v>
      </c>
      <c r="AL800" s="27" t="s">
        <v>2226</v>
      </c>
      <c r="AM800" s="27" t="s">
        <v>108</v>
      </c>
      <c r="AN8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8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0" s="27" t="str">
        <f>TEXT(casesIPO[[#This Row],[Created On]],"yyyy / mm")</f>
        <v>2026 / 02</v>
      </c>
      <c r="AS800" s="27" t="str">
        <f>casesIPO[[#This Row],[Interaction Type]]</f>
        <v>Return / Replace / Scrap</v>
      </c>
      <c r="AT80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1" spans="1:46" x14ac:dyDescent="0.25">
      <c r="A801" s="26">
        <v>46076.496400463002</v>
      </c>
      <c r="B801" s="27" t="s">
        <v>4444</v>
      </c>
      <c r="C801" s="27" t="s">
        <v>87</v>
      </c>
      <c r="D801" s="27" t="s">
        <v>88</v>
      </c>
      <c r="E801" s="27" t="s">
        <v>89</v>
      </c>
      <c r="F801" s="27"/>
      <c r="G801" s="27" t="s">
        <v>90</v>
      </c>
      <c r="H801" s="27" t="s">
        <v>18</v>
      </c>
      <c r="I801" s="27" t="s">
        <v>460</v>
      </c>
      <c r="J801" s="27" t="s">
        <v>4445</v>
      </c>
      <c r="K801" s="27" t="s">
        <v>35</v>
      </c>
      <c r="L801" s="27" t="s">
        <v>4446</v>
      </c>
      <c r="M801" s="27" t="s">
        <v>4447</v>
      </c>
      <c r="N801" s="28" t="s">
        <v>4115</v>
      </c>
      <c r="O801" s="27" t="s">
        <v>4448</v>
      </c>
      <c r="P801" s="27"/>
      <c r="Q801" s="27"/>
      <c r="R801" s="27" t="s">
        <v>18</v>
      </c>
      <c r="S801" s="27" t="s">
        <v>460</v>
      </c>
      <c r="T801" s="27" t="s">
        <v>4445</v>
      </c>
      <c r="U801" s="27" t="s">
        <v>35</v>
      </c>
      <c r="V801" s="27">
        <v>60</v>
      </c>
      <c r="W801" s="27" t="s">
        <v>266</v>
      </c>
      <c r="X801" s="27" t="s">
        <v>175</v>
      </c>
      <c r="Y801" s="27" t="s">
        <v>2818</v>
      </c>
      <c r="Z801" s="27" t="s">
        <v>101</v>
      </c>
      <c r="AA801" s="28"/>
      <c r="AB801" s="27" t="s">
        <v>4449</v>
      </c>
      <c r="AC801" s="29" t="s">
        <v>4450</v>
      </c>
      <c r="AD801" s="27"/>
      <c r="AE801" s="27"/>
      <c r="AF801" s="27"/>
      <c r="AG801" s="27">
        <v>45797.083333333299</v>
      </c>
      <c r="AH801" s="27"/>
      <c r="AI801" s="27" t="s">
        <v>104</v>
      </c>
      <c r="AJ801" s="27" t="s">
        <v>105</v>
      </c>
      <c r="AK801" s="27" t="s">
        <v>1924</v>
      </c>
      <c r="AL801" s="27" t="s">
        <v>146</v>
      </c>
      <c r="AM801" s="27" t="s">
        <v>108</v>
      </c>
      <c r="AN8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8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8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Response from Reader</v>
      </c>
      <c r="AR801" s="27" t="str">
        <f>TEXT(casesIPO[[#This Row],[Created On]],"yyyy / mm")</f>
        <v>2026 / 02</v>
      </c>
      <c r="AS801" s="27" t="str">
        <f>casesIPO[[#This Row],[Interaction Type]]</f>
        <v>Return / Replace / Scrap</v>
      </c>
      <c r="AT80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2" spans="1:46" x14ac:dyDescent="0.25">
      <c r="A802" s="26">
        <v>46076.5797453704</v>
      </c>
      <c r="B802" s="27" t="s">
        <v>4451</v>
      </c>
      <c r="C802" s="27" t="s">
        <v>87</v>
      </c>
      <c r="D802" s="27" t="s">
        <v>88</v>
      </c>
      <c r="E802" s="27" t="s">
        <v>285</v>
      </c>
      <c r="F802" s="27"/>
      <c r="G802" s="27"/>
      <c r="H802" s="27" t="s">
        <v>23</v>
      </c>
      <c r="I802" s="27" t="s">
        <v>91</v>
      </c>
      <c r="J802" s="27" t="s">
        <v>4452</v>
      </c>
      <c r="K802" s="27" t="s">
        <v>33</v>
      </c>
      <c r="L802" s="27" t="s">
        <v>4453</v>
      </c>
      <c r="M802" s="27" t="s">
        <v>4454</v>
      </c>
      <c r="N802" s="28" t="s">
        <v>4455</v>
      </c>
      <c r="O802" s="27" t="s">
        <v>4456</v>
      </c>
      <c r="P802" s="27" t="s">
        <v>4457</v>
      </c>
      <c r="Q802" s="27"/>
      <c r="R802" s="27" t="s">
        <v>23</v>
      </c>
      <c r="S802" s="27" t="s">
        <v>91</v>
      </c>
      <c r="T802" s="27" t="s">
        <v>4452</v>
      </c>
      <c r="U802" s="27" t="s">
        <v>33</v>
      </c>
      <c r="V802" s="27">
        <v>1</v>
      </c>
      <c r="W802" s="27" t="s">
        <v>300</v>
      </c>
      <c r="X802" s="27" t="s">
        <v>301</v>
      </c>
      <c r="Y802" s="27"/>
      <c r="Z802" s="27" t="s">
        <v>296</v>
      </c>
      <c r="AA802" s="28"/>
      <c r="AB802" s="27" t="s">
        <v>4458</v>
      </c>
      <c r="AC802" s="29"/>
      <c r="AD802" s="27"/>
      <c r="AE802" s="27"/>
      <c r="AF802" s="27">
        <v>46071.791666666701</v>
      </c>
      <c r="AG802" s="27"/>
      <c r="AH802" s="27"/>
      <c r="AI802" s="27" t="s">
        <v>104</v>
      </c>
      <c r="AJ802" s="27" t="s">
        <v>105</v>
      </c>
      <c r="AK802" s="27" t="s">
        <v>258</v>
      </c>
      <c r="AL802" s="27" t="s">
        <v>122</v>
      </c>
      <c r="AM802" s="27" t="s">
        <v>108</v>
      </c>
      <c r="AN8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8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2" s="27" t="str">
        <f>TEXT(casesIPO[[#This Row],[Created On]],"yyyy / mm")</f>
        <v>2026 / 02</v>
      </c>
      <c r="AS802" s="27" t="str">
        <f>casesIPO[[#This Row],[Interaction Type]]</f>
        <v>Return / Replace / Scrap</v>
      </c>
      <c r="AT80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3" spans="1:46" x14ac:dyDescent="0.25">
      <c r="A803" s="26">
        <v>46076.654189814799</v>
      </c>
      <c r="B803" s="27" t="s">
        <v>4459</v>
      </c>
      <c r="C803" s="27" t="s">
        <v>87</v>
      </c>
      <c r="D803" s="27" t="s">
        <v>88</v>
      </c>
      <c r="E803" s="27" t="s">
        <v>110</v>
      </c>
      <c r="F803" s="27"/>
      <c r="G803" s="27"/>
      <c r="H803" s="27" t="s">
        <v>14</v>
      </c>
      <c r="I803" s="27" t="s">
        <v>182</v>
      </c>
      <c r="J803" s="27" t="s">
        <v>183</v>
      </c>
      <c r="K803" s="27" t="s">
        <v>34</v>
      </c>
      <c r="L803" s="27" t="s">
        <v>4460</v>
      </c>
      <c r="M803" s="27" t="s">
        <v>2115</v>
      </c>
      <c r="N803" s="28" t="s">
        <v>4461</v>
      </c>
      <c r="O803" s="27" t="s">
        <v>4462</v>
      </c>
      <c r="P803" s="27" t="s">
        <v>4463</v>
      </c>
      <c r="Q803" s="27">
        <v>1</v>
      </c>
      <c r="R803" s="27" t="s">
        <v>14</v>
      </c>
      <c r="S803" s="27" t="s">
        <v>182</v>
      </c>
      <c r="T803" s="27" t="s">
        <v>183</v>
      </c>
      <c r="U803" s="27" t="s">
        <v>34</v>
      </c>
      <c r="V803" s="27">
        <v>6</v>
      </c>
      <c r="W803" s="27" t="s">
        <v>131</v>
      </c>
      <c r="X803" s="27" t="s">
        <v>165</v>
      </c>
      <c r="Y803" s="27"/>
      <c r="Z803" s="27" t="s">
        <v>133</v>
      </c>
      <c r="AA803" s="28"/>
      <c r="AB803" s="27" t="s">
        <v>4464</v>
      </c>
      <c r="AC803" s="29"/>
      <c r="AD803" s="27"/>
      <c r="AE803" s="27"/>
      <c r="AF803" s="27">
        <v>46064.791666666701</v>
      </c>
      <c r="AG803" s="27"/>
      <c r="AH803" s="27"/>
      <c r="AI803" s="27" t="s">
        <v>104</v>
      </c>
      <c r="AJ803" s="27" t="s">
        <v>134</v>
      </c>
      <c r="AK803" s="27" t="s">
        <v>106</v>
      </c>
      <c r="AL803" s="27" t="s">
        <v>1196</v>
      </c>
      <c r="AM803" s="27" t="s">
        <v>108</v>
      </c>
      <c r="AN8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8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8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8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3" s="27" t="str">
        <f>TEXT(casesIPO[[#This Row],[Created On]],"yyyy / mm")</f>
        <v>2026 / 02</v>
      </c>
      <c r="AS803" s="27" t="str">
        <f>casesIPO[[#This Row],[Interaction Type]]</f>
        <v>Return / Replace / Scrap</v>
      </c>
      <c r="AT80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04" spans="1:46" x14ac:dyDescent="0.25">
      <c r="A804" s="26">
        <v>46076.654189814799</v>
      </c>
      <c r="B804" s="27" t="s">
        <v>4459</v>
      </c>
      <c r="C804" s="27" t="s">
        <v>87</v>
      </c>
      <c r="D804" s="27" t="s">
        <v>88</v>
      </c>
      <c r="E804" s="27" t="s">
        <v>110</v>
      </c>
      <c r="F804" s="27"/>
      <c r="G804" s="27"/>
      <c r="H804" s="27" t="s">
        <v>14</v>
      </c>
      <c r="I804" s="27" t="s">
        <v>182</v>
      </c>
      <c r="J804" s="27" t="s">
        <v>183</v>
      </c>
      <c r="K804" s="27" t="s">
        <v>34</v>
      </c>
      <c r="L804" s="27" t="s">
        <v>4460</v>
      </c>
      <c r="M804" s="27" t="s">
        <v>2115</v>
      </c>
      <c r="N804" s="28" t="s">
        <v>4461</v>
      </c>
      <c r="O804" s="27" t="s">
        <v>4462</v>
      </c>
      <c r="P804" s="27" t="s">
        <v>4463</v>
      </c>
      <c r="Q804" s="27">
        <v>1</v>
      </c>
      <c r="R804" s="27" t="s">
        <v>14</v>
      </c>
      <c r="S804" s="27" t="s">
        <v>182</v>
      </c>
      <c r="T804" s="27" t="s">
        <v>183</v>
      </c>
      <c r="U804" s="27" t="s">
        <v>34</v>
      </c>
      <c r="V804" s="27">
        <v>6</v>
      </c>
      <c r="W804" s="27" t="s">
        <v>131</v>
      </c>
      <c r="X804" s="27" t="s">
        <v>165</v>
      </c>
      <c r="Y804" s="27"/>
      <c r="Z804" s="27" t="s">
        <v>133</v>
      </c>
      <c r="AA804" s="28"/>
      <c r="AB804" s="27" t="s">
        <v>4465</v>
      </c>
      <c r="AC804" s="29"/>
      <c r="AD804" s="27"/>
      <c r="AE804" s="27"/>
      <c r="AF804" s="27">
        <v>46064.791666666701</v>
      </c>
      <c r="AG804" s="27"/>
      <c r="AH804" s="27"/>
      <c r="AI804" s="27" t="s">
        <v>419</v>
      </c>
      <c r="AJ804" s="27" t="s">
        <v>134</v>
      </c>
      <c r="AK804" s="27" t="s">
        <v>106</v>
      </c>
      <c r="AL804" s="27" t="s">
        <v>1196</v>
      </c>
      <c r="AM804" s="27" t="s">
        <v>108</v>
      </c>
      <c r="AN8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8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8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8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4" s="27" t="str">
        <f>TEXT(casesIPO[[#This Row],[Created On]],"yyyy / mm")</f>
        <v>2026 / 02</v>
      </c>
      <c r="AS804" s="27" t="str">
        <f>casesIPO[[#This Row],[Interaction Type]]</f>
        <v>Return / Replace / Scrap</v>
      </c>
      <c r="AT80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05" spans="1:46" x14ac:dyDescent="0.25">
      <c r="A805" s="26">
        <v>46076.6575578704</v>
      </c>
      <c r="B805" s="27" t="s">
        <v>4466</v>
      </c>
      <c r="C805" s="27" t="s">
        <v>87</v>
      </c>
      <c r="D805" s="27" t="s">
        <v>88</v>
      </c>
      <c r="E805" s="27" t="s">
        <v>89</v>
      </c>
      <c r="F805" s="27"/>
      <c r="G805" s="27" t="s">
        <v>168</v>
      </c>
      <c r="H805" s="27" t="s">
        <v>286</v>
      </c>
      <c r="I805" s="27" t="s">
        <v>148</v>
      </c>
      <c r="J805" s="27" t="s">
        <v>324</v>
      </c>
      <c r="K805" s="27" t="s">
        <v>32</v>
      </c>
      <c r="L805" s="27" t="s">
        <v>4467</v>
      </c>
      <c r="M805" s="27" t="s">
        <v>4468</v>
      </c>
      <c r="N805" s="28" t="s">
        <v>4469</v>
      </c>
      <c r="O805" s="27" t="s">
        <v>4470</v>
      </c>
      <c r="P805" s="27" t="s">
        <v>4471</v>
      </c>
      <c r="Q805" s="27">
        <v>9</v>
      </c>
      <c r="R805" s="27" t="s">
        <v>286</v>
      </c>
      <c r="S805" s="27" t="s">
        <v>148</v>
      </c>
      <c r="T805" s="27" t="s">
        <v>324</v>
      </c>
      <c r="U805" s="27" t="s">
        <v>32</v>
      </c>
      <c r="V805" s="27">
        <v>9</v>
      </c>
      <c r="W805" s="27" t="s">
        <v>266</v>
      </c>
      <c r="X805" s="27" t="s">
        <v>330</v>
      </c>
      <c r="Y805" s="27"/>
      <c r="Z805" s="27" t="s">
        <v>101</v>
      </c>
      <c r="AA805" s="28"/>
      <c r="AB805" s="27"/>
      <c r="AC805" s="29" t="s">
        <v>332</v>
      </c>
      <c r="AD805" s="27"/>
      <c r="AE805" s="27"/>
      <c r="AF805" s="27">
        <v>45973.791666666701</v>
      </c>
      <c r="AG805" s="27"/>
      <c r="AH805" s="27"/>
      <c r="AI805" s="27" t="s">
        <v>104</v>
      </c>
      <c r="AJ805" s="27" t="s">
        <v>105</v>
      </c>
      <c r="AK805" s="27" t="s">
        <v>2035</v>
      </c>
      <c r="AL805" s="27" t="s">
        <v>2035</v>
      </c>
      <c r="AM805" s="27" t="s">
        <v>299</v>
      </c>
      <c r="AN8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Keypad Unresponsive</v>
      </c>
      <c r="AQ8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5" s="27" t="str">
        <f>TEXT(casesIPO[[#This Row],[Created On]],"yyyy / mm")</f>
        <v>2026 / 02</v>
      </c>
      <c r="AS805" s="27" t="str">
        <f>casesIPO[[#This Row],[Interaction Type]]</f>
        <v>Return / Replace / Scrap</v>
      </c>
      <c r="AT80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6" spans="1:46" x14ac:dyDescent="0.25">
      <c r="A806" s="26">
        <v>46076.6575578704</v>
      </c>
      <c r="B806" s="27" t="s">
        <v>4466</v>
      </c>
      <c r="C806" s="27" t="s">
        <v>87</v>
      </c>
      <c r="D806" s="27" t="s">
        <v>88</v>
      </c>
      <c r="E806" s="27" t="s">
        <v>89</v>
      </c>
      <c r="F806" s="27"/>
      <c r="G806" s="27" t="s">
        <v>168</v>
      </c>
      <c r="H806" s="27" t="s">
        <v>286</v>
      </c>
      <c r="I806" s="27" t="s">
        <v>148</v>
      </c>
      <c r="J806" s="27" t="s">
        <v>324</v>
      </c>
      <c r="K806" s="27" t="s">
        <v>32</v>
      </c>
      <c r="L806" s="27" t="s">
        <v>4467</v>
      </c>
      <c r="M806" s="27" t="s">
        <v>4468</v>
      </c>
      <c r="N806" s="28" t="s">
        <v>4469</v>
      </c>
      <c r="O806" s="27" t="s">
        <v>4470</v>
      </c>
      <c r="P806" s="27" t="s">
        <v>4471</v>
      </c>
      <c r="Q806" s="27">
        <v>9</v>
      </c>
      <c r="R806" s="27" t="s">
        <v>286</v>
      </c>
      <c r="S806" s="27" t="s">
        <v>148</v>
      </c>
      <c r="T806" s="27" t="s">
        <v>324</v>
      </c>
      <c r="U806" s="27" t="s">
        <v>32</v>
      </c>
      <c r="V806" s="27">
        <v>1</v>
      </c>
      <c r="W806" s="27" t="s">
        <v>98</v>
      </c>
      <c r="X806" s="27" t="s">
        <v>317</v>
      </c>
      <c r="Y806" s="27"/>
      <c r="Z806" s="27" t="s">
        <v>101</v>
      </c>
      <c r="AA806" s="28"/>
      <c r="AB806" s="27"/>
      <c r="AC806" s="29" t="s">
        <v>332</v>
      </c>
      <c r="AD806" s="27"/>
      <c r="AE806" s="27"/>
      <c r="AF806" s="27">
        <v>45973.791666666701</v>
      </c>
      <c r="AG806" s="27"/>
      <c r="AH806" s="27"/>
      <c r="AI806" s="27" t="s">
        <v>104</v>
      </c>
      <c r="AJ806" s="27" t="s">
        <v>105</v>
      </c>
      <c r="AK806" s="27" t="s">
        <v>2035</v>
      </c>
      <c r="AL806" s="27" t="s">
        <v>2035</v>
      </c>
      <c r="AM806" s="27" t="s">
        <v>299</v>
      </c>
      <c r="AN8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8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8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6" s="27" t="str">
        <f>TEXT(casesIPO[[#This Row],[Created On]],"yyyy / mm")</f>
        <v>2026 / 02</v>
      </c>
      <c r="AS806" s="27" t="str">
        <f>casesIPO[[#This Row],[Interaction Type]]</f>
        <v>Return / Replace / Scrap</v>
      </c>
      <c r="AT80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7" spans="1:46" x14ac:dyDescent="0.25">
      <c r="A807" s="26">
        <v>46076.6575578704</v>
      </c>
      <c r="B807" s="27" t="s">
        <v>4466</v>
      </c>
      <c r="C807" s="27" t="s">
        <v>87</v>
      </c>
      <c r="D807" s="27" t="s">
        <v>88</v>
      </c>
      <c r="E807" s="27" t="s">
        <v>89</v>
      </c>
      <c r="F807" s="27"/>
      <c r="G807" s="27" t="s">
        <v>168</v>
      </c>
      <c r="H807" s="27" t="s">
        <v>286</v>
      </c>
      <c r="I807" s="27" t="s">
        <v>148</v>
      </c>
      <c r="J807" s="27" t="s">
        <v>324</v>
      </c>
      <c r="K807" s="27" t="s">
        <v>32</v>
      </c>
      <c r="L807" s="27" t="s">
        <v>4467</v>
      </c>
      <c r="M807" s="27" t="s">
        <v>4468</v>
      </c>
      <c r="N807" s="28" t="s">
        <v>4469</v>
      </c>
      <c r="O807" s="27" t="s">
        <v>4470</v>
      </c>
      <c r="P807" s="27" t="s">
        <v>4471</v>
      </c>
      <c r="Q807" s="27">
        <v>9</v>
      </c>
      <c r="R807" s="27" t="s">
        <v>286</v>
      </c>
      <c r="S807" s="27" t="s">
        <v>148</v>
      </c>
      <c r="T807" s="27" t="s">
        <v>324</v>
      </c>
      <c r="U807" s="27" t="s">
        <v>32</v>
      </c>
      <c r="V807" s="27">
        <v>1</v>
      </c>
      <c r="W807" s="27" t="s">
        <v>266</v>
      </c>
      <c r="X807" s="27" t="s">
        <v>279</v>
      </c>
      <c r="Y807" s="27" t="s">
        <v>4472</v>
      </c>
      <c r="Z807" s="27" t="s">
        <v>101</v>
      </c>
      <c r="AA807" s="28"/>
      <c r="AB807" s="27"/>
      <c r="AC807" s="29" t="s">
        <v>332</v>
      </c>
      <c r="AD807" s="27"/>
      <c r="AE807" s="27"/>
      <c r="AF807" s="27">
        <v>45973.791666666701</v>
      </c>
      <c r="AG807" s="27"/>
      <c r="AH807" s="27"/>
      <c r="AI807" s="27" t="s">
        <v>104</v>
      </c>
      <c r="AJ807" s="27" t="s">
        <v>105</v>
      </c>
      <c r="AK807" s="27" t="s">
        <v>2035</v>
      </c>
      <c r="AL807" s="27" t="s">
        <v>2035</v>
      </c>
      <c r="AM807" s="27" t="s">
        <v>299</v>
      </c>
      <c r="AN8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8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Allegion / Schlage Products</v>
      </c>
      <c r="AR807" s="27" t="str">
        <f>TEXT(casesIPO[[#This Row],[Created On]],"yyyy / mm")</f>
        <v>2026 / 02</v>
      </c>
      <c r="AS807" s="27" t="str">
        <f>casesIPO[[#This Row],[Interaction Type]]</f>
        <v>Return / Replace / Scrap</v>
      </c>
      <c r="AT8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8" spans="1:46" x14ac:dyDescent="0.25">
      <c r="A808" s="26">
        <v>46076.6575578704</v>
      </c>
      <c r="B808" s="27" t="s">
        <v>4466</v>
      </c>
      <c r="C808" s="27" t="s">
        <v>87</v>
      </c>
      <c r="D808" s="27" t="s">
        <v>88</v>
      </c>
      <c r="E808" s="27" t="s">
        <v>89</v>
      </c>
      <c r="F808" s="27"/>
      <c r="G808" s="27" t="s">
        <v>168</v>
      </c>
      <c r="H808" s="27" t="s">
        <v>286</v>
      </c>
      <c r="I808" s="27" t="s">
        <v>148</v>
      </c>
      <c r="J808" s="27" t="s">
        <v>324</v>
      </c>
      <c r="K808" s="27" t="s">
        <v>32</v>
      </c>
      <c r="L808" s="27" t="s">
        <v>4467</v>
      </c>
      <c r="M808" s="27" t="s">
        <v>4468</v>
      </c>
      <c r="N808" s="28" t="s">
        <v>4469</v>
      </c>
      <c r="O808" s="27" t="s">
        <v>4470</v>
      </c>
      <c r="P808" s="27" t="s">
        <v>4471</v>
      </c>
      <c r="Q808" s="27">
        <v>9</v>
      </c>
      <c r="R808" s="27" t="s">
        <v>286</v>
      </c>
      <c r="S808" s="27" t="s">
        <v>148</v>
      </c>
      <c r="T808" s="27" t="s">
        <v>324</v>
      </c>
      <c r="U808" s="27" t="s">
        <v>32</v>
      </c>
      <c r="V808" s="27">
        <v>3</v>
      </c>
      <c r="W808" s="27" t="s">
        <v>266</v>
      </c>
      <c r="X808" s="27" t="s">
        <v>518</v>
      </c>
      <c r="Y808" s="27" t="s">
        <v>3389</v>
      </c>
      <c r="Z808" s="27" t="s">
        <v>101</v>
      </c>
      <c r="AA808" s="28"/>
      <c r="AB808" s="27"/>
      <c r="AC808" s="29" t="s">
        <v>332</v>
      </c>
      <c r="AD808" s="27"/>
      <c r="AE808" s="27"/>
      <c r="AF808" s="27">
        <v>45973.791666666701</v>
      </c>
      <c r="AG808" s="27"/>
      <c r="AH808" s="27"/>
      <c r="AI808" s="27" t="s">
        <v>104</v>
      </c>
      <c r="AJ808" s="27" t="s">
        <v>105</v>
      </c>
      <c r="AK808" s="27" t="s">
        <v>2035</v>
      </c>
      <c r="AL808" s="27" t="s">
        <v>2035</v>
      </c>
      <c r="AM808" s="27" t="s">
        <v>299</v>
      </c>
      <c r="AN8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Battery Drain</v>
      </c>
      <c r="AQ8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Mechanical Failure</v>
      </c>
      <c r="AR808" s="27" t="str">
        <f>TEXT(casesIPO[[#This Row],[Created On]],"yyyy / mm")</f>
        <v>2026 / 02</v>
      </c>
      <c r="AS808" s="27" t="str">
        <f>casesIPO[[#This Row],[Interaction Type]]</f>
        <v>Return / Replace / Scrap</v>
      </c>
      <c r="AT80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9" spans="1:46" x14ac:dyDescent="0.25">
      <c r="A809" s="26">
        <v>46076.6575578704</v>
      </c>
      <c r="B809" s="27" t="s">
        <v>4466</v>
      </c>
      <c r="C809" s="27" t="s">
        <v>87</v>
      </c>
      <c r="D809" s="27" t="s">
        <v>88</v>
      </c>
      <c r="E809" s="27" t="s">
        <v>89</v>
      </c>
      <c r="F809" s="27"/>
      <c r="G809" s="27" t="s">
        <v>168</v>
      </c>
      <c r="H809" s="27" t="s">
        <v>286</v>
      </c>
      <c r="I809" s="27" t="s">
        <v>148</v>
      </c>
      <c r="J809" s="27" t="s">
        <v>324</v>
      </c>
      <c r="K809" s="27" t="s">
        <v>32</v>
      </c>
      <c r="L809" s="27" t="s">
        <v>4467</v>
      </c>
      <c r="M809" s="27" t="s">
        <v>4468</v>
      </c>
      <c r="N809" s="28" t="s">
        <v>4469</v>
      </c>
      <c r="O809" s="27" t="s">
        <v>4470</v>
      </c>
      <c r="P809" s="27" t="s">
        <v>4471</v>
      </c>
      <c r="Q809" s="27">
        <v>1</v>
      </c>
      <c r="R809" s="27" t="s">
        <v>286</v>
      </c>
      <c r="S809" s="27" t="s">
        <v>148</v>
      </c>
      <c r="T809" s="27" t="s">
        <v>324</v>
      </c>
      <c r="U809" s="27" t="s">
        <v>32</v>
      </c>
      <c r="V809" s="27">
        <v>1</v>
      </c>
      <c r="W809" s="27" t="s">
        <v>266</v>
      </c>
      <c r="X809" s="27" t="s">
        <v>330</v>
      </c>
      <c r="Y809" s="27"/>
      <c r="Z809" s="27" t="s">
        <v>101</v>
      </c>
      <c r="AA809" s="28"/>
      <c r="AB809" s="27"/>
      <c r="AC809" s="29" t="s">
        <v>332</v>
      </c>
      <c r="AD809" s="27"/>
      <c r="AE809" s="27"/>
      <c r="AF809" s="27">
        <v>45957.833333333299</v>
      </c>
      <c r="AG809" s="27"/>
      <c r="AH809" s="27"/>
      <c r="AI809" s="27" t="s">
        <v>104</v>
      </c>
      <c r="AJ809" s="27" t="s">
        <v>105</v>
      </c>
      <c r="AK809" s="27" t="s">
        <v>2035</v>
      </c>
      <c r="AL809" s="27" t="s">
        <v>2035</v>
      </c>
      <c r="AM809" s="27" t="s">
        <v>299</v>
      </c>
      <c r="AN8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Keypad Unresponsive</v>
      </c>
      <c r="AQ8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9" s="27" t="str">
        <f>TEXT(casesIPO[[#This Row],[Created On]],"yyyy / mm")</f>
        <v>2026 / 02</v>
      </c>
      <c r="AS809" s="27" t="str">
        <f>casesIPO[[#This Row],[Interaction Type]]</f>
        <v>Return / Replace / Scrap</v>
      </c>
      <c r="AT80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10" spans="1:46" x14ac:dyDescent="0.25">
      <c r="A810" s="26">
        <v>46076.6575578704</v>
      </c>
      <c r="B810" s="27" t="s">
        <v>4466</v>
      </c>
      <c r="C810" s="27" t="s">
        <v>87</v>
      </c>
      <c r="D810" s="27" t="s">
        <v>88</v>
      </c>
      <c r="E810" s="27" t="s">
        <v>89</v>
      </c>
      <c r="F810" s="27"/>
      <c r="G810" s="27" t="s">
        <v>168</v>
      </c>
      <c r="H810" s="27" t="s">
        <v>286</v>
      </c>
      <c r="I810" s="27" t="s">
        <v>148</v>
      </c>
      <c r="J810" s="27" t="s">
        <v>324</v>
      </c>
      <c r="K810" s="27" t="s">
        <v>32</v>
      </c>
      <c r="L810" s="27" t="s">
        <v>4467</v>
      </c>
      <c r="M810" s="27" t="s">
        <v>4468</v>
      </c>
      <c r="N810" s="28" t="s">
        <v>4469</v>
      </c>
      <c r="O810" s="27" t="s">
        <v>4470</v>
      </c>
      <c r="P810" s="27" t="s">
        <v>4471</v>
      </c>
      <c r="Q810" s="27">
        <v>1</v>
      </c>
      <c r="R810" s="27" t="s">
        <v>286</v>
      </c>
      <c r="S810" s="27" t="s">
        <v>148</v>
      </c>
      <c r="T810" s="27" t="s">
        <v>324</v>
      </c>
      <c r="U810" s="27" t="s">
        <v>32</v>
      </c>
      <c r="V810" s="27">
        <v>1</v>
      </c>
      <c r="W810" s="27" t="s">
        <v>266</v>
      </c>
      <c r="X810" s="27" t="s">
        <v>279</v>
      </c>
      <c r="Y810" s="27" t="s">
        <v>4472</v>
      </c>
      <c r="Z810" s="27" t="s">
        <v>101</v>
      </c>
      <c r="AA810" s="28"/>
      <c r="AB810" s="27"/>
      <c r="AC810" s="29" t="s">
        <v>332</v>
      </c>
      <c r="AD810" s="27"/>
      <c r="AE810" s="27"/>
      <c r="AF810" s="27">
        <v>45957.833333333299</v>
      </c>
      <c r="AG810" s="27"/>
      <c r="AH810" s="27"/>
      <c r="AI810" s="27" t="s">
        <v>104</v>
      </c>
      <c r="AJ810" s="27" t="s">
        <v>105</v>
      </c>
      <c r="AK810" s="27" t="s">
        <v>2035</v>
      </c>
      <c r="AL810" s="27" t="s">
        <v>2035</v>
      </c>
      <c r="AM810" s="27" t="s">
        <v>299</v>
      </c>
      <c r="AN8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8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Allegion / Schlage Products</v>
      </c>
      <c r="AR810" s="27" t="str">
        <f>TEXT(casesIPO[[#This Row],[Created On]],"yyyy / mm")</f>
        <v>2026 / 02</v>
      </c>
      <c r="AS810" s="27" t="str">
        <f>casesIPO[[#This Row],[Interaction Type]]</f>
        <v>Return / Replace / Scrap</v>
      </c>
      <c r="AT81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11" spans="1:46" x14ac:dyDescent="0.25">
      <c r="A811" s="26">
        <v>46076.6575578704</v>
      </c>
      <c r="B811" s="27" t="s">
        <v>4466</v>
      </c>
      <c r="C811" s="27" t="s">
        <v>87</v>
      </c>
      <c r="D811" s="27" t="s">
        <v>88</v>
      </c>
      <c r="E811" s="27" t="s">
        <v>89</v>
      </c>
      <c r="F811" s="27"/>
      <c r="G811" s="27" t="s">
        <v>168</v>
      </c>
      <c r="H811" s="27" t="s">
        <v>286</v>
      </c>
      <c r="I811" s="27" t="s">
        <v>148</v>
      </c>
      <c r="J811" s="27" t="s">
        <v>324</v>
      </c>
      <c r="K811" s="27" t="s">
        <v>32</v>
      </c>
      <c r="L811" s="27" t="s">
        <v>4467</v>
      </c>
      <c r="M811" s="27" t="s">
        <v>4468</v>
      </c>
      <c r="N811" s="28" t="s">
        <v>4469</v>
      </c>
      <c r="O811" s="27" t="s">
        <v>4470</v>
      </c>
      <c r="P811" s="27" t="s">
        <v>4471</v>
      </c>
      <c r="Q811" s="27">
        <v>1</v>
      </c>
      <c r="R811" s="27" t="s">
        <v>286</v>
      </c>
      <c r="S811" s="27" t="s">
        <v>148</v>
      </c>
      <c r="T811" s="27" t="s">
        <v>324</v>
      </c>
      <c r="U811" s="27" t="s">
        <v>32</v>
      </c>
      <c r="V811" s="27">
        <v>2</v>
      </c>
      <c r="W811" s="27" t="s">
        <v>266</v>
      </c>
      <c r="X811" s="27" t="s">
        <v>518</v>
      </c>
      <c r="Y811" s="27" t="s">
        <v>3389</v>
      </c>
      <c r="Z811" s="27" t="s">
        <v>101</v>
      </c>
      <c r="AA811" s="28"/>
      <c r="AB811" s="27"/>
      <c r="AC811" s="29" t="s">
        <v>332</v>
      </c>
      <c r="AD811" s="27"/>
      <c r="AE811" s="27"/>
      <c r="AF811" s="27">
        <v>45957.833333333299</v>
      </c>
      <c r="AG811" s="27"/>
      <c r="AH811" s="27"/>
      <c r="AI811" s="27" t="s">
        <v>104</v>
      </c>
      <c r="AJ811" s="27" t="s">
        <v>105</v>
      </c>
      <c r="AK811" s="27" t="s">
        <v>2035</v>
      </c>
      <c r="AL811" s="27" t="s">
        <v>2035</v>
      </c>
      <c r="AM811" s="27" t="s">
        <v>299</v>
      </c>
      <c r="AN8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Battery Drain</v>
      </c>
      <c r="AQ8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Mechanical Failure</v>
      </c>
      <c r="AR811" s="27" t="str">
        <f>TEXT(casesIPO[[#This Row],[Created On]],"yyyy / mm")</f>
        <v>2026 / 02</v>
      </c>
      <c r="AS811" s="27" t="str">
        <f>casesIPO[[#This Row],[Interaction Type]]</f>
        <v>Return / Replace / Scrap</v>
      </c>
      <c r="AT81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12" spans="1:46" x14ac:dyDescent="0.25">
      <c r="A812" s="26">
        <v>46077.373993055597</v>
      </c>
      <c r="B812" s="27" t="s">
        <v>4473</v>
      </c>
      <c r="C812" s="27" t="s">
        <v>87</v>
      </c>
      <c r="D812" s="27" t="s">
        <v>194</v>
      </c>
      <c r="E812" s="27" t="s">
        <v>195</v>
      </c>
      <c r="F812" s="27"/>
      <c r="G812" s="27"/>
      <c r="H812" s="27" t="s">
        <v>12</v>
      </c>
      <c r="I812" s="27" t="s">
        <v>111</v>
      </c>
      <c r="J812" s="27" t="s">
        <v>112</v>
      </c>
      <c r="K812" s="27" t="s">
        <v>33</v>
      </c>
      <c r="L812" s="27" t="s">
        <v>4474</v>
      </c>
      <c r="M812" s="27" t="s">
        <v>4475</v>
      </c>
      <c r="N812" s="28" t="s">
        <v>4476</v>
      </c>
      <c r="O812" s="27" t="s">
        <v>4477</v>
      </c>
      <c r="P812" s="27" t="s">
        <v>4478</v>
      </c>
      <c r="Q812" s="27"/>
      <c r="R812" s="27" t="s">
        <v>12</v>
      </c>
      <c r="S812" s="27" t="s">
        <v>111</v>
      </c>
      <c r="T812" s="27" t="s">
        <v>112</v>
      </c>
      <c r="U812" s="27" t="s">
        <v>33</v>
      </c>
      <c r="V812" s="27">
        <v>1</v>
      </c>
      <c r="W812" s="27" t="s">
        <v>2166</v>
      </c>
      <c r="X812" s="27" t="s">
        <v>2167</v>
      </c>
      <c r="Y812" s="27"/>
      <c r="Z812" s="27" t="s">
        <v>429</v>
      </c>
      <c r="AA812" s="28"/>
      <c r="AB812" s="27"/>
      <c r="AC812" s="29"/>
      <c r="AD812" s="27"/>
      <c r="AE812" s="27"/>
      <c r="AF812" s="27">
        <v>46076.791666666701</v>
      </c>
      <c r="AG812" s="27"/>
      <c r="AH812" s="27"/>
      <c r="AI812" s="27" t="s">
        <v>204</v>
      </c>
      <c r="AJ812" s="27" t="s">
        <v>105</v>
      </c>
      <c r="AK812" s="27" t="s">
        <v>1946</v>
      </c>
      <c r="AL812" s="27" t="s">
        <v>1946</v>
      </c>
      <c r="AM812" s="27" t="s">
        <v>108</v>
      </c>
      <c r="AN8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8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8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2" s="27" t="str">
        <f>TEXT(casesIPO[[#This Row],[Created On]],"yyyy / mm")</f>
        <v>2026 / 02</v>
      </c>
      <c r="AS812" s="27" t="str">
        <f>casesIPO[[#This Row],[Interaction Type]]</f>
        <v>Credit / Debit Request</v>
      </c>
      <c r="AT8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13" spans="1:46" x14ac:dyDescent="0.25">
      <c r="A813" s="26">
        <v>46077.416168981501</v>
      </c>
      <c r="B813" s="27" t="s">
        <v>4479</v>
      </c>
      <c r="C813" s="27" t="s">
        <v>87</v>
      </c>
      <c r="D813" s="27" t="s">
        <v>88</v>
      </c>
      <c r="E813" s="27" t="s">
        <v>285</v>
      </c>
      <c r="F813" s="27"/>
      <c r="G813" s="27"/>
      <c r="H813" s="27" t="s">
        <v>12</v>
      </c>
      <c r="I813" s="27" t="s">
        <v>111</v>
      </c>
      <c r="J813" s="27" t="s">
        <v>350</v>
      </c>
      <c r="K813" s="27" t="s">
        <v>33</v>
      </c>
      <c r="L813" s="27" t="s">
        <v>4480</v>
      </c>
      <c r="M813" s="27" t="s">
        <v>1883</v>
      </c>
      <c r="N813" s="28" t="s">
        <v>4481</v>
      </c>
      <c r="O813" s="27" t="s">
        <v>4482</v>
      </c>
      <c r="P813" s="27" t="s">
        <v>4483</v>
      </c>
      <c r="Q813" s="27">
        <v>1</v>
      </c>
      <c r="R813" s="27" t="s">
        <v>12</v>
      </c>
      <c r="S813" s="27" t="s">
        <v>111</v>
      </c>
      <c r="T813" s="27" t="s">
        <v>350</v>
      </c>
      <c r="U813" s="27" t="s">
        <v>33</v>
      </c>
      <c r="V813" s="27">
        <v>8</v>
      </c>
      <c r="W813" s="27" t="s">
        <v>300</v>
      </c>
      <c r="X813" s="27" t="s">
        <v>301</v>
      </c>
      <c r="Y813" s="27"/>
      <c r="Z813" s="27" t="s">
        <v>296</v>
      </c>
      <c r="AA813" s="28"/>
      <c r="AB813" s="27" t="s">
        <v>4484</v>
      </c>
      <c r="AC813" s="29"/>
      <c r="AD813" s="27"/>
      <c r="AE813" s="27"/>
      <c r="AF813" s="27">
        <v>46077.791666666701</v>
      </c>
      <c r="AG813" s="27"/>
      <c r="AH813" s="27"/>
      <c r="AI813" s="27" t="s">
        <v>104</v>
      </c>
      <c r="AJ813" s="27" t="s">
        <v>105</v>
      </c>
      <c r="AK813" s="27" t="s">
        <v>1946</v>
      </c>
      <c r="AL813" s="27" t="s">
        <v>122</v>
      </c>
      <c r="AM813" s="27" t="s">
        <v>108</v>
      </c>
      <c r="AN8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8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3" s="27" t="str">
        <f>TEXT(casesIPO[[#This Row],[Created On]],"yyyy / mm")</f>
        <v>2026 / 02</v>
      </c>
      <c r="AS813" s="27" t="str">
        <f>casesIPO[[#This Row],[Interaction Type]]</f>
        <v>Return / Replace / Scrap</v>
      </c>
      <c r="AT81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14" spans="1:46" x14ac:dyDescent="0.25">
      <c r="A814" s="26">
        <v>46077.416168981501</v>
      </c>
      <c r="B814" s="27" t="s">
        <v>4479</v>
      </c>
      <c r="C814" s="27" t="s">
        <v>87</v>
      </c>
      <c r="D814" s="27" t="s">
        <v>88</v>
      </c>
      <c r="E814" s="27" t="s">
        <v>285</v>
      </c>
      <c r="F814" s="27"/>
      <c r="G814" s="27"/>
      <c r="H814" s="27" t="s">
        <v>12</v>
      </c>
      <c r="I814" s="27" t="s">
        <v>111</v>
      </c>
      <c r="J814" s="27" t="s">
        <v>350</v>
      </c>
      <c r="K814" s="27" t="s">
        <v>33</v>
      </c>
      <c r="L814" s="27" t="s">
        <v>4480</v>
      </c>
      <c r="M814" s="27" t="s">
        <v>1883</v>
      </c>
      <c r="N814" s="28" t="s">
        <v>4481</v>
      </c>
      <c r="O814" s="27" t="s">
        <v>4482</v>
      </c>
      <c r="P814" s="27" t="s">
        <v>4483</v>
      </c>
      <c r="Q814" s="27">
        <v>10</v>
      </c>
      <c r="R814" s="27" t="s">
        <v>12</v>
      </c>
      <c r="S814" s="27" t="s">
        <v>111</v>
      </c>
      <c r="T814" s="27" t="s">
        <v>350</v>
      </c>
      <c r="U814" s="27" t="s">
        <v>33</v>
      </c>
      <c r="V814" s="27">
        <v>3</v>
      </c>
      <c r="W814" s="27" t="s">
        <v>300</v>
      </c>
      <c r="X814" s="27" t="s">
        <v>301</v>
      </c>
      <c r="Y814" s="27"/>
      <c r="Z814" s="27" t="s">
        <v>296</v>
      </c>
      <c r="AA814" s="28"/>
      <c r="AB814" s="27"/>
      <c r="AC814" s="29"/>
      <c r="AD814" s="27"/>
      <c r="AE814" s="27"/>
      <c r="AF814" s="27">
        <v>46077.791666666701</v>
      </c>
      <c r="AG814" s="27"/>
      <c r="AH814" s="27"/>
      <c r="AI814" s="27" t="s">
        <v>104</v>
      </c>
      <c r="AJ814" s="27" t="s">
        <v>105</v>
      </c>
      <c r="AK814" s="27" t="s">
        <v>1946</v>
      </c>
      <c r="AL814" s="27" t="s">
        <v>122</v>
      </c>
      <c r="AM814" s="27" t="s">
        <v>108</v>
      </c>
      <c r="AN8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8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4" s="27" t="str">
        <f>TEXT(casesIPO[[#This Row],[Created On]],"yyyy / mm")</f>
        <v>2026 / 02</v>
      </c>
      <c r="AS814" s="27" t="str">
        <f>casesIPO[[#This Row],[Interaction Type]]</f>
        <v>Return / Replace / Scrap</v>
      </c>
      <c r="AT8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15" spans="1:46" x14ac:dyDescent="0.25">
      <c r="A815" s="26">
        <v>46077.443946759297</v>
      </c>
      <c r="B815" s="27" t="s">
        <v>4485</v>
      </c>
      <c r="C815" s="27" t="s">
        <v>87</v>
      </c>
      <c r="D815" s="27" t="s">
        <v>194</v>
      </c>
      <c r="E815" s="27" t="s">
        <v>195</v>
      </c>
      <c r="F815" s="27"/>
      <c r="G815" s="27"/>
      <c r="H815" s="27" t="s">
        <v>286</v>
      </c>
      <c r="I815" s="27" t="s">
        <v>148</v>
      </c>
      <c r="J815" s="27" t="s">
        <v>287</v>
      </c>
      <c r="K815" s="27" t="s">
        <v>288</v>
      </c>
      <c r="L815" s="27" t="s">
        <v>4486</v>
      </c>
      <c r="M815" s="27" t="s">
        <v>1241</v>
      </c>
      <c r="N815" s="28" t="s">
        <v>4487</v>
      </c>
      <c r="O815" s="27" t="s">
        <v>4488</v>
      </c>
      <c r="P815" s="27" t="s">
        <v>4489</v>
      </c>
      <c r="Q815" s="27">
        <v>3</v>
      </c>
      <c r="R815" s="27" t="s">
        <v>286</v>
      </c>
      <c r="S815" s="27" t="s">
        <v>148</v>
      </c>
      <c r="T815" s="27" t="s">
        <v>287</v>
      </c>
      <c r="U815" s="27" t="s">
        <v>288</v>
      </c>
      <c r="V815" s="27">
        <v>1</v>
      </c>
      <c r="W815" s="27" t="s">
        <v>1008</v>
      </c>
      <c r="X815" s="27" t="s">
        <v>1009</v>
      </c>
      <c r="Y815" s="27"/>
      <c r="Z815" s="27" t="s">
        <v>202</v>
      </c>
      <c r="AA815" s="28"/>
      <c r="AB815" s="27"/>
      <c r="AC815" s="29"/>
      <c r="AD815" s="27"/>
      <c r="AE815" s="27"/>
      <c r="AF815" s="27">
        <v>46071.791666666701</v>
      </c>
      <c r="AG815" s="27"/>
      <c r="AH815" s="27"/>
      <c r="AI815" s="27" t="s">
        <v>204</v>
      </c>
      <c r="AJ815" s="27" t="s">
        <v>105</v>
      </c>
      <c r="AK815" s="27" t="s">
        <v>2035</v>
      </c>
      <c r="AL815" s="27" t="s">
        <v>2035</v>
      </c>
      <c r="AM815" s="27" t="s">
        <v>299</v>
      </c>
      <c r="AN8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8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8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8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5" s="27" t="str">
        <f>TEXT(casesIPO[[#This Row],[Created On]],"yyyy / mm")</f>
        <v>2026 / 02</v>
      </c>
      <c r="AS815" s="27" t="str">
        <f>casesIPO[[#This Row],[Interaction Type]]</f>
        <v>Credit / Debit Request</v>
      </c>
      <c r="AT8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16" spans="1:46" x14ac:dyDescent="0.25">
      <c r="A816" s="26">
        <v>46077.443946759297</v>
      </c>
      <c r="B816" s="27" t="s">
        <v>4485</v>
      </c>
      <c r="C816" s="27" t="s">
        <v>87</v>
      </c>
      <c r="D816" s="27" t="s">
        <v>194</v>
      </c>
      <c r="E816" s="27" t="s">
        <v>195</v>
      </c>
      <c r="F816" s="27"/>
      <c r="G816" s="27"/>
      <c r="H816" s="27" t="s">
        <v>286</v>
      </c>
      <c r="I816" s="27" t="s">
        <v>148</v>
      </c>
      <c r="J816" s="27" t="s">
        <v>287</v>
      </c>
      <c r="K816" s="27" t="s">
        <v>288</v>
      </c>
      <c r="L816" s="27" t="s">
        <v>4486</v>
      </c>
      <c r="M816" s="27" t="s">
        <v>1241</v>
      </c>
      <c r="N816" s="28" t="s">
        <v>4487</v>
      </c>
      <c r="O816" s="27" t="s">
        <v>4488</v>
      </c>
      <c r="P816" s="27" t="s">
        <v>4489</v>
      </c>
      <c r="Q816" s="27">
        <v>5</v>
      </c>
      <c r="R816" s="27" t="s">
        <v>286</v>
      </c>
      <c r="S816" s="27" t="s">
        <v>148</v>
      </c>
      <c r="T816" s="27" t="s">
        <v>287</v>
      </c>
      <c r="U816" s="27" t="s">
        <v>288</v>
      </c>
      <c r="V816" s="27">
        <v>1</v>
      </c>
      <c r="W816" s="27" t="s">
        <v>1008</v>
      </c>
      <c r="X816" s="27" t="s">
        <v>1009</v>
      </c>
      <c r="Y816" s="27"/>
      <c r="Z816" s="27" t="s">
        <v>202</v>
      </c>
      <c r="AA816" s="28"/>
      <c r="AB816" s="27"/>
      <c r="AC816" s="29"/>
      <c r="AD816" s="27"/>
      <c r="AE816" s="27"/>
      <c r="AF816" s="27">
        <v>46071.791666666701</v>
      </c>
      <c r="AG816" s="27"/>
      <c r="AH816" s="27"/>
      <c r="AI816" s="27" t="s">
        <v>204</v>
      </c>
      <c r="AJ816" s="27" t="s">
        <v>105</v>
      </c>
      <c r="AK816" s="27" t="s">
        <v>2035</v>
      </c>
      <c r="AL816" s="27" t="s">
        <v>2035</v>
      </c>
      <c r="AM816" s="27" t="s">
        <v>299</v>
      </c>
      <c r="AN8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8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8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8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6" s="27" t="str">
        <f>TEXT(casesIPO[[#This Row],[Created On]],"yyyy / mm")</f>
        <v>2026 / 02</v>
      </c>
      <c r="AS816" s="27" t="str">
        <f>casesIPO[[#This Row],[Interaction Type]]</f>
        <v>Credit / Debit Request</v>
      </c>
      <c r="AT81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17" spans="1:46" x14ac:dyDescent="0.25">
      <c r="A817" s="26">
        <v>46077.443946759297</v>
      </c>
      <c r="B817" s="27" t="s">
        <v>4485</v>
      </c>
      <c r="C817" s="27" t="s">
        <v>87</v>
      </c>
      <c r="D817" s="27" t="s">
        <v>194</v>
      </c>
      <c r="E817" s="27" t="s">
        <v>195</v>
      </c>
      <c r="F817" s="27"/>
      <c r="G817" s="27"/>
      <c r="H817" s="27" t="s">
        <v>286</v>
      </c>
      <c r="I817" s="27" t="s">
        <v>148</v>
      </c>
      <c r="J817" s="27" t="s">
        <v>287</v>
      </c>
      <c r="K817" s="27" t="s">
        <v>288</v>
      </c>
      <c r="L817" s="27" t="s">
        <v>4486</v>
      </c>
      <c r="M817" s="27" t="s">
        <v>1241</v>
      </c>
      <c r="N817" s="28" t="s">
        <v>4487</v>
      </c>
      <c r="O817" s="27" t="s">
        <v>4488</v>
      </c>
      <c r="P817" s="27" t="s">
        <v>4489</v>
      </c>
      <c r="Q817" s="27">
        <v>6</v>
      </c>
      <c r="R817" s="27" t="s">
        <v>286</v>
      </c>
      <c r="S817" s="27" t="s">
        <v>148</v>
      </c>
      <c r="T817" s="27" t="s">
        <v>287</v>
      </c>
      <c r="U817" s="27" t="s">
        <v>288</v>
      </c>
      <c r="V817" s="27">
        <v>1</v>
      </c>
      <c r="W817" s="27" t="s">
        <v>1008</v>
      </c>
      <c r="X817" s="27" t="s">
        <v>1009</v>
      </c>
      <c r="Y817" s="27"/>
      <c r="Z817" s="27" t="s">
        <v>202</v>
      </c>
      <c r="AA817" s="28"/>
      <c r="AB817" s="27"/>
      <c r="AC817" s="29"/>
      <c r="AD817" s="27"/>
      <c r="AE817" s="27"/>
      <c r="AF817" s="27">
        <v>46071.791666666701</v>
      </c>
      <c r="AG817" s="27"/>
      <c r="AH817" s="27"/>
      <c r="AI817" s="27" t="s">
        <v>204</v>
      </c>
      <c r="AJ817" s="27" t="s">
        <v>105</v>
      </c>
      <c r="AK817" s="27" t="s">
        <v>2035</v>
      </c>
      <c r="AL817" s="27" t="s">
        <v>2035</v>
      </c>
      <c r="AM817" s="27" t="s">
        <v>299</v>
      </c>
      <c r="AN8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8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8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8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7" s="27" t="str">
        <f>TEXT(casesIPO[[#This Row],[Created On]],"yyyy / mm")</f>
        <v>2026 / 02</v>
      </c>
      <c r="AS817" s="27" t="str">
        <f>casesIPO[[#This Row],[Interaction Type]]</f>
        <v>Credit / Debit Request</v>
      </c>
      <c r="AT81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18" spans="1:46" x14ac:dyDescent="0.25">
      <c r="A818" s="26">
        <v>46077.448449074102</v>
      </c>
      <c r="B818" s="27" t="s">
        <v>4490</v>
      </c>
      <c r="C818" s="27" t="s">
        <v>87</v>
      </c>
      <c r="D818" s="27" t="s">
        <v>194</v>
      </c>
      <c r="E818" s="27" t="s">
        <v>195</v>
      </c>
      <c r="F818" s="27"/>
      <c r="G818" s="27"/>
      <c r="H818" s="27" t="s">
        <v>17</v>
      </c>
      <c r="I818" s="27" t="s">
        <v>148</v>
      </c>
      <c r="J818" s="27" t="s">
        <v>636</v>
      </c>
      <c r="K818" s="27" t="s">
        <v>35</v>
      </c>
      <c r="L818" s="27" t="s">
        <v>4491</v>
      </c>
      <c r="M818" s="27" t="s">
        <v>4492</v>
      </c>
      <c r="N818" s="28" t="s">
        <v>4493</v>
      </c>
      <c r="O818" s="27" t="s">
        <v>4494</v>
      </c>
      <c r="P818" s="27" t="s">
        <v>4495</v>
      </c>
      <c r="Q818" s="27"/>
      <c r="R818" s="27" t="s">
        <v>17</v>
      </c>
      <c r="S818" s="27" t="s">
        <v>148</v>
      </c>
      <c r="T818" s="27" t="s">
        <v>636</v>
      </c>
      <c r="U818" s="27" t="s">
        <v>35</v>
      </c>
      <c r="V818" s="27">
        <v>1</v>
      </c>
      <c r="W818" s="27" t="s">
        <v>1180</v>
      </c>
      <c r="X818" s="27" t="s">
        <v>1181</v>
      </c>
      <c r="Y818" s="27"/>
      <c r="Z818" s="27" t="s">
        <v>53</v>
      </c>
      <c r="AA818" s="28"/>
      <c r="AB818" s="27"/>
      <c r="AC818" s="29"/>
      <c r="AD818" s="27"/>
      <c r="AE818" s="27"/>
      <c r="AF818" s="27">
        <v>46035.791666666701</v>
      </c>
      <c r="AG818" s="27"/>
      <c r="AH818" s="27"/>
      <c r="AI818" s="27" t="s">
        <v>204</v>
      </c>
      <c r="AJ818" s="27" t="s">
        <v>105</v>
      </c>
      <c r="AK818" s="27" t="s">
        <v>1182</v>
      </c>
      <c r="AL818" s="27" t="s">
        <v>1182</v>
      </c>
      <c r="AM818" s="27" t="s">
        <v>108</v>
      </c>
      <c r="AN8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8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8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8" s="27" t="str">
        <f>TEXT(casesIPO[[#This Row],[Created On]],"yyyy / mm")</f>
        <v>2026 / 02</v>
      </c>
      <c r="AS818" s="27" t="str">
        <f>casesIPO[[#This Row],[Interaction Type]]</f>
        <v>Credit / Debit Request</v>
      </c>
      <c r="AT81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19" spans="1:46" x14ac:dyDescent="0.25">
      <c r="A819" s="26">
        <v>46077.460590277798</v>
      </c>
      <c r="B819" s="27" t="s">
        <v>4496</v>
      </c>
      <c r="C819" s="27" t="s">
        <v>87</v>
      </c>
      <c r="D819" s="27" t="s">
        <v>194</v>
      </c>
      <c r="E819" s="27" t="s">
        <v>195</v>
      </c>
      <c r="F819" s="27"/>
      <c r="G819" s="27"/>
      <c r="H819" s="27" t="s">
        <v>17</v>
      </c>
      <c r="I819" s="27" t="s">
        <v>148</v>
      </c>
      <c r="J819" s="27" t="s">
        <v>636</v>
      </c>
      <c r="K819" s="27" t="s">
        <v>35</v>
      </c>
      <c r="L819" s="27" t="s">
        <v>4491</v>
      </c>
      <c r="M819" s="27" t="s">
        <v>4497</v>
      </c>
      <c r="N819" s="28" t="s">
        <v>4498</v>
      </c>
      <c r="O819" s="27" t="s">
        <v>4499</v>
      </c>
      <c r="P819" s="27" t="s">
        <v>4500</v>
      </c>
      <c r="Q819" s="27"/>
      <c r="R819" s="27" t="s">
        <v>17</v>
      </c>
      <c r="S819" s="27" t="s">
        <v>148</v>
      </c>
      <c r="T819" s="27" t="s">
        <v>636</v>
      </c>
      <c r="U819" s="27" t="s">
        <v>35</v>
      </c>
      <c r="V819" s="27">
        <v>1</v>
      </c>
      <c r="W819" s="27" t="s">
        <v>1180</v>
      </c>
      <c r="X819" s="27" t="s">
        <v>1181</v>
      </c>
      <c r="Y819" s="27"/>
      <c r="Z819" s="27" t="s">
        <v>53</v>
      </c>
      <c r="AA819" s="28"/>
      <c r="AB819" s="27"/>
      <c r="AC819" s="29"/>
      <c r="AD819" s="27"/>
      <c r="AE819" s="27"/>
      <c r="AF819" s="27">
        <v>46029.791666666701</v>
      </c>
      <c r="AG819" s="27"/>
      <c r="AH819" s="27"/>
      <c r="AI819" s="27" t="s">
        <v>204</v>
      </c>
      <c r="AJ819" s="27" t="s">
        <v>105</v>
      </c>
      <c r="AK819" s="27" t="s">
        <v>1182</v>
      </c>
      <c r="AL819" s="27" t="s">
        <v>1182</v>
      </c>
      <c r="AM819" s="27" t="s">
        <v>108</v>
      </c>
      <c r="AN8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8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8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9" s="27" t="str">
        <f>TEXT(casesIPO[[#This Row],[Created On]],"yyyy / mm")</f>
        <v>2026 / 02</v>
      </c>
      <c r="AS819" s="27" t="str">
        <f>casesIPO[[#This Row],[Interaction Type]]</f>
        <v>Credit / Debit Request</v>
      </c>
      <c r="AT81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20" spans="1:46" x14ac:dyDescent="0.25">
      <c r="A820" s="26">
        <v>46077.472685185203</v>
      </c>
      <c r="B820" s="27" t="s">
        <v>4501</v>
      </c>
      <c r="C820" s="27" t="s">
        <v>87</v>
      </c>
      <c r="D820" s="27" t="s">
        <v>194</v>
      </c>
      <c r="E820" s="27" t="s">
        <v>195</v>
      </c>
      <c r="F820" s="27"/>
      <c r="G820" s="27"/>
      <c r="H820" s="27" t="s">
        <v>17</v>
      </c>
      <c r="I820" s="27" t="s">
        <v>148</v>
      </c>
      <c r="J820" s="27" t="s">
        <v>636</v>
      </c>
      <c r="K820" s="27" t="s">
        <v>35</v>
      </c>
      <c r="L820" s="27" t="s">
        <v>4502</v>
      </c>
      <c r="M820" s="27" t="s">
        <v>4503</v>
      </c>
      <c r="N820" s="28" t="s">
        <v>4504</v>
      </c>
      <c r="O820" s="27" t="s">
        <v>4505</v>
      </c>
      <c r="P820" s="27"/>
      <c r="Q820" s="27"/>
      <c r="R820" s="27" t="s">
        <v>17</v>
      </c>
      <c r="S820" s="27" t="s">
        <v>148</v>
      </c>
      <c r="T820" s="27" t="s">
        <v>636</v>
      </c>
      <c r="U820" s="27" t="s">
        <v>35</v>
      </c>
      <c r="V820" s="27">
        <v>1</v>
      </c>
      <c r="W820" s="27" t="s">
        <v>201</v>
      </c>
      <c r="X820" s="27" t="s">
        <v>201</v>
      </c>
      <c r="Y820" s="27"/>
      <c r="Z820" s="27" t="s">
        <v>202</v>
      </c>
      <c r="AA820" s="28"/>
      <c r="AB820" s="27"/>
      <c r="AC820" s="29"/>
      <c r="AD820" s="27"/>
      <c r="AE820" s="27"/>
      <c r="AF820" s="27">
        <v>46071.791666666701</v>
      </c>
      <c r="AG820" s="27"/>
      <c r="AH820" s="27"/>
      <c r="AI820" s="27" t="s">
        <v>204</v>
      </c>
      <c r="AJ820" s="27" t="s">
        <v>134</v>
      </c>
      <c r="AK820" s="27" t="s">
        <v>1970</v>
      </c>
      <c r="AL820" s="27" t="s">
        <v>1970</v>
      </c>
      <c r="AM820" s="27" t="s">
        <v>159</v>
      </c>
      <c r="AN8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8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8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0" s="27" t="str">
        <f>TEXT(casesIPO[[#This Row],[Created On]],"yyyy / mm")</f>
        <v>2026 / 02</v>
      </c>
      <c r="AS820" s="27" t="str">
        <f>casesIPO[[#This Row],[Interaction Type]]</f>
        <v>Credit / Debit Request</v>
      </c>
      <c r="AT82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21" spans="1:46" x14ac:dyDescent="0.25">
      <c r="A821" s="26">
        <v>46077.473587963003</v>
      </c>
      <c r="B821" s="27" t="s">
        <v>4506</v>
      </c>
      <c r="C821" s="27" t="s">
        <v>87</v>
      </c>
      <c r="D821" s="27" t="s">
        <v>194</v>
      </c>
      <c r="E821" s="27" t="s">
        <v>195</v>
      </c>
      <c r="F821" s="27"/>
      <c r="G821" s="27"/>
      <c r="H821" s="27" t="s">
        <v>17</v>
      </c>
      <c r="I821" s="27" t="s">
        <v>148</v>
      </c>
      <c r="J821" s="27" t="s">
        <v>636</v>
      </c>
      <c r="K821" s="27" t="s">
        <v>35</v>
      </c>
      <c r="L821" s="27" t="s">
        <v>4491</v>
      </c>
      <c r="M821" s="27" t="s">
        <v>4497</v>
      </c>
      <c r="N821" s="28" t="s">
        <v>4498</v>
      </c>
      <c r="O821" s="27" t="s">
        <v>4499</v>
      </c>
      <c r="P821" s="27" t="s">
        <v>4507</v>
      </c>
      <c r="Q821" s="27"/>
      <c r="R821" s="27" t="s">
        <v>17</v>
      </c>
      <c r="S821" s="27" t="s">
        <v>148</v>
      </c>
      <c r="T821" s="27" t="s">
        <v>636</v>
      </c>
      <c r="U821" s="27" t="s">
        <v>35</v>
      </c>
      <c r="V821" s="27">
        <v>1</v>
      </c>
      <c r="W821" s="27" t="s">
        <v>1180</v>
      </c>
      <c r="X821" s="27" t="s">
        <v>1181</v>
      </c>
      <c r="Y821" s="27"/>
      <c r="Z821" s="27" t="s">
        <v>53</v>
      </c>
      <c r="AA821" s="28"/>
      <c r="AB821" s="27"/>
      <c r="AC821" s="29"/>
      <c r="AD821" s="27"/>
      <c r="AE821" s="27"/>
      <c r="AF821" s="27">
        <v>46028.791666666701</v>
      </c>
      <c r="AG821" s="27"/>
      <c r="AH821" s="27"/>
      <c r="AI821" s="27" t="s">
        <v>204</v>
      </c>
      <c r="AJ821" s="27" t="s">
        <v>105</v>
      </c>
      <c r="AK821" s="27" t="s">
        <v>1182</v>
      </c>
      <c r="AL821" s="27" t="s">
        <v>1182</v>
      </c>
      <c r="AM821" s="27" t="s">
        <v>108</v>
      </c>
      <c r="AN8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8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8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1" s="27" t="str">
        <f>TEXT(casesIPO[[#This Row],[Created On]],"yyyy / mm")</f>
        <v>2026 / 02</v>
      </c>
      <c r="AS821" s="27" t="str">
        <f>casesIPO[[#This Row],[Interaction Type]]</f>
        <v>Credit / Debit Request</v>
      </c>
      <c r="AT82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22" spans="1:46" x14ac:dyDescent="0.25">
      <c r="A822" s="26">
        <v>46077.481585648202</v>
      </c>
      <c r="B822" s="27" t="s">
        <v>4508</v>
      </c>
      <c r="C822" s="27" t="s">
        <v>87</v>
      </c>
      <c r="D822" s="27" t="s">
        <v>194</v>
      </c>
      <c r="E822" s="27" t="s">
        <v>195</v>
      </c>
      <c r="F822" s="27"/>
      <c r="G822" s="27"/>
      <c r="H822" s="27" t="s">
        <v>286</v>
      </c>
      <c r="I822" s="27" t="s">
        <v>148</v>
      </c>
      <c r="J822" s="27" t="s">
        <v>2020</v>
      </c>
      <c r="K822" s="27" t="s">
        <v>32</v>
      </c>
      <c r="L822" s="27" t="s">
        <v>4486</v>
      </c>
      <c r="M822" s="27" t="s">
        <v>1241</v>
      </c>
      <c r="N822" s="28" t="s">
        <v>4487</v>
      </c>
      <c r="O822" s="27" t="s">
        <v>4488</v>
      </c>
      <c r="P822" s="27" t="s">
        <v>4509</v>
      </c>
      <c r="Q822" s="27">
        <v>2</v>
      </c>
      <c r="R822" s="27" t="s">
        <v>286</v>
      </c>
      <c r="S822" s="27" t="s">
        <v>148</v>
      </c>
      <c r="T822" s="27" t="s">
        <v>2020</v>
      </c>
      <c r="U822" s="27" t="s">
        <v>32</v>
      </c>
      <c r="V822" s="27">
        <v>1</v>
      </c>
      <c r="W822" s="27" t="s">
        <v>1008</v>
      </c>
      <c r="X822" s="27" t="s">
        <v>1009</v>
      </c>
      <c r="Y822" s="27"/>
      <c r="Z822" s="27" t="s">
        <v>202</v>
      </c>
      <c r="AA822" s="28"/>
      <c r="AB822" s="27"/>
      <c r="AC822" s="29"/>
      <c r="AD822" s="27"/>
      <c r="AE822" s="27"/>
      <c r="AF822" s="27">
        <v>46068.791666666701</v>
      </c>
      <c r="AG822" s="27"/>
      <c r="AH822" s="27"/>
      <c r="AI822" s="27" t="s">
        <v>204</v>
      </c>
      <c r="AJ822" s="27" t="s">
        <v>105</v>
      </c>
      <c r="AK822" s="27" t="s">
        <v>2035</v>
      </c>
      <c r="AL822" s="27" t="s">
        <v>2035</v>
      </c>
      <c r="AM822" s="27" t="s">
        <v>299</v>
      </c>
      <c r="AN8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8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8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8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2" s="27" t="str">
        <f>TEXT(casesIPO[[#This Row],[Created On]],"yyyy / mm")</f>
        <v>2026 / 02</v>
      </c>
      <c r="AS822" s="27" t="str">
        <f>casesIPO[[#This Row],[Interaction Type]]</f>
        <v>Credit / Debit Request</v>
      </c>
      <c r="AT8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23" spans="1:46" x14ac:dyDescent="0.25">
      <c r="A823" s="26">
        <v>46077.490671296298</v>
      </c>
      <c r="B823" s="27" t="s">
        <v>4510</v>
      </c>
      <c r="C823" s="27" t="s">
        <v>87</v>
      </c>
      <c r="D823" s="27" t="s">
        <v>88</v>
      </c>
      <c r="E823" s="27" t="s">
        <v>285</v>
      </c>
      <c r="F823" s="27"/>
      <c r="G823" s="27"/>
      <c r="H823" s="27" t="s">
        <v>24</v>
      </c>
      <c r="I823" s="27" t="s">
        <v>111</v>
      </c>
      <c r="J823" s="27" t="s">
        <v>600</v>
      </c>
      <c r="K823" s="27" t="s">
        <v>33</v>
      </c>
      <c r="L823" s="27" t="s">
        <v>4511</v>
      </c>
      <c r="M823" s="27" t="s">
        <v>4512</v>
      </c>
      <c r="N823" s="28" t="s">
        <v>4513</v>
      </c>
      <c r="O823" s="27" t="s">
        <v>4514</v>
      </c>
      <c r="P823" s="27" t="s">
        <v>4515</v>
      </c>
      <c r="Q823" s="27">
        <v>1</v>
      </c>
      <c r="R823" s="27" t="s">
        <v>24</v>
      </c>
      <c r="S823" s="27" t="s">
        <v>111</v>
      </c>
      <c r="T823" s="27" t="s">
        <v>600</v>
      </c>
      <c r="U823" s="27" t="s">
        <v>33</v>
      </c>
      <c r="V823" s="27">
        <v>1</v>
      </c>
      <c r="W823" s="27" t="s">
        <v>300</v>
      </c>
      <c r="X823" s="27" t="s">
        <v>3827</v>
      </c>
      <c r="Y823" s="27"/>
      <c r="Z823" s="27" t="s">
        <v>296</v>
      </c>
      <c r="AA823" s="28"/>
      <c r="AB823" s="27" t="s">
        <v>4516</v>
      </c>
      <c r="AC823" s="29"/>
      <c r="AD823" s="27"/>
      <c r="AE823" s="27"/>
      <c r="AF823" s="27">
        <v>46014.791666666701</v>
      </c>
      <c r="AG823" s="27"/>
      <c r="AH823" s="27"/>
      <c r="AI823" s="27" t="s">
        <v>104</v>
      </c>
      <c r="AJ823" s="27" t="s">
        <v>105</v>
      </c>
      <c r="AK823" s="27" t="s">
        <v>1946</v>
      </c>
      <c r="AL823" s="27" t="s">
        <v>122</v>
      </c>
      <c r="AM823" s="27" t="s">
        <v>108</v>
      </c>
      <c r="AN8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8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3" s="27" t="str">
        <f>TEXT(casesIPO[[#This Row],[Created On]],"yyyy / mm")</f>
        <v>2026 / 02</v>
      </c>
      <c r="AS823" s="27" t="str">
        <f>casesIPO[[#This Row],[Interaction Type]]</f>
        <v>Return / Replace / Scrap</v>
      </c>
      <c r="AT8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24" spans="1:46" x14ac:dyDescent="0.25">
      <c r="A824" s="26">
        <v>46077.490671296298</v>
      </c>
      <c r="B824" s="27" t="s">
        <v>4510</v>
      </c>
      <c r="C824" s="27" t="s">
        <v>87</v>
      </c>
      <c r="D824" s="27" t="s">
        <v>88</v>
      </c>
      <c r="E824" s="27" t="s">
        <v>285</v>
      </c>
      <c r="F824" s="27"/>
      <c r="G824" s="27"/>
      <c r="H824" s="27" t="s">
        <v>24</v>
      </c>
      <c r="I824" s="27" t="s">
        <v>111</v>
      </c>
      <c r="J824" s="27" t="s">
        <v>600</v>
      </c>
      <c r="K824" s="27" t="s">
        <v>33</v>
      </c>
      <c r="L824" s="27" t="s">
        <v>4511</v>
      </c>
      <c r="M824" s="27" t="s">
        <v>4512</v>
      </c>
      <c r="N824" s="28" t="s">
        <v>4513</v>
      </c>
      <c r="O824" s="27" t="s">
        <v>4514</v>
      </c>
      <c r="P824" s="27" t="s">
        <v>4515</v>
      </c>
      <c r="Q824" s="27">
        <v>2</v>
      </c>
      <c r="R824" s="27" t="s">
        <v>24</v>
      </c>
      <c r="S824" s="27" t="s">
        <v>111</v>
      </c>
      <c r="T824" s="27" t="s">
        <v>600</v>
      </c>
      <c r="U824" s="27" t="s">
        <v>33</v>
      </c>
      <c r="V824" s="27">
        <v>2</v>
      </c>
      <c r="W824" s="27" t="s">
        <v>300</v>
      </c>
      <c r="X824" s="27" t="s">
        <v>3827</v>
      </c>
      <c r="Y824" s="27"/>
      <c r="Z824" s="27" t="s">
        <v>296</v>
      </c>
      <c r="AA824" s="28"/>
      <c r="AB824" s="27" t="s">
        <v>4517</v>
      </c>
      <c r="AC824" s="29"/>
      <c r="AD824" s="27"/>
      <c r="AE824" s="27"/>
      <c r="AF824" s="27">
        <v>46014.791666666701</v>
      </c>
      <c r="AG824" s="27"/>
      <c r="AH824" s="27"/>
      <c r="AI824" s="27" t="s">
        <v>104</v>
      </c>
      <c r="AJ824" s="27" t="s">
        <v>105</v>
      </c>
      <c r="AK824" s="27" t="s">
        <v>1946</v>
      </c>
      <c r="AL824" s="27" t="s">
        <v>122</v>
      </c>
      <c r="AM824" s="27" t="s">
        <v>108</v>
      </c>
      <c r="AN8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8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4" s="27" t="str">
        <f>TEXT(casesIPO[[#This Row],[Created On]],"yyyy / mm")</f>
        <v>2026 / 02</v>
      </c>
      <c r="AS824" s="27" t="str">
        <f>casesIPO[[#This Row],[Interaction Type]]</f>
        <v>Return / Replace / Scrap</v>
      </c>
      <c r="AT82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25" spans="1:46" x14ac:dyDescent="0.25">
      <c r="A825" s="26">
        <v>46077.490671296298</v>
      </c>
      <c r="B825" s="27" t="s">
        <v>4510</v>
      </c>
      <c r="C825" s="27" t="s">
        <v>87</v>
      </c>
      <c r="D825" s="27" t="s">
        <v>88</v>
      </c>
      <c r="E825" s="27" t="s">
        <v>285</v>
      </c>
      <c r="F825" s="27"/>
      <c r="G825" s="27"/>
      <c r="H825" s="27" t="s">
        <v>24</v>
      </c>
      <c r="I825" s="27" t="s">
        <v>111</v>
      </c>
      <c r="J825" s="27" t="s">
        <v>600</v>
      </c>
      <c r="K825" s="27" t="s">
        <v>33</v>
      </c>
      <c r="L825" s="27" t="s">
        <v>4511</v>
      </c>
      <c r="M825" s="27" t="s">
        <v>4512</v>
      </c>
      <c r="N825" s="28" t="s">
        <v>4513</v>
      </c>
      <c r="O825" s="27" t="s">
        <v>4514</v>
      </c>
      <c r="P825" s="27" t="s">
        <v>4515</v>
      </c>
      <c r="Q825" s="27">
        <v>3</v>
      </c>
      <c r="R825" s="27" t="s">
        <v>24</v>
      </c>
      <c r="S825" s="27" t="s">
        <v>111</v>
      </c>
      <c r="T825" s="27" t="s">
        <v>600</v>
      </c>
      <c r="U825" s="27" t="s">
        <v>33</v>
      </c>
      <c r="V825" s="27">
        <v>2</v>
      </c>
      <c r="W825" s="27" t="s">
        <v>300</v>
      </c>
      <c r="X825" s="27" t="s">
        <v>3827</v>
      </c>
      <c r="Y825" s="27"/>
      <c r="Z825" s="27" t="s">
        <v>296</v>
      </c>
      <c r="AA825" s="28"/>
      <c r="AB825" s="27" t="s">
        <v>4517</v>
      </c>
      <c r="AC825" s="29" t="s">
        <v>4518</v>
      </c>
      <c r="AD825" s="27"/>
      <c r="AE825" s="27"/>
      <c r="AF825" s="27">
        <v>46014.791666666701</v>
      </c>
      <c r="AG825" s="27"/>
      <c r="AH825" s="27"/>
      <c r="AI825" s="27" t="s">
        <v>104</v>
      </c>
      <c r="AJ825" s="27" t="s">
        <v>105</v>
      </c>
      <c r="AK825" s="27" t="s">
        <v>1946</v>
      </c>
      <c r="AL825" s="27" t="s">
        <v>122</v>
      </c>
      <c r="AM825" s="27" t="s">
        <v>108</v>
      </c>
      <c r="AN8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8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5" s="27" t="str">
        <f>TEXT(casesIPO[[#This Row],[Created On]],"yyyy / mm")</f>
        <v>2026 / 02</v>
      </c>
      <c r="AS825" s="27" t="str">
        <f>casesIPO[[#This Row],[Interaction Type]]</f>
        <v>Return / Replace / Scrap</v>
      </c>
      <c r="AT82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26" spans="1:46" x14ac:dyDescent="0.25">
      <c r="A826" s="26">
        <v>46077.490671296298</v>
      </c>
      <c r="B826" s="27" t="s">
        <v>4510</v>
      </c>
      <c r="C826" s="27" t="s">
        <v>87</v>
      </c>
      <c r="D826" s="27" t="s">
        <v>88</v>
      </c>
      <c r="E826" s="27" t="s">
        <v>285</v>
      </c>
      <c r="F826" s="27"/>
      <c r="G826" s="27"/>
      <c r="H826" s="27" t="s">
        <v>24</v>
      </c>
      <c r="I826" s="27" t="s">
        <v>111</v>
      </c>
      <c r="J826" s="27" t="s">
        <v>600</v>
      </c>
      <c r="K826" s="27" t="s">
        <v>33</v>
      </c>
      <c r="L826" s="27" t="s">
        <v>4511</v>
      </c>
      <c r="M826" s="27" t="s">
        <v>4512</v>
      </c>
      <c r="N826" s="28" t="s">
        <v>4513</v>
      </c>
      <c r="O826" s="27" t="s">
        <v>4514</v>
      </c>
      <c r="P826" s="27" t="s">
        <v>4515</v>
      </c>
      <c r="Q826" s="27">
        <v>4</v>
      </c>
      <c r="R826" s="27" t="s">
        <v>24</v>
      </c>
      <c r="S826" s="27" t="s">
        <v>111</v>
      </c>
      <c r="T826" s="27" t="s">
        <v>600</v>
      </c>
      <c r="U826" s="27" t="s">
        <v>33</v>
      </c>
      <c r="V826" s="27">
        <v>2</v>
      </c>
      <c r="W826" s="27" t="s">
        <v>300</v>
      </c>
      <c r="X826" s="27" t="s">
        <v>3827</v>
      </c>
      <c r="Y826" s="27"/>
      <c r="Z826" s="27" t="s">
        <v>296</v>
      </c>
      <c r="AA826" s="28"/>
      <c r="AB826" s="27" t="s">
        <v>4519</v>
      </c>
      <c r="AC826" s="29" t="s">
        <v>4518</v>
      </c>
      <c r="AD826" s="27"/>
      <c r="AE826" s="27"/>
      <c r="AF826" s="27">
        <v>46014.791666666701</v>
      </c>
      <c r="AG826" s="27"/>
      <c r="AH826" s="27"/>
      <c r="AI826" s="27" t="s">
        <v>104</v>
      </c>
      <c r="AJ826" s="27" t="s">
        <v>105</v>
      </c>
      <c r="AK826" s="27" t="s">
        <v>1946</v>
      </c>
      <c r="AL826" s="27" t="s">
        <v>122</v>
      </c>
      <c r="AM826" s="27" t="s">
        <v>108</v>
      </c>
      <c r="AN8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8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6" s="27" t="str">
        <f>TEXT(casesIPO[[#This Row],[Created On]],"yyyy / mm")</f>
        <v>2026 / 02</v>
      </c>
      <c r="AS826" s="27" t="str">
        <f>casesIPO[[#This Row],[Interaction Type]]</f>
        <v>Return / Replace / Scrap</v>
      </c>
      <c r="AT8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27" spans="1:46" x14ac:dyDescent="0.25">
      <c r="A827" s="26">
        <v>46077.499178240701</v>
      </c>
      <c r="B827" s="27" t="s">
        <v>4520</v>
      </c>
      <c r="C827" s="27" t="s">
        <v>87</v>
      </c>
      <c r="D827" s="27" t="s">
        <v>88</v>
      </c>
      <c r="E827" s="27" t="s">
        <v>89</v>
      </c>
      <c r="F827" s="27"/>
      <c r="G827" s="27" t="s">
        <v>168</v>
      </c>
      <c r="H827" s="27" t="s">
        <v>286</v>
      </c>
      <c r="I827" s="27" t="s">
        <v>148</v>
      </c>
      <c r="J827" s="27" t="s">
        <v>304</v>
      </c>
      <c r="K827" s="27" t="s">
        <v>32</v>
      </c>
      <c r="L827" s="27" t="s">
        <v>4521</v>
      </c>
      <c r="M827" s="27" t="s">
        <v>4522</v>
      </c>
      <c r="N827" s="28" t="s">
        <v>4523</v>
      </c>
      <c r="O827" s="27" t="s">
        <v>4524</v>
      </c>
      <c r="P827" s="27" t="s">
        <v>4525</v>
      </c>
      <c r="Q827" s="27">
        <v>12</v>
      </c>
      <c r="R827" s="27" t="s">
        <v>286</v>
      </c>
      <c r="S827" s="27" t="s">
        <v>148</v>
      </c>
      <c r="T827" s="27" t="s">
        <v>304</v>
      </c>
      <c r="U827" s="27" t="s">
        <v>32</v>
      </c>
      <c r="V827" s="27">
        <v>2</v>
      </c>
      <c r="W827" s="27" t="s">
        <v>98</v>
      </c>
      <c r="X827" s="27" t="s">
        <v>317</v>
      </c>
      <c r="Y827" s="27"/>
      <c r="Z827" s="27" t="s">
        <v>101</v>
      </c>
      <c r="AA827" s="28"/>
      <c r="AB827" s="27" t="s">
        <v>4526</v>
      </c>
      <c r="AC827" s="29" t="s">
        <v>4527</v>
      </c>
      <c r="AD827" s="27"/>
      <c r="AE827" s="27"/>
      <c r="AF827" s="27">
        <v>46048.791666666701</v>
      </c>
      <c r="AG827" s="27"/>
      <c r="AH827" s="27"/>
      <c r="AI827" s="27" t="s">
        <v>419</v>
      </c>
      <c r="AJ827" s="27" t="s">
        <v>105</v>
      </c>
      <c r="AK827" s="27" t="s">
        <v>2035</v>
      </c>
      <c r="AL827" s="27" t="s">
        <v>2035</v>
      </c>
      <c r="AM827" s="27" t="s">
        <v>299</v>
      </c>
      <c r="AN8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8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8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8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7" s="27" t="str">
        <f>TEXT(casesIPO[[#This Row],[Created On]],"yyyy / mm")</f>
        <v>2026 / 02</v>
      </c>
      <c r="AS827" s="27" t="str">
        <f>casesIPO[[#This Row],[Interaction Type]]</f>
        <v>Return / Replace / Scrap</v>
      </c>
      <c r="AT8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28" spans="1:46" x14ac:dyDescent="0.25">
      <c r="A828" s="26">
        <v>46077.535567129598</v>
      </c>
      <c r="B828" s="27" t="s">
        <v>4528</v>
      </c>
      <c r="C828" s="27" t="s">
        <v>87</v>
      </c>
      <c r="D828" s="27" t="s">
        <v>88</v>
      </c>
      <c r="E828" s="27" t="s">
        <v>110</v>
      </c>
      <c r="F828" s="27"/>
      <c r="G828" s="27"/>
      <c r="H828" s="27" t="s">
        <v>17</v>
      </c>
      <c r="I828" s="27" t="s">
        <v>148</v>
      </c>
      <c r="J828" s="27" t="s">
        <v>161</v>
      </c>
      <c r="K828" s="27" t="s">
        <v>31</v>
      </c>
      <c r="L828" s="27" t="s">
        <v>4529</v>
      </c>
      <c r="M828" s="27" t="s">
        <v>4530</v>
      </c>
      <c r="N828" s="28" t="s">
        <v>4531</v>
      </c>
      <c r="O828" s="27" t="s">
        <v>4532</v>
      </c>
      <c r="P828" s="27"/>
      <c r="Q828" s="27">
        <v>1</v>
      </c>
      <c r="R828" s="27" t="s">
        <v>17</v>
      </c>
      <c r="S828" s="27" t="s">
        <v>148</v>
      </c>
      <c r="T828" s="27" t="s">
        <v>161</v>
      </c>
      <c r="U828" s="27" t="s">
        <v>31</v>
      </c>
      <c r="V828" s="27">
        <v>1</v>
      </c>
      <c r="W828" s="27" t="s">
        <v>155</v>
      </c>
      <c r="X828" s="27" t="s">
        <v>156</v>
      </c>
      <c r="Y828" s="27"/>
      <c r="Z828" s="27" t="s">
        <v>101</v>
      </c>
      <c r="AA828" s="28"/>
      <c r="AB828" s="27" t="s">
        <v>4533</v>
      </c>
      <c r="AC828" s="29"/>
      <c r="AD828" s="27"/>
      <c r="AE828" s="27"/>
      <c r="AF828" s="27">
        <v>46069.791666666701</v>
      </c>
      <c r="AG828" s="27"/>
      <c r="AH828" s="27"/>
      <c r="AI828" s="27" t="s">
        <v>104</v>
      </c>
      <c r="AJ828" s="27" t="s">
        <v>105</v>
      </c>
      <c r="AK828" s="27" t="s">
        <v>1970</v>
      </c>
      <c r="AL828" s="27" t="s">
        <v>1970</v>
      </c>
      <c r="AM828" s="27" t="s">
        <v>159</v>
      </c>
      <c r="AN8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8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8" s="27" t="str">
        <f>TEXT(casesIPO[[#This Row],[Created On]],"yyyy / mm")</f>
        <v>2026 / 02</v>
      </c>
      <c r="AS828" s="27" t="str">
        <f>casesIPO[[#This Row],[Interaction Type]]</f>
        <v>Return / Replace / Scrap</v>
      </c>
      <c r="AT82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29" spans="1:46" x14ac:dyDescent="0.25">
      <c r="A829" s="26">
        <v>46077.6081597222</v>
      </c>
      <c r="B829" s="27" t="s">
        <v>4534</v>
      </c>
      <c r="C829" s="27" t="s">
        <v>87</v>
      </c>
      <c r="D829" s="27" t="s">
        <v>194</v>
      </c>
      <c r="E829" s="27" t="s">
        <v>195</v>
      </c>
      <c r="F829" s="27"/>
      <c r="G829" s="27"/>
      <c r="H829" s="27" t="s">
        <v>14</v>
      </c>
      <c r="I829" s="27" t="s">
        <v>182</v>
      </c>
      <c r="J829" s="27" t="s">
        <v>183</v>
      </c>
      <c r="K829" s="27" t="s">
        <v>34</v>
      </c>
      <c r="L829" s="27" t="s">
        <v>4535</v>
      </c>
      <c r="M829" s="27" t="s">
        <v>4536</v>
      </c>
      <c r="N829" s="28" t="s">
        <v>4537</v>
      </c>
      <c r="O829" s="27" t="s">
        <v>4538</v>
      </c>
      <c r="P829" s="27" t="s">
        <v>4537</v>
      </c>
      <c r="Q829" s="27"/>
      <c r="R829" s="27" t="s">
        <v>14</v>
      </c>
      <c r="S829" s="27" t="s">
        <v>182</v>
      </c>
      <c r="T829" s="27" t="s">
        <v>183</v>
      </c>
      <c r="U829" s="27" t="s">
        <v>34</v>
      </c>
      <c r="V829" s="27">
        <v>1</v>
      </c>
      <c r="W829" s="27" t="s">
        <v>364</v>
      </c>
      <c r="X829" s="27" t="s">
        <v>365</v>
      </c>
      <c r="Y829" s="27"/>
      <c r="Z829" s="27" t="s">
        <v>53</v>
      </c>
      <c r="AA829" s="28"/>
      <c r="AB829" s="27"/>
      <c r="AC829" s="29"/>
      <c r="AD829" s="27"/>
      <c r="AE829" s="27"/>
      <c r="AF829" s="27">
        <v>45901.833333333299</v>
      </c>
      <c r="AG829" s="27"/>
      <c r="AH829" s="27"/>
      <c r="AI829" s="27" t="s">
        <v>204</v>
      </c>
      <c r="AJ829" s="27" t="s">
        <v>105</v>
      </c>
      <c r="AK829" s="27" t="s">
        <v>1182</v>
      </c>
      <c r="AL829" s="27" t="s">
        <v>1182</v>
      </c>
      <c r="AM829" s="27" t="s">
        <v>108</v>
      </c>
      <c r="AN8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8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8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8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9" s="27" t="str">
        <f>TEXT(casesIPO[[#This Row],[Created On]],"yyyy / mm")</f>
        <v>2026 / 02</v>
      </c>
      <c r="AS829" s="27" t="str">
        <f>casesIPO[[#This Row],[Interaction Type]]</f>
        <v>Credit / Debit Request</v>
      </c>
      <c r="AT82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30" spans="1:46" x14ac:dyDescent="0.25">
      <c r="A830" s="26">
        <v>46077.622395833299</v>
      </c>
      <c r="B830" s="27" t="s">
        <v>4539</v>
      </c>
      <c r="C830" s="27" t="s">
        <v>87</v>
      </c>
      <c r="D830" s="27" t="s">
        <v>194</v>
      </c>
      <c r="E830" s="27" t="s">
        <v>195</v>
      </c>
      <c r="F830" s="27"/>
      <c r="G830" s="27"/>
      <c r="H830" s="27" t="s">
        <v>14</v>
      </c>
      <c r="I830" s="27" t="s">
        <v>182</v>
      </c>
      <c r="J830" s="27" t="s">
        <v>183</v>
      </c>
      <c r="K830" s="27" t="s">
        <v>34</v>
      </c>
      <c r="L830" s="27" t="s">
        <v>4540</v>
      </c>
      <c r="M830" s="27" t="s">
        <v>4536</v>
      </c>
      <c r="N830" s="28" t="s">
        <v>4541</v>
      </c>
      <c r="O830" s="27" t="s">
        <v>4542</v>
      </c>
      <c r="P830" s="27" t="s">
        <v>4541</v>
      </c>
      <c r="Q830" s="27"/>
      <c r="R830" s="27" t="s">
        <v>14</v>
      </c>
      <c r="S830" s="27" t="s">
        <v>182</v>
      </c>
      <c r="T830" s="27" t="s">
        <v>183</v>
      </c>
      <c r="U830" s="27" t="s">
        <v>34</v>
      </c>
      <c r="V830" s="27">
        <v>1</v>
      </c>
      <c r="W830" s="27" t="s">
        <v>201</v>
      </c>
      <c r="X830" s="27" t="s">
        <v>201</v>
      </c>
      <c r="Y830" s="27"/>
      <c r="Z830" s="27" t="s">
        <v>202</v>
      </c>
      <c r="AA830" s="28"/>
      <c r="AB830" s="27"/>
      <c r="AC830" s="29"/>
      <c r="AD830" s="27"/>
      <c r="AE830" s="27"/>
      <c r="AF830" s="27">
        <v>46043.791666666701</v>
      </c>
      <c r="AG830" s="27"/>
      <c r="AH830" s="27"/>
      <c r="AI830" s="27" t="s">
        <v>204</v>
      </c>
      <c r="AJ830" s="27" t="s">
        <v>105</v>
      </c>
      <c r="AK830" s="27" t="s">
        <v>1182</v>
      </c>
      <c r="AL830" s="27" t="s">
        <v>1182</v>
      </c>
      <c r="AM830" s="27" t="s">
        <v>108</v>
      </c>
      <c r="AN8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8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8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8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0" s="27" t="str">
        <f>TEXT(casesIPO[[#This Row],[Created On]],"yyyy / mm")</f>
        <v>2026 / 02</v>
      </c>
      <c r="AS830" s="27" t="str">
        <f>casesIPO[[#This Row],[Interaction Type]]</f>
        <v>Credit / Debit Request</v>
      </c>
      <c r="AT8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31" spans="1:46" x14ac:dyDescent="0.25">
      <c r="A831" s="26">
        <v>46078.432500000003</v>
      </c>
      <c r="B831" s="27" t="s">
        <v>4543</v>
      </c>
      <c r="C831" s="27" t="s">
        <v>87</v>
      </c>
      <c r="D831" s="27" t="s">
        <v>88</v>
      </c>
      <c r="E831" s="27" t="s">
        <v>110</v>
      </c>
      <c r="F831" s="27"/>
      <c r="G831" s="27"/>
      <c r="H831" s="27" t="s">
        <v>17</v>
      </c>
      <c r="I831" s="27" t="s">
        <v>148</v>
      </c>
      <c r="J831" s="27" t="s">
        <v>161</v>
      </c>
      <c r="K831" s="27" t="s">
        <v>35</v>
      </c>
      <c r="L831" s="27" t="s">
        <v>4544</v>
      </c>
      <c r="M831" s="27" t="s">
        <v>1021</v>
      </c>
      <c r="N831" s="28" t="s">
        <v>4545</v>
      </c>
      <c r="O831" s="27" t="s">
        <v>4546</v>
      </c>
      <c r="P831" s="27" t="s">
        <v>4547</v>
      </c>
      <c r="Q831" s="27"/>
      <c r="R831" s="27"/>
      <c r="S831" s="27"/>
      <c r="T831" s="27"/>
      <c r="U831" s="27"/>
      <c r="V831" s="27">
        <v>3</v>
      </c>
      <c r="W831" s="27"/>
      <c r="X831" s="27"/>
      <c r="Y831" s="27"/>
      <c r="Z831" s="27"/>
      <c r="AA831" s="28"/>
      <c r="AB831" s="27" t="s">
        <v>4548</v>
      </c>
      <c r="AC831" s="29"/>
      <c r="AD831" s="27"/>
      <c r="AE831" s="27"/>
      <c r="AF831" s="27">
        <v>45999.791666666701</v>
      </c>
      <c r="AG831" s="27"/>
      <c r="AH831" s="27"/>
      <c r="AI831" s="27"/>
      <c r="AJ831" s="27" t="s">
        <v>134</v>
      </c>
      <c r="AK831" s="27" t="s">
        <v>106</v>
      </c>
      <c r="AL831" s="27" t="s">
        <v>106</v>
      </c>
      <c r="AM831" s="27" t="s">
        <v>108</v>
      </c>
      <c r="AN8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1" s="27" t="str">
        <f>TEXT(casesIPO[[#This Row],[Created On]],"yyyy / mm")</f>
        <v>2026 / 02</v>
      </c>
      <c r="AS831" s="27" t="str">
        <f>casesIPO[[#This Row],[Interaction Type]]</f>
        <v>Return / Replace / Scrap</v>
      </c>
      <c r="AT8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32" spans="1:46" x14ac:dyDescent="0.25">
      <c r="A832" s="26">
        <v>46078.441643518498</v>
      </c>
      <c r="B832" s="27" t="s">
        <v>4549</v>
      </c>
      <c r="C832" s="27" t="s">
        <v>87</v>
      </c>
      <c r="D832" s="27" t="s">
        <v>88</v>
      </c>
      <c r="E832" s="27" t="s">
        <v>110</v>
      </c>
      <c r="F832" s="27"/>
      <c r="G832" s="27"/>
      <c r="H832" s="27" t="s">
        <v>286</v>
      </c>
      <c r="I832" s="27" t="s">
        <v>148</v>
      </c>
      <c r="J832" s="27" t="s">
        <v>287</v>
      </c>
      <c r="K832" s="27" t="s">
        <v>288</v>
      </c>
      <c r="L832" s="27" t="s">
        <v>4550</v>
      </c>
      <c r="M832" s="27" t="s">
        <v>401</v>
      </c>
      <c r="N832" s="28" t="s">
        <v>4551</v>
      </c>
      <c r="O832" s="27" t="s">
        <v>4552</v>
      </c>
      <c r="P832" s="27" t="s">
        <v>4553</v>
      </c>
      <c r="Q832" s="27">
        <v>5</v>
      </c>
      <c r="R832" s="27" t="s">
        <v>286</v>
      </c>
      <c r="S832" s="27" t="s">
        <v>148</v>
      </c>
      <c r="T832" s="27" t="s">
        <v>287</v>
      </c>
      <c r="U832" s="27" t="s">
        <v>288</v>
      </c>
      <c r="V832" s="27">
        <v>4</v>
      </c>
      <c r="W832" s="27" t="s">
        <v>131</v>
      </c>
      <c r="X832" s="27" t="s">
        <v>165</v>
      </c>
      <c r="Y832" s="27"/>
      <c r="Z832" s="27" t="s">
        <v>133</v>
      </c>
      <c r="AA832" s="28"/>
      <c r="AB832" s="27"/>
      <c r="AC832" s="29"/>
      <c r="AD832" s="27"/>
      <c r="AE832" s="27"/>
      <c r="AF832" s="27">
        <v>45820.833333333299</v>
      </c>
      <c r="AG832" s="27"/>
      <c r="AH832" s="27"/>
      <c r="AI832" s="27" t="s">
        <v>104</v>
      </c>
      <c r="AJ832" s="27" t="s">
        <v>105</v>
      </c>
      <c r="AK832" s="27" t="s">
        <v>2035</v>
      </c>
      <c r="AL832" s="27" t="s">
        <v>2035</v>
      </c>
      <c r="AM832" s="27" t="s">
        <v>299</v>
      </c>
      <c r="AN8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8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8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8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2" s="27" t="str">
        <f>TEXT(casesIPO[[#This Row],[Created On]],"yyyy / mm")</f>
        <v>2026 / 02</v>
      </c>
      <c r="AS832" s="27" t="str">
        <f>casesIPO[[#This Row],[Interaction Type]]</f>
        <v>Return / Replace / Scrap</v>
      </c>
      <c r="AT8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33" spans="1:46" x14ac:dyDescent="0.25">
      <c r="A833" s="26">
        <v>46078.441643518498</v>
      </c>
      <c r="B833" s="27" t="s">
        <v>4549</v>
      </c>
      <c r="C833" s="27" t="s">
        <v>87</v>
      </c>
      <c r="D833" s="27" t="s">
        <v>88</v>
      </c>
      <c r="E833" s="27" t="s">
        <v>110</v>
      </c>
      <c r="F833" s="27"/>
      <c r="G833" s="27"/>
      <c r="H833" s="27" t="s">
        <v>286</v>
      </c>
      <c r="I833" s="27" t="s">
        <v>148</v>
      </c>
      <c r="J833" s="27" t="s">
        <v>287</v>
      </c>
      <c r="K833" s="27" t="s">
        <v>288</v>
      </c>
      <c r="L833" s="27" t="s">
        <v>4550</v>
      </c>
      <c r="M833" s="27" t="s">
        <v>401</v>
      </c>
      <c r="N833" s="28" t="s">
        <v>4551</v>
      </c>
      <c r="O833" s="27" t="s">
        <v>4552</v>
      </c>
      <c r="P833" s="27" t="s">
        <v>4553</v>
      </c>
      <c r="Q833" s="27">
        <v>6</v>
      </c>
      <c r="R833" s="27" t="s">
        <v>286</v>
      </c>
      <c r="S833" s="27" t="s">
        <v>148</v>
      </c>
      <c r="T833" s="27" t="s">
        <v>287</v>
      </c>
      <c r="U833" s="27" t="s">
        <v>288</v>
      </c>
      <c r="V833" s="27">
        <v>4</v>
      </c>
      <c r="W833" s="27" t="s">
        <v>131</v>
      </c>
      <c r="X833" s="27" t="s">
        <v>165</v>
      </c>
      <c r="Y833" s="27"/>
      <c r="Z833" s="27" t="s">
        <v>133</v>
      </c>
      <c r="AA833" s="28"/>
      <c r="AB833" s="27"/>
      <c r="AC833" s="29"/>
      <c r="AD833" s="27"/>
      <c r="AE833" s="27"/>
      <c r="AF833" s="27">
        <v>45820.833333333299</v>
      </c>
      <c r="AG833" s="27"/>
      <c r="AH833" s="27"/>
      <c r="AI833" s="27" t="s">
        <v>104</v>
      </c>
      <c r="AJ833" s="27" t="s">
        <v>105</v>
      </c>
      <c r="AK833" s="27" t="s">
        <v>2035</v>
      </c>
      <c r="AL833" s="27" t="s">
        <v>2035</v>
      </c>
      <c r="AM833" s="27" t="s">
        <v>299</v>
      </c>
      <c r="AN8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8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8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8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3" s="27" t="str">
        <f>TEXT(casesIPO[[#This Row],[Created On]],"yyyy / mm")</f>
        <v>2026 / 02</v>
      </c>
      <c r="AS833" s="27" t="str">
        <f>casesIPO[[#This Row],[Interaction Type]]</f>
        <v>Return / Replace / Scrap</v>
      </c>
      <c r="AT83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34" spans="1:46" x14ac:dyDescent="0.25">
      <c r="A834" s="26">
        <v>46078.455844907403</v>
      </c>
      <c r="B834" s="27" t="s">
        <v>4554</v>
      </c>
      <c r="C834" s="27" t="s">
        <v>87</v>
      </c>
      <c r="D834" s="27" t="s">
        <v>88</v>
      </c>
      <c r="E834" s="27" t="s">
        <v>110</v>
      </c>
      <c r="F834" s="27"/>
      <c r="G834" s="27"/>
      <c r="H834" s="27" t="s">
        <v>17</v>
      </c>
      <c r="I834" s="27" t="s">
        <v>148</v>
      </c>
      <c r="J834" s="27" t="s">
        <v>636</v>
      </c>
      <c r="K834" s="27" t="s">
        <v>35</v>
      </c>
      <c r="L834" s="27" t="s">
        <v>4555</v>
      </c>
      <c r="M834" s="27" t="s">
        <v>127</v>
      </c>
      <c r="N834" s="28" t="s">
        <v>4556</v>
      </c>
      <c r="O834" s="27" t="s">
        <v>4557</v>
      </c>
      <c r="P834" s="27" t="s">
        <v>4558</v>
      </c>
      <c r="Q834" s="27"/>
      <c r="R834" s="27"/>
      <c r="S834" s="27"/>
      <c r="T834" s="27"/>
      <c r="U834" s="27"/>
      <c r="V834" s="27">
        <v>100</v>
      </c>
      <c r="W834" s="27"/>
      <c r="X834" s="27"/>
      <c r="Y834" s="27"/>
      <c r="Z834" s="27"/>
      <c r="AA834" s="28"/>
      <c r="AB834" s="27" t="s">
        <v>4559</v>
      </c>
      <c r="AC834" s="29"/>
      <c r="AD834" s="27"/>
      <c r="AE834" s="27"/>
      <c r="AF834" s="27">
        <v>46070.791666666701</v>
      </c>
      <c r="AG834" s="27"/>
      <c r="AH834" s="27"/>
      <c r="AI834" s="27"/>
      <c r="AJ834" s="27" t="s">
        <v>134</v>
      </c>
      <c r="AK834" s="27" t="s">
        <v>106</v>
      </c>
      <c r="AL834" s="27" t="s">
        <v>106</v>
      </c>
      <c r="AM834" s="27" t="s">
        <v>108</v>
      </c>
      <c r="AN8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4" s="27" t="str">
        <f>TEXT(casesIPO[[#This Row],[Created On]],"yyyy / mm")</f>
        <v>2026 / 02</v>
      </c>
      <c r="AS834" s="27" t="str">
        <f>casesIPO[[#This Row],[Interaction Type]]</f>
        <v>Return / Replace / Scrap</v>
      </c>
      <c r="AT83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35" spans="1:46" x14ac:dyDescent="0.25">
      <c r="A835" s="26">
        <v>46078.613229166702</v>
      </c>
      <c r="B835" s="27" t="s">
        <v>4560</v>
      </c>
      <c r="C835" s="27" t="s">
        <v>87</v>
      </c>
      <c r="D835" s="27" t="s">
        <v>88</v>
      </c>
      <c r="E835" s="27" t="s">
        <v>285</v>
      </c>
      <c r="F835" s="27"/>
      <c r="G835" s="27"/>
      <c r="H835" s="27" t="s">
        <v>720</v>
      </c>
      <c r="I835" s="27" t="s">
        <v>91</v>
      </c>
      <c r="J835" s="27" t="s">
        <v>3494</v>
      </c>
      <c r="K835" s="27" t="s">
        <v>33</v>
      </c>
      <c r="L835" s="27" t="s">
        <v>4561</v>
      </c>
      <c r="M835" s="27" t="s">
        <v>2115</v>
      </c>
      <c r="N835" s="28" t="s">
        <v>4562</v>
      </c>
      <c r="O835" s="27" t="s">
        <v>4563</v>
      </c>
      <c r="P835" s="27" t="s">
        <v>4564</v>
      </c>
      <c r="Q835" s="27">
        <v>3</v>
      </c>
      <c r="R835" s="27" t="s">
        <v>720</v>
      </c>
      <c r="S835" s="27" t="s">
        <v>91</v>
      </c>
      <c r="T835" s="27" t="s">
        <v>3494</v>
      </c>
      <c r="U835" s="27" t="s">
        <v>33</v>
      </c>
      <c r="V835" s="27">
        <v>1</v>
      </c>
      <c r="W835" s="27" t="s">
        <v>294</v>
      </c>
      <c r="X835" s="27" t="s">
        <v>295</v>
      </c>
      <c r="Y835" s="27"/>
      <c r="Z835" s="27" t="s">
        <v>296</v>
      </c>
      <c r="AA835" s="28"/>
      <c r="AB835" s="27" t="s">
        <v>4565</v>
      </c>
      <c r="AC835" s="29"/>
      <c r="AD835" s="27"/>
      <c r="AE835" s="27"/>
      <c r="AF835" s="27">
        <v>46071.791666666701</v>
      </c>
      <c r="AG835" s="27"/>
      <c r="AH835" s="27"/>
      <c r="AI835" s="27" t="s">
        <v>104</v>
      </c>
      <c r="AJ835" s="27" t="s">
        <v>105</v>
      </c>
      <c r="AK835" s="27" t="s">
        <v>4052</v>
      </c>
      <c r="AL835" s="27" t="s">
        <v>382</v>
      </c>
      <c r="AM835" s="27" t="s">
        <v>108</v>
      </c>
      <c r="AN8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8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8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8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5" s="27" t="str">
        <f>TEXT(casesIPO[[#This Row],[Created On]],"yyyy / mm")</f>
        <v>2026 / 02</v>
      </c>
      <c r="AS835" s="27" t="str">
        <f>casesIPO[[#This Row],[Interaction Type]]</f>
        <v>Return / Replace / Scrap</v>
      </c>
      <c r="AT8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36" spans="1:46" x14ac:dyDescent="0.25">
      <c r="A836" s="26">
        <v>46078.613229166702</v>
      </c>
      <c r="B836" s="27" t="s">
        <v>4560</v>
      </c>
      <c r="C836" s="27" t="s">
        <v>87</v>
      </c>
      <c r="D836" s="27" t="s">
        <v>88</v>
      </c>
      <c r="E836" s="27" t="s">
        <v>285</v>
      </c>
      <c r="F836" s="27"/>
      <c r="G836" s="27"/>
      <c r="H836" s="27" t="s">
        <v>720</v>
      </c>
      <c r="I836" s="27" t="s">
        <v>91</v>
      </c>
      <c r="J836" s="27" t="s">
        <v>3494</v>
      </c>
      <c r="K836" s="27" t="s">
        <v>33</v>
      </c>
      <c r="L836" s="27" t="s">
        <v>4561</v>
      </c>
      <c r="M836" s="27" t="s">
        <v>2115</v>
      </c>
      <c r="N836" s="28" t="s">
        <v>4562</v>
      </c>
      <c r="O836" s="27" t="s">
        <v>4563</v>
      </c>
      <c r="P836" s="27" t="s">
        <v>4564</v>
      </c>
      <c r="Q836" s="27">
        <v>1</v>
      </c>
      <c r="R836" s="27" t="s">
        <v>720</v>
      </c>
      <c r="S836" s="27" t="s">
        <v>91</v>
      </c>
      <c r="T836" s="27" t="s">
        <v>3494</v>
      </c>
      <c r="U836" s="27" t="s">
        <v>33</v>
      </c>
      <c r="V836" s="27">
        <v>2</v>
      </c>
      <c r="W836" s="27" t="s">
        <v>155</v>
      </c>
      <c r="X836" s="27" t="s">
        <v>156</v>
      </c>
      <c r="Y836" s="27"/>
      <c r="Z836" s="27" t="s">
        <v>101</v>
      </c>
      <c r="AA836" s="28"/>
      <c r="AB836" s="27" t="s">
        <v>4566</v>
      </c>
      <c r="AC836" s="29"/>
      <c r="AD836" s="27"/>
      <c r="AE836" s="27"/>
      <c r="AF836" s="27">
        <v>46071.791666666701</v>
      </c>
      <c r="AG836" s="27"/>
      <c r="AH836" s="27"/>
      <c r="AI836" s="27" t="s">
        <v>104</v>
      </c>
      <c r="AJ836" s="27" t="s">
        <v>105</v>
      </c>
      <c r="AK836" s="27" t="s">
        <v>4052</v>
      </c>
      <c r="AL836" s="27" t="s">
        <v>382</v>
      </c>
      <c r="AM836" s="27" t="s">
        <v>108</v>
      </c>
      <c r="AN8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8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8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6" s="27" t="str">
        <f>TEXT(casesIPO[[#This Row],[Created On]],"yyyy / mm")</f>
        <v>2026 / 02</v>
      </c>
      <c r="AS836" s="27" t="str">
        <f>casesIPO[[#This Row],[Interaction Type]]</f>
        <v>Return / Replace / Scrap</v>
      </c>
      <c r="AT83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37" spans="1:46" x14ac:dyDescent="0.25">
      <c r="A837" s="26">
        <v>46078.618530092601</v>
      </c>
      <c r="B837" s="27" t="s">
        <v>4567</v>
      </c>
      <c r="C837" s="27" t="s">
        <v>87</v>
      </c>
      <c r="D837" s="27" t="s">
        <v>88</v>
      </c>
      <c r="E837" s="27" t="s">
        <v>110</v>
      </c>
      <c r="F837" s="27"/>
      <c r="G837" s="27"/>
      <c r="H837" s="27" t="s">
        <v>286</v>
      </c>
      <c r="I837" s="27" t="s">
        <v>148</v>
      </c>
      <c r="J837" s="27" t="s">
        <v>4035</v>
      </c>
      <c r="K837" s="27" t="s">
        <v>32</v>
      </c>
      <c r="L837" s="27" t="s">
        <v>4568</v>
      </c>
      <c r="M837" s="27" t="s">
        <v>772</v>
      </c>
      <c r="N837" s="28" t="s">
        <v>4569</v>
      </c>
      <c r="O837" s="27" t="s">
        <v>4570</v>
      </c>
      <c r="P837" s="27" t="s">
        <v>4571</v>
      </c>
      <c r="Q837" s="27"/>
      <c r="R837" s="27" t="s">
        <v>286</v>
      </c>
      <c r="S837" s="27" t="s">
        <v>148</v>
      </c>
      <c r="T837" s="27" t="s">
        <v>4035</v>
      </c>
      <c r="U837" s="27" t="s">
        <v>32</v>
      </c>
      <c r="V837" s="27">
        <v>1</v>
      </c>
      <c r="W837" s="27" t="s">
        <v>131</v>
      </c>
      <c r="X837" s="27" t="s">
        <v>165</v>
      </c>
      <c r="Y837" s="27"/>
      <c r="Z837" s="27" t="s">
        <v>133</v>
      </c>
      <c r="AA837" s="28"/>
      <c r="AB837" s="27" t="s">
        <v>4572</v>
      </c>
      <c r="AC837" s="29"/>
      <c r="AD837" s="27"/>
      <c r="AE837" s="27"/>
      <c r="AF837" s="27">
        <v>45972.791666666701</v>
      </c>
      <c r="AG837" s="27"/>
      <c r="AH837" s="27"/>
      <c r="AI837" s="27" t="s">
        <v>104</v>
      </c>
      <c r="AJ837" s="27" t="s">
        <v>105</v>
      </c>
      <c r="AK837" s="27" t="s">
        <v>106</v>
      </c>
      <c r="AL837" s="27" t="s">
        <v>420</v>
      </c>
      <c r="AM837" s="27" t="s">
        <v>299</v>
      </c>
      <c r="AN8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8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8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7" s="27" t="str">
        <f>TEXT(casesIPO[[#This Row],[Created On]],"yyyy / mm")</f>
        <v>2026 / 02</v>
      </c>
      <c r="AS837" s="27" t="str">
        <f>casesIPO[[#This Row],[Interaction Type]]</f>
        <v>Return / Replace / Scrap</v>
      </c>
      <c r="AT83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38" spans="1:46" x14ac:dyDescent="0.25">
      <c r="A838" s="26">
        <v>46079.4207523148</v>
      </c>
      <c r="B838" s="27" t="s">
        <v>4573</v>
      </c>
      <c r="C838" s="27" t="s">
        <v>87</v>
      </c>
      <c r="D838" s="27" t="s">
        <v>88</v>
      </c>
      <c r="E838" s="27" t="s">
        <v>110</v>
      </c>
      <c r="F838" s="27"/>
      <c r="G838" s="27"/>
      <c r="H838" s="27" t="s">
        <v>11</v>
      </c>
      <c r="I838" s="27" t="s">
        <v>469</v>
      </c>
      <c r="J838" s="27" t="s">
        <v>469</v>
      </c>
      <c r="K838" s="27" t="s">
        <v>35</v>
      </c>
      <c r="L838" s="27" t="s">
        <v>4574</v>
      </c>
      <c r="M838" s="27" t="s">
        <v>4575</v>
      </c>
      <c r="N838" s="28" t="s">
        <v>4576</v>
      </c>
      <c r="O838" s="27" t="s">
        <v>4577</v>
      </c>
      <c r="P838" s="27" t="s">
        <v>4578</v>
      </c>
      <c r="Q838" s="27">
        <v>4</v>
      </c>
      <c r="R838" s="27" t="s">
        <v>17</v>
      </c>
      <c r="S838" s="27" t="s">
        <v>148</v>
      </c>
      <c r="T838" s="27" t="s">
        <v>636</v>
      </c>
      <c r="U838" s="27" t="s">
        <v>35</v>
      </c>
      <c r="V838" s="27">
        <v>50</v>
      </c>
      <c r="W838" s="27" t="s">
        <v>155</v>
      </c>
      <c r="X838" s="27" t="s">
        <v>156</v>
      </c>
      <c r="Y838" s="27"/>
      <c r="Z838" s="27" t="s">
        <v>101</v>
      </c>
      <c r="AA838" s="28"/>
      <c r="AB838" s="27" t="s">
        <v>4579</v>
      </c>
      <c r="AC838" s="29"/>
      <c r="AD838" s="27"/>
      <c r="AE838" s="27"/>
      <c r="AF838" s="27">
        <v>46072.791666666701</v>
      </c>
      <c r="AG838" s="27"/>
      <c r="AH838" s="27"/>
      <c r="AI838" s="27" t="s">
        <v>104</v>
      </c>
      <c r="AJ838" s="27" t="s">
        <v>105</v>
      </c>
      <c r="AK838" s="27" t="s">
        <v>106</v>
      </c>
      <c r="AL838" s="27" t="s">
        <v>1196</v>
      </c>
      <c r="AM838" s="27" t="s">
        <v>108</v>
      </c>
      <c r="AN8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8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8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8" s="27" t="str">
        <f>TEXT(casesIPO[[#This Row],[Created On]],"yyyy / mm")</f>
        <v>2026 / 02</v>
      </c>
      <c r="AS838" s="27" t="str">
        <f>casesIPO[[#This Row],[Interaction Type]]</f>
        <v>Return / Replace / Scrap</v>
      </c>
      <c r="AT83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39" spans="1:46" x14ac:dyDescent="0.25">
      <c r="A839" s="26">
        <v>46079.5917708333</v>
      </c>
      <c r="B839" s="27" t="s">
        <v>4580</v>
      </c>
      <c r="C839" s="27" t="s">
        <v>87</v>
      </c>
      <c r="D839" s="27" t="s">
        <v>88</v>
      </c>
      <c r="E839" s="27" t="s">
        <v>89</v>
      </c>
      <c r="F839" s="27"/>
      <c r="G839" s="27" t="s">
        <v>168</v>
      </c>
      <c r="H839" s="27" t="s">
        <v>21</v>
      </c>
      <c r="I839" s="27" t="s">
        <v>272</v>
      </c>
      <c r="J839" s="27" t="s">
        <v>1638</v>
      </c>
      <c r="K839" s="27" t="s">
        <v>35</v>
      </c>
      <c r="L839" s="27" t="s">
        <v>4581</v>
      </c>
      <c r="M839" s="27" t="s">
        <v>4582</v>
      </c>
      <c r="N839" s="28" t="s">
        <v>276</v>
      </c>
      <c r="O839" s="27" t="s">
        <v>4583</v>
      </c>
      <c r="P839" s="27"/>
      <c r="Q839" s="27"/>
      <c r="R839" s="27" t="s">
        <v>21</v>
      </c>
      <c r="S839" s="27" t="s">
        <v>272</v>
      </c>
      <c r="T839" s="27" t="s">
        <v>1638</v>
      </c>
      <c r="U839" s="27" t="s">
        <v>35</v>
      </c>
      <c r="V839" s="27">
        <v>1</v>
      </c>
      <c r="W839" s="27" t="s">
        <v>266</v>
      </c>
      <c r="X839" s="27" t="s">
        <v>4584</v>
      </c>
      <c r="Y839" s="27" t="s">
        <v>4585</v>
      </c>
      <c r="Z839" s="27" t="s">
        <v>101</v>
      </c>
      <c r="AA839" s="28"/>
      <c r="AB839" s="27" t="s">
        <v>4586</v>
      </c>
      <c r="AC839" s="29" t="s">
        <v>4587</v>
      </c>
      <c r="AD839" s="27"/>
      <c r="AE839" s="27"/>
      <c r="AF839" s="27">
        <v>45512.833333333299</v>
      </c>
      <c r="AG839" s="27"/>
      <c r="AH839" s="27"/>
      <c r="AI839" s="27" t="s">
        <v>104</v>
      </c>
      <c r="AJ839" s="27" t="s">
        <v>105</v>
      </c>
      <c r="AK839" s="27" t="s">
        <v>4588</v>
      </c>
      <c r="AL839" s="27" t="s">
        <v>146</v>
      </c>
      <c r="AM839" s="27" t="s">
        <v>108</v>
      </c>
      <c r="AN8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8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Firmware Update Failed</v>
      </c>
      <c r="AQ8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Will Not Update</v>
      </c>
      <c r="AR839" s="27" t="str">
        <f>TEXT(casesIPO[[#This Row],[Created On]],"yyyy / mm")</f>
        <v>2026 / 02</v>
      </c>
      <c r="AS839" s="27" t="str">
        <f>casesIPO[[#This Row],[Interaction Type]]</f>
        <v>Return / Replace / Scrap</v>
      </c>
      <c r="AT83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40" spans="1:46" x14ac:dyDescent="0.25">
      <c r="A840" s="26">
        <v>46080.3965509259</v>
      </c>
      <c r="B840" s="27" t="s">
        <v>4589</v>
      </c>
      <c r="C840" s="27" t="s">
        <v>87</v>
      </c>
      <c r="D840" s="27" t="s">
        <v>194</v>
      </c>
      <c r="E840" s="27" t="s">
        <v>195</v>
      </c>
      <c r="F840" s="27"/>
      <c r="G840" s="27"/>
      <c r="H840" s="27" t="s">
        <v>22</v>
      </c>
      <c r="I840" s="27" t="s">
        <v>124</v>
      </c>
      <c r="J840" s="27" t="s">
        <v>4590</v>
      </c>
      <c r="K840" s="27" t="s">
        <v>30</v>
      </c>
      <c r="L840" s="27" t="s">
        <v>4591</v>
      </c>
      <c r="M840" s="27" t="s">
        <v>754</v>
      </c>
      <c r="N840" s="28" t="s">
        <v>4592</v>
      </c>
      <c r="O840" s="27" t="s">
        <v>4593</v>
      </c>
      <c r="P840" s="27" t="s">
        <v>4594</v>
      </c>
      <c r="Q840" s="27">
        <v>1</v>
      </c>
      <c r="R840" s="27" t="s">
        <v>22</v>
      </c>
      <c r="S840" s="27" t="s">
        <v>124</v>
      </c>
      <c r="T840" s="27" t="s">
        <v>125</v>
      </c>
      <c r="U840" s="27" t="s">
        <v>30</v>
      </c>
      <c r="V840" s="27">
        <v>1</v>
      </c>
      <c r="W840" s="27" t="s">
        <v>364</v>
      </c>
      <c r="X840" s="27" t="s">
        <v>757</v>
      </c>
      <c r="Y840" s="27"/>
      <c r="Z840" s="27" t="s">
        <v>53</v>
      </c>
      <c r="AA840" s="28"/>
      <c r="AB840" s="27"/>
      <c r="AC840" s="29"/>
      <c r="AD840" s="27"/>
      <c r="AE840" s="27"/>
      <c r="AF840" s="27"/>
      <c r="AG840" s="27">
        <v>46080</v>
      </c>
      <c r="AH840" s="27"/>
      <c r="AI840" s="27" t="s">
        <v>204</v>
      </c>
      <c r="AJ840" s="27" t="s">
        <v>134</v>
      </c>
      <c r="AK840" s="27" t="s">
        <v>106</v>
      </c>
      <c r="AL840" s="27" t="s">
        <v>1025</v>
      </c>
      <c r="AM840" s="27" t="s">
        <v>108</v>
      </c>
      <c r="AN8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8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8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0" s="27" t="str">
        <f>TEXT(casesIPO[[#This Row],[Created On]],"yyyy / mm")</f>
        <v>2026 / 02</v>
      </c>
      <c r="AS840" s="27" t="str">
        <f>casesIPO[[#This Row],[Interaction Type]]</f>
        <v>Credit / Debit Request</v>
      </c>
      <c r="AT84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41" spans="1:46" x14ac:dyDescent="0.25">
      <c r="A841" s="26">
        <v>46080.3965509259</v>
      </c>
      <c r="B841" s="27" t="s">
        <v>4589</v>
      </c>
      <c r="C841" s="27" t="s">
        <v>87</v>
      </c>
      <c r="D841" s="27" t="s">
        <v>194</v>
      </c>
      <c r="E841" s="27" t="s">
        <v>195</v>
      </c>
      <c r="F841" s="27"/>
      <c r="G841" s="27"/>
      <c r="H841" s="27" t="s">
        <v>22</v>
      </c>
      <c r="I841" s="27" t="s">
        <v>124</v>
      </c>
      <c r="J841" s="27" t="s">
        <v>4590</v>
      </c>
      <c r="K841" s="27" t="s">
        <v>30</v>
      </c>
      <c r="L841" s="27" t="s">
        <v>4591</v>
      </c>
      <c r="M841" s="27" t="s">
        <v>754</v>
      </c>
      <c r="N841" s="28" t="s">
        <v>4592</v>
      </c>
      <c r="O841" s="27" t="s">
        <v>4593</v>
      </c>
      <c r="P841" s="27" t="s">
        <v>4594</v>
      </c>
      <c r="Q841" s="27">
        <v>1</v>
      </c>
      <c r="R841" s="27"/>
      <c r="S841" s="27"/>
      <c r="T841" s="27"/>
      <c r="U841" s="27"/>
      <c r="V841" s="27"/>
      <c r="W841" s="27"/>
      <c r="X841" s="27"/>
      <c r="Y841" s="27"/>
      <c r="Z841" s="27"/>
      <c r="AA841" s="28"/>
      <c r="AB841" s="27" t="s">
        <v>4595</v>
      </c>
      <c r="AC841" s="29"/>
      <c r="AD841" s="27"/>
      <c r="AE841" s="27"/>
      <c r="AF841" s="27">
        <v>46051.791666666701</v>
      </c>
      <c r="AG841" s="27"/>
      <c r="AH841" s="27"/>
      <c r="AI841" s="27"/>
      <c r="AJ841" s="27" t="s">
        <v>134</v>
      </c>
      <c r="AK841" s="27" t="s">
        <v>106</v>
      </c>
      <c r="AL841" s="27" t="s">
        <v>1025</v>
      </c>
      <c r="AM841" s="27" t="s">
        <v>108</v>
      </c>
      <c r="AN8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1" s="27" t="str">
        <f>TEXT(casesIPO[[#This Row],[Created On]],"yyyy / mm")</f>
        <v>2026 / 02</v>
      </c>
      <c r="AS841" s="27" t="str">
        <f>casesIPO[[#This Row],[Interaction Type]]</f>
        <v>Credit / Debit Request</v>
      </c>
      <c r="AT84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42" spans="1:46" x14ac:dyDescent="0.25">
      <c r="A842" s="26">
        <v>46076.638298611098</v>
      </c>
      <c r="B842" s="27" t="s">
        <v>4596</v>
      </c>
      <c r="C842" s="27" t="s">
        <v>87</v>
      </c>
      <c r="D842" s="27" t="s">
        <v>194</v>
      </c>
      <c r="E842" s="27" t="s">
        <v>195</v>
      </c>
      <c r="F842" s="27"/>
      <c r="G842" s="27"/>
      <c r="H842" s="27" t="s">
        <v>12</v>
      </c>
      <c r="I842" s="27" t="s">
        <v>111</v>
      </c>
      <c r="J842" s="27" t="s">
        <v>350</v>
      </c>
      <c r="K842" s="27" t="s">
        <v>33</v>
      </c>
      <c r="L842" s="27" t="s">
        <v>4597</v>
      </c>
      <c r="M842" s="27" t="s">
        <v>1481</v>
      </c>
      <c r="N842" s="28" t="s">
        <v>4598</v>
      </c>
      <c r="O842" s="27" t="s">
        <v>4599</v>
      </c>
      <c r="P842" s="27" t="s">
        <v>4600</v>
      </c>
      <c r="Q842" s="27"/>
      <c r="R842" s="27" t="s">
        <v>12</v>
      </c>
      <c r="S842" s="27" t="s">
        <v>111</v>
      </c>
      <c r="T842" s="27" t="s">
        <v>350</v>
      </c>
      <c r="U842" s="27" t="s">
        <v>33</v>
      </c>
      <c r="V842" s="27">
        <v>1</v>
      </c>
      <c r="W842" s="27" t="s">
        <v>2166</v>
      </c>
      <c r="X842" s="27" t="s">
        <v>2167</v>
      </c>
      <c r="Y842" s="27"/>
      <c r="Z842" s="27" t="s">
        <v>429</v>
      </c>
      <c r="AA842" s="28"/>
      <c r="AB842" s="27"/>
      <c r="AC842" s="29"/>
      <c r="AD842" s="27"/>
      <c r="AE842" s="27"/>
      <c r="AF842" s="27"/>
      <c r="AG842" s="27">
        <v>46076</v>
      </c>
      <c r="AH842" s="27"/>
      <c r="AI842" s="27" t="s">
        <v>204</v>
      </c>
      <c r="AJ842" s="27" t="s">
        <v>134</v>
      </c>
      <c r="AK842" s="27" t="s">
        <v>598</v>
      </c>
      <c r="AL842" s="27" t="s">
        <v>598</v>
      </c>
      <c r="AM842" s="27" t="s">
        <v>108</v>
      </c>
      <c r="AN8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8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8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2" s="27" t="str">
        <f>TEXT(casesIPO[[#This Row],[Created On]],"yyyy / mm")</f>
        <v>2026 / 02</v>
      </c>
      <c r="AS842" s="27" t="str">
        <f>casesIPO[[#This Row],[Interaction Type]]</f>
        <v>Credit / Debit Request</v>
      </c>
      <c r="AT8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43" spans="1:46" x14ac:dyDescent="0.25">
      <c r="A843" s="26">
        <v>46077.559224536999</v>
      </c>
      <c r="B843" s="27" t="s">
        <v>4601</v>
      </c>
      <c r="C843" s="27" t="s">
        <v>87</v>
      </c>
      <c r="D843" s="27" t="s">
        <v>88</v>
      </c>
      <c r="E843" s="27" t="s">
        <v>89</v>
      </c>
      <c r="F843" s="27"/>
      <c r="G843" s="27" t="s">
        <v>90</v>
      </c>
      <c r="H843" s="27" t="s">
        <v>14</v>
      </c>
      <c r="I843" s="27" t="s">
        <v>182</v>
      </c>
      <c r="J843" s="27" t="s">
        <v>946</v>
      </c>
      <c r="K843" s="27" t="s">
        <v>34</v>
      </c>
      <c r="L843" s="27" t="s">
        <v>4602</v>
      </c>
      <c r="M843" s="27" t="s">
        <v>4603</v>
      </c>
      <c r="N843" s="28" t="s">
        <v>4604</v>
      </c>
      <c r="O843" s="27" t="s">
        <v>4605</v>
      </c>
      <c r="P843" s="27" t="s">
        <v>4606</v>
      </c>
      <c r="Q843" s="27">
        <v>1</v>
      </c>
      <c r="R843" s="27" t="s">
        <v>14</v>
      </c>
      <c r="S843" s="27" t="s">
        <v>182</v>
      </c>
      <c r="T843" s="27" t="s">
        <v>946</v>
      </c>
      <c r="U843" s="27" t="s">
        <v>34</v>
      </c>
      <c r="V843" s="27">
        <v>1</v>
      </c>
      <c r="W843" s="27" t="s">
        <v>714</v>
      </c>
      <c r="X843" s="27" t="s">
        <v>1209</v>
      </c>
      <c r="Y843" s="27"/>
      <c r="Z843" s="27" t="s">
        <v>101</v>
      </c>
      <c r="AA843" s="28"/>
      <c r="AB843" s="27" t="s">
        <v>3133</v>
      </c>
      <c r="AC843" s="29" t="s">
        <v>3134</v>
      </c>
      <c r="AD843" s="27"/>
      <c r="AE843" s="27"/>
      <c r="AF843" s="27">
        <v>45494.833333333299</v>
      </c>
      <c r="AG843" s="27"/>
      <c r="AH843" s="27"/>
      <c r="AI843" s="27" t="s">
        <v>178</v>
      </c>
      <c r="AJ843" s="27" t="s">
        <v>134</v>
      </c>
      <c r="AK843" s="27" t="s">
        <v>106</v>
      </c>
      <c r="AL843" s="27" t="s">
        <v>192</v>
      </c>
      <c r="AM843" s="27" t="s">
        <v>108</v>
      </c>
      <c r="AN8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8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8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8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3" s="27" t="str">
        <f>TEXT(casesIPO[[#This Row],[Created On]],"yyyy / mm")</f>
        <v>2026 / 02</v>
      </c>
      <c r="AS843" s="27" t="str">
        <f>casesIPO[[#This Row],[Interaction Type]]</f>
        <v>Return / Replace / Scrap</v>
      </c>
      <c r="AT8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44" spans="1:46" x14ac:dyDescent="0.25">
      <c r="A844" s="26">
        <v>46077.572453703702</v>
      </c>
      <c r="B844" s="27" t="s">
        <v>4607</v>
      </c>
      <c r="C844" s="27" t="s">
        <v>87</v>
      </c>
      <c r="D844" s="27" t="s">
        <v>88</v>
      </c>
      <c r="E844" s="27" t="s">
        <v>62</v>
      </c>
      <c r="F844" s="27"/>
      <c r="G844" s="27"/>
      <c r="H844" s="27" t="s">
        <v>12</v>
      </c>
      <c r="I844" s="27" t="s">
        <v>111</v>
      </c>
      <c r="J844" s="27" t="s">
        <v>591</v>
      </c>
      <c r="K844" s="27" t="s">
        <v>33</v>
      </c>
      <c r="L844" s="27" t="s">
        <v>4608</v>
      </c>
      <c r="M844" s="27" t="s">
        <v>1301</v>
      </c>
      <c r="N844" s="28" t="s">
        <v>4609</v>
      </c>
      <c r="O844" s="27" t="s">
        <v>4610</v>
      </c>
      <c r="P844" s="27" t="s">
        <v>4611</v>
      </c>
      <c r="Q844" s="27">
        <v>2</v>
      </c>
      <c r="R844" s="27" t="s">
        <v>12</v>
      </c>
      <c r="S844" s="27" t="s">
        <v>111</v>
      </c>
      <c r="T844" s="27" t="s">
        <v>591</v>
      </c>
      <c r="U844" s="27" t="s">
        <v>33</v>
      </c>
      <c r="V844" s="27">
        <v>1</v>
      </c>
      <c r="W844" s="27" t="s">
        <v>416</v>
      </c>
      <c r="X844" s="27" t="s">
        <v>417</v>
      </c>
      <c r="Y844" s="27"/>
      <c r="Z844" s="27" t="s">
        <v>53</v>
      </c>
      <c r="AA844" s="28"/>
      <c r="AB844" s="27" t="s">
        <v>4612</v>
      </c>
      <c r="AC844" s="29"/>
      <c r="AD844" s="27"/>
      <c r="AE844" s="27"/>
      <c r="AF844" s="27">
        <v>46057.791666666701</v>
      </c>
      <c r="AG844" s="27"/>
      <c r="AH844" s="27"/>
      <c r="AI844" s="27" t="s">
        <v>419</v>
      </c>
      <c r="AJ844" s="27" t="s">
        <v>105</v>
      </c>
      <c r="AK844" s="27" t="s">
        <v>106</v>
      </c>
      <c r="AL844" s="27" t="s">
        <v>877</v>
      </c>
      <c r="AM844" s="27" t="s">
        <v>108</v>
      </c>
      <c r="AN8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8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8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4" s="27" t="str">
        <f>TEXT(casesIPO[[#This Row],[Created On]],"yyyy / mm")</f>
        <v>2026 / 02</v>
      </c>
      <c r="AS844" s="27" t="str">
        <f>casesIPO[[#This Row],[Interaction Type]]</f>
        <v>Return / Replace / Scrap</v>
      </c>
      <c r="AT8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45" spans="1:46" x14ac:dyDescent="0.25">
      <c r="A845" s="26">
        <v>46077.572453703702</v>
      </c>
      <c r="B845" s="27" t="s">
        <v>4607</v>
      </c>
      <c r="C845" s="27" t="s">
        <v>87</v>
      </c>
      <c r="D845" s="27" t="s">
        <v>88</v>
      </c>
      <c r="E845" s="27" t="s">
        <v>62</v>
      </c>
      <c r="F845" s="27"/>
      <c r="G845" s="27"/>
      <c r="H845" s="27" t="s">
        <v>12</v>
      </c>
      <c r="I845" s="27" t="s">
        <v>111</v>
      </c>
      <c r="J845" s="27" t="s">
        <v>591</v>
      </c>
      <c r="K845" s="27" t="s">
        <v>33</v>
      </c>
      <c r="L845" s="27" t="s">
        <v>4608</v>
      </c>
      <c r="M845" s="27" t="s">
        <v>1301</v>
      </c>
      <c r="N845" s="28" t="s">
        <v>4609</v>
      </c>
      <c r="O845" s="27" t="s">
        <v>4610</v>
      </c>
      <c r="P845" s="27" t="s">
        <v>4611</v>
      </c>
      <c r="Q845" s="27">
        <v>3</v>
      </c>
      <c r="R845" s="27" t="s">
        <v>12</v>
      </c>
      <c r="S845" s="27" t="s">
        <v>111</v>
      </c>
      <c r="T845" s="27" t="s">
        <v>1112</v>
      </c>
      <c r="U845" s="27" t="s">
        <v>33</v>
      </c>
      <c r="V845" s="27">
        <v>1</v>
      </c>
      <c r="W845" s="27" t="s">
        <v>416</v>
      </c>
      <c r="X845" s="27" t="s">
        <v>417</v>
      </c>
      <c r="Y845" s="27"/>
      <c r="Z845" s="27" t="s">
        <v>53</v>
      </c>
      <c r="AA845" s="28"/>
      <c r="AB845" s="27" t="s">
        <v>244</v>
      </c>
      <c r="AC845" s="29"/>
      <c r="AD845" s="27"/>
      <c r="AE845" s="27"/>
      <c r="AF845" s="27">
        <v>46057.791666666701</v>
      </c>
      <c r="AG845" s="27"/>
      <c r="AH845" s="27"/>
      <c r="AI845" s="27" t="s">
        <v>419</v>
      </c>
      <c r="AJ845" s="27" t="s">
        <v>105</v>
      </c>
      <c r="AK845" s="27" t="s">
        <v>106</v>
      </c>
      <c r="AL845" s="27" t="s">
        <v>877</v>
      </c>
      <c r="AM845" s="27" t="s">
        <v>108</v>
      </c>
      <c r="AN8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8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8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5" s="27" t="str">
        <f>TEXT(casesIPO[[#This Row],[Created On]],"yyyy / mm")</f>
        <v>2026 / 02</v>
      </c>
      <c r="AS845" s="27" t="str">
        <f>casesIPO[[#This Row],[Interaction Type]]</f>
        <v>Return / Replace / Scrap</v>
      </c>
      <c r="AT8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46" spans="1:46" x14ac:dyDescent="0.25">
      <c r="A846" s="26">
        <v>46077.5876041667</v>
      </c>
      <c r="B846" s="27" t="s">
        <v>4613</v>
      </c>
      <c r="C846" s="27" t="s">
        <v>87</v>
      </c>
      <c r="D846" s="27" t="s">
        <v>88</v>
      </c>
      <c r="E846" s="27" t="s">
        <v>110</v>
      </c>
      <c r="F846" s="27"/>
      <c r="G846" s="27"/>
      <c r="H846" s="27" t="s">
        <v>24</v>
      </c>
      <c r="I846" s="27" t="s">
        <v>111</v>
      </c>
      <c r="J846" s="27" t="s">
        <v>224</v>
      </c>
      <c r="K846" s="27" t="s">
        <v>33</v>
      </c>
      <c r="L846" s="27" t="s">
        <v>4614</v>
      </c>
      <c r="M846" s="27" t="s">
        <v>4615</v>
      </c>
      <c r="N846" s="28" t="s">
        <v>4616</v>
      </c>
      <c r="O846" s="27" t="s">
        <v>4617</v>
      </c>
      <c r="P846" s="27" t="s">
        <v>4618</v>
      </c>
      <c r="Q846" s="27">
        <v>1</v>
      </c>
      <c r="R846" s="27" t="s">
        <v>24</v>
      </c>
      <c r="S846" s="27" t="s">
        <v>111</v>
      </c>
      <c r="T846" s="27" t="s">
        <v>4354</v>
      </c>
      <c r="U846" s="27" t="s">
        <v>33</v>
      </c>
      <c r="V846" s="27">
        <v>58</v>
      </c>
      <c r="W846" s="27" t="s">
        <v>1034</v>
      </c>
      <c r="X846" s="27" t="s">
        <v>1035</v>
      </c>
      <c r="Y846" s="27"/>
      <c r="Z846" s="27" t="s">
        <v>53</v>
      </c>
      <c r="AA846" s="28"/>
      <c r="AB846" s="27" t="s">
        <v>240</v>
      </c>
      <c r="AC846" s="29"/>
      <c r="AD846" s="27"/>
      <c r="AE846" s="27"/>
      <c r="AF846" s="27">
        <v>46071.791666666701</v>
      </c>
      <c r="AG846" s="27"/>
      <c r="AH846" s="27"/>
      <c r="AI846" s="27" t="s">
        <v>419</v>
      </c>
      <c r="AJ846" s="27" t="s">
        <v>134</v>
      </c>
      <c r="AK846" s="27" t="s">
        <v>106</v>
      </c>
      <c r="AL846" s="27" t="s">
        <v>122</v>
      </c>
      <c r="AM846" s="27" t="s">
        <v>108</v>
      </c>
      <c r="AN8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8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8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6" s="27" t="str">
        <f>TEXT(casesIPO[[#This Row],[Created On]],"yyyy / mm")</f>
        <v>2026 / 02</v>
      </c>
      <c r="AS846" s="27" t="str">
        <f>casesIPO[[#This Row],[Interaction Type]]</f>
        <v>Return / Replace / Scrap</v>
      </c>
      <c r="AT8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47" spans="1:46" x14ac:dyDescent="0.25">
      <c r="A847" s="26">
        <v>46077.5876041667</v>
      </c>
      <c r="B847" s="27" t="s">
        <v>4613</v>
      </c>
      <c r="C847" s="27" t="s">
        <v>87</v>
      </c>
      <c r="D847" s="27" t="s">
        <v>88</v>
      </c>
      <c r="E847" s="27" t="s">
        <v>110</v>
      </c>
      <c r="F847" s="27"/>
      <c r="G847" s="27"/>
      <c r="H847" s="27" t="s">
        <v>24</v>
      </c>
      <c r="I847" s="27" t="s">
        <v>111</v>
      </c>
      <c r="J847" s="27" t="s">
        <v>224</v>
      </c>
      <c r="K847" s="27" t="s">
        <v>33</v>
      </c>
      <c r="L847" s="27" t="s">
        <v>4614</v>
      </c>
      <c r="M847" s="27" t="s">
        <v>4615</v>
      </c>
      <c r="N847" s="28" t="s">
        <v>4616</v>
      </c>
      <c r="O847" s="27" t="s">
        <v>4617</v>
      </c>
      <c r="P847" s="27" t="s">
        <v>4618</v>
      </c>
      <c r="Q847" s="27">
        <v>2</v>
      </c>
      <c r="R847" s="27" t="s">
        <v>24</v>
      </c>
      <c r="S847" s="27" t="s">
        <v>111</v>
      </c>
      <c r="T847" s="27" t="s">
        <v>4354</v>
      </c>
      <c r="U847" s="27" t="s">
        <v>33</v>
      </c>
      <c r="V847" s="27">
        <v>2</v>
      </c>
      <c r="W847" s="27" t="s">
        <v>1034</v>
      </c>
      <c r="X847" s="27" t="s">
        <v>1035</v>
      </c>
      <c r="Y847" s="27"/>
      <c r="Z847" s="27" t="s">
        <v>53</v>
      </c>
      <c r="AA847" s="28"/>
      <c r="AB847" s="27" t="s">
        <v>4619</v>
      </c>
      <c r="AC847" s="29"/>
      <c r="AD847" s="27"/>
      <c r="AE847" s="27"/>
      <c r="AF847" s="27">
        <v>46071.791666666701</v>
      </c>
      <c r="AG847" s="27"/>
      <c r="AH847" s="27"/>
      <c r="AI847" s="27" t="s">
        <v>419</v>
      </c>
      <c r="AJ847" s="27" t="s">
        <v>134</v>
      </c>
      <c r="AK847" s="27" t="s">
        <v>106</v>
      </c>
      <c r="AL847" s="27" t="s">
        <v>122</v>
      </c>
      <c r="AM847" s="27" t="s">
        <v>108</v>
      </c>
      <c r="AN8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8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8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7" s="27" t="str">
        <f>TEXT(casesIPO[[#This Row],[Created On]],"yyyy / mm")</f>
        <v>2026 / 02</v>
      </c>
      <c r="AS847" s="27" t="str">
        <f>casesIPO[[#This Row],[Interaction Type]]</f>
        <v>Return / Replace / Scrap</v>
      </c>
      <c r="AT84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48" spans="1:46" x14ac:dyDescent="0.25">
      <c r="A848" s="26">
        <v>46077.5876041667</v>
      </c>
      <c r="B848" s="27" t="s">
        <v>4613</v>
      </c>
      <c r="C848" s="27" t="s">
        <v>87</v>
      </c>
      <c r="D848" s="27" t="s">
        <v>88</v>
      </c>
      <c r="E848" s="27" t="s">
        <v>110</v>
      </c>
      <c r="F848" s="27"/>
      <c r="G848" s="27"/>
      <c r="H848" s="27" t="s">
        <v>24</v>
      </c>
      <c r="I848" s="27" t="s">
        <v>111</v>
      </c>
      <c r="J848" s="27" t="s">
        <v>224</v>
      </c>
      <c r="K848" s="27" t="s">
        <v>33</v>
      </c>
      <c r="L848" s="27" t="s">
        <v>4614</v>
      </c>
      <c r="M848" s="27" t="s">
        <v>4615</v>
      </c>
      <c r="N848" s="28" t="s">
        <v>4616</v>
      </c>
      <c r="O848" s="27" t="s">
        <v>4617</v>
      </c>
      <c r="P848" s="27" t="s">
        <v>4618</v>
      </c>
      <c r="Q848" s="27">
        <v>3</v>
      </c>
      <c r="R848" s="27" t="s">
        <v>24</v>
      </c>
      <c r="S848" s="27" t="s">
        <v>111</v>
      </c>
      <c r="T848" s="27" t="s">
        <v>4354</v>
      </c>
      <c r="U848" s="27" t="s">
        <v>33</v>
      </c>
      <c r="V848" s="27">
        <v>1</v>
      </c>
      <c r="W848" s="27" t="s">
        <v>1034</v>
      </c>
      <c r="X848" s="27" t="s">
        <v>1035</v>
      </c>
      <c r="Y848" s="27"/>
      <c r="Z848" s="27" t="s">
        <v>53</v>
      </c>
      <c r="AA848" s="28"/>
      <c r="AB848" s="27" t="s">
        <v>241</v>
      </c>
      <c r="AC848" s="29"/>
      <c r="AD848" s="27"/>
      <c r="AE848" s="27"/>
      <c r="AF848" s="27">
        <v>46071.791666666701</v>
      </c>
      <c r="AG848" s="27"/>
      <c r="AH848" s="27"/>
      <c r="AI848" s="27" t="s">
        <v>419</v>
      </c>
      <c r="AJ848" s="27" t="s">
        <v>134</v>
      </c>
      <c r="AK848" s="27" t="s">
        <v>106</v>
      </c>
      <c r="AL848" s="27" t="s">
        <v>122</v>
      </c>
      <c r="AM848" s="27" t="s">
        <v>108</v>
      </c>
      <c r="AN8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8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8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8" s="27" t="str">
        <f>TEXT(casesIPO[[#This Row],[Created On]],"yyyy / mm")</f>
        <v>2026 / 02</v>
      </c>
      <c r="AS848" s="27" t="str">
        <f>casesIPO[[#This Row],[Interaction Type]]</f>
        <v>Return / Replace / Scrap</v>
      </c>
      <c r="AT8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49" spans="1:46" x14ac:dyDescent="0.25">
      <c r="A849" s="26">
        <v>46077.5876041667</v>
      </c>
      <c r="B849" s="27" t="s">
        <v>4613</v>
      </c>
      <c r="C849" s="27" t="s">
        <v>87</v>
      </c>
      <c r="D849" s="27" t="s">
        <v>88</v>
      </c>
      <c r="E849" s="27" t="s">
        <v>110</v>
      </c>
      <c r="F849" s="27"/>
      <c r="G849" s="27"/>
      <c r="H849" s="27" t="s">
        <v>24</v>
      </c>
      <c r="I849" s="27" t="s">
        <v>111</v>
      </c>
      <c r="J849" s="27" t="s">
        <v>224</v>
      </c>
      <c r="K849" s="27" t="s">
        <v>33</v>
      </c>
      <c r="L849" s="27" t="s">
        <v>4614</v>
      </c>
      <c r="M849" s="27" t="s">
        <v>4615</v>
      </c>
      <c r="N849" s="28" t="s">
        <v>4616</v>
      </c>
      <c r="O849" s="27" t="s">
        <v>4617</v>
      </c>
      <c r="P849" s="27" t="s">
        <v>4618</v>
      </c>
      <c r="Q849" s="27">
        <v>4</v>
      </c>
      <c r="R849" s="27" t="s">
        <v>24</v>
      </c>
      <c r="S849" s="27" t="s">
        <v>111</v>
      </c>
      <c r="T849" s="27" t="s">
        <v>4354</v>
      </c>
      <c r="U849" s="27" t="s">
        <v>33</v>
      </c>
      <c r="V849" s="27">
        <v>1</v>
      </c>
      <c r="W849" s="27" t="s">
        <v>1034</v>
      </c>
      <c r="X849" s="27" t="s">
        <v>1035</v>
      </c>
      <c r="Y849" s="27"/>
      <c r="Z849" s="27" t="s">
        <v>53</v>
      </c>
      <c r="AA849" s="28"/>
      <c r="AB849" s="27" t="s">
        <v>4620</v>
      </c>
      <c r="AC849" s="29"/>
      <c r="AD849" s="27"/>
      <c r="AE849" s="27"/>
      <c r="AF849" s="27">
        <v>46071.791666666701</v>
      </c>
      <c r="AG849" s="27"/>
      <c r="AH849" s="27"/>
      <c r="AI849" s="27" t="s">
        <v>419</v>
      </c>
      <c r="AJ849" s="27" t="s">
        <v>134</v>
      </c>
      <c r="AK849" s="27" t="s">
        <v>106</v>
      </c>
      <c r="AL849" s="27" t="s">
        <v>122</v>
      </c>
      <c r="AM849" s="27" t="s">
        <v>108</v>
      </c>
      <c r="AN8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8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8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9" s="27" t="str">
        <f>TEXT(casesIPO[[#This Row],[Created On]],"yyyy / mm")</f>
        <v>2026 / 02</v>
      </c>
      <c r="AS849" s="27" t="str">
        <f>casesIPO[[#This Row],[Interaction Type]]</f>
        <v>Return / Replace / Scrap</v>
      </c>
      <c r="AT84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50" spans="1:46" x14ac:dyDescent="0.25">
      <c r="A850" s="26">
        <v>46079.432175925896</v>
      </c>
      <c r="B850" s="27" t="s">
        <v>4621</v>
      </c>
      <c r="C850" s="27" t="s">
        <v>87</v>
      </c>
      <c r="D850" s="27" t="s">
        <v>88</v>
      </c>
      <c r="E850" s="27" t="s">
        <v>110</v>
      </c>
      <c r="F850" s="27"/>
      <c r="G850" s="27"/>
      <c r="H850" s="27" t="s">
        <v>16</v>
      </c>
      <c r="I850" s="27" t="s">
        <v>469</v>
      </c>
      <c r="J850" s="27" t="s">
        <v>469</v>
      </c>
      <c r="K850" s="27" t="s">
        <v>288</v>
      </c>
      <c r="L850" s="27" t="s">
        <v>4622</v>
      </c>
      <c r="M850" s="27" t="s">
        <v>1123</v>
      </c>
      <c r="N850" s="28" t="s">
        <v>1124</v>
      </c>
      <c r="O850" s="27" t="s">
        <v>1125</v>
      </c>
      <c r="P850" s="27" t="s">
        <v>1126</v>
      </c>
      <c r="Q850" s="27">
        <v>1</v>
      </c>
      <c r="R850" s="27"/>
      <c r="S850" s="27"/>
      <c r="T850" s="27"/>
      <c r="U850" s="27"/>
      <c r="V850" s="27">
        <v>100</v>
      </c>
      <c r="W850" s="27"/>
      <c r="X850" s="27"/>
      <c r="Y850" s="27"/>
      <c r="Z850" s="27"/>
      <c r="AA850" s="28"/>
      <c r="AB850" s="27" t="s">
        <v>4623</v>
      </c>
      <c r="AC850" s="29"/>
      <c r="AD850" s="27"/>
      <c r="AE850" s="27"/>
      <c r="AF850" s="27">
        <v>46077.791666666701</v>
      </c>
      <c r="AG850" s="27"/>
      <c r="AH850" s="27"/>
      <c r="AI850" s="27"/>
      <c r="AJ850" s="27" t="s">
        <v>105</v>
      </c>
      <c r="AK850" s="27" t="s">
        <v>106</v>
      </c>
      <c r="AL850" s="27" t="s">
        <v>420</v>
      </c>
      <c r="AM850" s="27" t="s">
        <v>108</v>
      </c>
      <c r="AN8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8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0" s="27" t="str">
        <f>TEXT(casesIPO[[#This Row],[Created On]],"yyyy / mm")</f>
        <v>2026 / 02</v>
      </c>
      <c r="AS850" s="27" t="str">
        <f>casesIPO[[#This Row],[Interaction Type]]</f>
        <v>Return / Replace / Scrap</v>
      </c>
      <c r="AT85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51" spans="1:46" x14ac:dyDescent="0.25">
      <c r="A851" s="26">
        <v>46079.4821296296</v>
      </c>
      <c r="B851" s="27" t="s">
        <v>4624</v>
      </c>
      <c r="C851" s="27" t="s">
        <v>87</v>
      </c>
      <c r="D851" s="27" t="s">
        <v>88</v>
      </c>
      <c r="E851" s="27" t="s">
        <v>110</v>
      </c>
      <c r="F851" s="27"/>
      <c r="G851" s="27"/>
      <c r="H851" s="27" t="s">
        <v>11</v>
      </c>
      <c r="I851" s="27" t="s">
        <v>469</v>
      </c>
      <c r="J851" s="27" t="s">
        <v>469</v>
      </c>
      <c r="K851" s="27" t="s">
        <v>33</v>
      </c>
      <c r="L851" s="27" t="s">
        <v>4625</v>
      </c>
      <c r="M851" s="27" t="s">
        <v>4174</v>
      </c>
      <c r="N851" s="28" t="s">
        <v>4626</v>
      </c>
      <c r="O851" s="27" t="s">
        <v>4627</v>
      </c>
      <c r="P851" s="27" t="s">
        <v>4628</v>
      </c>
      <c r="Q851" s="27">
        <v>2</v>
      </c>
      <c r="R851" s="27"/>
      <c r="S851" s="27"/>
      <c r="T851" s="27"/>
      <c r="U851" s="27"/>
      <c r="V851" s="27">
        <v>12</v>
      </c>
      <c r="W851" s="27"/>
      <c r="X851" s="27"/>
      <c r="Y851" s="27"/>
      <c r="Z851" s="27"/>
      <c r="AA851" s="28"/>
      <c r="AB851" s="27" t="s">
        <v>4629</v>
      </c>
      <c r="AC851" s="29"/>
      <c r="AD851" s="27"/>
      <c r="AE851" s="27"/>
      <c r="AF851" s="27">
        <v>45971.791666666701</v>
      </c>
      <c r="AG851" s="27"/>
      <c r="AH851" s="27"/>
      <c r="AI851" s="27"/>
      <c r="AJ851" s="27" t="s">
        <v>134</v>
      </c>
      <c r="AK851" s="27" t="s">
        <v>106</v>
      </c>
      <c r="AL851" s="27" t="s">
        <v>420</v>
      </c>
      <c r="AM851" s="27" t="s">
        <v>108</v>
      </c>
      <c r="AN8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8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1" s="27" t="str">
        <f>TEXT(casesIPO[[#This Row],[Created On]],"yyyy / mm")</f>
        <v>2026 / 02</v>
      </c>
      <c r="AS851" s="27" t="str">
        <f>casesIPO[[#This Row],[Interaction Type]]</f>
        <v>Return / Replace / Scrap</v>
      </c>
      <c r="AT85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52" spans="1:46" x14ac:dyDescent="0.25">
      <c r="A852" s="26">
        <v>46079.498310185198</v>
      </c>
      <c r="B852" s="27" t="s">
        <v>4630</v>
      </c>
      <c r="C852" s="27" t="s">
        <v>87</v>
      </c>
      <c r="D852" s="27" t="s">
        <v>88</v>
      </c>
      <c r="E852" s="27" t="s">
        <v>89</v>
      </c>
      <c r="F852" s="27"/>
      <c r="G852" s="27" t="s">
        <v>168</v>
      </c>
      <c r="H852" s="27" t="s">
        <v>15</v>
      </c>
      <c r="I852" s="27" t="s">
        <v>272</v>
      </c>
      <c r="J852" s="27" t="s">
        <v>4631</v>
      </c>
      <c r="K852" s="27" t="s">
        <v>288</v>
      </c>
      <c r="L852" s="27" t="s">
        <v>4632</v>
      </c>
      <c r="M852" s="27" t="s">
        <v>975</v>
      </c>
      <c r="N852" s="28" t="s">
        <v>4633</v>
      </c>
      <c r="O852" s="27" t="s">
        <v>4634</v>
      </c>
      <c r="P852" s="27"/>
      <c r="Q852" s="27">
        <v>1</v>
      </c>
      <c r="R852" s="27" t="s">
        <v>15</v>
      </c>
      <c r="S852" s="27" t="s">
        <v>272</v>
      </c>
      <c r="T852" s="27" t="s">
        <v>4631</v>
      </c>
      <c r="U852" s="27" t="s">
        <v>288</v>
      </c>
      <c r="V852" s="27">
        <v>1</v>
      </c>
      <c r="W852" s="27" t="s">
        <v>266</v>
      </c>
      <c r="X852" s="27" t="s">
        <v>1968</v>
      </c>
      <c r="Y852" s="27"/>
      <c r="Z852" s="27" t="s">
        <v>101</v>
      </c>
      <c r="AA852" s="28"/>
      <c r="AB852" s="27" t="s">
        <v>4635</v>
      </c>
      <c r="AC852" s="29" t="s">
        <v>4636</v>
      </c>
      <c r="AD852" s="27"/>
      <c r="AE852" s="27"/>
      <c r="AF852" s="27">
        <v>46027.791666666701</v>
      </c>
      <c r="AG852" s="27"/>
      <c r="AH852" s="27"/>
      <c r="AI852" s="27" t="s">
        <v>104</v>
      </c>
      <c r="AJ852" s="27" t="s">
        <v>134</v>
      </c>
      <c r="AK852" s="27" t="s">
        <v>1970</v>
      </c>
      <c r="AL852" s="27" t="s">
        <v>1970</v>
      </c>
      <c r="AM852" s="27" t="s">
        <v>159</v>
      </c>
      <c r="AN8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Locknetics</v>
      </c>
      <c r="AO8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Wiring</v>
      </c>
      <c r="AQ8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2" s="27" t="str">
        <f>TEXT(casesIPO[[#This Row],[Created On]],"yyyy / mm")</f>
        <v>2026 / 02</v>
      </c>
      <c r="AS852" s="27" t="str">
        <f>casesIPO[[#This Row],[Interaction Type]]</f>
        <v>Return / Replace / Scrap</v>
      </c>
      <c r="AT8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53" spans="1:46" x14ac:dyDescent="0.25">
      <c r="A853" s="26">
        <v>46080.451689814799</v>
      </c>
      <c r="B853" s="27" t="s">
        <v>4637</v>
      </c>
      <c r="C853" s="27" t="s">
        <v>87</v>
      </c>
      <c r="D853" s="27" t="s">
        <v>88</v>
      </c>
      <c r="E853" s="27" t="s">
        <v>62</v>
      </c>
      <c r="F853" s="27"/>
      <c r="G853" s="27"/>
      <c r="H853" s="27" t="s">
        <v>22</v>
      </c>
      <c r="I853" s="27" t="s">
        <v>124</v>
      </c>
      <c r="J853" s="27" t="s">
        <v>1820</v>
      </c>
      <c r="K853" s="27" t="s">
        <v>30</v>
      </c>
      <c r="L853" s="27" t="s">
        <v>4638</v>
      </c>
      <c r="M853" s="27" t="s">
        <v>2108</v>
      </c>
      <c r="N853" s="28" t="s">
        <v>4639</v>
      </c>
      <c r="O853" s="27" t="s">
        <v>4640</v>
      </c>
      <c r="P853" s="27" t="s">
        <v>4641</v>
      </c>
      <c r="Q853" s="27">
        <v>104</v>
      </c>
      <c r="R853" s="27" t="s">
        <v>22</v>
      </c>
      <c r="S853" s="27" t="s">
        <v>124</v>
      </c>
      <c r="T853" s="27" t="s">
        <v>1820</v>
      </c>
      <c r="U853" s="27" t="s">
        <v>30</v>
      </c>
      <c r="V853" s="27">
        <v>20</v>
      </c>
      <c r="W853" s="27" t="s">
        <v>416</v>
      </c>
      <c r="X853" s="27" t="s">
        <v>347</v>
      </c>
      <c r="Y853" s="27"/>
      <c r="Z853" s="27" t="s">
        <v>53</v>
      </c>
      <c r="AA853" s="28"/>
      <c r="AB853" s="27" t="s">
        <v>4642</v>
      </c>
      <c r="AC853" s="29"/>
      <c r="AD853" s="27"/>
      <c r="AE853" s="27"/>
      <c r="AF853" s="27"/>
      <c r="AG853" s="27">
        <v>46080</v>
      </c>
      <c r="AH853" s="27"/>
      <c r="AI853" s="27" t="s">
        <v>104</v>
      </c>
      <c r="AJ853" s="27" t="s">
        <v>105</v>
      </c>
      <c r="AK853" s="27" t="s">
        <v>1025</v>
      </c>
      <c r="AL853" s="27" t="s">
        <v>146</v>
      </c>
      <c r="AM853" s="27" t="s">
        <v>108</v>
      </c>
      <c r="AN8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8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8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3" s="27" t="str">
        <f>TEXT(casesIPO[[#This Row],[Created On]],"yyyy / mm")</f>
        <v>2026 / 02</v>
      </c>
      <c r="AS853" s="27" t="str">
        <f>casesIPO[[#This Row],[Interaction Type]]</f>
        <v>Return / Replace / Scrap</v>
      </c>
      <c r="AT8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54" spans="1:46" x14ac:dyDescent="0.25">
      <c r="A854" s="26">
        <v>46080.457048611097</v>
      </c>
      <c r="B854" s="27" t="s">
        <v>4643</v>
      </c>
      <c r="C854" s="27" t="s">
        <v>87</v>
      </c>
      <c r="D854" s="27" t="s">
        <v>88</v>
      </c>
      <c r="E854" s="27" t="s">
        <v>110</v>
      </c>
      <c r="F854" s="27"/>
      <c r="G854" s="27"/>
      <c r="H854" s="27" t="s">
        <v>22</v>
      </c>
      <c r="I854" s="27" t="s">
        <v>124</v>
      </c>
      <c r="J854" s="27" t="s">
        <v>3089</v>
      </c>
      <c r="K854" s="27" t="s">
        <v>30</v>
      </c>
      <c r="L854" s="27" t="s">
        <v>4644</v>
      </c>
      <c r="M854" s="27" t="s">
        <v>838</v>
      </c>
      <c r="N854" s="28" t="s">
        <v>4645</v>
      </c>
      <c r="O854" s="27" t="s">
        <v>4646</v>
      </c>
      <c r="P854" s="27" t="s">
        <v>4647</v>
      </c>
      <c r="Q854" s="27">
        <v>30</v>
      </c>
      <c r="R854" s="27" t="s">
        <v>22</v>
      </c>
      <c r="S854" s="27" t="s">
        <v>124</v>
      </c>
      <c r="T854" s="27" t="s">
        <v>3089</v>
      </c>
      <c r="U854" s="27" t="s">
        <v>30</v>
      </c>
      <c r="V854" s="27">
        <v>1</v>
      </c>
      <c r="W854" s="27" t="s">
        <v>811</v>
      </c>
      <c r="X854" s="27" t="s">
        <v>2762</v>
      </c>
      <c r="Y854" s="27"/>
      <c r="Z854" s="27" t="s">
        <v>101</v>
      </c>
      <c r="AA854" s="28"/>
      <c r="AB854" s="27" t="s">
        <v>4648</v>
      </c>
      <c r="AC854" s="29"/>
      <c r="AD854" s="27"/>
      <c r="AE854" s="27"/>
      <c r="AF854" s="27"/>
      <c r="AG854" s="27">
        <v>46080</v>
      </c>
      <c r="AH854" s="27"/>
      <c r="AI854" s="27" t="s">
        <v>104</v>
      </c>
      <c r="AJ854" s="27" t="s">
        <v>134</v>
      </c>
      <c r="AK854" s="27" t="s">
        <v>1025</v>
      </c>
      <c r="AL854" s="27" t="s">
        <v>146</v>
      </c>
      <c r="AM854" s="27" t="s">
        <v>108</v>
      </c>
      <c r="AN8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8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Trim</v>
      </c>
      <c r="AQ8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4" s="27" t="str">
        <f>TEXT(casesIPO[[#This Row],[Created On]],"yyyy / mm")</f>
        <v>2026 / 02</v>
      </c>
      <c r="AS854" s="27" t="str">
        <f>casesIPO[[#This Row],[Interaction Type]]</f>
        <v>Return / Replace / Scrap</v>
      </c>
      <c r="AT85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55" spans="1:46" x14ac:dyDescent="0.25">
      <c r="A855" s="26">
        <v>46080.476053240702</v>
      </c>
      <c r="B855" s="27" t="s">
        <v>4649</v>
      </c>
      <c r="C855" s="27" t="s">
        <v>87</v>
      </c>
      <c r="D855" s="27" t="s">
        <v>194</v>
      </c>
      <c r="E855" s="27" t="s">
        <v>195</v>
      </c>
      <c r="F855" s="27"/>
      <c r="G855" s="27"/>
      <c r="H855" s="27" t="s">
        <v>17</v>
      </c>
      <c r="I855" s="27" t="s">
        <v>148</v>
      </c>
      <c r="J855" s="27" t="s">
        <v>169</v>
      </c>
      <c r="K855" s="27" t="s">
        <v>35</v>
      </c>
      <c r="L855" s="27" t="s">
        <v>4650</v>
      </c>
      <c r="M855" s="27" t="s">
        <v>732</v>
      </c>
      <c r="N855" s="28" t="s">
        <v>4651</v>
      </c>
      <c r="O855" s="27" t="s">
        <v>4652</v>
      </c>
      <c r="P855" s="27" t="s">
        <v>4653</v>
      </c>
      <c r="Q855" s="27">
        <v>1</v>
      </c>
      <c r="R855" s="27" t="s">
        <v>17</v>
      </c>
      <c r="S855" s="27" t="s">
        <v>148</v>
      </c>
      <c r="T855" s="27" t="s">
        <v>169</v>
      </c>
      <c r="U855" s="27" t="s">
        <v>35</v>
      </c>
      <c r="V855" s="27">
        <v>1</v>
      </c>
      <c r="W855" s="27" t="s">
        <v>364</v>
      </c>
      <c r="X855" s="27" t="s">
        <v>365</v>
      </c>
      <c r="Y855" s="27"/>
      <c r="Z855" s="27" t="s">
        <v>53</v>
      </c>
      <c r="AA855" s="28"/>
      <c r="AB855" s="27"/>
      <c r="AC855" s="29"/>
      <c r="AD855" s="27"/>
      <c r="AE855" s="27"/>
      <c r="AF855" s="27">
        <v>46051.083333333299</v>
      </c>
      <c r="AG855" s="27"/>
      <c r="AH855" s="27"/>
      <c r="AI855" s="27" t="s">
        <v>204</v>
      </c>
      <c r="AJ855" s="27" t="s">
        <v>134</v>
      </c>
      <c r="AK855" s="27" t="s">
        <v>2226</v>
      </c>
      <c r="AL855" s="27" t="s">
        <v>759</v>
      </c>
      <c r="AM855" s="27" t="s">
        <v>108</v>
      </c>
      <c r="AN8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8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8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5" s="27" t="str">
        <f>TEXT(casesIPO[[#This Row],[Created On]],"yyyy / mm")</f>
        <v>2026 / 02</v>
      </c>
      <c r="AS855" s="27" t="str">
        <f>casesIPO[[#This Row],[Interaction Type]]</f>
        <v>Credit / Debit Request</v>
      </c>
      <c r="AT85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56" spans="1:46" x14ac:dyDescent="0.25">
      <c r="A856" s="26">
        <v>46080.514479166697</v>
      </c>
      <c r="B856" s="27" t="s">
        <v>4654</v>
      </c>
      <c r="C856" s="27" t="s">
        <v>87</v>
      </c>
      <c r="D856" s="27" t="s">
        <v>88</v>
      </c>
      <c r="E856" s="27" t="s">
        <v>89</v>
      </c>
      <c r="F856" s="27"/>
      <c r="G856" s="27" t="s">
        <v>90</v>
      </c>
      <c r="H856" s="27" t="s">
        <v>17</v>
      </c>
      <c r="I856" s="27" t="s">
        <v>148</v>
      </c>
      <c r="J856" s="27" t="s">
        <v>149</v>
      </c>
      <c r="K856" s="27" t="s">
        <v>35</v>
      </c>
      <c r="L856" s="27" t="s">
        <v>4655</v>
      </c>
      <c r="M856" s="27" t="s">
        <v>4656</v>
      </c>
      <c r="N856" s="28" t="s">
        <v>4657</v>
      </c>
      <c r="O856" s="27" t="s">
        <v>4658</v>
      </c>
      <c r="P856" s="27" t="s">
        <v>4659</v>
      </c>
      <c r="Q856" s="27">
        <v>6</v>
      </c>
      <c r="R856" s="27" t="s">
        <v>17</v>
      </c>
      <c r="S856" s="27" t="s">
        <v>148</v>
      </c>
      <c r="T856" s="27" t="s">
        <v>149</v>
      </c>
      <c r="U856" s="27" t="s">
        <v>35</v>
      </c>
      <c r="V856" s="27">
        <v>1</v>
      </c>
      <c r="W856" s="27" t="s">
        <v>98</v>
      </c>
      <c r="X856" s="27" t="s">
        <v>317</v>
      </c>
      <c r="Y856" s="27"/>
      <c r="Z856" s="27" t="s">
        <v>101</v>
      </c>
      <c r="AA856" s="28"/>
      <c r="AB856" s="27" t="s">
        <v>4660</v>
      </c>
      <c r="AC856" s="29" t="s">
        <v>4661</v>
      </c>
      <c r="AD856" s="27"/>
      <c r="AE856" s="27"/>
      <c r="AF856" s="27">
        <v>45943.083333333299</v>
      </c>
      <c r="AG856" s="27"/>
      <c r="AH856" s="27"/>
      <c r="AI856" s="27" t="s">
        <v>104</v>
      </c>
      <c r="AJ856" s="27" t="s">
        <v>134</v>
      </c>
      <c r="AK856" s="27" t="s">
        <v>2226</v>
      </c>
      <c r="AL856" s="27" t="s">
        <v>2226</v>
      </c>
      <c r="AM856" s="27" t="s">
        <v>108</v>
      </c>
      <c r="AN8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8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8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6" s="27" t="str">
        <f>TEXT(casesIPO[[#This Row],[Created On]],"yyyy / mm")</f>
        <v>2026 / 02</v>
      </c>
      <c r="AS856" s="27" t="str">
        <f>casesIPO[[#This Row],[Interaction Type]]</f>
        <v>Return / Replace / Scrap</v>
      </c>
      <c r="AT8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57" spans="1:46" x14ac:dyDescent="0.25">
      <c r="A857" s="26">
        <v>46076.438564814802</v>
      </c>
      <c r="B857" s="27" t="s">
        <v>4662</v>
      </c>
      <c r="C857" s="27" t="s">
        <v>87</v>
      </c>
      <c r="D857" s="27" t="s">
        <v>194</v>
      </c>
      <c r="E857" s="27" t="s">
        <v>195</v>
      </c>
      <c r="F857" s="27"/>
      <c r="G857" s="27"/>
      <c r="H857" s="27" t="s">
        <v>286</v>
      </c>
      <c r="I857" s="27" t="s">
        <v>148</v>
      </c>
      <c r="J857" s="27" t="s">
        <v>304</v>
      </c>
      <c r="K857" s="27" t="s">
        <v>32</v>
      </c>
      <c r="L857" s="27" t="s">
        <v>4663</v>
      </c>
      <c r="M857" s="27" t="s">
        <v>1581</v>
      </c>
      <c r="N857" s="28" t="s">
        <v>4664</v>
      </c>
      <c r="O857" s="27" t="s">
        <v>4665</v>
      </c>
      <c r="P857" s="27" t="s">
        <v>4666</v>
      </c>
      <c r="Q857" s="27"/>
      <c r="R857" s="27" t="s">
        <v>286</v>
      </c>
      <c r="S857" s="27" t="s">
        <v>148</v>
      </c>
      <c r="T857" s="27" t="s">
        <v>304</v>
      </c>
      <c r="U857" s="27" t="s">
        <v>32</v>
      </c>
      <c r="V857" s="27">
        <v>6</v>
      </c>
      <c r="W857" s="27" t="s">
        <v>427</v>
      </c>
      <c r="X857" s="27" t="s">
        <v>428</v>
      </c>
      <c r="Y857" s="27"/>
      <c r="Z857" s="27" t="s">
        <v>429</v>
      </c>
      <c r="AA857" s="28"/>
      <c r="AB857" s="27" t="s">
        <v>4667</v>
      </c>
      <c r="AC857" s="29"/>
      <c r="AD857" s="27"/>
      <c r="AE857" s="27"/>
      <c r="AF857" s="27">
        <v>46069.791666666701</v>
      </c>
      <c r="AG857" s="27"/>
      <c r="AH857" s="27"/>
      <c r="AI857" s="27" t="s">
        <v>204</v>
      </c>
      <c r="AJ857" s="27" t="s">
        <v>105</v>
      </c>
      <c r="AK857" s="27" t="s">
        <v>298</v>
      </c>
      <c r="AL857" s="27" t="s">
        <v>298</v>
      </c>
      <c r="AM857" s="27" t="s">
        <v>299</v>
      </c>
      <c r="AN8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8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8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8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7" s="27" t="str">
        <f>TEXT(casesIPO[[#This Row],[Created On]],"yyyy / mm")</f>
        <v>2026 / 02</v>
      </c>
      <c r="AS857" s="27" t="str">
        <f>casesIPO[[#This Row],[Interaction Type]]</f>
        <v>Credit / Debit Request</v>
      </c>
      <c r="AT85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58" spans="1:46" x14ac:dyDescent="0.25">
      <c r="A858" s="26">
        <v>46076.438564814802</v>
      </c>
      <c r="B858" s="27" t="s">
        <v>4662</v>
      </c>
      <c r="C858" s="27" t="s">
        <v>87</v>
      </c>
      <c r="D858" s="27" t="s">
        <v>194</v>
      </c>
      <c r="E858" s="27" t="s">
        <v>195</v>
      </c>
      <c r="F858" s="27"/>
      <c r="G858" s="27"/>
      <c r="H858" s="27" t="s">
        <v>286</v>
      </c>
      <c r="I858" s="27" t="s">
        <v>148</v>
      </c>
      <c r="J858" s="27" t="s">
        <v>304</v>
      </c>
      <c r="K858" s="27" t="s">
        <v>32</v>
      </c>
      <c r="L858" s="27" t="s">
        <v>4663</v>
      </c>
      <c r="M858" s="27" t="s">
        <v>1581</v>
      </c>
      <c r="N858" s="28" t="s">
        <v>4664</v>
      </c>
      <c r="O858" s="27" t="s">
        <v>4665</v>
      </c>
      <c r="P858" s="27" t="s">
        <v>4666</v>
      </c>
      <c r="Q858" s="27"/>
      <c r="R858" s="27" t="s">
        <v>286</v>
      </c>
      <c r="S858" s="27" t="s">
        <v>148</v>
      </c>
      <c r="T858" s="27" t="s">
        <v>304</v>
      </c>
      <c r="U858" s="27" t="s">
        <v>32</v>
      </c>
      <c r="V858" s="27">
        <v>4</v>
      </c>
      <c r="W858" s="27" t="s">
        <v>427</v>
      </c>
      <c r="X858" s="27" t="s">
        <v>428</v>
      </c>
      <c r="Y858" s="27"/>
      <c r="Z858" s="27" t="s">
        <v>429</v>
      </c>
      <c r="AA858" s="28"/>
      <c r="AB858" s="27" t="s">
        <v>4668</v>
      </c>
      <c r="AC858" s="29"/>
      <c r="AD858" s="27"/>
      <c r="AE858" s="27"/>
      <c r="AF858" s="27">
        <v>46069.791666666701</v>
      </c>
      <c r="AG858" s="27"/>
      <c r="AH858" s="27"/>
      <c r="AI858" s="27" t="s">
        <v>204</v>
      </c>
      <c r="AJ858" s="27" t="s">
        <v>105</v>
      </c>
      <c r="AK858" s="27" t="s">
        <v>298</v>
      </c>
      <c r="AL858" s="27" t="s">
        <v>298</v>
      </c>
      <c r="AM858" s="27" t="s">
        <v>299</v>
      </c>
      <c r="AN8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8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8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8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8" s="27" t="str">
        <f>TEXT(casesIPO[[#This Row],[Created On]],"yyyy / mm")</f>
        <v>2026 / 02</v>
      </c>
      <c r="AS858" s="27" t="str">
        <f>casesIPO[[#This Row],[Interaction Type]]</f>
        <v>Credit / Debit Request</v>
      </c>
      <c r="AT85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59" spans="1:46" x14ac:dyDescent="0.25">
      <c r="A859" s="26">
        <v>46076.438564814802</v>
      </c>
      <c r="B859" s="27" t="s">
        <v>4662</v>
      </c>
      <c r="C859" s="27" t="s">
        <v>87</v>
      </c>
      <c r="D859" s="27" t="s">
        <v>194</v>
      </c>
      <c r="E859" s="27" t="s">
        <v>195</v>
      </c>
      <c r="F859" s="27"/>
      <c r="G859" s="27"/>
      <c r="H859" s="27" t="s">
        <v>286</v>
      </c>
      <c r="I859" s="27" t="s">
        <v>148</v>
      </c>
      <c r="J859" s="27" t="s">
        <v>304</v>
      </c>
      <c r="K859" s="27" t="s">
        <v>32</v>
      </c>
      <c r="L859" s="27" t="s">
        <v>4663</v>
      </c>
      <c r="M859" s="27" t="s">
        <v>1581</v>
      </c>
      <c r="N859" s="28" t="s">
        <v>4664</v>
      </c>
      <c r="O859" s="27" t="s">
        <v>4665</v>
      </c>
      <c r="P859" s="27" t="s">
        <v>4666</v>
      </c>
      <c r="Q859" s="27"/>
      <c r="R859" s="27" t="s">
        <v>286</v>
      </c>
      <c r="S859" s="27" t="s">
        <v>148</v>
      </c>
      <c r="T859" s="27" t="s">
        <v>304</v>
      </c>
      <c r="U859" s="27" t="s">
        <v>32</v>
      </c>
      <c r="V859" s="27">
        <v>24</v>
      </c>
      <c r="W859" s="27" t="s">
        <v>427</v>
      </c>
      <c r="X859" s="27" t="s">
        <v>428</v>
      </c>
      <c r="Y859" s="27"/>
      <c r="Z859" s="27" t="s">
        <v>429</v>
      </c>
      <c r="AA859" s="28"/>
      <c r="AB859" s="27" t="s">
        <v>4669</v>
      </c>
      <c r="AC859" s="29"/>
      <c r="AD859" s="27"/>
      <c r="AE859" s="27"/>
      <c r="AF859" s="27">
        <v>46069.791666666701</v>
      </c>
      <c r="AG859" s="27"/>
      <c r="AH859" s="27"/>
      <c r="AI859" s="27" t="s">
        <v>204</v>
      </c>
      <c r="AJ859" s="27" t="s">
        <v>105</v>
      </c>
      <c r="AK859" s="27" t="s">
        <v>298</v>
      </c>
      <c r="AL859" s="27" t="s">
        <v>298</v>
      </c>
      <c r="AM859" s="27" t="s">
        <v>299</v>
      </c>
      <c r="AN8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8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8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8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9" s="27" t="str">
        <f>TEXT(casesIPO[[#This Row],[Created On]],"yyyy / mm")</f>
        <v>2026 / 02</v>
      </c>
      <c r="AS859" s="27" t="str">
        <f>casesIPO[[#This Row],[Interaction Type]]</f>
        <v>Credit / Debit Request</v>
      </c>
      <c r="AT85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60" spans="1:46" x14ac:dyDescent="0.25">
      <c r="A860" s="26">
        <v>46076.438564814802</v>
      </c>
      <c r="B860" s="27" t="s">
        <v>4662</v>
      </c>
      <c r="C860" s="27" t="s">
        <v>87</v>
      </c>
      <c r="D860" s="27" t="s">
        <v>194</v>
      </c>
      <c r="E860" s="27" t="s">
        <v>195</v>
      </c>
      <c r="F860" s="27"/>
      <c r="G860" s="27"/>
      <c r="H860" s="27" t="s">
        <v>286</v>
      </c>
      <c r="I860" s="27" t="s">
        <v>148</v>
      </c>
      <c r="J860" s="27" t="s">
        <v>304</v>
      </c>
      <c r="K860" s="27" t="s">
        <v>32</v>
      </c>
      <c r="L860" s="27" t="s">
        <v>4663</v>
      </c>
      <c r="M860" s="27" t="s">
        <v>1581</v>
      </c>
      <c r="N860" s="28" t="s">
        <v>4664</v>
      </c>
      <c r="O860" s="27" t="s">
        <v>4665</v>
      </c>
      <c r="P860" s="27" t="s">
        <v>4666</v>
      </c>
      <c r="Q860" s="27"/>
      <c r="R860" s="27" t="s">
        <v>286</v>
      </c>
      <c r="S860" s="27" t="s">
        <v>148</v>
      </c>
      <c r="T860" s="27" t="s">
        <v>304</v>
      </c>
      <c r="U860" s="27" t="s">
        <v>32</v>
      </c>
      <c r="V860" s="27">
        <v>10</v>
      </c>
      <c r="W860" s="27" t="s">
        <v>427</v>
      </c>
      <c r="X860" s="27" t="s">
        <v>428</v>
      </c>
      <c r="Y860" s="27"/>
      <c r="Z860" s="27" t="s">
        <v>429</v>
      </c>
      <c r="AA860" s="28"/>
      <c r="AB860" s="27" t="s">
        <v>4670</v>
      </c>
      <c r="AC860" s="29"/>
      <c r="AD860" s="27"/>
      <c r="AE860" s="27"/>
      <c r="AF860" s="27">
        <v>46069.791666666701</v>
      </c>
      <c r="AG860" s="27"/>
      <c r="AH860" s="27"/>
      <c r="AI860" s="27" t="s">
        <v>204</v>
      </c>
      <c r="AJ860" s="27" t="s">
        <v>105</v>
      </c>
      <c r="AK860" s="27" t="s">
        <v>298</v>
      </c>
      <c r="AL860" s="27" t="s">
        <v>298</v>
      </c>
      <c r="AM860" s="27" t="s">
        <v>299</v>
      </c>
      <c r="AN8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8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8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8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0" s="27" t="str">
        <f>TEXT(casesIPO[[#This Row],[Created On]],"yyyy / mm")</f>
        <v>2026 / 02</v>
      </c>
      <c r="AS860" s="27" t="str">
        <f>casesIPO[[#This Row],[Interaction Type]]</f>
        <v>Credit / Debit Request</v>
      </c>
      <c r="AT8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61" spans="1:46" x14ac:dyDescent="0.25">
      <c r="A861" s="26">
        <v>46076.574467592603</v>
      </c>
      <c r="B861" s="27" t="s">
        <v>4671</v>
      </c>
      <c r="C861" s="27" t="s">
        <v>87</v>
      </c>
      <c r="D861" s="27" t="s">
        <v>88</v>
      </c>
      <c r="E861" s="27" t="s">
        <v>110</v>
      </c>
      <c r="F861" s="27"/>
      <c r="G861" s="27"/>
      <c r="H861" s="27" t="s">
        <v>22</v>
      </c>
      <c r="I861" s="27" t="s">
        <v>124</v>
      </c>
      <c r="J861" s="27" t="s">
        <v>805</v>
      </c>
      <c r="K861" s="27" t="s">
        <v>30</v>
      </c>
      <c r="L861" s="27" t="s">
        <v>4672</v>
      </c>
      <c r="M861" s="27" t="s">
        <v>807</v>
      </c>
      <c r="N861" s="28" t="s">
        <v>4673</v>
      </c>
      <c r="O861" s="27" t="s">
        <v>4674</v>
      </c>
      <c r="P861" s="27" t="s">
        <v>4675</v>
      </c>
      <c r="Q861" s="27"/>
      <c r="R861" s="27" t="s">
        <v>22</v>
      </c>
      <c r="S861" s="27" t="s">
        <v>124</v>
      </c>
      <c r="T861" s="27" t="s">
        <v>805</v>
      </c>
      <c r="U861" s="27" t="s">
        <v>30</v>
      </c>
      <c r="V861" s="27">
        <v>1</v>
      </c>
      <c r="W861" s="27" t="s">
        <v>811</v>
      </c>
      <c r="X861" s="27" t="s">
        <v>1798</v>
      </c>
      <c r="Y861" s="27"/>
      <c r="Z861" s="27" t="s">
        <v>101</v>
      </c>
      <c r="AA861" s="28"/>
      <c r="AB861" s="27"/>
      <c r="AC861" s="29"/>
      <c r="AD861" s="27"/>
      <c r="AE861" s="27"/>
      <c r="AF861" s="27"/>
      <c r="AG861" s="27">
        <v>46078</v>
      </c>
      <c r="AH861" s="27"/>
      <c r="AI861" s="27" t="s">
        <v>204</v>
      </c>
      <c r="AJ861" s="27" t="s">
        <v>105</v>
      </c>
      <c r="AK861" s="27" t="s">
        <v>106</v>
      </c>
      <c r="AL861" s="27" t="s">
        <v>1025</v>
      </c>
      <c r="AM861" s="27" t="s">
        <v>108</v>
      </c>
      <c r="AN8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8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Door Size Height</v>
      </c>
      <c r="AQ8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1" s="27" t="str">
        <f>TEXT(casesIPO[[#This Row],[Created On]],"yyyy / mm")</f>
        <v>2026 / 02</v>
      </c>
      <c r="AS861" s="27" t="str">
        <f>casesIPO[[#This Row],[Interaction Type]]</f>
        <v>Return / Replace / Scrap</v>
      </c>
      <c r="AT8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62" spans="1:46" x14ac:dyDescent="0.25">
      <c r="A862" s="26">
        <v>46076.574467592603</v>
      </c>
      <c r="B862" s="27" t="s">
        <v>4671</v>
      </c>
      <c r="C862" s="27" t="s">
        <v>87</v>
      </c>
      <c r="D862" s="27" t="s">
        <v>88</v>
      </c>
      <c r="E862" s="27" t="s">
        <v>110</v>
      </c>
      <c r="F862" s="27"/>
      <c r="G862" s="27"/>
      <c r="H862" s="27" t="s">
        <v>22</v>
      </c>
      <c r="I862" s="27" t="s">
        <v>124</v>
      </c>
      <c r="J862" s="27" t="s">
        <v>805</v>
      </c>
      <c r="K862" s="27" t="s">
        <v>30</v>
      </c>
      <c r="L862" s="27" t="s">
        <v>4672</v>
      </c>
      <c r="M862" s="27" t="s">
        <v>807</v>
      </c>
      <c r="N862" s="28" t="s">
        <v>4673</v>
      </c>
      <c r="O862" s="27" t="s">
        <v>4674</v>
      </c>
      <c r="P862" s="27" t="s">
        <v>4675</v>
      </c>
      <c r="Q862" s="27">
        <v>1</v>
      </c>
      <c r="R862" s="27"/>
      <c r="S862" s="27"/>
      <c r="T862" s="27"/>
      <c r="U862" s="27"/>
      <c r="V862" s="27"/>
      <c r="W862" s="27"/>
      <c r="X862" s="27"/>
      <c r="Y862" s="27"/>
      <c r="Z862" s="27"/>
      <c r="AA862" s="28"/>
      <c r="AB862" s="27" t="s">
        <v>4676</v>
      </c>
      <c r="AC862" s="29"/>
      <c r="AD862" s="27"/>
      <c r="AE862" s="27"/>
      <c r="AF862" s="27"/>
      <c r="AG862" s="27"/>
      <c r="AH862" s="27"/>
      <c r="AI862" s="27" t="s">
        <v>204</v>
      </c>
      <c r="AJ862" s="27" t="s">
        <v>105</v>
      </c>
      <c r="AK862" s="27" t="s">
        <v>106</v>
      </c>
      <c r="AL862" s="27" t="s">
        <v>1025</v>
      </c>
      <c r="AM862" s="27" t="s">
        <v>108</v>
      </c>
      <c r="AN8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2" s="27" t="str">
        <f>TEXT(casesIPO[[#This Row],[Created On]],"yyyy / mm")</f>
        <v>2026 / 02</v>
      </c>
      <c r="AS862" s="27" t="str">
        <f>casesIPO[[#This Row],[Interaction Type]]</f>
        <v>Return / Replace / Scrap</v>
      </c>
      <c r="AT8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63" spans="1:46" x14ac:dyDescent="0.25">
      <c r="A863" s="26">
        <v>46076.600787037001</v>
      </c>
      <c r="B863" s="27" t="s">
        <v>4677</v>
      </c>
      <c r="C863" s="27" t="s">
        <v>87</v>
      </c>
      <c r="D863" s="27" t="s">
        <v>88</v>
      </c>
      <c r="E863" s="27" t="s">
        <v>62</v>
      </c>
      <c r="F863" s="27"/>
      <c r="G863" s="27"/>
      <c r="H863" s="27" t="s">
        <v>17</v>
      </c>
      <c r="I863" s="27" t="s">
        <v>148</v>
      </c>
      <c r="J863" s="27" t="s">
        <v>161</v>
      </c>
      <c r="K863" s="27" t="s">
        <v>35</v>
      </c>
      <c r="L863" s="27" t="s">
        <v>4678</v>
      </c>
      <c r="M863" s="27" t="s">
        <v>1123</v>
      </c>
      <c r="N863" s="28" t="s">
        <v>4679</v>
      </c>
      <c r="O863" s="27" t="s">
        <v>4680</v>
      </c>
      <c r="P863" s="27" t="s">
        <v>4681</v>
      </c>
      <c r="Q863" s="27">
        <v>1</v>
      </c>
      <c r="R863" s="27" t="s">
        <v>17</v>
      </c>
      <c r="S863" s="27" t="s">
        <v>148</v>
      </c>
      <c r="T863" s="27" t="s">
        <v>161</v>
      </c>
      <c r="U863" s="27" t="s">
        <v>35</v>
      </c>
      <c r="V863" s="27">
        <v>10</v>
      </c>
      <c r="W863" s="27" t="s">
        <v>346</v>
      </c>
      <c r="X863" s="27" t="s">
        <v>347</v>
      </c>
      <c r="Y863" s="27"/>
      <c r="Z863" s="27" t="s">
        <v>285</v>
      </c>
      <c r="AA863" s="28"/>
      <c r="AB863" s="27" t="s">
        <v>4682</v>
      </c>
      <c r="AC863" s="29"/>
      <c r="AD863" s="27"/>
      <c r="AE863" s="27"/>
      <c r="AF863" s="27">
        <v>46068.791666666701</v>
      </c>
      <c r="AG863" s="27"/>
      <c r="AH863" s="27"/>
      <c r="AI863" s="27" t="s">
        <v>104</v>
      </c>
      <c r="AJ863" s="27" t="s">
        <v>105</v>
      </c>
      <c r="AK863" s="27" t="s">
        <v>680</v>
      </c>
      <c r="AL863" s="27" t="s">
        <v>578</v>
      </c>
      <c r="AM863" s="27" t="s">
        <v>108</v>
      </c>
      <c r="AN8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8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8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3" s="27" t="str">
        <f>TEXT(casesIPO[[#This Row],[Created On]],"yyyy / mm")</f>
        <v>2026 / 02</v>
      </c>
      <c r="AS863" s="27" t="str">
        <f>casesIPO[[#This Row],[Interaction Type]]</f>
        <v>Return / Replace / Scrap</v>
      </c>
      <c r="AT86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64" spans="1:46" x14ac:dyDescent="0.25">
      <c r="A864" s="26">
        <v>46076.713425925896</v>
      </c>
      <c r="B864" s="27" t="s">
        <v>4683</v>
      </c>
      <c r="C864" s="27" t="s">
        <v>87</v>
      </c>
      <c r="D864" s="27" t="s">
        <v>88</v>
      </c>
      <c r="E864" s="27" t="s">
        <v>110</v>
      </c>
      <c r="F864" s="27"/>
      <c r="G864" s="27"/>
      <c r="H864" s="27" t="s">
        <v>12</v>
      </c>
      <c r="I864" s="27" t="s">
        <v>111</v>
      </c>
      <c r="J864" s="27" t="s">
        <v>112</v>
      </c>
      <c r="K864" s="27" t="s">
        <v>33</v>
      </c>
      <c r="L864" s="27" t="s">
        <v>4684</v>
      </c>
      <c r="M864" s="27" t="s">
        <v>1129</v>
      </c>
      <c r="N864" s="28" t="s">
        <v>4685</v>
      </c>
      <c r="O864" s="27" t="s">
        <v>4686</v>
      </c>
      <c r="P864" s="27" t="s">
        <v>4687</v>
      </c>
      <c r="Q864" s="27">
        <v>3</v>
      </c>
      <c r="R864" s="27" t="s">
        <v>12</v>
      </c>
      <c r="S864" s="27" t="s">
        <v>111</v>
      </c>
      <c r="T864" s="27" t="s">
        <v>112</v>
      </c>
      <c r="U864" s="27" t="s">
        <v>33</v>
      </c>
      <c r="V864" s="27">
        <v>8</v>
      </c>
      <c r="W864" s="27" t="s">
        <v>119</v>
      </c>
      <c r="X864" s="27" t="s">
        <v>120</v>
      </c>
      <c r="Y864" s="27"/>
      <c r="Z864" s="27" t="s">
        <v>101</v>
      </c>
      <c r="AA864" s="28"/>
      <c r="AB864" s="27" t="s">
        <v>4629</v>
      </c>
      <c r="AC864" s="29"/>
      <c r="AD864" s="27"/>
      <c r="AE864" s="27"/>
      <c r="AF864" s="27">
        <v>46069.791666666701</v>
      </c>
      <c r="AG864" s="27"/>
      <c r="AH864" s="27"/>
      <c r="AI864" s="27" t="s">
        <v>204</v>
      </c>
      <c r="AJ864" s="27" t="s">
        <v>134</v>
      </c>
      <c r="AK864" s="27" t="s">
        <v>106</v>
      </c>
      <c r="AL864" s="27" t="s">
        <v>122</v>
      </c>
      <c r="AM864" s="27" t="s">
        <v>108</v>
      </c>
      <c r="AN8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8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4" s="27" t="str">
        <f>TEXT(casesIPO[[#This Row],[Created On]],"yyyy / mm")</f>
        <v>2026 / 02</v>
      </c>
      <c r="AS864" s="27" t="str">
        <f>casesIPO[[#This Row],[Interaction Type]]</f>
        <v>Return / Replace / Scrap</v>
      </c>
      <c r="AT86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65" spans="1:46" x14ac:dyDescent="0.25">
      <c r="A865" s="26">
        <v>46077.362858796303</v>
      </c>
      <c r="B865" s="27" t="s">
        <v>4688</v>
      </c>
      <c r="C865" s="27" t="s">
        <v>87</v>
      </c>
      <c r="D865" s="27" t="s">
        <v>194</v>
      </c>
      <c r="E865" s="27" t="s">
        <v>195</v>
      </c>
      <c r="F865" s="27"/>
      <c r="G865" s="27"/>
      <c r="H865" s="27" t="s">
        <v>23</v>
      </c>
      <c r="I865" s="27" t="s">
        <v>469</v>
      </c>
      <c r="J865" s="27" t="s">
        <v>469</v>
      </c>
      <c r="K865" s="27" t="s">
        <v>33</v>
      </c>
      <c r="L865" s="27" t="s">
        <v>4689</v>
      </c>
      <c r="M865" s="27" t="s">
        <v>197</v>
      </c>
      <c r="N865" s="28" t="s">
        <v>4690</v>
      </c>
      <c r="O865" s="27" t="s">
        <v>4691</v>
      </c>
      <c r="P865" s="27" t="s">
        <v>4692</v>
      </c>
      <c r="Q865" s="27">
        <v>1</v>
      </c>
      <c r="R865" s="27" t="s">
        <v>23</v>
      </c>
      <c r="S865" s="27" t="s">
        <v>91</v>
      </c>
      <c r="T865" s="27" t="s">
        <v>251</v>
      </c>
      <c r="U865" s="27" t="s">
        <v>33</v>
      </c>
      <c r="V865" s="27">
        <v>5</v>
      </c>
      <c r="W865" s="27" t="s">
        <v>201</v>
      </c>
      <c r="X865" s="27" t="s">
        <v>201</v>
      </c>
      <c r="Y865" s="27"/>
      <c r="Z865" s="27" t="s">
        <v>202</v>
      </c>
      <c r="AA865" s="28"/>
      <c r="AB865" s="27" t="s">
        <v>1120</v>
      </c>
      <c r="AC865" s="29"/>
      <c r="AD865" s="27"/>
      <c r="AE865" s="27"/>
      <c r="AF865" s="27">
        <v>46072.791666666701</v>
      </c>
      <c r="AG865" s="27"/>
      <c r="AH865" s="27"/>
      <c r="AI865" s="27" t="s">
        <v>204</v>
      </c>
      <c r="AJ865" s="27" t="s">
        <v>105</v>
      </c>
      <c r="AK865" s="27" t="s">
        <v>1330</v>
      </c>
      <c r="AL865" s="27" t="s">
        <v>1330</v>
      </c>
      <c r="AM865" s="27" t="s">
        <v>108</v>
      </c>
      <c r="AN8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8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8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5" s="27" t="str">
        <f>TEXT(casesIPO[[#This Row],[Created On]],"yyyy / mm")</f>
        <v>2026 / 02</v>
      </c>
      <c r="AS865" s="27" t="str">
        <f>casesIPO[[#This Row],[Interaction Type]]</f>
        <v>Credit / Debit Request</v>
      </c>
      <c r="AT86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66" spans="1:46" x14ac:dyDescent="0.25">
      <c r="A866" s="26">
        <v>46077.362858796303</v>
      </c>
      <c r="B866" s="27" t="s">
        <v>4688</v>
      </c>
      <c r="C866" s="27" t="s">
        <v>87</v>
      </c>
      <c r="D866" s="27" t="s">
        <v>194</v>
      </c>
      <c r="E866" s="27" t="s">
        <v>195</v>
      </c>
      <c r="F866" s="27"/>
      <c r="G866" s="27"/>
      <c r="H866" s="27" t="s">
        <v>23</v>
      </c>
      <c r="I866" s="27" t="s">
        <v>469</v>
      </c>
      <c r="J866" s="27" t="s">
        <v>469</v>
      </c>
      <c r="K866" s="27" t="s">
        <v>33</v>
      </c>
      <c r="L866" s="27" t="s">
        <v>4689</v>
      </c>
      <c r="M866" s="27" t="s">
        <v>197</v>
      </c>
      <c r="N866" s="28" t="s">
        <v>4690</v>
      </c>
      <c r="O866" s="27" t="s">
        <v>4691</v>
      </c>
      <c r="P866" s="27" t="s">
        <v>4692</v>
      </c>
      <c r="Q866" s="27">
        <v>2</v>
      </c>
      <c r="R866" s="27" t="s">
        <v>23</v>
      </c>
      <c r="S866" s="27" t="s">
        <v>91</v>
      </c>
      <c r="T866" s="27" t="s">
        <v>251</v>
      </c>
      <c r="U866" s="27" t="s">
        <v>33</v>
      </c>
      <c r="V866" s="27">
        <v>1</v>
      </c>
      <c r="W866" s="27" t="s">
        <v>201</v>
      </c>
      <c r="X866" s="27" t="s">
        <v>201</v>
      </c>
      <c r="Y866" s="27"/>
      <c r="Z866" s="27" t="s">
        <v>202</v>
      </c>
      <c r="AA866" s="28"/>
      <c r="AB866" s="27" t="s">
        <v>1120</v>
      </c>
      <c r="AC866" s="29"/>
      <c r="AD866" s="27"/>
      <c r="AE866" s="27"/>
      <c r="AF866" s="27">
        <v>46072.791666666701</v>
      </c>
      <c r="AG866" s="27"/>
      <c r="AH866" s="27"/>
      <c r="AI866" s="27" t="s">
        <v>204</v>
      </c>
      <c r="AJ866" s="27" t="s">
        <v>105</v>
      </c>
      <c r="AK866" s="27" t="s">
        <v>1330</v>
      </c>
      <c r="AL866" s="27" t="s">
        <v>1330</v>
      </c>
      <c r="AM866" s="27" t="s">
        <v>108</v>
      </c>
      <c r="AN8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8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8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6" s="27" t="str">
        <f>TEXT(casesIPO[[#This Row],[Created On]],"yyyy / mm")</f>
        <v>2026 / 02</v>
      </c>
      <c r="AS866" s="27" t="str">
        <f>casesIPO[[#This Row],[Interaction Type]]</f>
        <v>Credit / Debit Request</v>
      </c>
      <c r="AT86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67" spans="1:46" x14ac:dyDescent="0.25">
      <c r="A867" s="26">
        <v>46077.362858796303</v>
      </c>
      <c r="B867" s="27" t="s">
        <v>4688</v>
      </c>
      <c r="C867" s="27" t="s">
        <v>87</v>
      </c>
      <c r="D867" s="27" t="s">
        <v>194</v>
      </c>
      <c r="E867" s="27" t="s">
        <v>195</v>
      </c>
      <c r="F867" s="27"/>
      <c r="G867" s="27"/>
      <c r="H867" s="27" t="s">
        <v>23</v>
      </c>
      <c r="I867" s="27" t="s">
        <v>469</v>
      </c>
      <c r="J867" s="27" t="s">
        <v>469</v>
      </c>
      <c r="K867" s="27" t="s">
        <v>33</v>
      </c>
      <c r="L867" s="27" t="s">
        <v>4689</v>
      </c>
      <c r="M867" s="27" t="s">
        <v>197</v>
      </c>
      <c r="N867" s="28" t="s">
        <v>4690</v>
      </c>
      <c r="O867" s="27" t="s">
        <v>4691</v>
      </c>
      <c r="P867" s="27" t="s">
        <v>4692</v>
      </c>
      <c r="Q867" s="27">
        <v>3</v>
      </c>
      <c r="R867" s="27" t="s">
        <v>23</v>
      </c>
      <c r="S867" s="27" t="s">
        <v>91</v>
      </c>
      <c r="T867" s="27" t="s">
        <v>251</v>
      </c>
      <c r="U867" s="27" t="s">
        <v>33</v>
      </c>
      <c r="V867" s="27">
        <v>1</v>
      </c>
      <c r="W867" s="27" t="s">
        <v>201</v>
      </c>
      <c r="X867" s="27" t="s">
        <v>201</v>
      </c>
      <c r="Y867" s="27"/>
      <c r="Z867" s="27" t="s">
        <v>202</v>
      </c>
      <c r="AA867" s="28"/>
      <c r="AB867" s="27" t="s">
        <v>1120</v>
      </c>
      <c r="AC867" s="29"/>
      <c r="AD867" s="27"/>
      <c r="AE867" s="27"/>
      <c r="AF867" s="27">
        <v>46072.791666666701</v>
      </c>
      <c r="AG867" s="27"/>
      <c r="AH867" s="27"/>
      <c r="AI867" s="27" t="s">
        <v>204</v>
      </c>
      <c r="AJ867" s="27" t="s">
        <v>105</v>
      </c>
      <c r="AK867" s="27" t="s">
        <v>1330</v>
      </c>
      <c r="AL867" s="27" t="s">
        <v>1330</v>
      </c>
      <c r="AM867" s="27" t="s">
        <v>108</v>
      </c>
      <c r="AN8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8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8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7" s="27" t="str">
        <f>TEXT(casesIPO[[#This Row],[Created On]],"yyyy / mm")</f>
        <v>2026 / 02</v>
      </c>
      <c r="AS867" s="27" t="str">
        <f>casesIPO[[#This Row],[Interaction Type]]</f>
        <v>Credit / Debit Request</v>
      </c>
      <c r="AT86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68" spans="1:46" x14ac:dyDescent="0.25">
      <c r="A868" s="26">
        <v>46077.362858796303</v>
      </c>
      <c r="B868" s="27" t="s">
        <v>4688</v>
      </c>
      <c r="C868" s="27" t="s">
        <v>87</v>
      </c>
      <c r="D868" s="27" t="s">
        <v>194</v>
      </c>
      <c r="E868" s="27" t="s">
        <v>195</v>
      </c>
      <c r="F868" s="27"/>
      <c r="G868" s="27"/>
      <c r="H868" s="27" t="s">
        <v>23</v>
      </c>
      <c r="I868" s="27" t="s">
        <v>469</v>
      </c>
      <c r="J868" s="27" t="s">
        <v>469</v>
      </c>
      <c r="K868" s="27" t="s">
        <v>33</v>
      </c>
      <c r="L868" s="27" t="s">
        <v>4689</v>
      </c>
      <c r="M868" s="27" t="s">
        <v>197</v>
      </c>
      <c r="N868" s="28" t="s">
        <v>4690</v>
      </c>
      <c r="O868" s="27" t="s">
        <v>4691</v>
      </c>
      <c r="P868" s="27" t="s">
        <v>4692</v>
      </c>
      <c r="Q868" s="27">
        <v>4</v>
      </c>
      <c r="R868" s="27" t="s">
        <v>23</v>
      </c>
      <c r="S868" s="27" t="s">
        <v>91</v>
      </c>
      <c r="T868" s="27" t="s">
        <v>251</v>
      </c>
      <c r="U868" s="27" t="s">
        <v>33</v>
      </c>
      <c r="V868" s="27">
        <v>7</v>
      </c>
      <c r="W868" s="27" t="s">
        <v>201</v>
      </c>
      <c r="X868" s="27" t="s">
        <v>201</v>
      </c>
      <c r="Y868" s="27"/>
      <c r="Z868" s="27" t="s">
        <v>202</v>
      </c>
      <c r="AA868" s="28"/>
      <c r="AB868" s="27" t="s">
        <v>1120</v>
      </c>
      <c r="AC868" s="29"/>
      <c r="AD868" s="27"/>
      <c r="AE868" s="27"/>
      <c r="AF868" s="27">
        <v>46072.791666666701</v>
      </c>
      <c r="AG868" s="27"/>
      <c r="AH868" s="27"/>
      <c r="AI868" s="27" t="s">
        <v>204</v>
      </c>
      <c r="AJ868" s="27" t="s">
        <v>105</v>
      </c>
      <c r="AK868" s="27" t="s">
        <v>1330</v>
      </c>
      <c r="AL868" s="27" t="s">
        <v>1330</v>
      </c>
      <c r="AM868" s="27" t="s">
        <v>108</v>
      </c>
      <c r="AN8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8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8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8" s="27" t="str">
        <f>TEXT(casesIPO[[#This Row],[Created On]],"yyyy / mm")</f>
        <v>2026 / 02</v>
      </c>
      <c r="AS868" s="27" t="str">
        <f>casesIPO[[#This Row],[Interaction Type]]</f>
        <v>Credit / Debit Request</v>
      </c>
      <c r="AT8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69" spans="1:46" x14ac:dyDescent="0.25">
      <c r="A869" s="26">
        <v>46077.362858796303</v>
      </c>
      <c r="B869" s="27" t="s">
        <v>4688</v>
      </c>
      <c r="C869" s="27" t="s">
        <v>87</v>
      </c>
      <c r="D869" s="27" t="s">
        <v>194</v>
      </c>
      <c r="E869" s="27" t="s">
        <v>195</v>
      </c>
      <c r="F869" s="27"/>
      <c r="G869" s="27"/>
      <c r="H869" s="27" t="s">
        <v>23</v>
      </c>
      <c r="I869" s="27" t="s">
        <v>469</v>
      </c>
      <c r="J869" s="27" t="s">
        <v>469</v>
      </c>
      <c r="K869" s="27" t="s">
        <v>33</v>
      </c>
      <c r="L869" s="27" t="s">
        <v>4689</v>
      </c>
      <c r="M869" s="27" t="s">
        <v>197</v>
      </c>
      <c r="N869" s="28" t="s">
        <v>4690</v>
      </c>
      <c r="O869" s="27" t="s">
        <v>4691</v>
      </c>
      <c r="P869" s="27" t="s">
        <v>4692</v>
      </c>
      <c r="Q869" s="27">
        <v>5</v>
      </c>
      <c r="R869" s="27" t="s">
        <v>23</v>
      </c>
      <c r="S869" s="27" t="s">
        <v>91</v>
      </c>
      <c r="T869" s="27" t="s">
        <v>251</v>
      </c>
      <c r="U869" s="27" t="s">
        <v>33</v>
      </c>
      <c r="V869" s="27">
        <v>6</v>
      </c>
      <c r="W869" s="27" t="s">
        <v>201</v>
      </c>
      <c r="X869" s="27" t="s">
        <v>201</v>
      </c>
      <c r="Y869" s="27"/>
      <c r="Z869" s="27" t="s">
        <v>202</v>
      </c>
      <c r="AA869" s="28"/>
      <c r="AB869" s="27" t="s">
        <v>1120</v>
      </c>
      <c r="AC869" s="29"/>
      <c r="AD869" s="27"/>
      <c r="AE869" s="27"/>
      <c r="AF869" s="27">
        <v>46072.791666666701</v>
      </c>
      <c r="AG869" s="27"/>
      <c r="AH869" s="27"/>
      <c r="AI869" s="27" t="s">
        <v>204</v>
      </c>
      <c r="AJ869" s="27" t="s">
        <v>105</v>
      </c>
      <c r="AK869" s="27" t="s">
        <v>1330</v>
      </c>
      <c r="AL869" s="27" t="s">
        <v>1330</v>
      </c>
      <c r="AM869" s="27" t="s">
        <v>108</v>
      </c>
      <c r="AN8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8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8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9" s="27" t="str">
        <f>TEXT(casesIPO[[#This Row],[Created On]],"yyyy / mm")</f>
        <v>2026 / 02</v>
      </c>
      <c r="AS869" s="27" t="str">
        <f>casesIPO[[#This Row],[Interaction Type]]</f>
        <v>Credit / Debit Request</v>
      </c>
      <c r="AT8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70" spans="1:46" x14ac:dyDescent="0.25">
      <c r="A870" s="26">
        <v>46078.467766203699</v>
      </c>
      <c r="B870" s="27" t="s">
        <v>4693</v>
      </c>
      <c r="C870" s="27" t="s">
        <v>87</v>
      </c>
      <c r="D870" s="27" t="s">
        <v>88</v>
      </c>
      <c r="E870" s="27" t="s">
        <v>110</v>
      </c>
      <c r="F870" s="27"/>
      <c r="G870" s="27"/>
      <c r="H870" s="27" t="s">
        <v>17</v>
      </c>
      <c r="I870" s="27" t="s">
        <v>148</v>
      </c>
      <c r="J870" s="27" t="s">
        <v>169</v>
      </c>
      <c r="K870" s="27" t="s">
        <v>35</v>
      </c>
      <c r="L870" s="27" t="s">
        <v>4694</v>
      </c>
      <c r="M870" s="27" t="s">
        <v>2525</v>
      </c>
      <c r="N870" s="28" t="s">
        <v>4695</v>
      </c>
      <c r="O870" s="27" t="s">
        <v>4696</v>
      </c>
      <c r="P870" s="27" t="s">
        <v>4697</v>
      </c>
      <c r="Q870" s="27">
        <v>4</v>
      </c>
      <c r="R870" s="27" t="s">
        <v>17</v>
      </c>
      <c r="S870" s="27" t="s">
        <v>148</v>
      </c>
      <c r="T870" s="27" t="s">
        <v>169</v>
      </c>
      <c r="U870" s="27" t="s">
        <v>35</v>
      </c>
      <c r="V870" s="27">
        <v>6</v>
      </c>
      <c r="W870" s="27" t="s">
        <v>131</v>
      </c>
      <c r="X870" s="27" t="s">
        <v>165</v>
      </c>
      <c r="Y870" s="27"/>
      <c r="Z870" s="27" t="s">
        <v>133</v>
      </c>
      <c r="AA870" s="28"/>
      <c r="AB870" s="27" t="s">
        <v>4698</v>
      </c>
      <c r="AC870" s="29"/>
      <c r="AD870" s="27"/>
      <c r="AE870" s="27"/>
      <c r="AF870" s="27">
        <v>46065</v>
      </c>
      <c r="AG870" s="27"/>
      <c r="AH870" s="27"/>
      <c r="AI870" s="27" t="s">
        <v>419</v>
      </c>
      <c r="AJ870" s="27" t="s">
        <v>134</v>
      </c>
      <c r="AK870" s="27" t="s">
        <v>431</v>
      </c>
      <c r="AL870" s="27" t="s">
        <v>180</v>
      </c>
      <c r="AM870" s="27" t="s">
        <v>108</v>
      </c>
      <c r="AN8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8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8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0" s="27" t="str">
        <f>TEXT(casesIPO[[#This Row],[Created On]],"yyyy / mm")</f>
        <v>2026 / 02</v>
      </c>
      <c r="AS870" s="27" t="str">
        <f>casesIPO[[#This Row],[Interaction Type]]</f>
        <v>Return / Replace / Scrap</v>
      </c>
      <c r="AT87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71" spans="1:46" x14ac:dyDescent="0.25">
      <c r="A871" s="26">
        <v>46078.467766203699</v>
      </c>
      <c r="B871" s="27" t="s">
        <v>4693</v>
      </c>
      <c r="C871" s="27" t="s">
        <v>87</v>
      </c>
      <c r="D871" s="27" t="s">
        <v>88</v>
      </c>
      <c r="E871" s="27" t="s">
        <v>110</v>
      </c>
      <c r="F871" s="27"/>
      <c r="G871" s="27"/>
      <c r="H871" s="27" t="s">
        <v>17</v>
      </c>
      <c r="I871" s="27" t="s">
        <v>148</v>
      </c>
      <c r="J871" s="27" t="s">
        <v>169</v>
      </c>
      <c r="K871" s="27" t="s">
        <v>35</v>
      </c>
      <c r="L871" s="27" t="s">
        <v>4694</v>
      </c>
      <c r="M871" s="27" t="s">
        <v>2525</v>
      </c>
      <c r="N871" s="28" t="s">
        <v>4695</v>
      </c>
      <c r="O871" s="27" t="s">
        <v>4696</v>
      </c>
      <c r="P871" s="27" t="s">
        <v>4697</v>
      </c>
      <c r="Q871" s="27">
        <v>4</v>
      </c>
      <c r="R871" s="27" t="s">
        <v>17</v>
      </c>
      <c r="S871" s="27" t="s">
        <v>148</v>
      </c>
      <c r="T871" s="27" t="s">
        <v>169</v>
      </c>
      <c r="U871" s="27" t="s">
        <v>35</v>
      </c>
      <c r="V871" s="27">
        <v>6</v>
      </c>
      <c r="W871" s="27" t="s">
        <v>1034</v>
      </c>
      <c r="X871" s="27" t="s">
        <v>1035</v>
      </c>
      <c r="Y871" s="27"/>
      <c r="Z871" s="27" t="s">
        <v>53</v>
      </c>
      <c r="AA871" s="28"/>
      <c r="AB871" s="27" t="s">
        <v>4699</v>
      </c>
      <c r="AC871" s="29"/>
      <c r="AD871" s="27"/>
      <c r="AE871" s="27"/>
      <c r="AF871" s="27">
        <v>46065</v>
      </c>
      <c r="AG871" s="27"/>
      <c r="AH871" s="27"/>
      <c r="AI871" s="27" t="s">
        <v>104</v>
      </c>
      <c r="AJ871" s="27" t="s">
        <v>134</v>
      </c>
      <c r="AK871" s="27" t="s">
        <v>431</v>
      </c>
      <c r="AL871" s="27" t="s">
        <v>180</v>
      </c>
      <c r="AM871" s="27" t="s">
        <v>108</v>
      </c>
      <c r="AN8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8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8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1" s="27" t="str">
        <f>TEXT(casesIPO[[#This Row],[Created On]],"yyyy / mm")</f>
        <v>2026 / 02</v>
      </c>
      <c r="AS871" s="27" t="str">
        <f>casesIPO[[#This Row],[Interaction Type]]</f>
        <v>Return / Replace / Scrap</v>
      </c>
      <c r="AT87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72" spans="1:46" x14ac:dyDescent="0.25">
      <c r="A872" s="26">
        <v>46078.622083333299</v>
      </c>
      <c r="B872" s="27" t="s">
        <v>4700</v>
      </c>
      <c r="C872" s="27" t="s">
        <v>87</v>
      </c>
      <c r="D872" s="27" t="s">
        <v>88</v>
      </c>
      <c r="E872" s="27" t="s">
        <v>285</v>
      </c>
      <c r="F872" s="27"/>
      <c r="G872" s="27"/>
      <c r="H872" s="27" t="s">
        <v>12</v>
      </c>
      <c r="I872" s="27" t="s">
        <v>111</v>
      </c>
      <c r="J872" s="27" t="s">
        <v>112</v>
      </c>
      <c r="K872" s="27" t="s">
        <v>33</v>
      </c>
      <c r="L872" s="27" t="s">
        <v>4701</v>
      </c>
      <c r="M872" s="27" t="s">
        <v>4702</v>
      </c>
      <c r="N872" s="28" t="s">
        <v>4703</v>
      </c>
      <c r="O872" s="27" t="s">
        <v>4704</v>
      </c>
      <c r="P872" s="27"/>
      <c r="Q872" s="27"/>
      <c r="R872" s="27" t="s">
        <v>12</v>
      </c>
      <c r="S872" s="27" t="s">
        <v>111</v>
      </c>
      <c r="T872" s="27" t="s">
        <v>112</v>
      </c>
      <c r="U872" s="27" t="s">
        <v>33</v>
      </c>
      <c r="V872" s="27">
        <v>1</v>
      </c>
      <c r="W872" s="27" t="s">
        <v>300</v>
      </c>
      <c r="X872" s="27" t="s">
        <v>3827</v>
      </c>
      <c r="Y872" s="27"/>
      <c r="Z872" s="27" t="s">
        <v>296</v>
      </c>
      <c r="AA872" s="28"/>
      <c r="AB872" s="27"/>
      <c r="AC872" s="29"/>
      <c r="AD872" s="27"/>
      <c r="AE872" s="27"/>
      <c r="AF872" s="27">
        <v>46077.791666666701</v>
      </c>
      <c r="AG872" s="27"/>
      <c r="AH872" s="27"/>
      <c r="AI872" s="27" t="s">
        <v>419</v>
      </c>
      <c r="AJ872" s="27" t="s">
        <v>134</v>
      </c>
      <c r="AK872" s="27" t="s">
        <v>1423</v>
      </c>
      <c r="AL872" s="27" t="s">
        <v>1423</v>
      </c>
      <c r="AM872" s="27" t="s">
        <v>108</v>
      </c>
      <c r="AN8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8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2" s="27" t="str">
        <f>TEXT(casesIPO[[#This Row],[Created On]],"yyyy / mm")</f>
        <v>2026 / 02</v>
      </c>
      <c r="AS872" s="27" t="str">
        <f>casesIPO[[#This Row],[Interaction Type]]</f>
        <v>Return / Replace / Scrap</v>
      </c>
      <c r="AT8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73" spans="1:46" x14ac:dyDescent="0.25">
      <c r="A873" s="26">
        <v>46078.639699074098</v>
      </c>
      <c r="B873" s="27" t="s">
        <v>4705</v>
      </c>
      <c r="C873" s="27" t="s">
        <v>87</v>
      </c>
      <c r="D873" s="27" t="s">
        <v>88</v>
      </c>
      <c r="E873" s="27" t="s">
        <v>89</v>
      </c>
      <c r="F873" s="27"/>
      <c r="G873" s="27" t="s">
        <v>90</v>
      </c>
      <c r="H873" s="27" t="s">
        <v>12</v>
      </c>
      <c r="I873" s="27" t="s">
        <v>111</v>
      </c>
      <c r="J873" s="27" t="s">
        <v>350</v>
      </c>
      <c r="K873" s="27" t="s">
        <v>33</v>
      </c>
      <c r="L873" s="27" t="s">
        <v>4706</v>
      </c>
      <c r="M873" s="27" t="s">
        <v>4707</v>
      </c>
      <c r="N873" s="28" t="s">
        <v>4708</v>
      </c>
      <c r="O873" s="27" t="s">
        <v>4709</v>
      </c>
      <c r="P873" s="27" t="s">
        <v>4710</v>
      </c>
      <c r="Q873" s="27">
        <v>2</v>
      </c>
      <c r="R873" s="27" t="s">
        <v>12</v>
      </c>
      <c r="S873" s="27" t="s">
        <v>111</v>
      </c>
      <c r="T873" s="27" t="s">
        <v>350</v>
      </c>
      <c r="U873" s="27" t="s">
        <v>33</v>
      </c>
      <c r="V873" s="27">
        <v>1</v>
      </c>
      <c r="W873" s="27" t="s">
        <v>98</v>
      </c>
      <c r="X873" s="27" t="s">
        <v>1070</v>
      </c>
      <c r="Y873" s="27"/>
      <c r="Z873" s="27" t="s">
        <v>101</v>
      </c>
      <c r="AA873" s="28"/>
      <c r="AB873" s="27" t="s">
        <v>4711</v>
      </c>
      <c r="AC873" s="29" t="s">
        <v>398</v>
      </c>
      <c r="AD873" s="27"/>
      <c r="AE873" s="27"/>
      <c r="AF873" s="27">
        <v>45978.791666666701</v>
      </c>
      <c r="AG873" s="27"/>
      <c r="AH873" s="27"/>
      <c r="AI873" s="27" t="s">
        <v>104</v>
      </c>
      <c r="AJ873" s="27" t="s">
        <v>134</v>
      </c>
      <c r="AK873" s="27" t="s">
        <v>1423</v>
      </c>
      <c r="AL873" s="27" t="s">
        <v>1423</v>
      </c>
      <c r="AM873" s="27" t="s">
        <v>108</v>
      </c>
      <c r="AN8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8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8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3" s="27" t="str">
        <f>TEXT(casesIPO[[#This Row],[Created On]],"yyyy / mm")</f>
        <v>2026 / 02</v>
      </c>
      <c r="AS873" s="27" t="str">
        <f>casesIPO[[#This Row],[Interaction Type]]</f>
        <v>Return / Replace / Scrap</v>
      </c>
      <c r="AT87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74" spans="1:46" x14ac:dyDescent="0.25">
      <c r="A874" s="26">
        <v>46078.700925925899</v>
      </c>
      <c r="B874" s="27" t="s">
        <v>4712</v>
      </c>
      <c r="C874" s="27" t="s">
        <v>87</v>
      </c>
      <c r="D874" s="27" t="s">
        <v>88</v>
      </c>
      <c r="E874" s="27" t="s">
        <v>285</v>
      </c>
      <c r="F874" s="27"/>
      <c r="G874" s="27"/>
      <c r="H874" s="27" t="s">
        <v>12</v>
      </c>
      <c r="I874" s="27" t="s">
        <v>111</v>
      </c>
      <c r="J874" s="27" t="s">
        <v>112</v>
      </c>
      <c r="K874" s="27" t="s">
        <v>33</v>
      </c>
      <c r="L874" s="27" t="s">
        <v>4713</v>
      </c>
      <c r="M874" s="27" t="s">
        <v>1448</v>
      </c>
      <c r="N874" s="28" t="s">
        <v>4714</v>
      </c>
      <c r="O874" s="27" t="s">
        <v>4715</v>
      </c>
      <c r="P874" s="27" t="s">
        <v>4716</v>
      </c>
      <c r="Q874" s="27"/>
      <c r="R874" s="27"/>
      <c r="S874" s="27"/>
      <c r="T874" s="27"/>
      <c r="U874" s="27"/>
      <c r="V874" s="27"/>
      <c r="W874" s="27"/>
      <c r="X874" s="27"/>
      <c r="Y874" s="27"/>
      <c r="Z874" s="27"/>
      <c r="AA874" s="28"/>
      <c r="AB874" s="27"/>
      <c r="AC874" s="29"/>
      <c r="AD874" s="27"/>
      <c r="AE874" s="27"/>
      <c r="AF874" s="27"/>
      <c r="AG874" s="27"/>
      <c r="AH874" s="27"/>
      <c r="AI874" s="27"/>
      <c r="AJ874" s="27" t="s">
        <v>134</v>
      </c>
      <c r="AK874" s="27" t="s">
        <v>1423</v>
      </c>
      <c r="AL874" s="27" t="s">
        <v>122</v>
      </c>
      <c r="AM874" s="27" t="s">
        <v>108</v>
      </c>
      <c r="AN8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4" s="27" t="str">
        <f>TEXT(casesIPO[[#This Row],[Created On]],"yyyy / mm")</f>
        <v>2026 / 02</v>
      </c>
      <c r="AS874" s="27" t="str">
        <f>casesIPO[[#This Row],[Interaction Type]]</f>
        <v>Return / Replace / Scrap</v>
      </c>
      <c r="AT8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75" spans="1:46" x14ac:dyDescent="0.25">
      <c r="A875" s="26">
        <v>46078.755844907399</v>
      </c>
      <c r="B875" s="27" t="s">
        <v>4717</v>
      </c>
      <c r="C875" s="27" t="s">
        <v>87</v>
      </c>
      <c r="D875" s="27" t="s">
        <v>88</v>
      </c>
      <c r="E875" s="27" t="s">
        <v>89</v>
      </c>
      <c r="F875" s="27"/>
      <c r="G875" s="27" t="s">
        <v>168</v>
      </c>
      <c r="H875" s="27" t="s">
        <v>23</v>
      </c>
      <c r="I875" s="27" t="s">
        <v>91</v>
      </c>
      <c r="J875" s="27" t="s">
        <v>92</v>
      </c>
      <c r="K875" s="27" t="s">
        <v>33</v>
      </c>
      <c r="L875" s="27" t="s">
        <v>4718</v>
      </c>
      <c r="M875" s="27" t="s">
        <v>754</v>
      </c>
      <c r="N875" s="28" t="s">
        <v>4719</v>
      </c>
      <c r="O875" s="27" t="s">
        <v>4720</v>
      </c>
      <c r="P875" s="27" t="s">
        <v>4721</v>
      </c>
      <c r="Q875" s="27">
        <v>1</v>
      </c>
      <c r="R875" s="27" t="s">
        <v>23</v>
      </c>
      <c r="S875" s="27" t="s">
        <v>91</v>
      </c>
      <c r="T875" s="27" t="s">
        <v>92</v>
      </c>
      <c r="U875" s="27" t="s">
        <v>33</v>
      </c>
      <c r="V875" s="27">
        <v>1</v>
      </c>
      <c r="W875" s="27" t="s">
        <v>98</v>
      </c>
      <c r="X875" s="27" t="s">
        <v>1148</v>
      </c>
      <c r="Y875" s="27" t="s">
        <v>1633</v>
      </c>
      <c r="Z875" s="27" t="s">
        <v>101</v>
      </c>
      <c r="AA875" s="28"/>
      <c r="AB875" s="27" t="s">
        <v>4722</v>
      </c>
      <c r="AC875" s="29" t="s">
        <v>547</v>
      </c>
      <c r="AD875" s="27"/>
      <c r="AE875" s="27">
        <v>45918</v>
      </c>
      <c r="AF875" s="27">
        <v>45917.833333333299</v>
      </c>
      <c r="AG875" s="27"/>
      <c r="AH875" s="27"/>
      <c r="AI875" s="27" t="s">
        <v>104</v>
      </c>
      <c r="AJ875" s="27" t="s">
        <v>134</v>
      </c>
      <c r="AK875" s="27" t="s">
        <v>4723</v>
      </c>
      <c r="AL875" s="27" t="s">
        <v>382</v>
      </c>
      <c r="AM875" s="27" t="s">
        <v>108</v>
      </c>
      <c r="AN8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8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8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Retract</v>
      </c>
      <c r="AR875" s="27" t="str">
        <f>TEXT(casesIPO[[#This Row],[Created On]],"yyyy / mm")</f>
        <v>2026 / 02</v>
      </c>
      <c r="AS875" s="27" t="str">
        <f>casesIPO[[#This Row],[Interaction Type]]</f>
        <v>Return / Replace / Scrap</v>
      </c>
      <c r="AT87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76" spans="1:46" x14ac:dyDescent="0.25">
      <c r="A876" s="26">
        <v>46079.370324074102</v>
      </c>
      <c r="B876" s="27" t="s">
        <v>4724</v>
      </c>
      <c r="C876" s="27" t="s">
        <v>87</v>
      </c>
      <c r="D876" s="27" t="s">
        <v>88</v>
      </c>
      <c r="E876" s="27" t="s">
        <v>110</v>
      </c>
      <c r="F876" s="27"/>
      <c r="G876" s="27"/>
      <c r="H876" s="27" t="s">
        <v>720</v>
      </c>
      <c r="I876" s="27" t="s">
        <v>91</v>
      </c>
      <c r="J876" s="27" t="s">
        <v>4725</v>
      </c>
      <c r="K876" s="27" t="s">
        <v>33</v>
      </c>
      <c r="L876" s="27" t="s">
        <v>4726</v>
      </c>
      <c r="M876" s="27" t="s">
        <v>872</v>
      </c>
      <c r="N876" s="28" t="s">
        <v>4727</v>
      </c>
      <c r="O876" s="27" t="s">
        <v>4728</v>
      </c>
      <c r="P876" s="27" t="s">
        <v>4729</v>
      </c>
      <c r="Q876" s="27">
        <v>1</v>
      </c>
      <c r="R876" s="27" t="s">
        <v>720</v>
      </c>
      <c r="S876" s="27" t="s">
        <v>91</v>
      </c>
      <c r="T876" s="27" t="s">
        <v>4725</v>
      </c>
      <c r="U876" s="27" t="s">
        <v>33</v>
      </c>
      <c r="V876" s="27">
        <v>4</v>
      </c>
      <c r="W876" s="27" t="s">
        <v>155</v>
      </c>
      <c r="X876" s="27" t="s">
        <v>587</v>
      </c>
      <c r="Y876" s="27"/>
      <c r="Z876" s="27" t="s">
        <v>101</v>
      </c>
      <c r="AA876" s="28"/>
      <c r="AB876" s="27" t="s">
        <v>4730</v>
      </c>
      <c r="AC876" s="29"/>
      <c r="AD876" s="27"/>
      <c r="AE876" s="27"/>
      <c r="AF876" s="27">
        <v>46062.791666666701</v>
      </c>
      <c r="AG876" s="27"/>
      <c r="AH876" s="27"/>
      <c r="AI876" s="27" t="s">
        <v>104</v>
      </c>
      <c r="AJ876" s="27" t="s">
        <v>105</v>
      </c>
      <c r="AK876" s="27" t="s">
        <v>106</v>
      </c>
      <c r="AL876" s="27" t="s">
        <v>877</v>
      </c>
      <c r="AM876" s="27" t="s">
        <v>108</v>
      </c>
      <c r="AN8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8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8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6" s="27" t="str">
        <f>TEXT(casesIPO[[#This Row],[Created On]],"yyyy / mm")</f>
        <v>2026 / 02</v>
      </c>
      <c r="AS876" s="27" t="str">
        <f>casesIPO[[#This Row],[Interaction Type]]</f>
        <v>Return / Replace / Scrap</v>
      </c>
      <c r="AT87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77" spans="1:46" x14ac:dyDescent="0.25">
      <c r="A877" s="26">
        <v>46079.370324074102</v>
      </c>
      <c r="B877" s="27" t="s">
        <v>4724</v>
      </c>
      <c r="C877" s="27" t="s">
        <v>87</v>
      </c>
      <c r="D877" s="27" t="s">
        <v>88</v>
      </c>
      <c r="E877" s="27" t="s">
        <v>110</v>
      </c>
      <c r="F877" s="27"/>
      <c r="G877" s="27"/>
      <c r="H877" s="27" t="s">
        <v>720</v>
      </c>
      <c r="I877" s="27" t="s">
        <v>91</v>
      </c>
      <c r="J877" s="27" t="s">
        <v>4725</v>
      </c>
      <c r="K877" s="27" t="s">
        <v>33</v>
      </c>
      <c r="L877" s="27" t="s">
        <v>4726</v>
      </c>
      <c r="M877" s="27" t="s">
        <v>872</v>
      </c>
      <c r="N877" s="28" t="s">
        <v>4727</v>
      </c>
      <c r="O877" s="27" t="s">
        <v>4728</v>
      </c>
      <c r="P877" s="27" t="s">
        <v>4729</v>
      </c>
      <c r="Q877" s="27">
        <v>1</v>
      </c>
      <c r="R877" s="27" t="s">
        <v>720</v>
      </c>
      <c r="S877" s="27" t="s">
        <v>91</v>
      </c>
      <c r="T877" s="27" t="s">
        <v>4725</v>
      </c>
      <c r="U877" s="27" t="s">
        <v>33</v>
      </c>
      <c r="V877" s="27">
        <v>4</v>
      </c>
      <c r="W877" s="27" t="s">
        <v>155</v>
      </c>
      <c r="X877" s="27" t="s">
        <v>587</v>
      </c>
      <c r="Y877" s="27"/>
      <c r="Z877" s="27" t="s">
        <v>101</v>
      </c>
      <c r="AA877" s="28"/>
      <c r="AB877" s="27" t="s">
        <v>4731</v>
      </c>
      <c r="AC877" s="29"/>
      <c r="AD877" s="27"/>
      <c r="AE877" s="27"/>
      <c r="AF877" s="27">
        <v>46055</v>
      </c>
      <c r="AG877" s="27"/>
      <c r="AH877" s="27"/>
      <c r="AI877" s="27" t="s">
        <v>104</v>
      </c>
      <c r="AJ877" s="27" t="s">
        <v>105</v>
      </c>
      <c r="AK877" s="27" t="s">
        <v>106</v>
      </c>
      <c r="AL877" s="27" t="s">
        <v>877</v>
      </c>
      <c r="AM877" s="27" t="s">
        <v>108</v>
      </c>
      <c r="AN8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8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8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7" s="27" t="str">
        <f>TEXT(casesIPO[[#This Row],[Created On]],"yyyy / mm")</f>
        <v>2026 / 02</v>
      </c>
      <c r="AS877" s="27" t="str">
        <f>casesIPO[[#This Row],[Interaction Type]]</f>
        <v>Return / Replace / Scrap</v>
      </c>
      <c r="AT87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78" spans="1:46" x14ac:dyDescent="0.25">
      <c r="A878" s="26">
        <v>46079.706053240698</v>
      </c>
      <c r="B878" s="27" t="s">
        <v>4732</v>
      </c>
      <c r="C878" s="27" t="s">
        <v>87</v>
      </c>
      <c r="D878" s="27" t="s">
        <v>88</v>
      </c>
      <c r="E878" s="27" t="s">
        <v>110</v>
      </c>
      <c r="F878" s="27"/>
      <c r="G878" s="27"/>
      <c r="H878" s="27" t="s">
        <v>18</v>
      </c>
      <c r="I878" s="27" t="s">
        <v>460</v>
      </c>
      <c r="J878" s="27" t="s">
        <v>514</v>
      </c>
      <c r="K878" s="27" t="s">
        <v>32</v>
      </c>
      <c r="L878" s="27" t="s">
        <v>4733</v>
      </c>
      <c r="M878" s="27" t="s">
        <v>2717</v>
      </c>
      <c r="N878" s="28" t="s">
        <v>4734</v>
      </c>
      <c r="O878" s="27" t="s">
        <v>4735</v>
      </c>
      <c r="P878" s="27" t="s">
        <v>4736</v>
      </c>
      <c r="Q878" s="27"/>
      <c r="R878" s="27" t="s">
        <v>18</v>
      </c>
      <c r="S878" s="27" t="s">
        <v>460</v>
      </c>
      <c r="T878" s="27" t="s">
        <v>514</v>
      </c>
      <c r="U878" s="27" t="s">
        <v>32</v>
      </c>
      <c r="V878" s="27">
        <v>1</v>
      </c>
      <c r="W878" s="27" t="s">
        <v>155</v>
      </c>
      <c r="X878" s="27" t="s">
        <v>587</v>
      </c>
      <c r="Y878" s="27"/>
      <c r="Z878" s="27" t="s">
        <v>101</v>
      </c>
      <c r="AA878" s="28"/>
      <c r="AB878" s="27" t="s">
        <v>4737</v>
      </c>
      <c r="AC878" s="29"/>
      <c r="AD878" s="27"/>
      <c r="AE878" s="27"/>
      <c r="AF878" s="27">
        <v>46080</v>
      </c>
      <c r="AG878" s="27"/>
      <c r="AH878" s="27"/>
      <c r="AI878" s="27" t="s">
        <v>104</v>
      </c>
      <c r="AJ878" s="27" t="s">
        <v>105</v>
      </c>
      <c r="AK878" s="27" t="s">
        <v>106</v>
      </c>
      <c r="AL878" s="27" t="s">
        <v>146</v>
      </c>
      <c r="AM878" s="27" t="s">
        <v>108</v>
      </c>
      <c r="AN8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8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8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8" s="27" t="str">
        <f>TEXT(casesIPO[[#This Row],[Created On]],"yyyy / mm")</f>
        <v>2026 / 02</v>
      </c>
      <c r="AS878" s="27" t="str">
        <f>casesIPO[[#This Row],[Interaction Type]]</f>
        <v>Return / Replace / Scrap</v>
      </c>
      <c r="AT87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79" spans="1:46" x14ac:dyDescent="0.25">
      <c r="A879" s="26">
        <v>46080.369814814803</v>
      </c>
      <c r="B879" s="27" t="s">
        <v>4738</v>
      </c>
      <c r="C879" s="27" t="s">
        <v>87</v>
      </c>
      <c r="D879" s="27" t="s">
        <v>88</v>
      </c>
      <c r="E879" s="27" t="s">
        <v>110</v>
      </c>
      <c r="F879" s="27"/>
      <c r="G879" s="27"/>
      <c r="H879" s="27" t="s">
        <v>720</v>
      </c>
      <c r="I879" s="27" t="s">
        <v>91</v>
      </c>
      <c r="J879" s="27" t="s">
        <v>3494</v>
      </c>
      <c r="K879" s="27" t="s">
        <v>33</v>
      </c>
      <c r="L879" s="27" t="s">
        <v>4739</v>
      </c>
      <c r="M879" s="27" t="s">
        <v>4740</v>
      </c>
      <c r="N879" s="28"/>
      <c r="O879" s="27" t="s">
        <v>4741</v>
      </c>
      <c r="P879" s="27"/>
      <c r="Q879" s="27"/>
      <c r="R879" s="27" t="s">
        <v>720</v>
      </c>
      <c r="S879" s="27" t="s">
        <v>91</v>
      </c>
      <c r="T879" s="27" t="s">
        <v>3494</v>
      </c>
      <c r="U879" s="27" t="s">
        <v>33</v>
      </c>
      <c r="V879" s="27">
        <v>1</v>
      </c>
      <c r="W879" s="27" t="s">
        <v>119</v>
      </c>
      <c r="X879" s="27" t="s">
        <v>570</v>
      </c>
      <c r="Y879" s="27"/>
      <c r="Z879" s="27" t="s">
        <v>101</v>
      </c>
      <c r="AA879" s="28"/>
      <c r="AB879" s="27"/>
      <c r="AC879" s="29"/>
      <c r="AD879" s="27"/>
      <c r="AE879" s="27">
        <v>46064</v>
      </c>
      <c r="AF879" s="27"/>
      <c r="AG879" s="27"/>
      <c r="AH879" s="27"/>
      <c r="AI879" s="27" t="s">
        <v>178</v>
      </c>
      <c r="AJ879" s="27" t="s">
        <v>134</v>
      </c>
      <c r="AK879" s="27" t="s">
        <v>1812</v>
      </c>
      <c r="AL879" s="27" t="s">
        <v>1812</v>
      </c>
      <c r="AM879" s="27" t="s">
        <v>108</v>
      </c>
      <c r="AN8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8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8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9" s="27" t="str">
        <f>TEXT(casesIPO[[#This Row],[Created On]],"yyyy / mm")</f>
        <v>2026 / 02</v>
      </c>
      <c r="AS879" s="27" t="str">
        <f>casesIPO[[#This Row],[Interaction Type]]</f>
        <v>Return / Replace / Scrap</v>
      </c>
      <c r="AT87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80" spans="1:46" x14ac:dyDescent="0.25">
      <c r="A880" s="26">
        <v>46080.413333333301</v>
      </c>
      <c r="B880" s="27" t="s">
        <v>4742</v>
      </c>
      <c r="C880" s="27" t="s">
        <v>87</v>
      </c>
      <c r="D880" s="27" t="s">
        <v>88</v>
      </c>
      <c r="E880" s="27" t="s">
        <v>110</v>
      </c>
      <c r="F880" s="27"/>
      <c r="G880" s="27"/>
      <c r="H880" s="27" t="s">
        <v>17</v>
      </c>
      <c r="I880" s="27" t="s">
        <v>148</v>
      </c>
      <c r="J880" s="27" t="s">
        <v>169</v>
      </c>
      <c r="K880" s="27" t="s">
        <v>35</v>
      </c>
      <c r="L880" s="27" t="s">
        <v>4743</v>
      </c>
      <c r="M880" s="27" t="s">
        <v>4744</v>
      </c>
      <c r="N880" s="28" t="s">
        <v>4745</v>
      </c>
      <c r="O880" s="27" t="s">
        <v>4746</v>
      </c>
      <c r="P880" s="27" t="s">
        <v>4747</v>
      </c>
      <c r="Q880" s="27">
        <v>7</v>
      </c>
      <c r="R880" s="27" t="s">
        <v>17</v>
      </c>
      <c r="S880" s="27" t="s">
        <v>148</v>
      </c>
      <c r="T880" s="27" t="s">
        <v>169</v>
      </c>
      <c r="U880" s="27" t="s">
        <v>35</v>
      </c>
      <c r="V880" s="27">
        <v>1</v>
      </c>
      <c r="W880" s="27" t="s">
        <v>155</v>
      </c>
      <c r="X880" s="27" t="s">
        <v>587</v>
      </c>
      <c r="Y880" s="27"/>
      <c r="Z880" s="27" t="s">
        <v>101</v>
      </c>
      <c r="AA880" s="28"/>
      <c r="AB880" s="27" t="s">
        <v>4748</v>
      </c>
      <c r="AC880" s="29"/>
      <c r="AD880" s="27"/>
      <c r="AE880" s="27"/>
      <c r="AF880" s="27">
        <v>45845.083333333299</v>
      </c>
      <c r="AG880" s="27"/>
      <c r="AH880" s="27"/>
      <c r="AI880" s="27" t="s">
        <v>104</v>
      </c>
      <c r="AJ880" s="27" t="s">
        <v>134</v>
      </c>
      <c r="AK880" s="27" t="s">
        <v>529</v>
      </c>
      <c r="AL880" s="27" t="s">
        <v>529</v>
      </c>
      <c r="AM880" s="27" t="s">
        <v>108</v>
      </c>
      <c r="AN8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8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0" s="27" t="str">
        <f>TEXT(casesIPO[[#This Row],[Created On]],"yyyy / mm")</f>
        <v>2026 / 02</v>
      </c>
      <c r="AS880" s="27" t="str">
        <f>casesIPO[[#This Row],[Interaction Type]]</f>
        <v>Return / Replace / Scrap</v>
      </c>
      <c r="AT8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81" spans="1:46" x14ac:dyDescent="0.25">
      <c r="A881" s="26">
        <v>46080.702499999999</v>
      </c>
      <c r="B881" s="27" t="s">
        <v>4749</v>
      </c>
      <c r="C881" s="27" t="s">
        <v>87</v>
      </c>
      <c r="D881" s="27" t="s">
        <v>88</v>
      </c>
      <c r="E881" s="27" t="s">
        <v>110</v>
      </c>
      <c r="F881" s="27"/>
      <c r="G881" s="27"/>
      <c r="H881" s="27" t="s">
        <v>23</v>
      </c>
      <c r="I881" s="27" t="s">
        <v>91</v>
      </c>
      <c r="J881" s="27" t="s">
        <v>2969</v>
      </c>
      <c r="K881" s="27" t="s">
        <v>33</v>
      </c>
      <c r="L881" s="27" t="s">
        <v>4750</v>
      </c>
      <c r="M881" s="27" t="s">
        <v>872</v>
      </c>
      <c r="N881" s="28" t="s">
        <v>4751</v>
      </c>
      <c r="O881" s="27" t="s">
        <v>4752</v>
      </c>
      <c r="P881" s="27" t="s">
        <v>4753</v>
      </c>
      <c r="Q881" s="27">
        <v>13</v>
      </c>
      <c r="R881" s="27"/>
      <c r="S881" s="27"/>
      <c r="T881" s="27"/>
      <c r="U881" s="27"/>
      <c r="V881" s="27">
        <v>1</v>
      </c>
      <c r="W881" s="27"/>
      <c r="X881" s="27"/>
      <c r="Y881" s="27"/>
      <c r="Z881" s="27"/>
      <c r="AA881" s="28"/>
      <c r="AB881" s="27" t="s">
        <v>4754</v>
      </c>
      <c r="AC881" s="29"/>
      <c r="AD881" s="27"/>
      <c r="AE881" s="27"/>
      <c r="AF881" s="27">
        <v>46077.791666666701</v>
      </c>
      <c r="AG881" s="27"/>
      <c r="AH881" s="27"/>
      <c r="AI881" s="27"/>
      <c r="AJ881" s="27" t="s">
        <v>134</v>
      </c>
      <c r="AK881" s="27" t="s">
        <v>106</v>
      </c>
      <c r="AL881" s="27" t="s">
        <v>106</v>
      </c>
      <c r="AM881" s="27" t="s">
        <v>108</v>
      </c>
      <c r="AN8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1" s="27" t="str">
        <f>TEXT(casesIPO[[#This Row],[Created On]],"yyyy / mm")</f>
        <v>2026 / 02</v>
      </c>
      <c r="AS881" s="27" t="str">
        <f>casesIPO[[#This Row],[Interaction Type]]</f>
        <v>Return / Replace / Scrap</v>
      </c>
      <c r="AT88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82" spans="1:46" x14ac:dyDescent="0.25">
      <c r="A882" s="26">
        <v>46076.369456018503</v>
      </c>
      <c r="B882" s="27" t="s">
        <v>4755</v>
      </c>
      <c r="C882" s="27" t="s">
        <v>87</v>
      </c>
      <c r="D882" s="27" t="s">
        <v>194</v>
      </c>
      <c r="E882" s="27" t="s">
        <v>195</v>
      </c>
      <c r="F882" s="27"/>
      <c r="G882" s="27"/>
      <c r="H882" s="27" t="s">
        <v>17</v>
      </c>
      <c r="I882" s="27" t="s">
        <v>148</v>
      </c>
      <c r="J882" s="27" t="s">
        <v>149</v>
      </c>
      <c r="K882" s="27" t="s">
        <v>31</v>
      </c>
      <c r="L882" s="27" t="s">
        <v>4756</v>
      </c>
      <c r="M882" s="27" t="s">
        <v>2057</v>
      </c>
      <c r="N882" s="28" t="s">
        <v>4757</v>
      </c>
      <c r="O882" s="27" t="s">
        <v>4758</v>
      </c>
      <c r="P882" s="27" t="s">
        <v>4759</v>
      </c>
      <c r="Q882" s="27">
        <v>10</v>
      </c>
      <c r="R882" s="27" t="s">
        <v>17</v>
      </c>
      <c r="S882" s="27" t="s">
        <v>148</v>
      </c>
      <c r="T882" s="27" t="s">
        <v>149</v>
      </c>
      <c r="U882" s="27" t="s">
        <v>31</v>
      </c>
      <c r="V882" s="27">
        <v>10</v>
      </c>
      <c r="W882" s="27" t="s">
        <v>427</v>
      </c>
      <c r="X882" s="27" t="s">
        <v>428</v>
      </c>
      <c r="Y882" s="27"/>
      <c r="Z882" s="27" t="s">
        <v>429</v>
      </c>
      <c r="AA882" s="28"/>
      <c r="AB882" s="27" t="s">
        <v>4760</v>
      </c>
      <c r="AC882" s="29"/>
      <c r="AD882" s="27"/>
      <c r="AE882" s="27"/>
      <c r="AF882" s="27">
        <v>46077.083333333299</v>
      </c>
      <c r="AG882" s="27"/>
      <c r="AH882" s="27"/>
      <c r="AI882" s="27" t="s">
        <v>204</v>
      </c>
      <c r="AJ882" s="27" t="s">
        <v>134</v>
      </c>
      <c r="AK882" s="27" t="s">
        <v>2226</v>
      </c>
      <c r="AL882" s="27" t="s">
        <v>2226</v>
      </c>
      <c r="AM882" s="27" t="s">
        <v>108</v>
      </c>
      <c r="AN8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8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8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2" s="27" t="str">
        <f>TEXT(casesIPO[[#This Row],[Created On]],"yyyy / mm")</f>
        <v>2026 / 02</v>
      </c>
      <c r="AS882" s="27" t="str">
        <f>casesIPO[[#This Row],[Interaction Type]]</f>
        <v>Credit / Debit Request</v>
      </c>
      <c r="AT8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83" spans="1:46" x14ac:dyDescent="0.25">
      <c r="A883" s="26">
        <v>46076.408055555599</v>
      </c>
      <c r="B883" s="27" t="s">
        <v>4761</v>
      </c>
      <c r="C883" s="27" t="s">
        <v>87</v>
      </c>
      <c r="D883" s="27" t="s">
        <v>88</v>
      </c>
      <c r="E883" s="27" t="s">
        <v>89</v>
      </c>
      <c r="F883" s="27"/>
      <c r="G883" s="27" t="s">
        <v>90</v>
      </c>
      <c r="H883" s="27" t="s">
        <v>14</v>
      </c>
      <c r="I883" s="27" t="s">
        <v>182</v>
      </c>
      <c r="J883" s="27" t="s">
        <v>183</v>
      </c>
      <c r="K883" s="27" t="s">
        <v>34</v>
      </c>
      <c r="L883" s="27" t="s">
        <v>4762</v>
      </c>
      <c r="M883" s="27" t="s">
        <v>787</v>
      </c>
      <c r="N883" s="28" t="s">
        <v>4763</v>
      </c>
      <c r="O883" s="27" t="s">
        <v>4764</v>
      </c>
      <c r="P883" s="27" t="s">
        <v>4765</v>
      </c>
      <c r="Q883" s="27">
        <v>2</v>
      </c>
      <c r="R883" s="27" t="s">
        <v>14</v>
      </c>
      <c r="S883" s="27" t="s">
        <v>182</v>
      </c>
      <c r="T883" s="27" t="s">
        <v>183</v>
      </c>
      <c r="U883" s="27" t="s">
        <v>34</v>
      </c>
      <c r="V883" s="27">
        <v>1</v>
      </c>
      <c r="W883" s="27" t="s">
        <v>1391</v>
      </c>
      <c r="X883" s="27" t="s">
        <v>4766</v>
      </c>
      <c r="Y883" s="27"/>
      <c r="Z883" s="27" t="s">
        <v>101</v>
      </c>
      <c r="AA883" s="28"/>
      <c r="AB883" s="27" t="s">
        <v>4767</v>
      </c>
      <c r="AC883" s="29" t="s">
        <v>190</v>
      </c>
      <c r="AD883" s="27"/>
      <c r="AE883" s="27"/>
      <c r="AF883" s="27">
        <v>45902.833333333299</v>
      </c>
      <c r="AG883" s="27"/>
      <c r="AH883" s="27"/>
      <c r="AI883" s="27" t="s">
        <v>178</v>
      </c>
      <c r="AJ883" s="27" t="s">
        <v>134</v>
      </c>
      <c r="AK883" s="27" t="s">
        <v>106</v>
      </c>
      <c r="AL883" s="27" t="s">
        <v>1196</v>
      </c>
      <c r="AM883" s="27" t="s">
        <v>108</v>
      </c>
      <c r="AN8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8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Out of the Box</v>
      </c>
      <c r="AP8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Packing Nut</v>
      </c>
      <c r="AQ8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3" s="27" t="str">
        <f>TEXT(casesIPO[[#This Row],[Created On]],"yyyy / mm")</f>
        <v>2026 / 02</v>
      </c>
      <c r="AS883" s="27" t="str">
        <f>casesIPO[[#This Row],[Interaction Type]]</f>
        <v>Return / Replace / Scrap</v>
      </c>
      <c r="AT8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84" spans="1:46" x14ac:dyDescent="0.25">
      <c r="A884" s="26">
        <v>46077.342881944402</v>
      </c>
      <c r="B884" s="27" t="s">
        <v>4768</v>
      </c>
      <c r="C884" s="27" t="s">
        <v>87</v>
      </c>
      <c r="D884" s="27" t="s">
        <v>88</v>
      </c>
      <c r="E884" s="27" t="s">
        <v>89</v>
      </c>
      <c r="F884" s="27"/>
      <c r="G884" s="27" t="s">
        <v>168</v>
      </c>
      <c r="H884" s="27" t="s">
        <v>14</v>
      </c>
      <c r="I884" s="27" t="s">
        <v>182</v>
      </c>
      <c r="J884" s="27" t="s">
        <v>4769</v>
      </c>
      <c r="K884" s="27" t="s">
        <v>34</v>
      </c>
      <c r="L884" s="27" t="s">
        <v>4770</v>
      </c>
      <c r="M884" s="27" t="s">
        <v>1379</v>
      </c>
      <c r="N884" s="28" t="s">
        <v>4771</v>
      </c>
      <c r="O884" s="27" t="s">
        <v>4772</v>
      </c>
      <c r="P884" s="27" t="s">
        <v>4771</v>
      </c>
      <c r="Q884" s="27">
        <v>5</v>
      </c>
      <c r="R884" s="27" t="s">
        <v>14</v>
      </c>
      <c r="S884" s="27" t="s">
        <v>182</v>
      </c>
      <c r="T884" s="27" t="s">
        <v>4769</v>
      </c>
      <c r="U884" s="27" t="s">
        <v>34</v>
      </c>
      <c r="V884" s="27">
        <v>1</v>
      </c>
      <c r="W884" s="27" t="s">
        <v>958</v>
      </c>
      <c r="X884" s="27" t="s">
        <v>959</v>
      </c>
      <c r="Y884" s="27"/>
      <c r="Z884" s="27" t="s">
        <v>101</v>
      </c>
      <c r="AA884" s="28"/>
      <c r="AB884" s="27" t="s">
        <v>4773</v>
      </c>
      <c r="AC884" s="29" t="s">
        <v>161</v>
      </c>
      <c r="AD884" s="27"/>
      <c r="AE884" s="27"/>
      <c r="AF884" s="27">
        <v>45687.791666666701</v>
      </c>
      <c r="AG884" s="27"/>
      <c r="AH884" s="27"/>
      <c r="AI884" s="27" t="s">
        <v>178</v>
      </c>
      <c r="AJ884" s="27" t="s">
        <v>134</v>
      </c>
      <c r="AK884" s="27" t="s">
        <v>106</v>
      </c>
      <c r="AL884" s="27" t="s">
        <v>192</v>
      </c>
      <c r="AM884" s="27" t="s">
        <v>108</v>
      </c>
      <c r="AN8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8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8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Shaft</v>
      </c>
      <c r="AQ8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4" s="27" t="str">
        <f>TEXT(casesIPO[[#This Row],[Created On]],"yyyy / mm")</f>
        <v>2026 / 02</v>
      </c>
      <c r="AS884" s="27" t="str">
        <f>casesIPO[[#This Row],[Interaction Type]]</f>
        <v>Return / Replace / Scrap</v>
      </c>
      <c r="AT88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85" spans="1:46" x14ac:dyDescent="0.25">
      <c r="A885" s="26">
        <v>46077.530833333301</v>
      </c>
      <c r="B885" s="27" t="s">
        <v>4774</v>
      </c>
      <c r="C885" s="27" t="s">
        <v>87</v>
      </c>
      <c r="D885" s="27" t="s">
        <v>88</v>
      </c>
      <c r="E885" s="27" t="s">
        <v>89</v>
      </c>
      <c r="F885" s="27"/>
      <c r="G885" s="27" t="s">
        <v>90</v>
      </c>
      <c r="H885" s="27" t="s">
        <v>17</v>
      </c>
      <c r="I885" s="27" t="s">
        <v>148</v>
      </c>
      <c r="J885" s="27" t="s">
        <v>149</v>
      </c>
      <c r="K885" s="27" t="s">
        <v>35</v>
      </c>
      <c r="L885" s="27" t="s">
        <v>4775</v>
      </c>
      <c r="M885" s="27" t="s">
        <v>393</v>
      </c>
      <c r="N885" s="28" t="s">
        <v>4776</v>
      </c>
      <c r="O885" s="27" t="s">
        <v>4777</v>
      </c>
      <c r="P885" s="27" t="s">
        <v>4778</v>
      </c>
      <c r="Q885" s="27">
        <v>3</v>
      </c>
      <c r="R885" s="27" t="s">
        <v>17</v>
      </c>
      <c r="S885" s="27" t="s">
        <v>148</v>
      </c>
      <c r="T885" s="27" t="s">
        <v>149</v>
      </c>
      <c r="U885" s="27" t="s">
        <v>35</v>
      </c>
      <c r="V885" s="27">
        <v>4</v>
      </c>
      <c r="W885" s="27" t="s">
        <v>98</v>
      </c>
      <c r="X885" s="27" t="s">
        <v>317</v>
      </c>
      <c r="Y885" s="27"/>
      <c r="Z885" s="27" t="s">
        <v>101</v>
      </c>
      <c r="AA885" s="28"/>
      <c r="AB885" s="27" t="s">
        <v>929</v>
      </c>
      <c r="AC885" s="29" t="s">
        <v>708</v>
      </c>
      <c r="AD885" s="27"/>
      <c r="AE885" s="27"/>
      <c r="AF885" s="27">
        <v>45782.833333333299</v>
      </c>
      <c r="AG885" s="27"/>
      <c r="AH885" s="27"/>
      <c r="AI885" s="27" t="s">
        <v>104</v>
      </c>
      <c r="AJ885" s="27" t="s">
        <v>134</v>
      </c>
      <c r="AK885" s="27" t="s">
        <v>270</v>
      </c>
      <c r="AL885" s="27" t="s">
        <v>578</v>
      </c>
      <c r="AM885" s="27" t="s">
        <v>108</v>
      </c>
      <c r="AN8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8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8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5" s="27" t="str">
        <f>TEXT(casesIPO[[#This Row],[Created On]],"yyyy / mm")</f>
        <v>2026 / 02</v>
      </c>
      <c r="AS885" s="27" t="str">
        <f>casesIPO[[#This Row],[Interaction Type]]</f>
        <v>Return / Replace / Scrap</v>
      </c>
      <c r="AT88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86" spans="1:46" x14ac:dyDescent="0.25">
      <c r="A886" s="26">
        <v>46077.545416666697</v>
      </c>
      <c r="B886" s="27" t="s">
        <v>4779</v>
      </c>
      <c r="C886" s="27" t="s">
        <v>87</v>
      </c>
      <c r="D886" s="27" t="s">
        <v>88</v>
      </c>
      <c r="E886" s="27" t="s">
        <v>110</v>
      </c>
      <c r="F886" s="27"/>
      <c r="G886" s="27"/>
      <c r="H886" s="27" t="s">
        <v>17</v>
      </c>
      <c r="I886" s="27" t="s">
        <v>148</v>
      </c>
      <c r="J886" s="27" t="s">
        <v>149</v>
      </c>
      <c r="K886" s="27" t="s">
        <v>35</v>
      </c>
      <c r="L886" s="27" t="s">
        <v>4780</v>
      </c>
      <c r="M886" s="27" t="s">
        <v>393</v>
      </c>
      <c r="N886" s="28" t="s">
        <v>4781</v>
      </c>
      <c r="O886" s="27" t="s">
        <v>4782</v>
      </c>
      <c r="P886" s="27" t="s">
        <v>4783</v>
      </c>
      <c r="Q886" s="27">
        <v>4</v>
      </c>
      <c r="R886" s="27" t="s">
        <v>17</v>
      </c>
      <c r="S886" s="27" t="s">
        <v>148</v>
      </c>
      <c r="T886" s="27" t="s">
        <v>149</v>
      </c>
      <c r="U886" s="27" t="s">
        <v>35</v>
      </c>
      <c r="V886" s="27">
        <v>20</v>
      </c>
      <c r="W886" s="27" t="s">
        <v>155</v>
      </c>
      <c r="X886" s="27" t="s">
        <v>587</v>
      </c>
      <c r="Y886" s="27"/>
      <c r="Z886" s="27" t="s">
        <v>101</v>
      </c>
      <c r="AA886" s="28"/>
      <c r="AB886" s="27" t="s">
        <v>4784</v>
      </c>
      <c r="AC886" s="29" t="s">
        <v>708</v>
      </c>
      <c r="AD886" s="27"/>
      <c r="AE886" s="27"/>
      <c r="AF886" s="27">
        <v>45985.791666666701</v>
      </c>
      <c r="AG886" s="27"/>
      <c r="AH886" s="27"/>
      <c r="AI886" s="27" t="s">
        <v>104</v>
      </c>
      <c r="AJ886" s="27" t="s">
        <v>105</v>
      </c>
      <c r="AK886" s="27" t="s">
        <v>270</v>
      </c>
      <c r="AL886" s="27" t="s">
        <v>270</v>
      </c>
      <c r="AM886" s="27" t="s">
        <v>108</v>
      </c>
      <c r="AN8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8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6" s="27" t="str">
        <f>TEXT(casesIPO[[#This Row],[Created On]],"yyyy / mm")</f>
        <v>2026 / 02</v>
      </c>
      <c r="AS886" s="27" t="str">
        <f>casesIPO[[#This Row],[Interaction Type]]</f>
        <v>Return / Replace / Scrap</v>
      </c>
      <c r="AT88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87" spans="1:46" x14ac:dyDescent="0.25">
      <c r="A887" s="26">
        <v>46077.575081018498</v>
      </c>
      <c r="B887" s="27" t="s">
        <v>4785</v>
      </c>
      <c r="C887" s="27" t="s">
        <v>87</v>
      </c>
      <c r="D887" s="27" t="s">
        <v>88</v>
      </c>
      <c r="E887" s="27" t="s">
        <v>62</v>
      </c>
      <c r="F887" s="27"/>
      <c r="G887" s="27"/>
      <c r="H887" s="27" t="s">
        <v>23</v>
      </c>
      <c r="I887" s="27" t="s">
        <v>91</v>
      </c>
      <c r="J887" s="27" t="s">
        <v>251</v>
      </c>
      <c r="K887" s="27" t="s">
        <v>33</v>
      </c>
      <c r="L887" s="27" t="s">
        <v>4786</v>
      </c>
      <c r="M887" s="27" t="s">
        <v>1301</v>
      </c>
      <c r="N887" s="28" t="s">
        <v>4787</v>
      </c>
      <c r="O887" s="27" t="s">
        <v>4788</v>
      </c>
      <c r="P887" s="27" t="s">
        <v>4789</v>
      </c>
      <c r="Q887" s="27">
        <v>1</v>
      </c>
      <c r="R887" s="27" t="s">
        <v>23</v>
      </c>
      <c r="S887" s="27" t="s">
        <v>91</v>
      </c>
      <c r="T887" s="27" t="s">
        <v>251</v>
      </c>
      <c r="U887" s="27" t="s">
        <v>33</v>
      </c>
      <c r="V887" s="27">
        <v>1</v>
      </c>
      <c r="W887" s="27" t="s">
        <v>416</v>
      </c>
      <c r="X887" s="27" t="s">
        <v>417</v>
      </c>
      <c r="Y887" s="27"/>
      <c r="Z887" s="27" t="s">
        <v>53</v>
      </c>
      <c r="AA887" s="28"/>
      <c r="AB887" s="27" t="s">
        <v>4790</v>
      </c>
      <c r="AC887" s="29"/>
      <c r="AD887" s="27"/>
      <c r="AE887" s="27"/>
      <c r="AF887" s="27">
        <v>46054.791666666701</v>
      </c>
      <c r="AG887" s="27"/>
      <c r="AH887" s="27"/>
      <c r="AI887" s="27" t="s">
        <v>419</v>
      </c>
      <c r="AJ887" s="27" t="s">
        <v>134</v>
      </c>
      <c r="AK887" s="27" t="s">
        <v>106</v>
      </c>
      <c r="AL887" s="27" t="s">
        <v>107</v>
      </c>
      <c r="AM887" s="27" t="s">
        <v>108</v>
      </c>
      <c r="AN8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8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8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7" s="27" t="str">
        <f>TEXT(casesIPO[[#This Row],[Created On]],"yyyy / mm")</f>
        <v>2026 / 02</v>
      </c>
      <c r="AS887" s="27" t="str">
        <f>casesIPO[[#This Row],[Interaction Type]]</f>
        <v>Return / Replace / Scrap</v>
      </c>
      <c r="AT8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88" spans="1:46" x14ac:dyDescent="0.25">
      <c r="A888" s="26">
        <v>46077.653483796297</v>
      </c>
      <c r="B888" s="27" t="s">
        <v>4791</v>
      </c>
      <c r="C888" s="27" t="s">
        <v>87</v>
      </c>
      <c r="D888" s="27" t="s">
        <v>88</v>
      </c>
      <c r="E888" s="27" t="s">
        <v>89</v>
      </c>
      <c r="F888" s="27"/>
      <c r="G888" s="27" t="s">
        <v>90</v>
      </c>
      <c r="H888" s="27" t="s">
        <v>17</v>
      </c>
      <c r="I888" s="27" t="s">
        <v>148</v>
      </c>
      <c r="J888" s="27" t="s">
        <v>800</v>
      </c>
      <c r="K888" s="27" t="s">
        <v>35</v>
      </c>
      <c r="L888" s="27" t="s">
        <v>4792</v>
      </c>
      <c r="M888" s="27" t="s">
        <v>4793</v>
      </c>
      <c r="N888" s="28" t="s">
        <v>4794</v>
      </c>
      <c r="O888" s="27" t="s">
        <v>4795</v>
      </c>
      <c r="P888" s="27" t="s">
        <v>4796</v>
      </c>
      <c r="Q888" s="27"/>
      <c r="R888" s="27"/>
      <c r="S888" s="27"/>
      <c r="T888" s="27"/>
      <c r="U888" s="27"/>
      <c r="V888" s="27">
        <v>1</v>
      </c>
      <c r="W888" s="27"/>
      <c r="X888" s="27"/>
      <c r="Y888" s="27"/>
      <c r="Z888" s="27"/>
      <c r="AA888" s="28"/>
      <c r="AB888" s="27" t="s">
        <v>4797</v>
      </c>
      <c r="AC888" s="29"/>
      <c r="AD888" s="27"/>
      <c r="AE888" s="27"/>
      <c r="AF888" s="27">
        <v>45677.791666666701</v>
      </c>
      <c r="AG888" s="27"/>
      <c r="AH888" s="27"/>
      <c r="AI888" s="27"/>
      <c r="AJ888" s="27" t="s">
        <v>134</v>
      </c>
      <c r="AK888" s="27" t="s">
        <v>106</v>
      </c>
      <c r="AL888" s="27" t="s">
        <v>270</v>
      </c>
      <c r="AM888" s="27" t="s">
        <v>108</v>
      </c>
      <c r="AN8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8" s="27" t="str">
        <f>TEXT(casesIPO[[#This Row],[Created On]],"yyyy / mm")</f>
        <v>2026 / 02</v>
      </c>
      <c r="AS888" s="27" t="str">
        <f>casesIPO[[#This Row],[Interaction Type]]</f>
        <v>Return / Replace / Scrap</v>
      </c>
      <c r="AT88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89" spans="1:46" x14ac:dyDescent="0.25">
      <c r="A889" s="26">
        <v>46079.473344907397</v>
      </c>
      <c r="B889" s="27" t="s">
        <v>4798</v>
      </c>
      <c r="C889" s="27" t="s">
        <v>87</v>
      </c>
      <c r="D889" s="27" t="s">
        <v>88</v>
      </c>
      <c r="E889" s="27" t="s">
        <v>89</v>
      </c>
      <c r="F889" s="27"/>
      <c r="G889" s="27" t="s">
        <v>168</v>
      </c>
      <c r="H889" s="27" t="s">
        <v>18</v>
      </c>
      <c r="I889" s="27" t="s">
        <v>460</v>
      </c>
      <c r="J889" s="27" t="s">
        <v>506</v>
      </c>
      <c r="K889" s="27" t="s">
        <v>35</v>
      </c>
      <c r="L889" s="27" t="s">
        <v>4799</v>
      </c>
      <c r="M889" s="27" t="s">
        <v>4800</v>
      </c>
      <c r="N889" s="28" t="s">
        <v>276</v>
      </c>
      <c r="O889" s="27" t="s">
        <v>4801</v>
      </c>
      <c r="P889" s="27"/>
      <c r="Q889" s="27"/>
      <c r="R889" s="27" t="s">
        <v>18</v>
      </c>
      <c r="S889" s="27" t="s">
        <v>460</v>
      </c>
      <c r="T889" s="27" t="s">
        <v>506</v>
      </c>
      <c r="U889" s="27" t="s">
        <v>35</v>
      </c>
      <c r="V889" s="27">
        <v>2</v>
      </c>
      <c r="W889" s="27" t="s">
        <v>266</v>
      </c>
      <c r="X889" s="27" t="s">
        <v>510</v>
      </c>
      <c r="Y889" s="27"/>
      <c r="Z889" s="27" t="s">
        <v>101</v>
      </c>
      <c r="AA889" s="28"/>
      <c r="AB889" s="27" t="s">
        <v>4802</v>
      </c>
      <c r="AC889" s="29" t="s">
        <v>4803</v>
      </c>
      <c r="AD889" s="27"/>
      <c r="AE889" s="27"/>
      <c r="AF889" s="27"/>
      <c r="AG889" s="27">
        <v>46079.083333333299</v>
      </c>
      <c r="AH889" s="27"/>
      <c r="AI889" s="27" t="s">
        <v>104</v>
      </c>
      <c r="AJ889" s="27" t="s">
        <v>134</v>
      </c>
      <c r="AK889" s="27" t="s">
        <v>496</v>
      </c>
      <c r="AL889" s="27" t="s">
        <v>146</v>
      </c>
      <c r="AM889" s="27" t="s">
        <v>108</v>
      </c>
      <c r="AN8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8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8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9" s="27" t="str">
        <f>TEXT(casesIPO[[#This Row],[Created On]],"yyyy / mm")</f>
        <v>2026 / 02</v>
      </c>
      <c r="AS889" s="27" t="str">
        <f>casesIPO[[#This Row],[Interaction Type]]</f>
        <v>Return / Replace / Scrap</v>
      </c>
      <c r="AT8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90" spans="1:46" x14ac:dyDescent="0.25">
      <c r="A890" s="26">
        <v>46079.513599537</v>
      </c>
      <c r="B890" s="27" t="s">
        <v>4804</v>
      </c>
      <c r="C890" s="27" t="s">
        <v>87</v>
      </c>
      <c r="D890" s="27" t="s">
        <v>88</v>
      </c>
      <c r="E890" s="27" t="s">
        <v>110</v>
      </c>
      <c r="F890" s="27"/>
      <c r="G890" s="27"/>
      <c r="H890" s="27" t="s">
        <v>22</v>
      </c>
      <c r="I890" s="27" t="s">
        <v>124</v>
      </c>
      <c r="J890" s="27" t="s">
        <v>1018</v>
      </c>
      <c r="K890" s="27" t="s">
        <v>30</v>
      </c>
      <c r="L890" s="27" t="s">
        <v>4805</v>
      </c>
      <c r="M890" s="27" t="s">
        <v>3986</v>
      </c>
      <c r="N890" s="28" t="s">
        <v>4806</v>
      </c>
      <c r="O890" s="27" t="s">
        <v>4807</v>
      </c>
      <c r="P890" s="27" t="s">
        <v>4808</v>
      </c>
      <c r="Q890" s="27">
        <v>1</v>
      </c>
      <c r="R890" s="27" t="s">
        <v>22</v>
      </c>
      <c r="S890" s="27" t="s">
        <v>124</v>
      </c>
      <c r="T890" s="27" t="s">
        <v>1018</v>
      </c>
      <c r="U890" s="27" t="s">
        <v>30</v>
      </c>
      <c r="V890" s="27">
        <v>1</v>
      </c>
      <c r="W890" s="27" t="s">
        <v>811</v>
      </c>
      <c r="X890" s="27" t="s">
        <v>812</v>
      </c>
      <c r="Y890" s="27"/>
      <c r="Z890" s="27" t="s">
        <v>101</v>
      </c>
      <c r="AA890" s="28"/>
      <c r="AB890" s="27" t="s">
        <v>4809</v>
      </c>
      <c r="AC890" s="29"/>
      <c r="AD890" s="27"/>
      <c r="AE890" s="27"/>
      <c r="AF890" s="27">
        <v>46078.791666666701</v>
      </c>
      <c r="AG890" s="27"/>
      <c r="AH890" s="27"/>
      <c r="AI890" s="27" t="s">
        <v>104</v>
      </c>
      <c r="AJ890" s="27" t="s">
        <v>134</v>
      </c>
      <c r="AK890" s="27" t="s">
        <v>135</v>
      </c>
      <c r="AL890" s="27" t="s">
        <v>146</v>
      </c>
      <c r="AM890" s="27" t="s">
        <v>108</v>
      </c>
      <c r="AN8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8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8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0" s="27" t="str">
        <f>TEXT(casesIPO[[#This Row],[Created On]],"yyyy / mm")</f>
        <v>2026 / 02</v>
      </c>
      <c r="AS890" s="27" t="str">
        <f>casesIPO[[#This Row],[Interaction Type]]</f>
        <v>Return / Replace / Scrap</v>
      </c>
      <c r="AT89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91" spans="1:46" x14ac:dyDescent="0.25">
      <c r="A891" s="26">
        <v>46079.513599537</v>
      </c>
      <c r="B891" s="27" t="s">
        <v>4804</v>
      </c>
      <c r="C891" s="27" t="s">
        <v>87</v>
      </c>
      <c r="D891" s="27" t="s">
        <v>88</v>
      </c>
      <c r="E891" s="27" t="s">
        <v>110</v>
      </c>
      <c r="F891" s="27"/>
      <c r="G891" s="27"/>
      <c r="H891" s="27" t="s">
        <v>22</v>
      </c>
      <c r="I891" s="27" t="s">
        <v>124</v>
      </c>
      <c r="J891" s="27" t="s">
        <v>1018</v>
      </c>
      <c r="K891" s="27" t="s">
        <v>30</v>
      </c>
      <c r="L891" s="27" t="s">
        <v>4805</v>
      </c>
      <c r="M891" s="27" t="s">
        <v>3986</v>
      </c>
      <c r="N891" s="28" t="s">
        <v>4806</v>
      </c>
      <c r="O891" s="27" t="s">
        <v>4807</v>
      </c>
      <c r="P891" s="27" t="s">
        <v>4808</v>
      </c>
      <c r="Q891" s="27">
        <v>16</v>
      </c>
      <c r="R891" s="27" t="s">
        <v>22</v>
      </c>
      <c r="S891" s="27" t="s">
        <v>124</v>
      </c>
      <c r="T891" s="27" t="s">
        <v>1018</v>
      </c>
      <c r="U891" s="27" t="s">
        <v>30</v>
      </c>
      <c r="V891" s="27">
        <v>2</v>
      </c>
      <c r="W891" s="27" t="s">
        <v>811</v>
      </c>
      <c r="X891" s="27" t="s">
        <v>812</v>
      </c>
      <c r="Y891" s="27"/>
      <c r="Z891" s="27" t="s">
        <v>101</v>
      </c>
      <c r="AA891" s="28"/>
      <c r="AB891" s="27" t="s">
        <v>4809</v>
      </c>
      <c r="AC891" s="29" t="s">
        <v>1018</v>
      </c>
      <c r="AD891" s="27"/>
      <c r="AE891" s="27"/>
      <c r="AF891" s="27">
        <v>46078.791666666701</v>
      </c>
      <c r="AG891" s="27"/>
      <c r="AH891" s="27"/>
      <c r="AI891" s="27" t="s">
        <v>104</v>
      </c>
      <c r="AJ891" s="27" t="s">
        <v>134</v>
      </c>
      <c r="AK891" s="27" t="s">
        <v>135</v>
      </c>
      <c r="AL891" s="27" t="s">
        <v>146</v>
      </c>
      <c r="AM891" s="27" t="s">
        <v>108</v>
      </c>
      <c r="AN8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8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8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1" s="27" t="str">
        <f>TEXT(casesIPO[[#This Row],[Created On]],"yyyy / mm")</f>
        <v>2026 / 02</v>
      </c>
      <c r="AS891" s="27" t="str">
        <f>casesIPO[[#This Row],[Interaction Type]]</f>
        <v>Return / Replace / Scrap</v>
      </c>
      <c r="AT8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92" spans="1:46" x14ac:dyDescent="0.25">
      <c r="A892" s="26">
        <v>46079.513599537</v>
      </c>
      <c r="B892" s="27" t="s">
        <v>4804</v>
      </c>
      <c r="C892" s="27" t="s">
        <v>87</v>
      </c>
      <c r="D892" s="27" t="s">
        <v>88</v>
      </c>
      <c r="E892" s="27" t="s">
        <v>110</v>
      </c>
      <c r="F892" s="27"/>
      <c r="G892" s="27"/>
      <c r="H892" s="27" t="s">
        <v>22</v>
      </c>
      <c r="I892" s="27" t="s">
        <v>124</v>
      </c>
      <c r="J892" s="27" t="s">
        <v>1018</v>
      </c>
      <c r="K892" s="27" t="s">
        <v>30</v>
      </c>
      <c r="L892" s="27" t="s">
        <v>4805</v>
      </c>
      <c r="M892" s="27" t="s">
        <v>3986</v>
      </c>
      <c r="N892" s="28" t="s">
        <v>4806</v>
      </c>
      <c r="O892" s="27" t="s">
        <v>4807</v>
      </c>
      <c r="P892" s="27" t="s">
        <v>4808</v>
      </c>
      <c r="Q892" s="27">
        <v>19</v>
      </c>
      <c r="R892" s="27" t="s">
        <v>22</v>
      </c>
      <c r="S892" s="27" t="s">
        <v>124</v>
      </c>
      <c r="T892" s="27" t="s">
        <v>1018</v>
      </c>
      <c r="U892" s="27" t="s">
        <v>30</v>
      </c>
      <c r="V892" s="27">
        <v>1</v>
      </c>
      <c r="W892" s="27" t="s">
        <v>811</v>
      </c>
      <c r="X892" s="27" t="s">
        <v>812</v>
      </c>
      <c r="Y892" s="27"/>
      <c r="Z892" s="27" t="s">
        <v>101</v>
      </c>
      <c r="AA892" s="28"/>
      <c r="AB892" s="27" t="s">
        <v>4810</v>
      </c>
      <c r="AC892" s="29"/>
      <c r="AD892" s="27"/>
      <c r="AE892" s="27"/>
      <c r="AF892" s="27">
        <v>46078.791666666701</v>
      </c>
      <c r="AG892" s="27"/>
      <c r="AH892" s="27"/>
      <c r="AI892" s="27" t="s">
        <v>104</v>
      </c>
      <c r="AJ892" s="27" t="s">
        <v>134</v>
      </c>
      <c r="AK892" s="27" t="s">
        <v>135</v>
      </c>
      <c r="AL892" s="27" t="s">
        <v>146</v>
      </c>
      <c r="AM892" s="27" t="s">
        <v>108</v>
      </c>
      <c r="AN8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8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8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2" s="27" t="str">
        <f>TEXT(casesIPO[[#This Row],[Created On]],"yyyy / mm")</f>
        <v>2026 / 02</v>
      </c>
      <c r="AS892" s="27" t="str">
        <f>casesIPO[[#This Row],[Interaction Type]]</f>
        <v>Return / Replace / Scrap</v>
      </c>
      <c r="AT89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93" spans="1:46" x14ac:dyDescent="0.25">
      <c r="A893" s="26">
        <v>46079.513599537</v>
      </c>
      <c r="B893" s="27" t="s">
        <v>4804</v>
      </c>
      <c r="C893" s="27" t="s">
        <v>87</v>
      </c>
      <c r="D893" s="27" t="s">
        <v>88</v>
      </c>
      <c r="E893" s="27" t="s">
        <v>110</v>
      </c>
      <c r="F893" s="27"/>
      <c r="G893" s="27"/>
      <c r="H893" s="27" t="s">
        <v>22</v>
      </c>
      <c r="I893" s="27" t="s">
        <v>124</v>
      </c>
      <c r="J893" s="27" t="s">
        <v>1018</v>
      </c>
      <c r="K893" s="27" t="s">
        <v>30</v>
      </c>
      <c r="L893" s="27" t="s">
        <v>4805</v>
      </c>
      <c r="M893" s="27" t="s">
        <v>3986</v>
      </c>
      <c r="N893" s="28" t="s">
        <v>4806</v>
      </c>
      <c r="O893" s="27" t="s">
        <v>4807</v>
      </c>
      <c r="P893" s="27" t="s">
        <v>4808</v>
      </c>
      <c r="Q893" s="27">
        <v>37</v>
      </c>
      <c r="R893" s="27" t="s">
        <v>22</v>
      </c>
      <c r="S893" s="27" t="s">
        <v>124</v>
      </c>
      <c r="T893" s="27" t="s">
        <v>1018</v>
      </c>
      <c r="U893" s="27" t="s">
        <v>30</v>
      </c>
      <c r="V893" s="27">
        <v>1</v>
      </c>
      <c r="W893" s="27" t="s">
        <v>811</v>
      </c>
      <c r="X893" s="27" t="s">
        <v>812</v>
      </c>
      <c r="Y893" s="27"/>
      <c r="Z893" s="27" t="s">
        <v>101</v>
      </c>
      <c r="AA893" s="28"/>
      <c r="AB893" s="27" t="s">
        <v>4809</v>
      </c>
      <c r="AC893" s="29"/>
      <c r="AD893" s="27"/>
      <c r="AE893" s="27"/>
      <c r="AF893" s="27">
        <v>46071.791666666701</v>
      </c>
      <c r="AG893" s="27">
        <v>46079</v>
      </c>
      <c r="AH893" s="27"/>
      <c r="AI893" s="27" t="s">
        <v>104</v>
      </c>
      <c r="AJ893" s="27" t="s">
        <v>134</v>
      </c>
      <c r="AK893" s="27" t="s">
        <v>135</v>
      </c>
      <c r="AL893" s="27" t="s">
        <v>146</v>
      </c>
      <c r="AM893" s="27" t="s">
        <v>108</v>
      </c>
      <c r="AN8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8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8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3" s="27" t="str">
        <f>TEXT(casesIPO[[#This Row],[Created On]],"yyyy / mm")</f>
        <v>2026 / 02</v>
      </c>
      <c r="AS893" s="27" t="str">
        <f>casesIPO[[#This Row],[Interaction Type]]</f>
        <v>Return / Replace / Scrap</v>
      </c>
      <c r="AT89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94" spans="1:46" x14ac:dyDescent="0.25">
      <c r="A894" s="26">
        <v>46079.611817129597</v>
      </c>
      <c r="B894" s="27" t="s">
        <v>4811</v>
      </c>
      <c r="C894" s="27" t="s">
        <v>87</v>
      </c>
      <c r="D894" s="27" t="s">
        <v>88</v>
      </c>
      <c r="E894" s="27" t="s">
        <v>89</v>
      </c>
      <c r="F894" s="27"/>
      <c r="G894" s="27" t="s">
        <v>90</v>
      </c>
      <c r="H894" s="27" t="s">
        <v>18</v>
      </c>
      <c r="I894" s="27" t="s">
        <v>460</v>
      </c>
      <c r="J894" s="27" t="s">
        <v>490</v>
      </c>
      <c r="K894" s="27" t="s">
        <v>32</v>
      </c>
      <c r="L894" s="27" t="s">
        <v>4812</v>
      </c>
      <c r="M894" s="27" t="s">
        <v>2100</v>
      </c>
      <c r="N894" s="28" t="s">
        <v>4813</v>
      </c>
      <c r="O894" s="27" t="s">
        <v>4814</v>
      </c>
      <c r="P894" s="27" t="s">
        <v>4815</v>
      </c>
      <c r="Q894" s="27"/>
      <c r="R894" s="27"/>
      <c r="S894" s="27"/>
      <c r="T894" s="27"/>
      <c r="U894" s="27"/>
      <c r="V894" s="27">
        <v>4</v>
      </c>
      <c r="W894" s="27"/>
      <c r="X894" s="27"/>
      <c r="Y894" s="27"/>
      <c r="Z894" s="27"/>
      <c r="AA894" s="28"/>
      <c r="AB894" s="27" t="s">
        <v>4816</v>
      </c>
      <c r="AC894" s="29"/>
      <c r="AD894" s="27"/>
      <c r="AE894" s="27"/>
      <c r="AF894" s="27">
        <v>45981.791666666701</v>
      </c>
      <c r="AG894" s="27"/>
      <c r="AH894" s="27"/>
      <c r="AI894" s="27"/>
      <c r="AJ894" s="27" t="s">
        <v>134</v>
      </c>
      <c r="AK894" s="27" t="s">
        <v>106</v>
      </c>
      <c r="AL894" s="27" t="s">
        <v>106</v>
      </c>
      <c r="AM894" s="27" t="s">
        <v>108</v>
      </c>
      <c r="AN8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8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4" s="27" t="str">
        <f>TEXT(casesIPO[[#This Row],[Created On]],"yyyy / mm")</f>
        <v>2026 / 02</v>
      </c>
      <c r="AS894" s="27" t="str">
        <f>casesIPO[[#This Row],[Interaction Type]]</f>
        <v>Return / Replace / Scrap</v>
      </c>
      <c r="AT89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95" spans="1:46" x14ac:dyDescent="0.25">
      <c r="A895" s="26">
        <v>46079.611817129597</v>
      </c>
      <c r="B895" s="27" t="s">
        <v>4811</v>
      </c>
      <c r="C895" s="27" t="s">
        <v>87</v>
      </c>
      <c r="D895" s="27" t="s">
        <v>88</v>
      </c>
      <c r="E895" s="27" t="s">
        <v>89</v>
      </c>
      <c r="F895" s="27"/>
      <c r="G895" s="27" t="s">
        <v>90</v>
      </c>
      <c r="H895" s="27" t="s">
        <v>18</v>
      </c>
      <c r="I895" s="27" t="s">
        <v>460</v>
      </c>
      <c r="J895" s="27" t="s">
        <v>490</v>
      </c>
      <c r="K895" s="27" t="s">
        <v>32</v>
      </c>
      <c r="L895" s="27" t="s">
        <v>4812</v>
      </c>
      <c r="M895" s="27" t="s">
        <v>2100</v>
      </c>
      <c r="N895" s="28" t="s">
        <v>4813</v>
      </c>
      <c r="O895" s="27" t="s">
        <v>4814</v>
      </c>
      <c r="P895" s="27" t="s">
        <v>4815</v>
      </c>
      <c r="Q895" s="27"/>
      <c r="R895" s="27"/>
      <c r="S895" s="27"/>
      <c r="T895" s="27"/>
      <c r="U895" s="27"/>
      <c r="V895" s="27">
        <v>3</v>
      </c>
      <c r="W895" s="27"/>
      <c r="X895" s="27"/>
      <c r="Y895" s="27"/>
      <c r="Z895" s="27"/>
      <c r="AA895" s="28"/>
      <c r="AB895" s="27" t="s">
        <v>4817</v>
      </c>
      <c r="AC895" s="29"/>
      <c r="AD895" s="27"/>
      <c r="AE895" s="27"/>
      <c r="AF895" s="27">
        <v>45981.791666666701</v>
      </c>
      <c r="AG895" s="27"/>
      <c r="AH895" s="27"/>
      <c r="AI895" s="27"/>
      <c r="AJ895" s="27" t="s">
        <v>134</v>
      </c>
      <c r="AK895" s="27" t="s">
        <v>106</v>
      </c>
      <c r="AL895" s="27" t="s">
        <v>106</v>
      </c>
      <c r="AM895" s="27" t="s">
        <v>108</v>
      </c>
      <c r="AN8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8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5" s="27" t="str">
        <f>TEXT(casesIPO[[#This Row],[Created On]],"yyyy / mm")</f>
        <v>2026 / 02</v>
      </c>
      <c r="AS895" s="27" t="str">
        <f>casesIPO[[#This Row],[Interaction Type]]</f>
        <v>Return / Replace / Scrap</v>
      </c>
      <c r="AT8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96" spans="1:46" x14ac:dyDescent="0.25">
      <c r="A896" s="26">
        <v>46079.655810185199</v>
      </c>
      <c r="B896" s="27" t="s">
        <v>4818</v>
      </c>
      <c r="C896" s="27" t="s">
        <v>87</v>
      </c>
      <c r="D896" s="27" t="s">
        <v>88</v>
      </c>
      <c r="E896" s="27" t="s">
        <v>110</v>
      </c>
      <c r="F896" s="27"/>
      <c r="G896" s="27"/>
      <c r="H896" s="27" t="s">
        <v>720</v>
      </c>
      <c r="I896" s="27" t="s">
        <v>91</v>
      </c>
      <c r="J896" s="27" t="s">
        <v>721</v>
      </c>
      <c r="K896" s="27" t="s">
        <v>33</v>
      </c>
      <c r="L896" s="27" t="s">
        <v>4819</v>
      </c>
      <c r="M896" s="27" t="s">
        <v>127</v>
      </c>
      <c r="N896" s="28" t="s">
        <v>4820</v>
      </c>
      <c r="O896" s="27" t="s">
        <v>4821</v>
      </c>
      <c r="P896" s="27" t="s">
        <v>4822</v>
      </c>
      <c r="Q896" s="27">
        <v>5</v>
      </c>
      <c r="R896" s="27"/>
      <c r="S896" s="27"/>
      <c r="T896" s="27"/>
      <c r="U896" s="27"/>
      <c r="V896" s="27">
        <v>1</v>
      </c>
      <c r="W896" s="27"/>
      <c r="X896" s="27"/>
      <c r="Y896" s="27"/>
      <c r="Z896" s="27"/>
      <c r="AA896" s="28"/>
      <c r="AB896" s="27" t="s">
        <v>4823</v>
      </c>
      <c r="AC896" s="29"/>
      <c r="AD896" s="27"/>
      <c r="AE896" s="27"/>
      <c r="AF896" s="27">
        <v>45903.833333333299</v>
      </c>
      <c r="AG896" s="27"/>
      <c r="AH896" s="27"/>
      <c r="AI896" s="27"/>
      <c r="AJ896" s="27" t="s">
        <v>134</v>
      </c>
      <c r="AK896" s="27" t="s">
        <v>106</v>
      </c>
      <c r="AL896" s="27" t="s">
        <v>106</v>
      </c>
      <c r="AM896" s="27" t="s">
        <v>108</v>
      </c>
      <c r="AN8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8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6" s="27" t="str">
        <f>TEXT(casesIPO[[#This Row],[Created On]],"yyyy / mm")</f>
        <v>2026 / 02</v>
      </c>
      <c r="AS896" s="27" t="str">
        <f>casesIPO[[#This Row],[Interaction Type]]</f>
        <v>Return / Replace / Scrap</v>
      </c>
      <c r="AT89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97" spans="1:46" x14ac:dyDescent="0.25">
      <c r="A897" s="26">
        <v>46079.677789351903</v>
      </c>
      <c r="B897" s="27" t="s">
        <v>4824</v>
      </c>
      <c r="C897" s="27" t="s">
        <v>87</v>
      </c>
      <c r="D897" s="27" t="s">
        <v>88</v>
      </c>
      <c r="E897" s="27" t="s">
        <v>89</v>
      </c>
      <c r="F897" s="27"/>
      <c r="G897" s="27" t="s">
        <v>90</v>
      </c>
      <c r="H897" s="27" t="s">
        <v>17</v>
      </c>
      <c r="I897" s="27" t="s">
        <v>148</v>
      </c>
      <c r="J897" s="27" t="s">
        <v>149</v>
      </c>
      <c r="K897" s="27" t="s">
        <v>31</v>
      </c>
      <c r="L897" s="27" t="s">
        <v>4825</v>
      </c>
      <c r="M897" s="27" t="s">
        <v>2672</v>
      </c>
      <c r="N897" s="28" t="s">
        <v>4826</v>
      </c>
      <c r="O897" s="27" t="s">
        <v>4827</v>
      </c>
      <c r="P897" s="27" t="s">
        <v>4828</v>
      </c>
      <c r="Q897" s="27"/>
      <c r="R897" s="27"/>
      <c r="S897" s="27"/>
      <c r="T897" s="27"/>
      <c r="U897" s="27"/>
      <c r="V897" s="27">
        <v>1</v>
      </c>
      <c r="W897" s="27"/>
      <c r="X897" s="27"/>
      <c r="Y897" s="27"/>
      <c r="Z897" s="27"/>
      <c r="AA897" s="28"/>
      <c r="AB897" s="27" t="s">
        <v>4829</v>
      </c>
      <c r="AC897" s="29"/>
      <c r="AD897" s="27"/>
      <c r="AE897" s="27"/>
      <c r="AF897" s="27">
        <v>45810.833333333299</v>
      </c>
      <c r="AG897" s="27"/>
      <c r="AH897" s="27"/>
      <c r="AI897" s="27"/>
      <c r="AJ897" s="27" t="s">
        <v>134</v>
      </c>
      <c r="AK897" s="27" t="s">
        <v>106</v>
      </c>
      <c r="AL897" s="27" t="s">
        <v>106</v>
      </c>
      <c r="AM897" s="27" t="s">
        <v>108</v>
      </c>
      <c r="AN8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7" s="27" t="str">
        <f>TEXT(casesIPO[[#This Row],[Created On]],"yyyy / mm")</f>
        <v>2026 / 02</v>
      </c>
      <c r="AS897" s="27" t="str">
        <f>casesIPO[[#This Row],[Interaction Type]]</f>
        <v>Return / Replace / Scrap</v>
      </c>
      <c r="AT8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98" spans="1:46" x14ac:dyDescent="0.25">
      <c r="A898" s="26">
        <v>46080.425312500003</v>
      </c>
      <c r="B898" s="27" t="s">
        <v>4830</v>
      </c>
      <c r="C898" s="27" t="s">
        <v>87</v>
      </c>
      <c r="D898" s="27" t="s">
        <v>88</v>
      </c>
      <c r="E898" s="27" t="s">
        <v>110</v>
      </c>
      <c r="F898" s="27"/>
      <c r="G898" s="27"/>
      <c r="H898" s="27" t="s">
        <v>17</v>
      </c>
      <c r="I898" s="27" t="s">
        <v>148</v>
      </c>
      <c r="J898" s="27" t="s">
        <v>169</v>
      </c>
      <c r="K898" s="27" t="s">
        <v>31</v>
      </c>
      <c r="L898" s="27" t="s">
        <v>4831</v>
      </c>
      <c r="M898" s="27" t="s">
        <v>151</v>
      </c>
      <c r="N898" s="28" t="s">
        <v>4832</v>
      </c>
      <c r="O898" s="27" t="s">
        <v>4833</v>
      </c>
      <c r="P898" s="27"/>
      <c r="Q898" s="27"/>
      <c r="R898" s="27" t="s">
        <v>17</v>
      </c>
      <c r="S898" s="27" t="s">
        <v>148</v>
      </c>
      <c r="T898" s="27" t="s">
        <v>169</v>
      </c>
      <c r="U898" s="27" t="s">
        <v>31</v>
      </c>
      <c r="V898" s="27">
        <v>8</v>
      </c>
      <c r="W898" s="27" t="s">
        <v>131</v>
      </c>
      <c r="X898" s="27" t="s">
        <v>165</v>
      </c>
      <c r="Y898" s="27"/>
      <c r="Z898" s="27" t="s">
        <v>133</v>
      </c>
      <c r="AA898" s="28"/>
      <c r="AB898" s="27"/>
      <c r="AC898" s="29"/>
      <c r="AD898" s="27"/>
      <c r="AE898" s="27"/>
      <c r="AF898" s="27">
        <v>46065.083333333299</v>
      </c>
      <c r="AG898" s="27"/>
      <c r="AH898" s="27"/>
      <c r="AI898" s="27" t="s">
        <v>104</v>
      </c>
      <c r="AJ898" s="27" t="s">
        <v>134</v>
      </c>
      <c r="AK898" s="27" t="s">
        <v>158</v>
      </c>
      <c r="AL898" s="27" t="s">
        <v>158</v>
      </c>
      <c r="AM898" s="27" t="s">
        <v>159</v>
      </c>
      <c r="AN8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8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8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8" s="27" t="str">
        <f>TEXT(casesIPO[[#This Row],[Created On]],"yyyy / mm")</f>
        <v>2026 / 02</v>
      </c>
      <c r="AS898" s="27" t="str">
        <f>casesIPO[[#This Row],[Interaction Type]]</f>
        <v>Return / Replace / Scrap</v>
      </c>
      <c r="AT8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99" spans="1:46" x14ac:dyDescent="0.25">
      <c r="A899" s="26">
        <v>46080.440462963001</v>
      </c>
      <c r="B899" s="27" t="s">
        <v>4834</v>
      </c>
      <c r="C899" s="27" t="s">
        <v>87</v>
      </c>
      <c r="D899" s="27" t="s">
        <v>88</v>
      </c>
      <c r="E899" s="27" t="s">
        <v>110</v>
      </c>
      <c r="F899" s="27"/>
      <c r="G899" s="27"/>
      <c r="H899" s="27" t="s">
        <v>12</v>
      </c>
      <c r="I899" s="27" t="s">
        <v>111</v>
      </c>
      <c r="J899" s="27" t="s">
        <v>4835</v>
      </c>
      <c r="K899" s="27" t="s">
        <v>33</v>
      </c>
      <c r="L899" s="27" t="s">
        <v>4836</v>
      </c>
      <c r="M899" s="27" t="s">
        <v>1166</v>
      </c>
      <c r="N899" s="28" t="s">
        <v>4837</v>
      </c>
      <c r="O899" s="27" t="s">
        <v>4838</v>
      </c>
      <c r="P899" s="27" t="s">
        <v>4839</v>
      </c>
      <c r="Q899" s="27">
        <v>7</v>
      </c>
      <c r="R899" s="27"/>
      <c r="S899" s="27"/>
      <c r="T899" s="27"/>
      <c r="U899" s="27"/>
      <c r="V899" s="27">
        <v>3</v>
      </c>
      <c r="W899" s="27"/>
      <c r="X899" s="27"/>
      <c r="Y899" s="27"/>
      <c r="Z899" s="27"/>
      <c r="AA899" s="28"/>
      <c r="AB899" s="27" t="s">
        <v>4840</v>
      </c>
      <c r="AC899" s="29"/>
      <c r="AD899" s="27"/>
      <c r="AE899" s="27"/>
      <c r="AF899" s="27">
        <v>46028.791666666701</v>
      </c>
      <c r="AG899" s="27"/>
      <c r="AH899" s="27"/>
      <c r="AI899" s="27"/>
      <c r="AJ899" s="27" t="s">
        <v>134</v>
      </c>
      <c r="AK899" s="27" t="s">
        <v>106</v>
      </c>
      <c r="AL899" s="27" t="s">
        <v>106</v>
      </c>
      <c r="AM899" s="27" t="s">
        <v>108</v>
      </c>
      <c r="AN8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9" s="27" t="str">
        <f>TEXT(casesIPO[[#This Row],[Created On]],"yyyy / mm")</f>
        <v>2026 / 02</v>
      </c>
      <c r="AS899" s="27" t="str">
        <f>casesIPO[[#This Row],[Interaction Type]]</f>
        <v>Return / Replace / Scrap</v>
      </c>
      <c r="AT8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00" spans="1:46" x14ac:dyDescent="0.25">
      <c r="A900" s="26">
        <v>46080.440636574102</v>
      </c>
      <c r="B900" s="27" t="s">
        <v>4841</v>
      </c>
      <c r="C900" s="27" t="s">
        <v>87</v>
      </c>
      <c r="D900" s="27" t="s">
        <v>88</v>
      </c>
      <c r="E900" s="27" t="s">
        <v>89</v>
      </c>
      <c r="F900" s="27"/>
      <c r="G900" s="27" t="s">
        <v>90</v>
      </c>
      <c r="H900" s="27" t="s">
        <v>17</v>
      </c>
      <c r="I900" s="27" t="s">
        <v>148</v>
      </c>
      <c r="J900" s="27" t="s">
        <v>149</v>
      </c>
      <c r="K900" s="27" t="s">
        <v>35</v>
      </c>
      <c r="L900" s="27" t="s">
        <v>4842</v>
      </c>
      <c r="M900" s="27" t="s">
        <v>412</v>
      </c>
      <c r="N900" s="28" t="s">
        <v>4843</v>
      </c>
      <c r="O900" s="27" t="s">
        <v>4844</v>
      </c>
      <c r="P900" s="27" t="s">
        <v>4845</v>
      </c>
      <c r="Q900" s="27">
        <v>20</v>
      </c>
      <c r="R900" s="27" t="s">
        <v>17</v>
      </c>
      <c r="S900" s="27" t="s">
        <v>148</v>
      </c>
      <c r="T900" s="27" t="s">
        <v>149</v>
      </c>
      <c r="U900" s="27" t="s">
        <v>35</v>
      </c>
      <c r="V900" s="27">
        <v>1</v>
      </c>
      <c r="W900" s="27" t="s">
        <v>378</v>
      </c>
      <c r="X900" s="27" t="s">
        <v>379</v>
      </c>
      <c r="Y900" s="27"/>
      <c r="Z900" s="27" t="s">
        <v>285</v>
      </c>
      <c r="AA900" s="28"/>
      <c r="AB900" s="27" t="s">
        <v>4846</v>
      </c>
      <c r="AC900" s="29" t="s">
        <v>820</v>
      </c>
      <c r="AD900" s="27"/>
      <c r="AE900" s="27"/>
      <c r="AF900" s="27">
        <v>45998.791666666701</v>
      </c>
      <c r="AG900" s="27"/>
      <c r="AH900" s="27"/>
      <c r="AI900" s="27" t="s">
        <v>104</v>
      </c>
      <c r="AJ900" s="27" t="s">
        <v>105</v>
      </c>
      <c r="AK900" s="27" t="s">
        <v>106</v>
      </c>
      <c r="AL900" s="27" t="s">
        <v>803</v>
      </c>
      <c r="AM900" s="27" t="s">
        <v>108</v>
      </c>
      <c r="AN9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9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9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0" s="27" t="str">
        <f>TEXT(casesIPO[[#This Row],[Created On]],"yyyy / mm")</f>
        <v>2026 / 02</v>
      </c>
      <c r="AS900" s="27" t="str">
        <f>casesIPO[[#This Row],[Interaction Type]]</f>
        <v>Return / Replace / Scrap</v>
      </c>
      <c r="AT90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01" spans="1:46" x14ac:dyDescent="0.25">
      <c r="A901" s="26">
        <v>46080.494513888902</v>
      </c>
      <c r="B901" s="27" t="s">
        <v>4847</v>
      </c>
      <c r="C901" s="27" t="s">
        <v>87</v>
      </c>
      <c r="D901" s="27" t="s">
        <v>194</v>
      </c>
      <c r="E901" s="27" t="s">
        <v>195</v>
      </c>
      <c r="F901" s="27"/>
      <c r="G901" s="27"/>
      <c r="H901" s="27" t="s">
        <v>720</v>
      </c>
      <c r="I901" s="27" t="s">
        <v>148</v>
      </c>
      <c r="J901" s="27" t="s">
        <v>1248</v>
      </c>
      <c r="K901" s="27" t="s">
        <v>35</v>
      </c>
      <c r="L901" s="27" t="s">
        <v>4848</v>
      </c>
      <c r="M901" s="27" t="s">
        <v>4849</v>
      </c>
      <c r="N901" s="28" t="s">
        <v>4850</v>
      </c>
      <c r="O901" s="27" t="s">
        <v>4851</v>
      </c>
      <c r="P901" s="27" t="s">
        <v>4852</v>
      </c>
      <c r="Q901" s="27"/>
      <c r="R901" s="27"/>
      <c r="S901" s="27"/>
      <c r="T901" s="27"/>
      <c r="U901" s="27"/>
      <c r="V901" s="27"/>
      <c r="W901" s="27"/>
      <c r="X901" s="27"/>
      <c r="Y901" s="27"/>
      <c r="Z901" s="27"/>
      <c r="AA901" s="28"/>
      <c r="AB901" s="27" t="s">
        <v>4853</v>
      </c>
      <c r="AC901" s="29"/>
      <c r="AD901" s="27"/>
      <c r="AE901" s="27"/>
      <c r="AF901" s="27"/>
      <c r="AG901" s="27"/>
      <c r="AH901" s="27"/>
      <c r="AI901" s="27" t="s">
        <v>204</v>
      </c>
      <c r="AJ901" s="27" t="s">
        <v>134</v>
      </c>
      <c r="AK901" s="27" t="s">
        <v>106</v>
      </c>
      <c r="AL901" s="27" t="s">
        <v>106</v>
      </c>
      <c r="AM901" s="27" t="s">
        <v>108</v>
      </c>
      <c r="AN9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9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1" s="27" t="str">
        <f>TEXT(casesIPO[[#This Row],[Created On]],"yyyy / mm")</f>
        <v>2026 / 02</v>
      </c>
      <c r="AS901" s="27" t="str">
        <f>casesIPO[[#This Row],[Interaction Type]]</f>
        <v>Credit / Debit Request</v>
      </c>
      <c r="AT90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02" spans="1:46" x14ac:dyDescent="0.25">
      <c r="A902" s="26">
        <v>46080.596412036997</v>
      </c>
      <c r="B902" s="27" t="s">
        <v>4854</v>
      </c>
      <c r="C902" s="27" t="s">
        <v>87</v>
      </c>
      <c r="D902" s="27" t="s">
        <v>88</v>
      </c>
      <c r="E902" s="27" t="s">
        <v>89</v>
      </c>
      <c r="F902" s="27"/>
      <c r="G902" s="27" t="s">
        <v>90</v>
      </c>
      <c r="H902" s="27" t="s">
        <v>23</v>
      </c>
      <c r="I902" s="27" t="s">
        <v>91</v>
      </c>
      <c r="J902" s="27" t="s">
        <v>557</v>
      </c>
      <c r="K902" s="27" t="s">
        <v>33</v>
      </c>
      <c r="L902" s="27" t="s">
        <v>4855</v>
      </c>
      <c r="M902" s="27" t="s">
        <v>2115</v>
      </c>
      <c r="N902" s="28" t="s">
        <v>4856</v>
      </c>
      <c r="O902" s="27" t="s">
        <v>4857</v>
      </c>
      <c r="P902" s="27" t="s">
        <v>4858</v>
      </c>
      <c r="Q902" s="27">
        <v>1</v>
      </c>
      <c r="R902" s="27"/>
      <c r="S902" s="27"/>
      <c r="T902" s="27"/>
      <c r="U902" s="27"/>
      <c r="V902" s="27">
        <v>1</v>
      </c>
      <c r="W902" s="27" t="s">
        <v>378</v>
      </c>
      <c r="X902" s="27" t="s">
        <v>379</v>
      </c>
      <c r="Y902" s="27"/>
      <c r="Z902" s="27" t="s">
        <v>285</v>
      </c>
      <c r="AA902" s="28"/>
      <c r="AB902" s="27" t="s">
        <v>4859</v>
      </c>
      <c r="AC902" s="29"/>
      <c r="AD902" s="27"/>
      <c r="AE902" s="27"/>
      <c r="AF902" s="27">
        <v>46075.791666666701</v>
      </c>
      <c r="AG902" s="27"/>
      <c r="AH902" s="27"/>
      <c r="AI902" s="27"/>
      <c r="AJ902" s="27" t="s">
        <v>134</v>
      </c>
      <c r="AK902" s="27" t="s">
        <v>106</v>
      </c>
      <c r="AL902" s="27" t="s">
        <v>106</v>
      </c>
      <c r="AM902" s="27" t="s">
        <v>108</v>
      </c>
      <c r="AN9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9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9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2" s="27" t="str">
        <f>TEXT(casesIPO[[#This Row],[Created On]],"yyyy / mm")</f>
        <v>2026 / 02</v>
      </c>
      <c r="AS902" s="27" t="str">
        <f>casesIPO[[#This Row],[Interaction Type]]</f>
        <v>Return / Replace / Scrap</v>
      </c>
      <c r="AT90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03" spans="1:46" x14ac:dyDescent="0.25">
      <c r="A903" s="26">
        <v>46080.620752314797</v>
      </c>
      <c r="B903" s="27" t="s">
        <v>4860</v>
      </c>
      <c r="C903" s="27" t="s">
        <v>87</v>
      </c>
      <c r="D903" s="27" t="s">
        <v>88</v>
      </c>
      <c r="E903" s="27" t="s">
        <v>89</v>
      </c>
      <c r="F903" s="27"/>
      <c r="G903" s="27" t="s">
        <v>90</v>
      </c>
      <c r="H903" s="27" t="s">
        <v>12</v>
      </c>
      <c r="I903" s="27" t="s">
        <v>111</v>
      </c>
      <c r="J903" s="27" t="s">
        <v>1112</v>
      </c>
      <c r="K903" s="27" t="s">
        <v>33</v>
      </c>
      <c r="L903" s="27" t="s">
        <v>4861</v>
      </c>
      <c r="M903" s="27" t="s">
        <v>1316</v>
      </c>
      <c r="N903" s="28" t="s">
        <v>4862</v>
      </c>
      <c r="O903" s="27" t="s">
        <v>4863</v>
      </c>
      <c r="P903" s="27" t="s">
        <v>4864</v>
      </c>
      <c r="Q903" s="27">
        <v>1</v>
      </c>
      <c r="R903" s="27"/>
      <c r="S903" s="27"/>
      <c r="T903" s="27"/>
      <c r="U903" s="27"/>
      <c r="V903" s="27">
        <v>2</v>
      </c>
      <c r="W903" s="27" t="s">
        <v>378</v>
      </c>
      <c r="X903" s="27" t="s">
        <v>379</v>
      </c>
      <c r="Y903" s="27"/>
      <c r="Z903" s="27" t="s">
        <v>285</v>
      </c>
      <c r="AA903" s="28"/>
      <c r="AB903" s="27" t="s">
        <v>244</v>
      </c>
      <c r="AC903" s="29"/>
      <c r="AD903" s="27"/>
      <c r="AE903" s="27"/>
      <c r="AF903" s="27">
        <v>46070.791666666701</v>
      </c>
      <c r="AG903" s="27"/>
      <c r="AH903" s="27"/>
      <c r="AI903" s="27"/>
      <c r="AJ903" s="27" t="s">
        <v>134</v>
      </c>
      <c r="AK903" s="27" t="s">
        <v>106</v>
      </c>
      <c r="AL903" s="27" t="s">
        <v>106</v>
      </c>
      <c r="AM903" s="27" t="s">
        <v>108</v>
      </c>
      <c r="AN9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9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9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3" s="27" t="str">
        <f>TEXT(casesIPO[[#This Row],[Created On]],"yyyy / mm")</f>
        <v>2026 / 02</v>
      </c>
      <c r="AS903" s="27" t="str">
        <f>casesIPO[[#This Row],[Interaction Type]]</f>
        <v>Return / Replace / Scrap</v>
      </c>
      <c r="AT9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04" spans="1:46" x14ac:dyDescent="0.25">
      <c r="A904" s="26">
        <v>46080.659189814804</v>
      </c>
      <c r="B904" s="27" t="s">
        <v>4865</v>
      </c>
      <c r="C904" s="27" t="s">
        <v>87</v>
      </c>
      <c r="D904" s="27" t="s">
        <v>88</v>
      </c>
      <c r="E904" s="27" t="s">
        <v>89</v>
      </c>
      <c r="F904" s="27"/>
      <c r="G904" s="27" t="s">
        <v>90</v>
      </c>
      <c r="H904" s="27" t="s">
        <v>720</v>
      </c>
      <c r="I904" s="27" t="s">
        <v>182</v>
      </c>
      <c r="J904" s="27" t="s">
        <v>2915</v>
      </c>
      <c r="K904" s="27" t="s">
        <v>288</v>
      </c>
      <c r="L904" s="27" t="s">
        <v>4866</v>
      </c>
      <c r="M904" s="27" t="s">
        <v>2115</v>
      </c>
      <c r="N904" s="28" t="s">
        <v>4867</v>
      </c>
      <c r="O904" s="27" t="s">
        <v>4868</v>
      </c>
      <c r="P904" s="27" t="s">
        <v>4869</v>
      </c>
      <c r="Q904" s="27">
        <v>1</v>
      </c>
      <c r="R904" s="27"/>
      <c r="S904" s="27"/>
      <c r="T904" s="27"/>
      <c r="U904" s="27"/>
      <c r="V904" s="27">
        <v>1</v>
      </c>
      <c r="W904" s="27"/>
      <c r="X904" s="27"/>
      <c r="Y904" s="27"/>
      <c r="Z904" s="27"/>
      <c r="AA904" s="28"/>
      <c r="AB904" s="27" t="s">
        <v>4870</v>
      </c>
      <c r="AC904" s="29"/>
      <c r="AD904" s="27"/>
      <c r="AE904" s="27"/>
      <c r="AF904" s="27">
        <v>46002.791666666701</v>
      </c>
      <c r="AG904" s="27"/>
      <c r="AH904" s="27"/>
      <c r="AI904" s="27"/>
      <c r="AJ904" s="27" t="s">
        <v>134</v>
      </c>
      <c r="AK904" s="27" t="s">
        <v>106</v>
      </c>
      <c r="AL904" s="27" t="s">
        <v>106</v>
      </c>
      <c r="AM904" s="27" t="s">
        <v>108</v>
      </c>
      <c r="AN9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9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4" s="27" t="str">
        <f>TEXT(casesIPO[[#This Row],[Created On]],"yyyy / mm")</f>
        <v>2026 / 02</v>
      </c>
      <c r="AS904" s="27" t="str">
        <f>casesIPO[[#This Row],[Interaction Type]]</f>
        <v>Return / Replace / Scrap</v>
      </c>
      <c r="AT90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05" spans="1:46" x14ac:dyDescent="0.25">
      <c r="A905" s="26">
        <v>46080.6778009259</v>
      </c>
      <c r="B905" s="27" t="s">
        <v>4871</v>
      </c>
      <c r="C905" s="27" t="s">
        <v>87</v>
      </c>
      <c r="D905" s="27" t="s">
        <v>4872</v>
      </c>
      <c r="E905" s="27" t="s">
        <v>4873</v>
      </c>
      <c r="F905" s="27"/>
      <c r="G905" s="27"/>
      <c r="H905" s="27" t="s">
        <v>17</v>
      </c>
      <c r="I905" s="27" t="s">
        <v>148</v>
      </c>
      <c r="J905" s="27" t="s">
        <v>149</v>
      </c>
      <c r="K905" s="27" t="s">
        <v>35</v>
      </c>
      <c r="L905" s="27" t="s">
        <v>4874</v>
      </c>
      <c r="M905" s="27" t="s">
        <v>4069</v>
      </c>
      <c r="N905" s="28" t="s">
        <v>2372</v>
      </c>
      <c r="O905" s="27" t="s">
        <v>2373</v>
      </c>
      <c r="P905" s="27" t="s">
        <v>2374</v>
      </c>
      <c r="Q905" s="27"/>
      <c r="R905" s="27" t="s">
        <v>17</v>
      </c>
      <c r="S905" s="27" t="s">
        <v>148</v>
      </c>
      <c r="T905" s="27" t="s">
        <v>149</v>
      </c>
      <c r="U905" s="27" t="s">
        <v>35</v>
      </c>
      <c r="V905" s="27">
        <v>1</v>
      </c>
      <c r="W905" s="27" t="s">
        <v>4875</v>
      </c>
      <c r="X905" s="27" t="s">
        <v>4876</v>
      </c>
      <c r="Y905" s="27"/>
      <c r="Z905" s="27" t="s">
        <v>101</v>
      </c>
      <c r="AA905" s="28"/>
      <c r="AB905" s="27"/>
      <c r="AC905" s="29"/>
      <c r="AD905" s="27"/>
      <c r="AE905" s="27"/>
      <c r="AF905" s="27">
        <v>45558</v>
      </c>
      <c r="AG905" s="27"/>
      <c r="AH905" s="27"/>
      <c r="AI905" s="27" t="s">
        <v>204</v>
      </c>
      <c r="AJ905" s="27" t="s">
        <v>134</v>
      </c>
      <c r="AK905" s="27" t="s">
        <v>857</v>
      </c>
      <c r="AL905" s="27" t="s">
        <v>857</v>
      </c>
      <c r="AM905" s="27" t="s">
        <v>108</v>
      </c>
      <c r="AN9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External Labor</v>
      </c>
      <c r="AP9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External Labor</v>
      </c>
      <c r="AQ9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5" s="27" t="str">
        <f>TEXT(casesIPO[[#This Row],[Created On]],"yyyy / mm")</f>
        <v>2026 / 02</v>
      </c>
      <c r="AS905" s="27" t="str">
        <f>casesIPO[[#This Row],[Interaction Type]]</f>
        <v>Warranty Service</v>
      </c>
      <c r="AT90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06" spans="1:46" x14ac:dyDescent="0.25">
      <c r="A906" s="26">
        <v>46076.374050925901</v>
      </c>
      <c r="B906" s="27" t="s">
        <v>4877</v>
      </c>
      <c r="C906" s="27" t="s">
        <v>87</v>
      </c>
      <c r="D906" s="27" t="s">
        <v>88</v>
      </c>
      <c r="E906" s="27" t="s">
        <v>285</v>
      </c>
      <c r="F906" s="27"/>
      <c r="G906" s="27"/>
      <c r="H906" s="27" t="s">
        <v>23</v>
      </c>
      <c r="I906" s="27" t="s">
        <v>91</v>
      </c>
      <c r="J906" s="27" t="s">
        <v>4878</v>
      </c>
      <c r="K906" s="27" t="s">
        <v>33</v>
      </c>
      <c r="L906" s="27" t="s">
        <v>4879</v>
      </c>
      <c r="M906" s="27" t="s">
        <v>4880</v>
      </c>
      <c r="N906" s="28" t="s">
        <v>4881</v>
      </c>
      <c r="O906" s="27" t="s">
        <v>4882</v>
      </c>
      <c r="P906" s="27"/>
      <c r="Q906" s="27"/>
      <c r="R906" s="27" t="s">
        <v>23</v>
      </c>
      <c r="S906" s="27" t="s">
        <v>91</v>
      </c>
      <c r="T906" s="27" t="s">
        <v>4878</v>
      </c>
      <c r="U906" s="27" t="s">
        <v>33</v>
      </c>
      <c r="V906" s="27">
        <v>3</v>
      </c>
      <c r="W906" s="27" t="s">
        <v>4883</v>
      </c>
      <c r="X906" s="27" t="s">
        <v>4884</v>
      </c>
      <c r="Y906" s="27"/>
      <c r="Z906" s="27" t="s">
        <v>285</v>
      </c>
      <c r="AA906" s="28"/>
      <c r="AB906" s="27" t="s">
        <v>4885</v>
      </c>
      <c r="AC906" s="29"/>
      <c r="AD906" s="27"/>
      <c r="AE906" s="27"/>
      <c r="AF906" s="27">
        <v>46070.791666666701</v>
      </c>
      <c r="AG906" s="27"/>
      <c r="AH906" s="27"/>
      <c r="AI906" s="27" t="s">
        <v>178</v>
      </c>
      <c r="AJ906" s="27" t="s">
        <v>105</v>
      </c>
      <c r="AK906" s="27" t="s">
        <v>3235</v>
      </c>
      <c r="AL906" s="27" t="s">
        <v>3235</v>
      </c>
      <c r="AM906" s="27" t="s">
        <v>159</v>
      </c>
      <c r="AN9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Wrong Shipping Method</v>
      </c>
      <c r="AP9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Shipping Method</v>
      </c>
      <c r="AQ9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6" s="27" t="str">
        <f>TEXT(casesIPO[[#This Row],[Created On]],"yyyy / mm")</f>
        <v>2026 / 02</v>
      </c>
      <c r="AS906" s="27" t="str">
        <f>casesIPO[[#This Row],[Interaction Type]]</f>
        <v>Return / Replace / Scrap</v>
      </c>
      <c r="AT90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07" spans="1:46" x14ac:dyDescent="0.25">
      <c r="A907" s="26">
        <v>46076.375532407401</v>
      </c>
      <c r="B907" s="27" t="s">
        <v>4886</v>
      </c>
      <c r="C907" s="27" t="s">
        <v>87</v>
      </c>
      <c r="D907" s="27" t="s">
        <v>194</v>
      </c>
      <c r="E907" s="27" t="s">
        <v>195</v>
      </c>
      <c r="F907" s="27"/>
      <c r="G907" s="27"/>
      <c r="H907" s="27" t="s">
        <v>286</v>
      </c>
      <c r="I907" s="27" t="s">
        <v>148</v>
      </c>
      <c r="J907" s="27" t="s">
        <v>304</v>
      </c>
      <c r="K907" s="27" t="s">
        <v>288</v>
      </c>
      <c r="L907" s="27" t="s">
        <v>4887</v>
      </c>
      <c r="M907" s="27" t="s">
        <v>4888</v>
      </c>
      <c r="N907" s="28" t="s">
        <v>4889</v>
      </c>
      <c r="O907" s="27" t="s">
        <v>4890</v>
      </c>
      <c r="P907" s="27" t="s">
        <v>4891</v>
      </c>
      <c r="Q907" s="27">
        <v>24</v>
      </c>
      <c r="R907" s="27" t="s">
        <v>286</v>
      </c>
      <c r="S907" s="27" t="s">
        <v>148</v>
      </c>
      <c r="T907" s="27" t="s">
        <v>304</v>
      </c>
      <c r="U907" s="27" t="s">
        <v>288</v>
      </c>
      <c r="V907" s="27">
        <v>4</v>
      </c>
      <c r="W907" s="27" t="s">
        <v>427</v>
      </c>
      <c r="X907" s="27" t="s">
        <v>2147</v>
      </c>
      <c r="Y907" s="27"/>
      <c r="Z907" s="27" t="s">
        <v>429</v>
      </c>
      <c r="AA907" s="28"/>
      <c r="AB907" s="27" t="s">
        <v>4892</v>
      </c>
      <c r="AC907" s="29"/>
      <c r="AD907" s="27"/>
      <c r="AE907" s="27"/>
      <c r="AF907" s="27">
        <v>46051.791666666701</v>
      </c>
      <c r="AG907" s="27"/>
      <c r="AH907" s="27"/>
      <c r="AI907" s="27" t="s">
        <v>204</v>
      </c>
      <c r="AJ907" s="27" t="s">
        <v>105</v>
      </c>
      <c r="AK907" s="27" t="s">
        <v>2035</v>
      </c>
      <c r="AL907" s="27" t="s">
        <v>2035</v>
      </c>
      <c r="AM907" s="27" t="s">
        <v>299</v>
      </c>
      <c r="AN9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9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7" s="27" t="str">
        <f>TEXT(casesIPO[[#This Row],[Created On]],"yyyy / mm")</f>
        <v>2026 / 02</v>
      </c>
      <c r="AS907" s="27" t="str">
        <f>casesIPO[[#This Row],[Interaction Type]]</f>
        <v>Credit / Debit Request</v>
      </c>
      <c r="AT90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08" spans="1:46" x14ac:dyDescent="0.25">
      <c r="A908" s="26">
        <v>46076.380370370403</v>
      </c>
      <c r="B908" s="27" t="s">
        <v>4893</v>
      </c>
      <c r="C908" s="27" t="s">
        <v>87</v>
      </c>
      <c r="D908" s="27" t="s">
        <v>194</v>
      </c>
      <c r="E908" s="27" t="s">
        <v>195</v>
      </c>
      <c r="F908" s="27"/>
      <c r="G908" s="27"/>
      <c r="H908" s="27" t="s">
        <v>286</v>
      </c>
      <c r="I908" s="27" t="s">
        <v>148</v>
      </c>
      <c r="J908" s="27" t="s">
        <v>304</v>
      </c>
      <c r="K908" s="27" t="s">
        <v>288</v>
      </c>
      <c r="L908" s="27" t="s">
        <v>4894</v>
      </c>
      <c r="M908" s="27" t="s">
        <v>4888</v>
      </c>
      <c r="N908" s="28" t="s">
        <v>4895</v>
      </c>
      <c r="O908" s="27" t="s">
        <v>4896</v>
      </c>
      <c r="P908" s="27" t="s">
        <v>4897</v>
      </c>
      <c r="Q908" s="27">
        <v>13</v>
      </c>
      <c r="R908" s="27" t="s">
        <v>286</v>
      </c>
      <c r="S908" s="27" t="s">
        <v>148</v>
      </c>
      <c r="T908" s="27" t="s">
        <v>304</v>
      </c>
      <c r="U908" s="27" t="s">
        <v>288</v>
      </c>
      <c r="V908" s="27">
        <v>200</v>
      </c>
      <c r="W908" s="27" t="s">
        <v>427</v>
      </c>
      <c r="X908" s="27" t="s">
        <v>2147</v>
      </c>
      <c r="Y908" s="27"/>
      <c r="Z908" s="27" t="s">
        <v>429</v>
      </c>
      <c r="AA908" s="28"/>
      <c r="AB908" s="27" t="s">
        <v>4898</v>
      </c>
      <c r="AC908" s="29"/>
      <c r="AD908" s="27"/>
      <c r="AE908" s="27"/>
      <c r="AF908" s="27">
        <v>46053.791666666701</v>
      </c>
      <c r="AG908" s="27"/>
      <c r="AH908" s="27"/>
      <c r="AI908" s="27" t="s">
        <v>204</v>
      </c>
      <c r="AJ908" s="27" t="s">
        <v>105</v>
      </c>
      <c r="AK908" s="27" t="s">
        <v>2035</v>
      </c>
      <c r="AL908" s="27" t="s">
        <v>2035</v>
      </c>
      <c r="AM908" s="27" t="s">
        <v>299</v>
      </c>
      <c r="AN9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9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8" s="27" t="str">
        <f>TEXT(casesIPO[[#This Row],[Created On]],"yyyy / mm")</f>
        <v>2026 / 02</v>
      </c>
      <c r="AS908" s="27" t="str">
        <f>casesIPO[[#This Row],[Interaction Type]]</f>
        <v>Credit / Debit Request</v>
      </c>
      <c r="AT90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09" spans="1:46" x14ac:dyDescent="0.25">
      <c r="A909" s="26">
        <v>46076.398217592599</v>
      </c>
      <c r="B909" s="27" t="s">
        <v>4899</v>
      </c>
      <c r="C909" s="27" t="s">
        <v>87</v>
      </c>
      <c r="D909" s="27" t="s">
        <v>194</v>
      </c>
      <c r="E909" s="27" t="s">
        <v>195</v>
      </c>
      <c r="F909" s="27"/>
      <c r="G909" s="27"/>
      <c r="H909" s="27" t="s">
        <v>286</v>
      </c>
      <c r="I909" s="27" t="s">
        <v>148</v>
      </c>
      <c r="J909" s="27" t="s">
        <v>304</v>
      </c>
      <c r="K909" s="27" t="s">
        <v>288</v>
      </c>
      <c r="L909" s="27" t="s">
        <v>4900</v>
      </c>
      <c r="M909" s="27" t="s">
        <v>4888</v>
      </c>
      <c r="N909" s="28" t="s">
        <v>4901</v>
      </c>
      <c r="O909" s="27" t="s">
        <v>4902</v>
      </c>
      <c r="P909" s="27" t="s">
        <v>4903</v>
      </c>
      <c r="Q909" s="27">
        <v>3</v>
      </c>
      <c r="R909" s="27" t="s">
        <v>286</v>
      </c>
      <c r="S909" s="27" t="s">
        <v>148</v>
      </c>
      <c r="T909" s="27" t="s">
        <v>304</v>
      </c>
      <c r="U909" s="27" t="s">
        <v>288</v>
      </c>
      <c r="V909" s="27">
        <v>2</v>
      </c>
      <c r="W909" s="27" t="s">
        <v>427</v>
      </c>
      <c r="X909" s="27" t="s">
        <v>2147</v>
      </c>
      <c r="Y909" s="27"/>
      <c r="Z909" s="27" t="s">
        <v>429</v>
      </c>
      <c r="AA909" s="28"/>
      <c r="AB909" s="27" t="s">
        <v>4904</v>
      </c>
      <c r="AC909" s="29"/>
      <c r="AD909" s="27"/>
      <c r="AE909" s="27"/>
      <c r="AF909" s="27">
        <v>46056.791666666701</v>
      </c>
      <c r="AG909" s="27"/>
      <c r="AH909" s="27"/>
      <c r="AI909" s="27" t="s">
        <v>204</v>
      </c>
      <c r="AJ909" s="27" t="s">
        <v>105</v>
      </c>
      <c r="AK909" s="27" t="s">
        <v>2035</v>
      </c>
      <c r="AL909" s="27" t="s">
        <v>2035</v>
      </c>
      <c r="AM909" s="27" t="s">
        <v>299</v>
      </c>
      <c r="AN9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9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9" s="27" t="str">
        <f>TEXT(casesIPO[[#This Row],[Created On]],"yyyy / mm")</f>
        <v>2026 / 02</v>
      </c>
      <c r="AS909" s="27" t="str">
        <f>casesIPO[[#This Row],[Interaction Type]]</f>
        <v>Credit / Debit Request</v>
      </c>
      <c r="AT90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10" spans="1:46" x14ac:dyDescent="0.25">
      <c r="A910" s="26">
        <v>46076.398217592599</v>
      </c>
      <c r="B910" s="27" t="s">
        <v>4899</v>
      </c>
      <c r="C910" s="27" t="s">
        <v>87</v>
      </c>
      <c r="D910" s="27" t="s">
        <v>194</v>
      </c>
      <c r="E910" s="27" t="s">
        <v>195</v>
      </c>
      <c r="F910" s="27"/>
      <c r="G910" s="27"/>
      <c r="H910" s="27" t="s">
        <v>286</v>
      </c>
      <c r="I910" s="27" t="s">
        <v>148</v>
      </c>
      <c r="J910" s="27" t="s">
        <v>304</v>
      </c>
      <c r="K910" s="27" t="s">
        <v>288</v>
      </c>
      <c r="L910" s="27" t="s">
        <v>4900</v>
      </c>
      <c r="M910" s="27" t="s">
        <v>4888</v>
      </c>
      <c r="N910" s="28" t="s">
        <v>4901</v>
      </c>
      <c r="O910" s="27" t="s">
        <v>4902</v>
      </c>
      <c r="P910" s="27" t="s">
        <v>4903</v>
      </c>
      <c r="Q910" s="27">
        <v>32</v>
      </c>
      <c r="R910" s="27" t="s">
        <v>286</v>
      </c>
      <c r="S910" s="27" t="s">
        <v>148</v>
      </c>
      <c r="T910" s="27" t="s">
        <v>304</v>
      </c>
      <c r="U910" s="27" t="s">
        <v>288</v>
      </c>
      <c r="V910" s="27">
        <v>4</v>
      </c>
      <c r="W910" s="27" t="s">
        <v>427</v>
      </c>
      <c r="X910" s="27" t="s">
        <v>2147</v>
      </c>
      <c r="Y910" s="27"/>
      <c r="Z910" s="27" t="s">
        <v>429</v>
      </c>
      <c r="AA910" s="28"/>
      <c r="AB910" s="27" t="s">
        <v>4905</v>
      </c>
      <c r="AC910" s="29"/>
      <c r="AD910" s="27"/>
      <c r="AE910" s="27"/>
      <c r="AF910" s="27">
        <v>46056.791666666701</v>
      </c>
      <c r="AG910" s="27"/>
      <c r="AH910" s="27"/>
      <c r="AI910" s="27" t="s">
        <v>204</v>
      </c>
      <c r="AJ910" s="27" t="s">
        <v>105</v>
      </c>
      <c r="AK910" s="27" t="s">
        <v>2035</v>
      </c>
      <c r="AL910" s="27" t="s">
        <v>2035</v>
      </c>
      <c r="AM910" s="27" t="s">
        <v>299</v>
      </c>
      <c r="AN9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9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0" s="27" t="str">
        <f>TEXT(casesIPO[[#This Row],[Created On]],"yyyy / mm")</f>
        <v>2026 / 02</v>
      </c>
      <c r="AS910" s="27" t="str">
        <f>casesIPO[[#This Row],[Interaction Type]]</f>
        <v>Credit / Debit Request</v>
      </c>
      <c r="AT91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11" spans="1:46" x14ac:dyDescent="0.25">
      <c r="A911" s="26">
        <v>46076.398217592599</v>
      </c>
      <c r="B911" s="27" t="s">
        <v>4899</v>
      </c>
      <c r="C911" s="27" t="s">
        <v>87</v>
      </c>
      <c r="D911" s="27" t="s">
        <v>194</v>
      </c>
      <c r="E911" s="27" t="s">
        <v>195</v>
      </c>
      <c r="F911" s="27"/>
      <c r="G911" s="27"/>
      <c r="H911" s="27" t="s">
        <v>286</v>
      </c>
      <c r="I911" s="27" t="s">
        <v>148</v>
      </c>
      <c r="J911" s="27" t="s">
        <v>304</v>
      </c>
      <c r="K911" s="27" t="s">
        <v>288</v>
      </c>
      <c r="L911" s="27" t="s">
        <v>4900</v>
      </c>
      <c r="M911" s="27" t="s">
        <v>4888</v>
      </c>
      <c r="N911" s="28" t="s">
        <v>4901</v>
      </c>
      <c r="O911" s="27" t="s">
        <v>4902</v>
      </c>
      <c r="P911" s="27" t="s">
        <v>4903</v>
      </c>
      <c r="Q911" s="27">
        <v>63</v>
      </c>
      <c r="R911" s="27" t="s">
        <v>286</v>
      </c>
      <c r="S911" s="27" t="s">
        <v>148</v>
      </c>
      <c r="T911" s="27" t="s">
        <v>304</v>
      </c>
      <c r="U911" s="27" t="s">
        <v>288</v>
      </c>
      <c r="V911" s="27">
        <v>200</v>
      </c>
      <c r="W911" s="27" t="s">
        <v>427</v>
      </c>
      <c r="X911" s="27" t="s">
        <v>2147</v>
      </c>
      <c r="Y911" s="27"/>
      <c r="Z911" s="27" t="s">
        <v>429</v>
      </c>
      <c r="AA911" s="28"/>
      <c r="AB911" s="27" t="s">
        <v>4906</v>
      </c>
      <c r="AC911" s="29"/>
      <c r="AD911" s="27"/>
      <c r="AE911" s="27"/>
      <c r="AF911" s="27">
        <v>46056.791666666701</v>
      </c>
      <c r="AG911" s="27"/>
      <c r="AH911" s="27"/>
      <c r="AI911" s="27" t="s">
        <v>204</v>
      </c>
      <c r="AJ911" s="27" t="s">
        <v>105</v>
      </c>
      <c r="AK911" s="27" t="s">
        <v>2035</v>
      </c>
      <c r="AL911" s="27" t="s">
        <v>2035</v>
      </c>
      <c r="AM911" s="27" t="s">
        <v>299</v>
      </c>
      <c r="AN9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9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1" s="27" t="str">
        <f>TEXT(casesIPO[[#This Row],[Created On]],"yyyy / mm")</f>
        <v>2026 / 02</v>
      </c>
      <c r="AS911" s="27" t="str">
        <f>casesIPO[[#This Row],[Interaction Type]]</f>
        <v>Credit / Debit Request</v>
      </c>
      <c r="AT9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12" spans="1:46" x14ac:dyDescent="0.25">
      <c r="A912" s="26">
        <v>46076.405590277798</v>
      </c>
      <c r="B912" s="27" t="s">
        <v>4907</v>
      </c>
      <c r="C912" s="27" t="s">
        <v>87</v>
      </c>
      <c r="D912" s="27" t="s">
        <v>194</v>
      </c>
      <c r="E912" s="27" t="s">
        <v>195</v>
      </c>
      <c r="F912" s="27"/>
      <c r="G912" s="27"/>
      <c r="H912" s="27" t="s">
        <v>286</v>
      </c>
      <c r="I912" s="27" t="s">
        <v>148</v>
      </c>
      <c r="J912" s="27" t="s">
        <v>304</v>
      </c>
      <c r="K912" s="27" t="s">
        <v>288</v>
      </c>
      <c r="L912" s="27" t="s">
        <v>4908</v>
      </c>
      <c r="M912" s="27" t="s">
        <v>4888</v>
      </c>
      <c r="N912" s="28" t="s">
        <v>4909</v>
      </c>
      <c r="O912" s="27" t="s">
        <v>4910</v>
      </c>
      <c r="P912" s="27" t="s">
        <v>4911</v>
      </c>
      <c r="Q912" s="27"/>
      <c r="R912" s="27" t="s">
        <v>286</v>
      </c>
      <c r="S912" s="27" t="s">
        <v>148</v>
      </c>
      <c r="T912" s="27" t="s">
        <v>304</v>
      </c>
      <c r="U912" s="27" t="s">
        <v>288</v>
      </c>
      <c r="V912" s="27">
        <v>4</v>
      </c>
      <c r="W912" s="27" t="s">
        <v>427</v>
      </c>
      <c r="X912" s="27" t="s">
        <v>2147</v>
      </c>
      <c r="Y912" s="27"/>
      <c r="Z912" s="27" t="s">
        <v>429</v>
      </c>
      <c r="AA912" s="28"/>
      <c r="AB912" s="27" t="s">
        <v>4912</v>
      </c>
      <c r="AC912" s="29"/>
      <c r="AD912" s="27"/>
      <c r="AE912" s="27"/>
      <c r="AF912" s="27">
        <v>46056.791666666701</v>
      </c>
      <c r="AG912" s="27"/>
      <c r="AH912" s="27"/>
      <c r="AI912" s="27" t="s">
        <v>204</v>
      </c>
      <c r="AJ912" s="27" t="s">
        <v>105</v>
      </c>
      <c r="AK912" s="27" t="s">
        <v>2035</v>
      </c>
      <c r="AL912" s="27" t="s">
        <v>2035</v>
      </c>
      <c r="AM912" s="27" t="s">
        <v>299</v>
      </c>
      <c r="AN9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9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2" s="27" t="str">
        <f>TEXT(casesIPO[[#This Row],[Created On]],"yyyy / mm")</f>
        <v>2026 / 02</v>
      </c>
      <c r="AS912" s="27" t="str">
        <f>casesIPO[[#This Row],[Interaction Type]]</f>
        <v>Credit / Debit Request</v>
      </c>
      <c r="AT9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13" spans="1:46" x14ac:dyDescent="0.25">
      <c r="A913" s="26">
        <v>46076.412037037</v>
      </c>
      <c r="B913" s="27" t="s">
        <v>4913</v>
      </c>
      <c r="C913" s="27" t="s">
        <v>87</v>
      </c>
      <c r="D913" s="27" t="s">
        <v>88</v>
      </c>
      <c r="E913" s="27" t="s">
        <v>285</v>
      </c>
      <c r="F913" s="27"/>
      <c r="G913" s="27"/>
      <c r="H913" s="27" t="s">
        <v>286</v>
      </c>
      <c r="I913" s="27" t="s">
        <v>148</v>
      </c>
      <c r="J913" s="27" t="s">
        <v>1828</v>
      </c>
      <c r="K913" s="27" t="s">
        <v>32</v>
      </c>
      <c r="L913" s="27" t="s">
        <v>4914</v>
      </c>
      <c r="M913" s="27" t="s">
        <v>4915</v>
      </c>
      <c r="N913" s="28" t="s">
        <v>4916</v>
      </c>
      <c r="O913" s="27" t="s">
        <v>4917</v>
      </c>
      <c r="P913" s="27" t="s">
        <v>4918</v>
      </c>
      <c r="Q913" s="27"/>
      <c r="R913" s="27" t="s">
        <v>286</v>
      </c>
      <c r="S913" s="27" t="s">
        <v>148</v>
      </c>
      <c r="T913" s="27" t="s">
        <v>1828</v>
      </c>
      <c r="U913" s="27" t="s">
        <v>32</v>
      </c>
      <c r="V913" s="27">
        <v>20</v>
      </c>
      <c r="W913" s="27" t="s">
        <v>300</v>
      </c>
      <c r="X913" s="27" t="s">
        <v>301</v>
      </c>
      <c r="Y913" s="27"/>
      <c r="Z913" s="27" t="s">
        <v>296</v>
      </c>
      <c r="AA913" s="28"/>
      <c r="AB913" s="27" t="s">
        <v>4919</v>
      </c>
      <c r="AC913" s="29"/>
      <c r="AD913" s="27"/>
      <c r="AE913" s="27"/>
      <c r="AF913" s="27">
        <v>46050.791666666701</v>
      </c>
      <c r="AG913" s="27"/>
      <c r="AH913" s="27"/>
      <c r="AI913" s="27" t="s">
        <v>104</v>
      </c>
      <c r="AJ913" s="27" t="s">
        <v>105</v>
      </c>
      <c r="AK913" s="27" t="s">
        <v>2035</v>
      </c>
      <c r="AL913" s="27" t="s">
        <v>2035</v>
      </c>
      <c r="AM913" s="27" t="s">
        <v>299</v>
      </c>
      <c r="AN9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9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9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3" s="27" t="str">
        <f>TEXT(casesIPO[[#This Row],[Created On]],"yyyy / mm")</f>
        <v>2026 / 02</v>
      </c>
      <c r="AS913" s="27" t="str">
        <f>casesIPO[[#This Row],[Interaction Type]]</f>
        <v>Return / Replace / Scrap</v>
      </c>
      <c r="AT91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14" spans="1:46" x14ac:dyDescent="0.25">
      <c r="A914" s="26">
        <v>46076.472928240699</v>
      </c>
      <c r="B914" s="27" t="s">
        <v>4920</v>
      </c>
      <c r="C914" s="27" t="s">
        <v>87</v>
      </c>
      <c r="D914" s="27" t="s">
        <v>88</v>
      </c>
      <c r="E914" s="27" t="s">
        <v>110</v>
      </c>
      <c r="F914" s="27"/>
      <c r="G914" s="27"/>
      <c r="H914" s="27" t="s">
        <v>286</v>
      </c>
      <c r="I914" s="27" t="s">
        <v>148</v>
      </c>
      <c r="J914" s="27" t="s">
        <v>304</v>
      </c>
      <c r="K914" s="27" t="s">
        <v>32</v>
      </c>
      <c r="L914" s="27" t="s">
        <v>4921</v>
      </c>
      <c r="M914" s="27" t="s">
        <v>4922</v>
      </c>
      <c r="N914" s="28" t="s">
        <v>4923</v>
      </c>
      <c r="O914" s="27" t="s">
        <v>4924</v>
      </c>
      <c r="P914" s="27" t="s">
        <v>4925</v>
      </c>
      <c r="Q914" s="27">
        <v>1</v>
      </c>
      <c r="R914" s="27" t="s">
        <v>286</v>
      </c>
      <c r="S914" s="27" t="s">
        <v>148</v>
      </c>
      <c r="T914" s="27" t="s">
        <v>304</v>
      </c>
      <c r="U914" s="27" t="s">
        <v>32</v>
      </c>
      <c r="V914" s="27">
        <v>2</v>
      </c>
      <c r="W914" s="27" t="s">
        <v>1034</v>
      </c>
      <c r="X914" s="27" t="s">
        <v>1035</v>
      </c>
      <c r="Y914" s="27"/>
      <c r="Z914" s="27" t="s">
        <v>53</v>
      </c>
      <c r="AA914" s="28"/>
      <c r="AB914" s="27"/>
      <c r="AC914" s="29"/>
      <c r="AD914" s="27"/>
      <c r="AE914" s="27"/>
      <c r="AF914" s="27">
        <v>46070.791666666701</v>
      </c>
      <c r="AG914" s="27"/>
      <c r="AH914" s="27"/>
      <c r="AI914" s="27" t="s">
        <v>104</v>
      </c>
      <c r="AJ914" s="27" t="s">
        <v>105</v>
      </c>
      <c r="AK914" s="27" t="s">
        <v>2035</v>
      </c>
      <c r="AL914" s="27" t="s">
        <v>2035</v>
      </c>
      <c r="AM914" s="27" t="s">
        <v>299</v>
      </c>
      <c r="AN9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9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9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4" s="27" t="str">
        <f>TEXT(casesIPO[[#This Row],[Created On]],"yyyy / mm")</f>
        <v>2026 / 02</v>
      </c>
      <c r="AS914" s="27" t="str">
        <f>casesIPO[[#This Row],[Interaction Type]]</f>
        <v>Return / Replace / Scrap</v>
      </c>
      <c r="AT91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15" spans="1:46" x14ac:dyDescent="0.25">
      <c r="A915" s="26">
        <v>46076.556655092601</v>
      </c>
      <c r="B915" s="27" t="s">
        <v>4926</v>
      </c>
      <c r="C915" s="27" t="s">
        <v>87</v>
      </c>
      <c r="D915" s="27" t="s">
        <v>88</v>
      </c>
      <c r="E915" s="27" t="s">
        <v>285</v>
      </c>
      <c r="F915" s="27"/>
      <c r="G915" s="27"/>
      <c r="H915" s="27" t="s">
        <v>12</v>
      </c>
      <c r="I915" s="27" t="s">
        <v>111</v>
      </c>
      <c r="J915" s="27" t="s">
        <v>591</v>
      </c>
      <c r="K915" s="27" t="s">
        <v>33</v>
      </c>
      <c r="L915" s="27" t="s">
        <v>4927</v>
      </c>
      <c r="M915" s="27" t="s">
        <v>253</v>
      </c>
      <c r="N915" s="28" t="s">
        <v>4928</v>
      </c>
      <c r="O915" s="27" t="s">
        <v>4929</v>
      </c>
      <c r="P915" s="27" t="s">
        <v>4930</v>
      </c>
      <c r="Q915" s="27">
        <v>7</v>
      </c>
      <c r="R915" s="27" t="s">
        <v>12</v>
      </c>
      <c r="S915" s="27" t="s">
        <v>111</v>
      </c>
      <c r="T915" s="27" t="s">
        <v>591</v>
      </c>
      <c r="U915" s="27" t="s">
        <v>33</v>
      </c>
      <c r="V915" s="27">
        <v>1</v>
      </c>
      <c r="W915" s="27" t="s">
        <v>155</v>
      </c>
      <c r="X915" s="27" t="s">
        <v>156</v>
      </c>
      <c r="Y915" s="27"/>
      <c r="Z915" s="27" t="s">
        <v>101</v>
      </c>
      <c r="AA915" s="28"/>
      <c r="AB915" s="27" t="s">
        <v>597</v>
      </c>
      <c r="AC915" s="29"/>
      <c r="AD915" s="27"/>
      <c r="AE915" s="27"/>
      <c r="AF915" s="27">
        <v>46072.791666666701</v>
      </c>
      <c r="AG915" s="27"/>
      <c r="AH915" s="27"/>
      <c r="AI915" s="27" t="s">
        <v>104</v>
      </c>
      <c r="AJ915" s="27" t="s">
        <v>105</v>
      </c>
      <c r="AK915" s="27" t="s">
        <v>106</v>
      </c>
      <c r="AL915" s="27" t="s">
        <v>122</v>
      </c>
      <c r="AM915" s="27" t="s">
        <v>108</v>
      </c>
      <c r="AN9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9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5" s="27" t="str">
        <f>TEXT(casesIPO[[#This Row],[Created On]],"yyyy / mm")</f>
        <v>2026 / 02</v>
      </c>
      <c r="AS915" s="27" t="str">
        <f>casesIPO[[#This Row],[Interaction Type]]</f>
        <v>Return / Replace / Scrap</v>
      </c>
      <c r="AT91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16" spans="1:46" x14ac:dyDescent="0.25">
      <c r="A916" s="26">
        <v>46077.502951388902</v>
      </c>
      <c r="B916" s="27" t="s">
        <v>4931</v>
      </c>
      <c r="C916" s="27" t="s">
        <v>87</v>
      </c>
      <c r="D916" s="27" t="s">
        <v>88</v>
      </c>
      <c r="E916" s="27" t="s">
        <v>89</v>
      </c>
      <c r="F916" s="27"/>
      <c r="G916" s="27" t="s">
        <v>90</v>
      </c>
      <c r="H916" s="27" t="s">
        <v>23</v>
      </c>
      <c r="I916" s="27" t="s">
        <v>91</v>
      </c>
      <c r="J916" s="27" t="s">
        <v>251</v>
      </c>
      <c r="K916" s="27" t="s">
        <v>33</v>
      </c>
      <c r="L916" s="27" t="s">
        <v>4932</v>
      </c>
      <c r="M916" s="27" t="s">
        <v>4933</v>
      </c>
      <c r="N916" s="28" t="s">
        <v>4934</v>
      </c>
      <c r="O916" s="27" t="s">
        <v>4935</v>
      </c>
      <c r="P916" s="27" t="s">
        <v>4936</v>
      </c>
      <c r="Q916" s="27"/>
      <c r="R916" s="27" t="s">
        <v>23</v>
      </c>
      <c r="S916" s="27" t="s">
        <v>91</v>
      </c>
      <c r="T916" s="27" t="s">
        <v>251</v>
      </c>
      <c r="U916" s="27" t="s">
        <v>33</v>
      </c>
      <c r="V916" s="27">
        <v>1</v>
      </c>
      <c r="W916" s="27" t="s">
        <v>98</v>
      </c>
      <c r="X916" s="27" t="s">
        <v>544</v>
      </c>
      <c r="Y916" s="27" t="s">
        <v>3297</v>
      </c>
      <c r="Z916" s="27" t="s">
        <v>101</v>
      </c>
      <c r="AA916" s="28"/>
      <c r="AB916" s="27"/>
      <c r="AC916" s="29" t="s">
        <v>1635</v>
      </c>
      <c r="AD916" s="27"/>
      <c r="AE916" s="27"/>
      <c r="AF916" s="27">
        <v>45817.833333333299</v>
      </c>
      <c r="AG916" s="27"/>
      <c r="AH916" s="27"/>
      <c r="AI916" s="27" t="s">
        <v>104</v>
      </c>
      <c r="AJ916" s="27" t="s">
        <v>105</v>
      </c>
      <c r="AK916" s="27" t="s">
        <v>1975</v>
      </c>
      <c r="AL916" s="27" t="s">
        <v>792</v>
      </c>
      <c r="AM916" s="27" t="s">
        <v>108</v>
      </c>
      <c r="AN9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9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Broken Components</v>
      </c>
      <c r="AR916" s="27" t="str">
        <f>TEXT(casesIPO[[#This Row],[Created On]],"yyyy / mm")</f>
        <v>2026 / 02</v>
      </c>
      <c r="AS916" s="27" t="str">
        <f>casesIPO[[#This Row],[Interaction Type]]</f>
        <v>Return / Replace / Scrap</v>
      </c>
      <c r="AT9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17" spans="1:46" x14ac:dyDescent="0.25">
      <c r="A917" s="26">
        <v>46077.621736111098</v>
      </c>
      <c r="B917" s="27" t="s">
        <v>4937</v>
      </c>
      <c r="C917" s="27" t="s">
        <v>87</v>
      </c>
      <c r="D917" s="27" t="s">
        <v>88</v>
      </c>
      <c r="E917" s="27" t="s">
        <v>89</v>
      </c>
      <c r="F917" s="27"/>
      <c r="G917" s="27" t="s">
        <v>168</v>
      </c>
      <c r="H917" s="27" t="s">
        <v>17</v>
      </c>
      <c r="I917" s="27" t="s">
        <v>148</v>
      </c>
      <c r="J917" s="27" t="s">
        <v>800</v>
      </c>
      <c r="K917" s="27" t="s">
        <v>31</v>
      </c>
      <c r="L917" s="27" t="s">
        <v>4938</v>
      </c>
      <c r="M917" s="27" t="s">
        <v>4939</v>
      </c>
      <c r="N917" s="28" t="s">
        <v>4940</v>
      </c>
      <c r="O917" s="27" t="s">
        <v>4941</v>
      </c>
      <c r="P917" s="27"/>
      <c r="Q917" s="27"/>
      <c r="R917" s="27" t="s">
        <v>17</v>
      </c>
      <c r="S917" s="27" t="s">
        <v>148</v>
      </c>
      <c r="T917" s="27" t="s">
        <v>800</v>
      </c>
      <c r="U917" s="27" t="s">
        <v>31</v>
      </c>
      <c r="V917" s="27">
        <v>6</v>
      </c>
      <c r="W917" s="27" t="s">
        <v>266</v>
      </c>
      <c r="X917" s="27" t="s">
        <v>175</v>
      </c>
      <c r="Y917" s="27" t="s">
        <v>267</v>
      </c>
      <c r="Z917" s="27" t="s">
        <v>101</v>
      </c>
      <c r="AA917" s="28"/>
      <c r="AB917" s="27" t="s">
        <v>972</v>
      </c>
      <c r="AC917" s="29" t="s">
        <v>802</v>
      </c>
      <c r="AD917" s="27"/>
      <c r="AE917" s="27"/>
      <c r="AF917" s="27"/>
      <c r="AG917" s="27">
        <v>45362.041666666701</v>
      </c>
      <c r="AH917" s="27"/>
      <c r="AI917" s="27" t="s">
        <v>104</v>
      </c>
      <c r="AJ917" s="27" t="s">
        <v>105</v>
      </c>
      <c r="AK917" s="27" t="s">
        <v>4942</v>
      </c>
      <c r="AL917" s="27" t="s">
        <v>408</v>
      </c>
      <c r="AM917" s="27" t="s">
        <v>108</v>
      </c>
      <c r="AN9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9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917" s="27" t="str">
        <f>TEXT(casesIPO[[#This Row],[Created On]],"yyyy / mm")</f>
        <v>2026 / 02</v>
      </c>
      <c r="AS917" s="27" t="str">
        <f>casesIPO[[#This Row],[Interaction Type]]</f>
        <v>Return / Replace / Scrap</v>
      </c>
      <c r="AT9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18" spans="1:46" x14ac:dyDescent="0.25">
      <c r="A918" s="26">
        <v>46077.761724536998</v>
      </c>
      <c r="B918" s="27" t="s">
        <v>4943</v>
      </c>
      <c r="C918" s="27" t="s">
        <v>87</v>
      </c>
      <c r="D918" s="27" t="s">
        <v>88</v>
      </c>
      <c r="E918" s="27" t="s">
        <v>110</v>
      </c>
      <c r="F918" s="27"/>
      <c r="G918" s="27"/>
      <c r="H918" s="27" t="s">
        <v>720</v>
      </c>
      <c r="I918" s="27" t="s">
        <v>148</v>
      </c>
      <c r="J918" s="27" t="s">
        <v>1248</v>
      </c>
      <c r="K918" s="27" t="s">
        <v>31</v>
      </c>
      <c r="L918" s="27" t="s">
        <v>4944</v>
      </c>
      <c r="M918" s="27" t="s">
        <v>975</v>
      </c>
      <c r="N918" s="28" t="s">
        <v>4945</v>
      </c>
      <c r="O918" s="27" t="s">
        <v>4946</v>
      </c>
      <c r="P918" s="27" t="s">
        <v>4947</v>
      </c>
      <c r="Q918" s="27"/>
      <c r="R918" s="27"/>
      <c r="S918" s="27"/>
      <c r="T918" s="27"/>
      <c r="U918" s="27"/>
      <c r="V918" s="27">
        <v>1</v>
      </c>
      <c r="W918" s="27"/>
      <c r="X918" s="27"/>
      <c r="Y918" s="27"/>
      <c r="Z918" s="27"/>
      <c r="AA918" s="28"/>
      <c r="AB918" s="27" t="s">
        <v>4948</v>
      </c>
      <c r="AC918" s="29"/>
      <c r="AD918" s="27"/>
      <c r="AE918" s="27"/>
      <c r="AF918" s="27">
        <v>46041.791666666701</v>
      </c>
      <c r="AG918" s="27"/>
      <c r="AH918" s="27"/>
      <c r="AI918" s="27"/>
      <c r="AJ918" s="27" t="s">
        <v>134</v>
      </c>
      <c r="AK918" s="27" t="s">
        <v>106</v>
      </c>
      <c r="AL918" s="27" t="s">
        <v>106</v>
      </c>
      <c r="AM918" s="27" t="s">
        <v>108</v>
      </c>
      <c r="AN9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9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8" s="27" t="str">
        <f>TEXT(casesIPO[[#This Row],[Created On]],"yyyy / mm")</f>
        <v>2026 / 02</v>
      </c>
      <c r="AS918" s="27" t="str">
        <f>casesIPO[[#This Row],[Interaction Type]]</f>
        <v>Return / Replace / Scrap</v>
      </c>
      <c r="AT91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19" spans="1:46" x14ac:dyDescent="0.25">
      <c r="A919" s="26">
        <v>46078.485717592601</v>
      </c>
      <c r="B919" s="27" t="s">
        <v>4949</v>
      </c>
      <c r="C919" s="27" t="s">
        <v>87</v>
      </c>
      <c r="D919" s="27" t="s">
        <v>88</v>
      </c>
      <c r="E919" s="27" t="s">
        <v>89</v>
      </c>
      <c r="F919" s="27"/>
      <c r="G919" s="27" t="s">
        <v>90</v>
      </c>
      <c r="H919" s="27" t="s">
        <v>17</v>
      </c>
      <c r="I919" s="27" t="s">
        <v>148</v>
      </c>
      <c r="J919" s="27" t="s">
        <v>1245</v>
      </c>
      <c r="K919" s="27" t="s">
        <v>31</v>
      </c>
      <c r="L919" s="27" t="s">
        <v>4950</v>
      </c>
      <c r="M919" s="27" t="s">
        <v>2136</v>
      </c>
      <c r="N919" s="28" t="s">
        <v>4951</v>
      </c>
      <c r="O919" s="27" t="s">
        <v>4952</v>
      </c>
      <c r="P919" s="27" t="s">
        <v>4953</v>
      </c>
      <c r="Q919" s="27">
        <v>3</v>
      </c>
      <c r="R919" s="27"/>
      <c r="S919" s="27"/>
      <c r="T919" s="27"/>
      <c r="U919" s="27"/>
      <c r="V919" s="27">
        <v>1</v>
      </c>
      <c r="W919" s="27"/>
      <c r="X919" s="27"/>
      <c r="Y919" s="27"/>
      <c r="Z919" s="27"/>
      <c r="AA919" s="28"/>
      <c r="AB919" s="27" t="s">
        <v>4954</v>
      </c>
      <c r="AC919" s="29"/>
      <c r="AD919" s="27"/>
      <c r="AE919" s="27"/>
      <c r="AF919" s="27">
        <v>46058.791666666701</v>
      </c>
      <c r="AG919" s="27"/>
      <c r="AH919" s="27"/>
      <c r="AI919" s="27"/>
      <c r="AJ919" s="27" t="s">
        <v>134</v>
      </c>
      <c r="AK919" s="27" t="s">
        <v>106</v>
      </c>
      <c r="AL919" s="27" t="s">
        <v>106</v>
      </c>
      <c r="AM919" s="27" t="s">
        <v>108</v>
      </c>
      <c r="AN9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9" s="27" t="str">
        <f>TEXT(casesIPO[[#This Row],[Created On]],"yyyy / mm")</f>
        <v>2026 / 02</v>
      </c>
      <c r="AS919" s="27" t="str">
        <f>casesIPO[[#This Row],[Interaction Type]]</f>
        <v>Return / Replace / Scrap</v>
      </c>
      <c r="AT91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20" spans="1:46" x14ac:dyDescent="0.25">
      <c r="A920" s="26">
        <v>46078.506562499999</v>
      </c>
      <c r="B920" s="27" t="s">
        <v>4955</v>
      </c>
      <c r="C920" s="27" t="s">
        <v>87</v>
      </c>
      <c r="D920" s="27" t="s">
        <v>88</v>
      </c>
      <c r="E920" s="27" t="s">
        <v>110</v>
      </c>
      <c r="F920" s="27"/>
      <c r="G920" s="27" t="s">
        <v>90</v>
      </c>
      <c r="H920" s="27" t="s">
        <v>12</v>
      </c>
      <c r="I920" s="27" t="s">
        <v>111</v>
      </c>
      <c r="J920" s="27" t="s">
        <v>372</v>
      </c>
      <c r="K920" s="27" t="s">
        <v>33</v>
      </c>
      <c r="L920" s="27" t="s">
        <v>4956</v>
      </c>
      <c r="M920" s="27" t="s">
        <v>1336</v>
      </c>
      <c r="N920" s="28" t="s">
        <v>4957</v>
      </c>
      <c r="O920" s="27" t="s">
        <v>4958</v>
      </c>
      <c r="P920" s="27" t="s">
        <v>4959</v>
      </c>
      <c r="Q920" s="27">
        <v>36</v>
      </c>
      <c r="R920" s="27" t="s">
        <v>12</v>
      </c>
      <c r="S920" s="27" t="s">
        <v>111</v>
      </c>
      <c r="T920" s="27" t="s">
        <v>372</v>
      </c>
      <c r="U920" s="27" t="s">
        <v>33</v>
      </c>
      <c r="V920" s="27">
        <v>1</v>
      </c>
      <c r="W920" s="27" t="s">
        <v>155</v>
      </c>
      <c r="X920" s="27" t="s">
        <v>156</v>
      </c>
      <c r="Y920" s="27"/>
      <c r="Z920" s="27" t="s">
        <v>101</v>
      </c>
      <c r="AA920" s="28"/>
      <c r="AB920" s="27" t="s">
        <v>4960</v>
      </c>
      <c r="AC920" s="29"/>
      <c r="AD920" s="27"/>
      <c r="AE920" s="27"/>
      <c r="AF920" s="27">
        <v>45876</v>
      </c>
      <c r="AG920" s="27"/>
      <c r="AH920" s="27"/>
      <c r="AI920" s="27" t="s">
        <v>104</v>
      </c>
      <c r="AJ920" s="27" t="s">
        <v>105</v>
      </c>
      <c r="AK920" s="27" t="s">
        <v>106</v>
      </c>
      <c r="AL920" s="27" t="s">
        <v>1196</v>
      </c>
      <c r="AM920" s="27" t="s">
        <v>108</v>
      </c>
      <c r="AN9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9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0" s="27" t="str">
        <f>TEXT(casesIPO[[#This Row],[Created On]],"yyyy / mm")</f>
        <v>2026 / 02</v>
      </c>
      <c r="AS920" s="27" t="str">
        <f>casesIPO[[#This Row],[Interaction Type]]</f>
        <v>Return / Replace / Scrap</v>
      </c>
      <c r="AT92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21" spans="1:46" x14ac:dyDescent="0.25">
      <c r="A921" s="26">
        <v>46078.562118055597</v>
      </c>
      <c r="B921" s="27" t="s">
        <v>4961</v>
      </c>
      <c r="C921" s="27" t="s">
        <v>87</v>
      </c>
      <c r="D921" s="27" t="s">
        <v>88</v>
      </c>
      <c r="E921" s="27" t="s">
        <v>89</v>
      </c>
      <c r="F921" s="27"/>
      <c r="G921" s="27" t="s">
        <v>168</v>
      </c>
      <c r="H921" s="27" t="s">
        <v>286</v>
      </c>
      <c r="I921" s="27" t="s">
        <v>148</v>
      </c>
      <c r="J921" s="27" t="s">
        <v>324</v>
      </c>
      <c r="K921" s="27" t="s">
        <v>32</v>
      </c>
      <c r="L921" s="27" t="s">
        <v>4962</v>
      </c>
      <c r="M921" s="27" t="s">
        <v>4963</v>
      </c>
      <c r="N921" s="28" t="s">
        <v>4964</v>
      </c>
      <c r="O921" s="27" t="s">
        <v>4965</v>
      </c>
      <c r="P921" s="27"/>
      <c r="Q921" s="27"/>
      <c r="R921" s="27" t="s">
        <v>286</v>
      </c>
      <c r="S921" s="27" t="s">
        <v>148</v>
      </c>
      <c r="T921" s="27" t="s">
        <v>324</v>
      </c>
      <c r="U921" s="27" t="s">
        <v>32</v>
      </c>
      <c r="V921" s="27">
        <v>1</v>
      </c>
      <c r="W921" s="27" t="s">
        <v>266</v>
      </c>
      <c r="X921" s="27" t="s">
        <v>1968</v>
      </c>
      <c r="Y921" s="27"/>
      <c r="Z921" s="27" t="s">
        <v>101</v>
      </c>
      <c r="AA921" s="28"/>
      <c r="AB921" s="27" t="s">
        <v>4966</v>
      </c>
      <c r="AC921" s="29" t="s">
        <v>332</v>
      </c>
      <c r="AD921" s="27"/>
      <c r="AE921" s="27"/>
      <c r="AF921" s="27">
        <v>45664.791666666701</v>
      </c>
      <c r="AG921" s="27"/>
      <c r="AH921" s="27"/>
      <c r="AI921" s="27" t="s">
        <v>104</v>
      </c>
      <c r="AJ921" s="27" t="s">
        <v>134</v>
      </c>
      <c r="AK921" s="27" t="s">
        <v>2620</v>
      </c>
      <c r="AL921" s="27" t="s">
        <v>2620</v>
      </c>
      <c r="AM921" s="27" t="s">
        <v>299</v>
      </c>
      <c r="AN9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9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9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Wiring</v>
      </c>
      <c r="AQ9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1" s="27" t="str">
        <f>TEXT(casesIPO[[#This Row],[Created On]],"yyyy / mm")</f>
        <v>2026 / 02</v>
      </c>
      <c r="AS921" s="27" t="str">
        <f>casesIPO[[#This Row],[Interaction Type]]</f>
        <v>Return / Replace / Scrap</v>
      </c>
      <c r="AT92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22" spans="1:46" x14ac:dyDescent="0.25">
      <c r="A922" s="26">
        <v>46078.637291666702</v>
      </c>
      <c r="B922" s="27" t="s">
        <v>4967</v>
      </c>
      <c r="C922" s="27" t="s">
        <v>87</v>
      </c>
      <c r="D922" s="27" t="s">
        <v>88</v>
      </c>
      <c r="E922" s="27" t="s">
        <v>89</v>
      </c>
      <c r="F922" s="27"/>
      <c r="G922" s="27" t="s">
        <v>90</v>
      </c>
      <c r="H922" s="27" t="s">
        <v>18</v>
      </c>
      <c r="I922" s="27" t="s">
        <v>460</v>
      </c>
      <c r="J922" s="27" t="s">
        <v>461</v>
      </c>
      <c r="K922" s="27" t="s">
        <v>31</v>
      </c>
      <c r="L922" s="27" t="s">
        <v>4968</v>
      </c>
      <c r="M922" s="27" t="s">
        <v>4969</v>
      </c>
      <c r="N922" s="28" t="s">
        <v>4970</v>
      </c>
      <c r="O922" s="27" t="s">
        <v>4971</v>
      </c>
      <c r="P922" s="27" t="s">
        <v>4972</v>
      </c>
      <c r="Q922" s="27"/>
      <c r="R922" s="27" t="s">
        <v>18</v>
      </c>
      <c r="S922" s="27" t="s">
        <v>460</v>
      </c>
      <c r="T922" s="27" t="s">
        <v>461</v>
      </c>
      <c r="U922" s="27" t="s">
        <v>31</v>
      </c>
      <c r="V922" s="27">
        <v>1</v>
      </c>
      <c r="W922" s="27" t="s">
        <v>98</v>
      </c>
      <c r="X922" s="27" t="s">
        <v>317</v>
      </c>
      <c r="Y922" s="27"/>
      <c r="Z922" s="27" t="s">
        <v>101</v>
      </c>
      <c r="AA922" s="28"/>
      <c r="AB922" s="27" t="s">
        <v>4973</v>
      </c>
      <c r="AC922" s="29" t="s">
        <v>2348</v>
      </c>
      <c r="AD922" s="27"/>
      <c r="AE922" s="27"/>
      <c r="AF922" s="27">
        <v>46013.791666666701</v>
      </c>
      <c r="AG922" s="27"/>
      <c r="AH922" s="27"/>
      <c r="AI922" s="27" t="s">
        <v>104</v>
      </c>
      <c r="AJ922" s="27" t="s">
        <v>105</v>
      </c>
      <c r="AK922" s="27" t="s">
        <v>1369</v>
      </c>
      <c r="AL922" s="27" t="s">
        <v>146</v>
      </c>
      <c r="AM922" s="27" t="s">
        <v>108</v>
      </c>
      <c r="AN9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9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9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2" s="27" t="str">
        <f>TEXT(casesIPO[[#This Row],[Created On]],"yyyy / mm")</f>
        <v>2026 / 02</v>
      </c>
      <c r="AS922" s="27" t="str">
        <f>casesIPO[[#This Row],[Interaction Type]]</f>
        <v>Return / Replace / Scrap</v>
      </c>
      <c r="AT92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23" spans="1:46" x14ac:dyDescent="0.25">
      <c r="A923" s="26">
        <v>46078.728900463</v>
      </c>
      <c r="B923" s="27" t="s">
        <v>4974</v>
      </c>
      <c r="C923" s="27" t="s">
        <v>87</v>
      </c>
      <c r="D923" s="27" t="s">
        <v>88</v>
      </c>
      <c r="E923" s="27" t="s">
        <v>110</v>
      </c>
      <c r="F923" s="27"/>
      <c r="G923" s="27"/>
      <c r="H923" s="27" t="s">
        <v>12</v>
      </c>
      <c r="I923" s="27" t="s">
        <v>111</v>
      </c>
      <c r="J923" s="27" t="s">
        <v>4975</v>
      </c>
      <c r="K923" s="27" t="s">
        <v>33</v>
      </c>
      <c r="L923" s="27" t="s">
        <v>4976</v>
      </c>
      <c r="M923" s="27" t="s">
        <v>4977</v>
      </c>
      <c r="N923" s="28" t="s">
        <v>4978</v>
      </c>
      <c r="O923" s="27" t="s">
        <v>4979</v>
      </c>
      <c r="P923" s="27" t="s">
        <v>4980</v>
      </c>
      <c r="Q923" s="27">
        <v>5</v>
      </c>
      <c r="R923" s="27"/>
      <c r="S923" s="27"/>
      <c r="T923" s="27"/>
      <c r="U923" s="27"/>
      <c r="V923" s="27">
        <v>1</v>
      </c>
      <c r="W923" s="27"/>
      <c r="X923" s="27"/>
      <c r="Y923" s="27"/>
      <c r="Z923" s="27"/>
      <c r="AA923" s="28"/>
      <c r="AB923" s="27" t="s">
        <v>4981</v>
      </c>
      <c r="AC923" s="29"/>
      <c r="AD923" s="27"/>
      <c r="AE923" s="27"/>
      <c r="AF923" s="27">
        <v>46008.791666666701</v>
      </c>
      <c r="AG923" s="27"/>
      <c r="AH923" s="27"/>
      <c r="AI923" s="27"/>
      <c r="AJ923" s="27" t="s">
        <v>134</v>
      </c>
      <c r="AK923" s="27" t="s">
        <v>106</v>
      </c>
      <c r="AL923" s="27" t="s">
        <v>382</v>
      </c>
      <c r="AM923" s="27" t="s">
        <v>108</v>
      </c>
      <c r="AN9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3" s="27" t="str">
        <f>TEXT(casesIPO[[#This Row],[Created On]],"yyyy / mm")</f>
        <v>2026 / 02</v>
      </c>
      <c r="AS923" s="27" t="str">
        <f>casesIPO[[#This Row],[Interaction Type]]</f>
        <v>Return / Replace / Scrap</v>
      </c>
      <c r="AT92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24" spans="1:46" x14ac:dyDescent="0.25">
      <c r="A924" s="26">
        <v>46078.877673611103</v>
      </c>
      <c r="B924" s="27" t="s">
        <v>4982</v>
      </c>
      <c r="C924" s="27" t="s">
        <v>87</v>
      </c>
      <c r="D924" s="27" t="s">
        <v>88</v>
      </c>
      <c r="E924" s="27" t="s">
        <v>89</v>
      </c>
      <c r="F924" s="27"/>
      <c r="G924" s="27" t="s">
        <v>90</v>
      </c>
      <c r="H924" s="27" t="s">
        <v>17</v>
      </c>
      <c r="I924" s="27" t="s">
        <v>148</v>
      </c>
      <c r="J924" s="27" t="s">
        <v>800</v>
      </c>
      <c r="K924" s="27" t="s">
        <v>35</v>
      </c>
      <c r="L924" s="27" t="s">
        <v>4983</v>
      </c>
      <c r="M924" s="27" t="s">
        <v>94</v>
      </c>
      <c r="N924" s="28" t="s">
        <v>4984</v>
      </c>
      <c r="O924" s="27" t="s">
        <v>4985</v>
      </c>
      <c r="P924" s="27" t="s">
        <v>4986</v>
      </c>
      <c r="Q924" s="27">
        <v>1</v>
      </c>
      <c r="R924" s="27" t="s">
        <v>17</v>
      </c>
      <c r="S924" s="27" t="s">
        <v>148</v>
      </c>
      <c r="T924" s="27" t="s">
        <v>800</v>
      </c>
      <c r="U924" s="27" t="s">
        <v>35</v>
      </c>
      <c r="V924" s="27">
        <v>1</v>
      </c>
      <c r="W924" s="27" t="s">
        <v>266</v>
      </c>
      <c r="X924" s="27" t="s">
        <v>175</v>
      </c>
      <c r="Y924" s="27" t="s">
        <v>267</v>
      </c>
      <c r="Z924" s="27" t="s">
        <v>101</v>
      </c>
      <c r="AA924" s="28"/>
      <c r="AB924" s="27" t="s">
        <v>4987</v>
      </c>
      <c r="AC924" s="29" t="s">
        <v>802</v>
      </c>
      <c r="AD924" s="27"/>
      <c r="AE924" s="27"/>
      <c r="AF924" s="27">
        <v>45981.791666666701</v>
      </c>
      <c r="AG924" s="27"/>
      <c r="AH924" s="27"/>
      <c r="AI924" s="27" t="s">
        <v>104</v>
      </c>
      <c r="AJ924" s="27" t="s">
        <v>105</v>
      </c>
      <c r="AK924" s="27" t="s">
        <v>106</v>
      </c>
      <c r="AL924" s="27" t="s">
        <v>803</v>
      </c>
      <c r="AM924" s="27" t="s">
        <v>108</v>
      </c>
      <c r="AN9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9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924" s="27" t="str">
        <f>TEXT(casesIPO[[#This Row],[Created On]],"yyyy / mm")</f>
        <v>2026 / 02</v>
      </c>
      <c r="AS924" s="27" t="str">
        <f>casesIPO[[#This Row],[Interaction Type]]</f>
        <v>Return / Replace / Scrap</v>
      </c>
      <c r="AT92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25" spans="1:46" x14ac:dyDescent="0.25">
      <c r="A925" s="26">
        <v>46079.416701388902</v>
      </c>
      <c r="B925" s="27" t="s">
        <v>4988</v>
      </c>
      <c r="C925" s="27" t="s">
        <v>87</v>
      </c>
      <c r="D925" s="27" t="s">
        <v>88</v>
      </c>
      <c r="E925" s="27" t="s">
        <v>110</v>
      </c>
      <c r="F925" s="27"/>
      <c r="G925" s="27"/>
      <c r="H925" s="27" t="s">
        <v>17</v>
      </c>
      <c r="I925" s="27" t="s">
        <v>148</v>
      </c>
      <c r="J925" s="27" t="s">
        <v>636</v>
      </c>
      <c r="K925" s="27" t="s">
        <v>35</v>
      </c>
      <c r="L925" s="27" t="s">
        <v>4989</v>
      </c>
      <c r="M925" s="27" t="s">
        <v>667</v>
      </c>
      <c r="N925" s="28" t="s">
        <v>4990</v>
      </c>
      <c r="O925" s="27" t="s">
        <v>4991</v>
      </c>
      <c r="P925" s="27" t="s">
        <v>4992</v>
      </c>
      <c r="Q925" s="27"/>
      <c r="R925" s="27"/>
      <c r="S925" s="27"/>
      <c r="T925" s="27"/>
      <c r="U925" s="27"/>
      <c r="V925" s="27">
        <v>1</v>
      </c>
      <c r="W925" s="27"/>
      <c r="X925" s="27"/>
      <c r="Y925" s="27"/>
      <c r="Z925" s="27"/>
      <c r="AA925" s="28"/>
      <c r="AB925" s="27" t="s">
        <v>4993</v>
      </c>
      <c r="AC925" s="29"/>
      <c r="AD925" s="27"/>
      <c r="AE925" s="27"/>
      <c r="AF925" s="27">
        <v>45894.833333333299</v>
      </c>
      <c r="AG925" s="27"/>
      <c r="AH925" s="27"/>
      <c r="AI925" s="27"/>
      <c r="AJ925" s="27" t="s">
        <v>134</v>
      </c>
      <c r="AK925" s="27" t="s">
        <v>106</v>
      </c>
      <c r="AL925" s="27" t="s">
        <v>106</v>
      </c>
      <c r="AM925" s="27" t="s">
        <v>108</v>
      </c>
      <c r="AN9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5" s="27" t="str">
        <f>TEXT(casesIPO[[#This Row],[Created On]],"yyyy / mm")</f>
        <v>2026 / 02</v>
      </c>
      <c r="AS925" s="27" t="str">
        <f>casesIPO[[#This Row],[Interaction Type]]</f>
        <v>Return / Replace / Scrap</v>
      </c>
      <c r="AT9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26" spans="1:46" x14ac:dyDescent="0.25">
      <c r="A926" s="26">
        <v>46079.499872685199</v>
      </c>
      <c r="B926" s="27" t="s">
        <v>4994</v>
      </c>
      <c r="C926" s="27" t="s">
        <v>87</v>
      </c>
      <c r="D926" s="27" t="s">
        <v>88</v>
      </c>
      <c r="E926" s="27" t="s">
        <v>89</v>
      </c>
      <c r="F926" s="27"/>
      <c r="G926" s="27" t="s">
        <v>168</v>
      </c>
      <c r="H926" s="27" t="s">
        <v>17</v>
      </c>
      <c r="I926" s="27" t="s">
        <v>148</v>
      </c>
      <c r="J926" s="27" t="s">
        <v>265</v>
      </c>
      <c r="K926" s="27" t="s">
        <v>31</v>
      </c>
      <c r="L926" s="27" t="s">
        <v>4995</v>
      </c>
      <c r="M926" s="27" t="s">
        <v>975</v>
      </c>
      <c r="N926" s="28" t="s">
        <v>4996</v>
      </c>
      <c r="O926" s="27"/>
      <c r="P926" s="27"/>
      <c r="Q926" s="27"/>
      <c r="R926" s="27" t="s">
        <v>17</v>
      </c>
      <c r="S926" s="27" t="s">
        <v>148</v>
      </c>
      <c r="T926" s="27" t="s">
        <v>265</v>
      </c>
      <c r="U926" s="27" t="s">
        <v>31</v>
      </c>
      <c r="V926" s="27">
        <v>1</v>
      </c>
      <c r="W926" s="27" t="s">
        <v>98</v>
      </c>
      <c r="X926" s="27" t="s">
        <v>175</v>
      </c>
      <c r="Y926" s="27"/>
      <c r="Z926" s="27" t="s">
        <v>101</v>
      </c>
      <c r="AA926" s="28"/>
      <c r="AB926" s="27"/>
      <c r="AC926" s="29" t="s">
        <v>458</v>
      </c>
      <c r="AD926" s="27" t="s">
        <v>1930</v>
      </c>
      <c r="AE926" s="27"/>
      <c r="AF926" s="27">
        <v>45869.833333333299</v>
      </c>
      <c r="AG926" s="27"/>
      <c r="AH926" s="27"/>
      <c r="AI926" s="27" t="s">
        <v>178</v>
      </c>
      <c r="AJ926" s="27" t="s">
        <v>134</v>
      </c>
      <c r="AK926" s="27" t="s">
        <v>555</v>
      </c>
      <c r="AL926" s="27" t="s">
        <v>555</v>
      </c>
      <c r="AM926" s="27" t="s">
        <v>108</v>
      </c>
      <c r="AN9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6" s="27" t="str">
        <f>TEXT(casesIPO[[#This Row],[Created On]],"yyyy / mm")</f>
        <v>2026 / 02</v>
      </c>
      <c r="AS926" s="27" t="str">
        <f>casesIPO[[#This Row],[Interaction Type]]</f>
        <v>Return / Replace / Scrap</v>
      </c>
      <c r="AT9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27" spans="1:46" x14ac:dyDescent="0.25">
      <c r="A927" s="26">
        <v>46079.575729166703</v>
      </c>
      <c r="B927" s="27" t="s">
        <v>4997</v>
      </c>
      <c r="C927" s="27" t="s">
        <v>87</v>
      </c>
      <c r="D927" s="27" t="s">
        <v>88</v>
      </c>
      <c r="E927" s="27" t="s">
        <v>62</v>
      </c>
      <c r="F927" s="27"/>
      <c r="G927" s="27"/>
      <c r="H927" s="27" t="s">
        <v>21</v>
      </c>
      <c r="I927" s="27" t="s">
        <v>272</v>
      </c>
      <c r="J927" s="27" t="s">
        <v>1564</v>
      </c>
      <c r="K927" s="27" t="s">
        <v>35</v>
      </c>
      <c r="L927" s="27" t="s">
        <v>4998</v>
      </c>
      <c r="M927" s="27" t="s">
        <v>4536</v>
      </c>
      <c r="N927" s="28" t="s">
        <v>4999</v>
      </c>
      <c r="O927" s="27" t="s">
        <v>5000</v>
      </c>
      <c r="P927" s="27" t="s">
        <v>5001</v>
      </c>
      <c r="Q927" s="27">
        <v>1</v>
      </c>
      <c r="R927" s="27" t="s">
        <v>21</v>
      </c>
      <c r="S927" s="27" t="s">
        <v>272</v>
      </c>
      <c r="T927" s="27" t="s">
        <v>1564</v>
      </c>
      <c r="U927" s="27" t="s">
        <v>35</v>
      </c>
      <c r="V927" s="27">
        <v>5</v>
      </c>
      <c r="W927" s="27" t="s">
        <v>618</v>
      </c>
      <c r="X927" s="27" t="s">
        <v>619</v>
      </c>
      <c r="Y927" s="27"/>
      <c r="Z927" s="27" t="s">
        <v>53</v>
      </c>
      <c r="AA927" s="28"/>
      <c r="AB927" s="27" t="s">
        <v>5002</v>
      </c>
      <c r="AC927" s="29"/>
      <c r="AD927" s="27"/>
      <c r="AE927" s="27"/>
      <c r="AF927" s="27">
        <v>45879.833333333299</v>
      </c>
      <c r="AG927" s="27"/>
      <c r="AH927" s="27"/>
      <c r="AI927" s="27" t="s">
        <v>419</v>
      </c>
      <c r="AJ927" s="27" t="s">
        <v>134</v>
      </c>
      <c r="AK927" s="27" t="s">
        <v>1733</v>
      </c>
      <c r="AL927" s="27" t="s">
        <v>146</v>
      </c>
      <c r="AM927" s="27" t="s">
        <v>108</v>
      </c>
      <c r="AN9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9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9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9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7" s="27" t="str">
        <f>TEXT(casesIPO[[#This Row],[Created On]],"yyyy / mm")</f>
        <v>2026 / 02</v>
      </c>
      <c r="AS927" s="27" t="str">
        <f>casesIPO[[#This Row],[Interaction Type]]</f>
        <v>Return / Replace / Scrap</v>
      </c>
      <c r="AT92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28" spans="1:46" x14ac:dyDescent="0.25">
      <c r="A928" s="26">
        <v>46079.575810185197</v>
      </c>
      <c r="B928" s="27" t="s">
        <v>5003</v>
      </c>
      <c r="C928" s="27" t="s">
        <v>87</v>
      </c>
      <c r="D928" s="27" t="s">
        <v>88</v>
      </c>
      <c r="E928" s="27" t="s">
        <v>62</v>
      </c>
      <c r="F928" s="27"/>
      <c r="G928" s="27"/>
      <c r="H928" s="27" t="s">
        <v>21</v>
      </c>
      <c r="I928" s="27" t="s">
        <v>272</v>
      </c>
      <c r="J928" s="27" t="s">
        <v>2953</v>
      </c>
      <c r="K928" s="27" t="s">
        <v>35</v>
      </c>
      <c r="L928" s="27" t="s">
        <v>5004</v>
      </c>
      <c r="M928" s="27" t="s">
        <v>4536</v>
      </c>
      <c r="N928" s="28" t="s">
        <v>4999</v>
      </c>
      <c r="O928" s="27" t="s">
        <v>5000</v>
      </c>
      <c r="P928" s="27" t="s">
        <v>5005</v>
      </c>
      <c r="Q928" s="27">
        <v>2</v>
      </c>
      <c r="R928" s="27" t="s">
        <v>21</v>
      </c>
      <c r="S928" s="27" t="s">
        <v>272</v>
      </c>
      <c r="T928" s="27" t="s">
        <v>2953</v>
      </c>
      <c r="U928" s="27" t="s">
        <v>35</v>
      </c>
      <c r="V928" s="27">
        <v>1</v>
      </c>
      <c r="W928" s="27" t="s">
        <v>618</v>
      </c>
      <c r="X928" s="27" t="s">
        <v>619</v>
      </c>
      <c r="Y928" s="27"/>
      <c r="Z928" s="27" t="s">
        <v>53</v>
      </c>
      <c r="AA928" s="28"/>
      <c r="AB928" s="27" t="s">
        <v>5006</v>
      </c>
      <c r="AC928" s="29"/>
      <c r="AD928" s="27"/>
      <c r="AE928" s="27"/>
      <c r="AF928" s="27">
        <v>45847.833333333299</v>
      </c>
      <c r="AG928" s="27"/>
      <c r="AH928" s="27"/>
      <c r="AI928" s="27" t="s">
        <v>419</v>
      </c>
      <c r="AJ928" s="27" t="s">
        <v>134</v>
      </c>
      <c r="AK928" s="27" t="s">
        <v>1733</v>
      </c>
      <c r="AL928" s="27" t="s">
        <v>146</v>
      </c>
      <c r="AM928" s="27" t="s">
        <v>108</v>
      </c>
      <c r="AN9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9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9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9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8" s="27" t="str">
        <f>TEXT(casesIPO[[#This Row],[Created On]],"yyyy / mm")</f>
        <v>2026 / 02</v>
      </c>
      <c r="AS928" s="27" t="str">
        <f>casesIPO[[#This Row],[Interaction Type]]</f>
        <v>Return / Replace / Scrap</v>
      </c>
      <c r="AT92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29" spans="1:46" x14ac:dyDescent="0.25">
      <c r="A929" s="26">
        <v>46079.575810185197</v>
      </c>
      <c r="B929" s="27" t="s">
        <v>5003</v>
      </c>
      <c r="C929" s="27" t="s">
        <v>87</v>
      </c>
      <c r="D929" s="27" t="s">
        <v>88</v>
      </c>
      <c r="E929" s="27" t="s">
        <v>62</v>
      </c>
      <c r="F929" s="27"/>
      <c r="G929" s="27"/>
      <c r="H929" s="27" t="s">
        <v>21</v>
      </c>
      <c r="I929" s="27" t="s">
        <v>272</v>
      </c>
      <c r="J929" s="27" t="s">
        <v>2953</v>
      </c>
      <c r="K929" s="27" t="s">
        <v>35</v>
      </c>
      <c r="L929" s="27" t="s">
        <v>5004</v>
      </c>
      <c r="M929" s="27" t="s">
        <v>4536</v>
      </c>
      <c r="N929" s="28" t="s">
        <v>4999</v>
      </c>
      <c r="O929" s="27" t="s">
        <v>5000</v>
      </c>
      <c r="P929" s="27" t="s">
        <v>5005</v>
      </c>
      <c r="Q929" s="27">
        <v>3</v>
      </c>
      <c r="R929" s="27" t="s">
        <v>21</v>
      </c>
      <c r="S929" s="27" t="s">
        <v>272</v>
      </c>
      <c r="T929" s="27" t="s">
        <v>2953</v>
      </c>
      <c r="U929" s="27" t="s">
        <v>35</v>
      </c>
      <c r="V929" s="27">
        <v>18</v>
      </c>
      <c r="W929" s="27" t="s">
        <v>618</v>
      </c>
      <c r="X929" s="27" t="s">
        <v>619</v>
      </c>
      <c r="Y929" s="27"/>
      <c r="Z929" s="27" t="s">
        <v>53</v>
      </c>
      <c r="AA929" s="28"/>
      <c r="AB929" s="27" t="s">
        <v>5007</v>
      </c>
      <c r="AC929" s="29"/>
      <c r="AD929" s="27"/>
      <c r="AE929" s="27"/>
      <c r="AF929" s="27">
        <v>45847.833333333299</v>
      </c>
      <c r="AG929" s="27"/>
      <c r="AH929" s="27"/>
      <c r="AI929" s="27" t="s">
        <v>419</v>
      </c>
      <c r="AJ929" s="27" t="s">
        <v>134</v>
      </c>
      <c r="AK929" s="27" t="s">
        <v>1733</v>
      </c>
      <c r="AL929" s="27" t="s">
        <v>146</v>
      </c>
      <c r="AM929" s="27" t="s">
        <v>108</v>
      </c>
      <c r="AN9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9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9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9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9" s="27" t="str">
        <f>TEXT(casesIPO[[#This Row],[Created On]],"yyyy / mm")</f>
        <v>2026 / 02</v>
      </c>
      <c r="AS929" s="27" t="str">
        <f>casesIPO[[#This Row],[Interaction Type]]</f>
        <v>Return / Replace / Scrap</v>
      </c>
      <c r="AT92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30" spans="1:46" x14ac:dyDescent="0.25">
      <c r="A930" s="26">
        <v>46079.637152777803</v>
      </c>
      <c r="B930" s="27" t="s">
        <v>5008</v>
      </c>
      <c r="C930" s="27" t="s">
        <v>87</v>
      </c>
      <c r="D930" s="27" t="s">
        <v>88</v>
      </c>
      <c r="E930" s="27" t="s">
        <v>89</v>
      </c>
      <c r="F930" s="27"/>
      <c r="G930" s="27" t="s">
        <v>90</v>
      </c>
      <c r="H930" s="27" t="s">
        <v>17</v>
      </c>
      <c r="I930" s="27" t="s">
        <v>148</v>
      </c>
      <c r="J930" s="27" t="s">
        <v>169</v>
      </c>
      <c r="K930" s="27" t="s">
        <v>31</v>
      </c>
      <c r="L930" s="27" t="s">
        <v>5009</v>
      </c>
      <c r="M930" s="27" t="s">
        <v>2672</v>
      </c>
      <c r="N930" s="28" t="s">
        <v>5010</v>
      </c>
      <c r="O930" s="27" t="s">
        <v>5011</v>
      </c>
      <c r="P930" s="27" t="s">
        <v>5012</v>
      </c>
      <c r="Q930" s="27"/>
      <c r="R930" s="27"/>
      <c r="S930" s="27"/>
      <c r="T930" s="27"/>
      <c r="U930" s="27"/>
      <c r="V930" s="27">
        <v>1</v>
      </c>
      <c r="W930" s="27"/>
      <c r="X930" s="27"/>
      <c r="Y930" s="27"/>
      <c r="Z930" s="27"/>
      <c r="AA930" s="28"/>
      <c r="AB930" s="27" t="s">
        <v>5013</v>
      </c>
      <c r="AC930" s="29"/>
      <c r="AD930" s="27"/>
      <c r="AE930" s="27"/>
      <c r="AF930" s="27">
        <v>45823.833333333299</v>
      </c>
      <c r="AG930" s="27"/>
      <c r="AH930" s="27"/>
      <c r="AI930" s="27"/>
      <c r="AJ930" s="27" t="s">
        <v>134</v>
      </c>
      <c r="AK930" s="27" t="s">
        <v>106</v>
      </c>
      <c r="AL930" s="27" t="s">
        <v>106</v>
      </c>
      <c r="AM930" s="27" t="s">
        <v>108</v>
      </c>
      <c r="AN9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0" s="27" t="str">
        <f>TEXT(casesIPO[[#This Row],[Created On]],"yyyy / mm")</f>
        <v>2026 / 02</v>
      </c>
      <c r="AS930" s="27" t="str">
        <f>casesIPO[[#This Row],[Interaction Type]]</f>
        <v>Return / Replace / Scrap</v>
      </c>
      <c r="AT9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31" spans="1:46" x14ac:dyDescent="0.25">
      <c r="A931" s="26">
        <v>46079.659629629597</v>
      </c>
      <c r="B931" s="27" t="s">
        <v>5014</v>
      </c>
      <c r="C931" s="27" t="s">
        <v>87</v>
      </c>
      <c r="D931" s="27" t="s">
        <v>194</v>
      </c>
      <c r="E931" s="27" t="s">
        <v>195</v>
      </c>
      <c r="F931" s="27"/>
      <c r="G931" s="27"/>
      <c r="H931" s="27" t="s">
        <v>12</v>
      </c>
      <c r="I931" s="27" t="s">
        <v>111</v>
      </c>
      <c r="J931" s="27" t="s">
        <v>1112</v>
      </c>
      <c r="K931" s="27" t="s">
        <v>33</v>
      </c>
      <c r="L931" s="27" t="s">
        <v>5015</v>
      </c>
      <c r="M931" s="27" t="s">
        <v>732</v>
      </c>
      <c r="N931" s="28" t="s">
        <v>5016</v>
      </c>
      <c r="O931" s="27" t="s">
        <v>5017</v>
      </c>
      <c r="P931" s="27" t="s">
        <v>5018</v>
      </c>
      <c r="Q931" s="27"/>
      <c r="R931" s="27" t="s">
        <v>12</v>
      </c>
      <c r="S931" s="27" t="s">
        <v>111</v>
      </c>
      <c r="T931" s="27" t="s">
        <v>1112</v>
      </c>
      <c r="U931" s="27" t="s">
        <v>33</v>
      </c>
      <c r="V931" s="27">
        <v>1</v>
      </c>
      <c r="W931" s="27" t="s">
        <v>364</v>
      </c>
      <c r="X931" s="27" t="s">
        <v>365</v>
      </c>
      <c r="Y931" s="27"/>
      <c r="Z931" s="27" t="s">
        <v>53</v>
      </c>
      <c r="AA931" s="28"/>
      <c r="AB931" s="27"/>
      <c r="AC931" s="29"/>
      <c r="AD931" s="27"/>
      <c r="AE931" s="27"/>
      <c r="AF931" s="27">
        <v>46033.791666666701</v>
      </c>
      <c r="AG931" s="27"/>
      <c r="AH931" s="27"/>
      <c r="AI931" s="27" t="s">
        <v>204</v>
      </c>
      <c r="AJ931" s="27" t="s">
        <v>105</v>
      </c>
      <c r="AK931" s="27" t="s">
        <v>475</v>
      </c>
      <c r="AL931" s="27" t="s">
        <v>475</v>
      </c>
      <c r="AM931" s="27" t="s">
        <v>108</v>
      </c>
      <c r="AN9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9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9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1" s="27" t="str">
        <f>TEXT(casesIPO[[#This Row],[Created On]],"yyyy / mm")</f>
        <v>2026 / 02</v>
      </c>
      <c r="AS931" s="27" t="str">
        <f>casesIPO[[#This Row],[Interaction Type]]</f>
        <v>Credit / Debit Request</v>
      </c>
      <c r="AT9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32" spans="1:46" x14ac:dyDescent="0.25">
      <c r="A932" s="26">
        <v>46079.669675925899</v>
      </c>
      <c r="B932" s="27" t="s">
        <v>5019</v>
      </c>
      <c r="C932" s="27" t="s">
        <v>87</v>
      </c>
      <c r="D932" s="27" t="s">
        <v>194</v>
      </c>
      <c r="E932" s="27" t="s">
        <v>195</v>
      </c>
      <c r="F932" s="27"/>
      <c r="G932" s="27"/>
      <c r="H932" s="27" t="s">
        <v>24</v>
      </c>
      <c r="I932" s="27" t="s">
        <v>111</v>
      </c>
      <c r="J932" s="27" t="s">
        <v>224</v>
      </c>
      <c r="K932" s="27" t="s">
        <v>33</v>
      </c>
      <c r="L932" s="27" t="s">
        <v>5020</v>
      </c>
      <c r="M932" s="27" t="s">
        <v>732</v>
      </c>
      <c r="N932" s="28" t="s">
        <v>5021</v>
      </c>
      <c r="O932" s="27" t="s">
        <v>5022</v>
      </c>
      <c r="P932" s="27" t="s">
        <v>5023</v>
      </c>
      <c r="Q932" s="27"/>
      <c r="R932" s="27" t="s">
        <v>24</v>
      </c>
      <c r="S932" s="27" t="s">
        <v>111</v>
      </c>
      <c r="T932" s="27" t="s">
        <v>224</v>
      </c>
      <c r="U932" s="27" t="s">
        <v>33</v>
      </c>
      <c r="V932" s="27">
        <v>1</v>
      </c>
      <c r="W932" s="27" t="s">
        <v>364</v>
      </c>
      <c r="X932" s="27" t="s">
        <v>365</v>
      </c>
      <c r="Y932" s="27"/>
      <c r="Z932" s="27" t="s">
        <v>53</v>
      </c>
      <c r="AA932" s="28"/>
      <c r="AB932" s="27"/>
      <c r="AC932" s="29"/>
      <c r="AD932" s="27"/>
      <c r="AE932" s="27"/>
      <c r="AF932" s="27">
        <v>45992.791666666701</v>
      </c>
      <c r="AG932" s="27"/>
      <c r="AH932" s="27"/>
      <c r="AI932" s="27" t="s">
        <v>204</v>
      </c>
      <c r="AJ932" s="27" t="s">
        <v>134</v>
      </c>
      <c r="AK932" s="27" t="s">
        <v>475</v>
      </c>
      <c r="AL932" s="27" t="s">
        <v>475</v>
      </c>
      <c r="AM932" s="27" t="s">
        <v>108</v>
      </c>
      <c r="AN9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9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9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9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2" s="27" t="str">
        <f>TEXT(casesIPO[[#This Row],[Created On]],"yyyy / mm")</f>
        <v>2026 / 02</v>
      </c>
      <c r="AS932" s="27" t="str">
        <f>casesIPO[[#This Row],[Interaction Type]]</f>
        <v>Credit / Debit Request</v>
      </c>
      <c r="AT9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33" spans="1:46" x14ac:dyDescent="0.25">
      <c r="A933" s="26">
        <v>46079.695497685199</v>
      </c>
      <c r="B933" s="27" t="s">
        <v>5024</v>
      </c>
      <c r="C933" s="27" t="s">
        <v>87</v>
      </c>
      <c r="D933" s="27" t="s">
        <v>194</v>
      </c>
      <c r="E933" s="27" t="s">
        <v>195</v>
      </c>
      <c r="F933" s="27"/>
      <c r="G933" s="27"/>
      <c r="H933" s="27" t="s">
        <v>12</v>
      </c>
      <c r="I933" s="27" t="s">
        <v>111</v>
      </c>
      <c r="J933" s="27" t="s">
        <v>112</v>
      </c>
      <c r="K933" s="27" t="s">
        <v>33</v>
      </c>
      <c r="L933" s="27" t="s">
        <v>5025</v>
      </c>
      <c r="M933" s="27" t="s">
        <v>5026</v>
      </c>
      <c r="N933" s="28" t="s">
        <v>5027</v>
      </c>
      <c r="O933" s="27" t="s">
        <v>5028</v>
      </c>
      <c r="P933" s="27" t="s">
        <v>5029</v>
      </c>
      <c r="Q933" s="27"/>
      <c r="R933" s="27" t="s">
        <v>12</v>
      </c>
      <c r="S933" s="27" t="s">
        <v>111</v>
      </c>
      <c r="T933" s="27" t="s">
        <v>112</v>
      </c>
      <c r="U933" s="27" t="s">
        <v>33</v>
      </c>
      <c r="V933" s="27">
        <v>1</v>
      </c>
      <c r="W933" s="27" t="s">
        <v>1180</v>
      </c>
      <c r="X933" s="27" t="s">
        <v>1181</v>
      </c>
      <c r="Y933" s="27"/>
      <c r="Z933" s="27" t="s">
        <v>53</v>
      </c>
      <c r="AA933" s="28"/>
      <c r="AB933" s="27"/>
      <c r="AC933" s="29"/>
      <c r="AD933" s="27"/>
      <c r="AE933" s="27"/>
      <c r="AF933" s="27">
        <v>46079</v>
      </c>
      <c r="AG933" s="27"/>
      <c r="AH933" s="27"/>
      <c r="AI933" s="27" t="s">
        <v>204</v>
      </c>
      <c r="AJ933" s="27" t="s">
        <v>134</v>
      </c>
      <c r="AK933" s="27" t="s">
        <v>475</v>
      </c>
      <c r="AL933" s="27" t="s">
        <v>475</v>
      </c>
      <c r="AM933" s="27" t="s">
        <v>108</v>
      </c>
      <c r="AN9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3" s="27" t="str">
        <f>TEXT(casesIPO[[#This Row],[Created On]],"yyyy / mm")</f>
        <v>2026 / 02</v>
      </c>
      <c r="AS933" s="27" t="str">
        <f>casesIPO[[#This Row],[Interaction Type]]</f>
        <v>Credit / Debit Request</v>
      </c>
      <c r="AT93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34" spans="1:46" x14ac:dyDescent="0.25">
      <c r="A934" s="26">
        <v>46080.366238425901</v>
      </c>
      <c r="B934" s="27" t="s">
        <v>5030</v>
      </c>
      <c r="C934" s="27" t="s">
        <v>87</v>
      </c>
      <c r="D934" s="27" t="s">
        <v>88</v>
      </c>
      <c r="E934" s="27" t="s">
        <v>110</v>
      </c>
      <c r="F934" s="27"/>
      <c r="G934" s="27"/>
      <c r="H934" s="27" t="s">
        <v>12</v>
      </c>
      <c r="I934" s="27" t="s">
        <v>111</v>
      </c>
      <c r="J934" s="27" t="s">
        <v>591</v>
      </c>
      <c r="K934" s="27" t="s">
        <v>33</v>
      </c>
      <c r="L934" s="27" t="s">
        <v>5031</v>
      </c>
      <c r="M934" s="27" t="s">
        <v>5032</v>
      </c>
      <c r="N934" s="28" t="s">
        <v>5033</v>
      </c>
      <c r="O934" s="27" t="s">
        <v>5034</v>
      </c>
      <c r="P934" s="27" t="s">
        <v>5035</v>
      </c>
      <c r="Q934" s="27">
        <v>1</v>
      </c>
      <c r="R934" s="27" t="s">
        <v>12</v>
      </c>
      <c r="S934" s="27" t="s">
        <v>111</v>
      </c>
      <c r="T934" s="27" t="s">
        <v>591</v>
      </c>
      <c r="U934" s="27" t="s">
        <v>33</v>
      </c>
      <c r="V934" s="27">
        <v>1</v>
      </c>
      <c r="W934" s="27" t="s">
        <v>119</v>
      </c>
      <c r="X934" s="27" t="s">
        <v>120</v>
      </c>
      <c r="Y934" s="27"/>
      <c r="Z934" s="27" t="s">
        <v>101</v>
      </c>
      <c r="AA934" s="28"/>
      <c r="AB934" s="27" t="s">
        <v>4094</v>
      </c>
      <c r="AC934" s="29"/>
      <c r="AD934" s="27"/>
      <c r="AE934" s="27"/>
      <c r="AF934" s="27">
        <v>46076.791666666701</v>
      </c>
      <c r="AG934" s="27"/>
      <c r="AH934" s="27"/>
      <c r="AI934" s="27" t="s">
        <v>104</v>
      </c>
      <c r="AJ934" s="27" t="s">
        <v>105</v>
      </c>
      <c r="AK934" s="27" t="s">
        <v>106</v>
      </c>
      <c r="AL934" s="27" t="s">
        <v>122</v>
      </c>
      <c r="AM934" s="27" t="s">
        <v>108</v>
      </c>
      <c r="AN9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9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4" s="27" t="str">
        <f>TEXT(casesIPO[[#This Row],[Created On]],"yyyy / mm")</f>
        <v>2026 / 02</v>
      </c>
      <c r="AS934" s="27" t="str">
        <f>casesIPO[[#This Row],[Interaction Type]]</f>
        <v>Return / Replace / Scrap</v>
      </c>
      <c r="AT9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35" spans="1:46" x14ac:dyDescent="0.25">
      <c r="A935" s="26">
        <v>46080.519409722197</v>
      </c>
      <c r="B935" s="27" t="s">
        <v>5036</v>
      </c>
      <c r="C935" s="27" t="s">
        <v>87</v>
      </c>
      <c r="D935" s="27" t="s">
        <v>88</v>
      </c>
      <c r="E935" s="27" t="s">
        <v>110</v>
      </c>
      <c r="F935" s="27"/>
      <c r="G935" s="27"/>
      <c r="H935" s="27" t="s">
        <v>24</v>
      </c>
      <c r="I935" s="27" t="s">
        <v>111</v>
      </c>
      <c r="J935" s="27" t="s">
        <v>5037</v>
      </c>
      <c r="K935" s="27" t="s">
        <v>33</v>
      </c>
      <c r="L935" s="27" t="s">
        <v>5038</v>
      </c>
      <c r="M935" s="27" t="s">
        <v>2961</v>
      </c>
      <c r="N935" s="28" t="s">
        <v>5039</v>
      </c>
      <c r="O935" s="27" t="s">
        <v>5040</v>
      </c>
      <c r="P935" s="27" t="s">
        <v>5041</v>
      </c>
      <c r="Q935" s="27">
        <v>1</v>
      </c>
      <c r="R935" s="27"/>
      <c r="S935" s="27"/>
      <c r="T935" s="27"/>
      <c r="U935" s="27"/>
      <c r="V935" s="27">
        <v>2</v>
      </c>
      <c r="W935" s="27"/>
      <c r="X935" s="27"/>
      <c r="Y935" s="27"/>
      <c r="Z935" s="27"/>
      <c r="AA935" s="28"/>
      <c r="AB935" s="27" t="s">
        <v>5042</v>
      </c>
      <c r="AC935" s="29"/>
      <c r="AD935" s="27"/>
      <c r="AE935" s="27"/>
      <c r="AF935" s="27">
        <v>46028.791666666701</v>
      </c>
      <c r="AG935" s="27"/>
      <c r="AH935" s="27"/>
      <c r="AI935" s="27"/>
      <c r="AJ935" s="27" t="s">
        <v>134</v>
      </c>
      <c r="AK935" s="27" t="s">
        <v>106</v>
      </c>
      <c r="AL935" s="27" t="s">
        <v>106</v>
      </c>
      <c r="AM935" s="27" t="s">
        <v>108</v>
      </c>
      <c r="AN9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9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5" s="27" t="str">
        <f>TEXT(casesIPO[[#This Row],[Created On]],"yyyy / mm")</f>
        <v>2026 / 02</v>
      </c>
      <c r="AS935" s="27" t="str">
        <f>casesIPO[[#This Row],[Interaction Type]]</f>
        <v>Return / Replace / Scrap</v>
      </c>
      <c r="AT93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36" spans="1:46" x14ac:dyDescent="0.25">
      <c r="A936" s="26">
        <v>46081.448506944398</v>
      </c>
      <c r="B936" s="27" t="s">
        <v>5043</v>
      </c>
      <c r="C936" s="27" t="s">
        <v>87</v>
      </c>
      <c r="D936" s="27" t="s">
        <v>88</v>
      </c>
      <c r="E936" s="27" t="s">
        <v>110</v>
      </c>
      <c r="F936" s="27"/>
      <c r="G936" s="27"/>
      <c r="H936" s="27" t="s">
        <v>12</v>
      </c>
      <c r="I936" s="27" t="s">
        <v>111</v>
      </c>
      <c r="J936" s="27" t="s">
        <v>591</v>
      </c>
      <c r="K936" s="27" t="s">
        <v>33</v>
      </c>
      <c r="L936" s="27" t="s">
        <v>5044</v>
      </c>
      <c r="M936" s="27" t="s">
        <v>4977</v>
      </c>
      <c r="N936" s="28" t="s">
        <v>5045</v>
      </c>
      <c r="O936" s="27" t="s">
        <v>5046</v>
      </c>
      <c r="P936" s="27" t="s">
        <v>5047</v>
      </c>
      <c r="Q936" s="27">
        <v>1</v>
      </c>
      <c r="R936" s="27"/>
      <c r="S936" s="27"/>
      <c r="T936" s="27"/>
      <c r="U936" s="27"/>
      <c r="V936" s="27">
        <v>124</v>
      </c>
      <c r="W936" s="27"/>
      <c r="X936" s="27"/>
      <c r="Y936" s="27"/>
      <c r="Z936" s="27"/>
      <c r="AA936" s="28"/>
      <c r="AB936" s="27" t="s">
        <v>5048</v>
      </c>
      <c r="AC936" s="29"/>
      <c r="AD936" s="27"/>
      <c r="AE936" s="27"/>
      <c r="AF936" s="27">
        <v>45778.833333333299</v>
      </c>
      <c r="AG936" s="27"/>
      <c r="AH936" s="27"/>
      <c r="AI936" s="27"/>
      <c r="AJ936" s="27" t="s">
        <v>134</v>
      </c>
      <c r="AK936" s="27" t="s">
        <v>106</v>
      </c>
      <c r="AL936" s="27" t="s">
        <v>106</v>
      </c>
      <c r="AM936" s="27" t="s">
        <v>108</v>
      </c>
      <c r="AN9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6" s="27" t="str">
        <f>TEXT(casesIPO[[#This Row],[Created On]],"yyyy / mm")</f>
        <v>2026 / 02</v>
      </c>
      <c r="AS936" s="27" t="str">
        <f>casesIPO[[#This Row],[Interaction Type]]</f>
        <v>Return / Replace / Scrap</v>
      </c>
      <c r="AT93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37" spans="1:46" x14ac:dyDescent="0.25">
      <c r="A937" s="26">
        <v>46076.365289351903</v>
      </c>
      <c r="B937" s="27" t="s">
        <v>5049</v>
      </c>
      <c r="C937" s="27" t="s">
        <v>87</v>
      </c>
      <c r="D937" s="27" t="s">
        <v>88</v>
      </c>
      <c r="E937" s="27" t="s">
        <v>110</v>
      </c>
      <c r="F937" s="27"/>
      <c r="G937" s="27"/>
      <c r="H937" s="27" t="s">
        <v>720</v>
      </c>
      <c r="I937" s="27" t="s">
        <v>148</v>
      </c>
      <c r="J937" s="27" t="s">
        <v>1027</v>
      </c>
      <c r="K937" s="27" t="s">
        <v>31</v>
      </c>
      <c r="L937" s="27" t="s">
        <v>5050</v>
      </c>
      <c r="M937" s="27" t="s">
        <v>3977</v>
      </c>
      <c r="N937" s="28" t="s">
        <v>5051</v>
      </c>
      <c r="O937" s="27" t="s">
        <v>5052</v>
      </c>
      <c r="P937" s="27" t="s">
        <v>5053</v>
      </c>
      <c r="Q937" s="27">
        <v>1</v>
      </c>
      <c r="R937" s="27" t="s">
        <v>720</v>
      </c>
      <c r="S937" s="27" t="s">
        <v>148</v>
      </c>
      <c r="T937" s="27" t="s">
        <v>1027</v>
      </c>
      <c r="U937" s="27" t="s">
        <v>31</v>
      </c>
      <c r="V937" s="27">
        <v>3</v>
      </c>
      <c r="W937" s="27" t="s">
        <v>155</v>
      </c>
      <c r="X937" s="27" t="s">
        <v>587</v>
      </c>
      <c r="Y937" s="27"/>
      <c r="Z937" s="27" t="s">
        <v>101</v>
      </c>
      <c r="AA937" s="28"/>
      <c r="AB937" s="27" t="s">
        <v>5054</v>
      </c>
      <c r="AC937" s="29"/>
      <c r="AD937" s="27"/>
      <c r="AE937" s="27"/>
      <c r="AF937" s="27">
        <v>45737.833333333299</v>
      </c>
      <c r="AG937" s="27"/>
      <c r="AH937" s="27"/>
      <c r="AI937" s="27" t="s">
        <v>178</v>
      </c>
      <c r="AJ937" s="27" t="s">
        <v>134</v>
      </c>
      <c r="AK937" s="27" t="s">
        <v>106</v>
      </c>
      <c r="AL937" s="27" t="s">
        <v>857</v>
      </c>
      <c r="AM937" s="27" t="s">
        <v>108</v>
      </c>
      <c r="AN9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9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9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7" s="27" t="str">
        <f>TEXT(casesIPO[[#This Row],[Created On]],"yyyy / mm")</f>
        <v>2026 / 02</v>
      </c>
      <c r="AS937" s="27" t="str">
        <f>casesIPO[[#This Row],[Interaction Type]]</f>
        <v>Return / Replace / Scrap</v>
      </c>
      <c r="AT93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38" spans="1:46" x14ac:dyDescent="0.25">
      <c r="A938" s="26">
        <v>46076.365289351903</v>
      </c>
      <c r="B938" s="27" t="s">
        <v>5049</v>
      </c>
      <c r="C938" s="27" t="s">
        <v>87</v>
      </c>
      <c r="D938" s="27" t="s">
        <v>88</v>
      </c>
      <c r="E938" s="27" t="s">
        <v>110</v>
      </c>
      <c r="F938" s="27"/>
      <c r="G938" s="27"/>
      <c r="H938" s="27" t="s">
        <v>720</v>
      </c>
      <c r="I938" s="27" t="s">
        <v>148</v>
      </c>
      <c r="J938" s="27" t="s">
        <v>1027</v>
      </c>
      <c r="K938" s="27" t="s">
        <v>31</v>
      </c>
      <c r="L938" s="27" t="s">
        <v>5050</v>
      </c>
      <c r="M938" s="27" t="s">
        <v>3977</v>
      </c>
      <c r="N938" s="28" t="s">
        <v>5051</v>
      </c>
      <c r="O938" s="27" t="s">
        <v>5052</v>
      </c>
      <c r="P938" s="27" t="s">
        <v>5053</v>
      </c>
      <c r="Q938" s="27">
        <v>2</v>
      </c>
      <c r="R938" s="27" t="s">
        <v>720</v>
      </c>
      <c r="S938" s="27" t="s">
        <v>148</v>
      </c>
      <c r="T938" s="27" t="s">
        <v>1027</v>
      </c>
      <c r="U938" s="27" t="s">
        <v>31</v>
      </c>
      <c r="V938" s="27">
        <v>9</v>
      </c>
      <c r="W938" s="27" t="s">
        <v>155</v>
      </c>
      <c r="X938" s="27" t="s">
        <v>587</v>
      </c>
      <c r="Y938" s="27"/>
      <c r="Z938" s="27" t="s">
        <v>101</v>
      </c>
      <c r="AA938" s="28"/>
      <c r="AB938" s="27" t="s">
        <v>5055</v>
      </c>
      <c r="AC938" s="29"/>
      <c r="AD938" s="27"/>
      <c r="AE938" s="27"/>
      <c r="AF938" s="27">
        <v>45737.833333333299</v>
      </c>
      <c r="AG938" s="27"/>
      <c r="AH938" s="27"/>
      <c r="AI938" s="27" t="s">
        <v>178</v>
      </c>
      <c r="AJ938" s="27" t="s">
        <v>134</v>
      </c>
      <c r="AK938" s="27" t="s">
        <v>106</v>
      </c>
      <c r="AL938" s="27" t="s">
        <v>857</v>
      </c>
      <c r="AM938" s="27" t="s">
        <v>108</v>
      </c>
      <c r="AN9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9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9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8" s="27" t="str">
        <f>TEXT(casesIPO[[#This Row],[Created On]],"yyyy / mm")</f>
        <v>2026 / 02</v>
      </c>
      <c r="AS938" s="27" t="str">
        <f>casesIPO[[#This Row],[Interaction Type]]</f>
        <v>Return / Replace / Scrap</v>
      </c>
      <c r="AT93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39" spans="1:46" x14ac:dyDescent="0.25">
      <c r="A939" s="26">
        <v>46076.399317129602</v>
      </c>
      <c r="B939" s="27" t="s">
        <v>5056</v>
      </c>
      <c r="C939" s="27" t="s">
        <v>87</v>
      </c>
      <c r="D939" s="27" t="s">
        <v>88</v>
      </c>
      <c r="E939" s="27" t="s">
        <v>89</v>
      </c>
      <c r="F939" s="27"/>
      <c r="G939" s="27" t="s">
        <v>90</v>
      </c>
      <c r="H939" s="27" t="s">
        <v>17</v>
      </c>
      <c r="I939" s="27" t="s">
        <v>148</v>
      </c>
      <c r="J939" s="27" t="s">
        <v>149</v>
      </c>
      <c r="K939" s="27" t="s">
        <v>35</v>
      </c>
      <c r="L939" s="27" t="s">
        <v>5057</v>
      </c>
      <c r="M939" s="27" t="s">
        <v>1906</v>
      </c>
      <c r="N939" s="28" t="s">
        <v>5058</v>
      </c>
      <c r="O939" s="27" t="s">
        <v>5059</v>
      </c>
      <c r="P939" s="27" t="s">
        <v>5060</v>
      </c>
      <c r="Q939" s="27">
        <v>2</v>
      </c>
      <c r="R939" s="27" t="s">
        <v>17</v>
      </c>
      <c r="S939" s="27" t="s">
        <v>148</v>
      </c>
      <c r="T939" s="27" t="s">
        <v>149</v>
      </c>
      <c r="U939" s="27" t="s">
        <v>35</v>
      </c>
      <c r="V939" s="27">
        <v>2</v>
      </c>
      <c r="W939" s="27" t="s">
        <v>98</v>
      </c>
      <c r="X939" s="27" t="s">
        <v>175</v>
      </c>
      <c r="Y939" s="27"/>
      <c r="Z939" s="27" t="s">
        <v>101</v>
      </c>
      <c r="AA939" s="28"/>
      <c r="AB939" s="27" t="s">
        <v>5061</v>
      </c>
      <c r="AC939" s="29" t="s">
        <v>5062</v>
      </c>
      <c r="AD939" s="27"/>
      <c r="AE939" s="27"/>
      <c r="AF939" s="27">
        <v>45939.833333333299</v>
      </c>
      <c r="AG939" s="27"/>
      <c r="AH939" s="27"/>
      <c r="AI939" s="27" t="s">
        <v>104</v>
      </c>
      <c r="AJ939" s="27" t="s">
        <v>105</v>
      </c>
      <c r="AK939" s="27" t="s">
        <v>106</v>
      </c>
      <c r="AL939" s="27" t="s">
        <v>803</v>
      </c>
      <c r="AM939" s="27" t="s">
        <v>108</v>
      </c>
      <c r="AN9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9" s="27" t="str">
        <f>TEXT(casesIPO[[#This Row],[Created On]],"yyyy / mm")</f>
        <v>2026 / 02</v>
      </c>
      <c r="AS939" s="27" t="str">
        <f>casesIPO[[#This Row],[Interaction Type]]</f>
        <v>Return / Replace / Scrap</v>
      </c>
      <c r="AT93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40" spans="1:46" x14ac:dyDescent="0.25">
      <c r="A940" s="26">
        <v>46076.427337963003</v>
      </c>
      <c r="B940" s="27" t="s">
        <v>5063</v>
      </c>
      <c r="C940" s="27" t="s">
        <v>87</v>
      </c>
      <c r="D940" s="27" t="s">
        <v>88</v>
      </c>
      <c r="E940" s="27" t="s">
        <v>110</v>
      </c>
      <c r="F940" s="27"/>
      <c r="G940" s="27"/>
      <c r="H940" s="27" t="s">
        <v>17</v>
      </c>
      <c r="I940" s="27" t="s">
        <v>148</v>
      </c>
      <c r="J940" s="27" t="s">
        <v>636</v>
      </c>
      <c r="K940" s="27" t="s">
        <v>35</v>
      </c>
      <c r="L940" s="27" t="s">
        <v>5064</v>
      </c>
      <c r="M940" s="27" t="s">
        <v>94</v>
      </c>
      <c r="N940" s="28" t="s">
        <v>5065</v>
      </c>
      <c r="O940" s="27" t="s">
        <v>5066</v>
      </c>
      <c r="P940" s="27" t="s">
        <v>5067</v>
      </c>
      <c r="Q940" s="27">
        <v>3</v>
      </c>
      <c r="R940" s="27" t="s">
        <v>17</v>
      </c>
      <c r="S940" s="27" t="s">
        <v>148</v>
      </c>
      <c r="T940" s="27" t="s">
        <v>636</v>
      </c>
      <c r="U940" s="27" t="s">
        <v>35</v>
      </c>
      <c r="V940" s="27">
        <v>3</v>
      </c>
      <c r="W940" s="27" t="s">
        <v>155</v>
      </c>
      <c r="X940" s="27" t="s">
        <v>156</v>
      </c>
      <c r="Y940" s="27"/>
      <c r="Z940" s="27" t="s">
        <v>101</v>
      </c>
      <c r="AA940" s="28"/>
      <c r="AB940" s="27" t="s">
        <v>5068</v>
      </c>
      <c r="AC940" s="29"/>
      <c r="AD940" s="27"/>
      <c r="AE940" s="27"/>
      <c r="AF940" s="27">
        <v>46041.791666666701</v>
      </c>
      <c r="AG940" s="27"/>
      <c r="AH940" s="27"/>
      <c r="AI940" s="27" t="s">
        <v>104</v>
      </c>
      <c r="AJ940" s="27" t="s">
        <v>105</v>
      </c>
      <c r="AK940" s="27" t="s">
        <v>180</v>
      </c>
      <c r="AL940" s="27" t="s">
        <v>578</v>
      </c>
      <c r="AM940" s="27" t="s">
        <v>108</v>
      </c>
      <c r="AN9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9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0" s="27" t="str">
        <f>TEXT(casesIPO[[#This Row],[Created On]],"yyyy / mm")</f>
        <v>2026 / 02</v>
      </c>
      <c r="AS940" s="27" t="str">
        <f>casesIPO[[#This Row],[Interaction Type]]</f>
        <v>Return / Replace / Scrap</v>
      </c>
      <c r="AT94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41" spans="1:46" x14ac:dyDescent="0.25">
      <c r="A941" s="26">
        <v>46076.479699074102</v>
      </c>
      <c r="B941" s="27" t="s">
        <v>5069</v>
      </c>
      <c r="C941" s="27" t="s">
        <v>87</v>
      </c>
      <c r="D941" s="27" t="s">
        <v>88</v>
      </c>
      <c r="E941" s="27" t="s">
        <v>110</v>
      </c>
      <c r="F941" s="27"/>
      <c r="G941" s="27"/>
      <c r="H941" s="27" t="s">
        <v>17</v>
      </c>
      <c r="I941" s="27" t="s">
        <v>148</v>
      </c>
      <c r="J941" s="27" t="s">
        <v>410</v>
      </c>
      <c r="K941" s="27" t="s">
        <v>35</v>
      </c>
      <c r="L941" s="27" t="s">
        <v>5070</v>
      </c>
      <c r="M941" s="27" t="s">
        <v>5071</v>
      </c>
      <c r="N941" s="28" t="s">
        <v>5072</v>
      </c>
      <c r="O941" s="27" t="s">
        <v>5073</v>
      </c>
      <c r="P941" s="27" t="s">
        <v>5074</v>
      </c>
      <c r="Q941" s="27">
        <v>1</v>
      </c>
      <c r="R941" s="27" t="s">
        <v>17</v>
      </c>
      <c r="S941" s="27" t="s">
        <v>148</v>
      </c>
      <c r="T941" s="27" t="s">
        <v>410</v>
      </c>
      <c r="U941" s="27" t="s">
        <v>35</v>
      </c>
      <c r="V941" s="27">
        <v>2</v>
      </c>
      <c r="W941" s="27" t="s">
        <v>155</v>
      </c>
      <c r="X941" s="27" t="s">
        <v>587</v>
      </c>
      <c r="Y941" s="27"/>
      <c r="Z941" s="27" t="s">
        <v>101</v>
      </c>
      <c r="AA941" s="28"/>
      <c r="AB941" s="27" t="s">
        <v>5075</v>
      </c>
      <c r="AC941" s="29"/>
      <c r="AD941" s="27"/>
      <c r="AE941" s="27"/>
      <c r="AF941" s="27">
        <v>45455.833333333299</v>
      </c>
      <c r="AG941" s="27"/>
      <c r="AH941" s="27"/>
      <c r="AI941" s="27" t="s">
        <v>104</v>
      </c>
      <c r="AJ941" s="27" t="s">
        <v>105</v>
      </c>
      <c r="AK941" s="27" t="s">
        <v>106</v>
      </c>
      <c r="AL941" s="27" t="s">
        <v>857</v>
      </c>
      <c r="AM941" s="27" t="s">
        <v>108</v>
      </c>
      <c r="AN9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9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1" s="27" t="str">
        <f>TEXT(casesIPO[[#This Row],[Created On]],"yyyy / mm")</f>
        <v>2026 / 02</v>
      </c>
      <c r="AS941" s="27" t="str">
        <f>casesIPO[[#This Row],[Interaction Type]]</f>
        <v>Return / Replace / Scrap</v>
      </c>
      <c r="AT9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42" spans="1:46" x14ac:dyDescent="0.25">
      <c r="A942" s="26">
        <v>46076.494918981502</v>
      </c>
      <c r="B942" s="27" t="s">
        <v>5076</v>
      </c>
      <c r="C942" s="27" t="s">
        <v>87</v>
      </c>
      <c r="D942" s="27" t="s">
        <v>194</v>
      </c>
      <c r="E942" s="27" t="s">
        <v>195</v>
      </c>
      <c r="F942" s="27"/>
      <c r="G942" s="27"/>
      <c r="H942" s="27" t="s">
        <v>720</v>
      </c>
      <c r="I942" s="27" t="s">
        <v>91</v>
      </c>
      <c r="J942" s="27" t="s">
        <v>721</v>
      </c>
      <c r="K942" s="27" t="s">
        <v>33</v>
      </c>
      <c r="L942" s="27" t="s">
        <v>1175</v>
      </c>
      <c r="M942" s="27" t="s">
        <v>4656</v>
      </c>
      <c r="N942" s="28" t="s">
        <v>5077</v>
      </c>
      <c r="O942" s="27" t="s">
        <v>5078</v>
      </c>
      <c r="P942" s="27" t="s">
        <v>5079</v>
      </c>
      <c r="Q942" s="27"/>
      <c r="R942" s="27" t="s">
        <v>720</v>
      </c>
      <c r="S942" s="27" t="s">
        <v>91</v>
      </c>
      <c r="T942" s="27" t="s">
        <v>721</v>
      </c>
      <c r="U942" s="27" t="s">
        <v>33</v>
      </c>
      <c r="V942" s="27">
        <v>1</v>
      </c>
      <c r="W942" s="27" t="s">
        <v>1180</v>
      </c>
      <c r="X942" s="27" t="s">
        <v>1181</v>
      </c>
      <c r="Y942" s="27"/>
      <c r="Z942" s="27" t="s">
        <v>53</v>
      </c>
      <c r="AA942" s="28"/>
      <c r="AB942" s="27"/>
      <c r="AC942" s="29"/>
      <c r="AD942" s="27"/>
      <c r="AE942" s="27"/>
      <c r="AF942" s="27">
        <v>46075.791666666701</v>
      </c>
      <c r="AG942" s="27"/>
      <c r="AH942" s="27"/>
      <c r="AI942" s="27" t="s">
        <v>204</v>
      </c>
      <c r="AJ942" s="27" t="s">
        <v>105</v>
      </c>
      <c r="AK942" s="27" t="s">
        <v>1182</v>
      </c>
      <c r="AL942" s="27" t="s">
        <v>1182</v>
      </c>
      <c r="AM942" s="27" t="s">
        <v>108</v>
      </c>
      <c r="AN9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2" s="27" t="str">
        <f>TEXT(casesIPO[[#This Row],[Created On]],"yyyy / mm")</f>
        <v>2026 / 02</v>
      </c>
      <c r="AS942" s="27" t="str">
        <f>casesIPO[[#This Row],[Interaction Type]]</f>
        <v>Credit / Debit Request</v>
      </c>
      <c r="AT9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43" spans="1:46" x14ac:dyDescent="0.25">
      <c r="A943" s="26">
        <v>46076.5071412037</v>
      </c>
      <c r="B943" s="27" t="s">
        <v>5080</v>
      </c>
      <c r="C943" s="27" t="s">
        <v>87</v>
      </c>
      <c r="D943" s="27" t="s">
        <v>88</v>
      </c>
      <c r="E943" s="27" t="s">
        <v>62</v>
      </c>
      <c r="F943" s="27"/>
      <c r="G943" s="27"/>
      <c r="H943" s="27" t="s">
        <v>23</v>
      </c>
      <c r="I943" s="27" t="s">
        <v>91</v>
      </c>
      <c r="J943" s="27" t="s">
        <v>1375</v>
      </c>
      <c r="K943" s="27" t="s">
        <v>33</v>
      </c>
      <c r="L943" s="27" t="s">
        <v>5081</v>
      </c>
      <c r="M943" s="27" t="s">
        <v>2610</v>
      </c>
      <c r="N943" s="28" t="s">
        <v>5082</v>
      </c>
      <c r="O943" s="27" t="s">
        <v>5082</v>
      </c>
      <c r="P943" s="27" t="s">
        <v>5082</v>
      </c>
      <c r="Q943" s="27"/>
      <c r="R943" s="27" t="s">
        <v>23</v>
      </c>
      <c r="S943" s="27" t="s">
        <v>91</v>
      </c>
      <c r="T943" s="27" t="s">
        <v>1375</v>
      </c>
      <c r="U943" s="27" t="s">
        <v>33</v>
      </c>
      <c r="V943" s="27">
        <v>1</v>
      </c>
      <c r="W943" s="27" t="s">
        <v>618</v>
      </c>
      <c r="X943" s="27" t="s">
        <v>619</v>
      </c>
      <c r="Y943" s="27"/>
      <c r="Z943" s="27" t="s">
        <v>53</v>
      </c>
      <c r="AA943" s="28"/>
      <c r="AB943" s="27" t="s">
        <v>5083</v>
      </c>
      <c r="AC943" s="29"/>
      <c r="AD943" s="27"/>
      <c r="AE943" s="27"/>
      <c r="AF943" s="27">
        <v>46053.791666666701</v>
      </c>
      <c r="AG943" s="27"/>
      <c r="AH943" s="27"/>
      <c r="AI943" s="27" t="s">
        <v>104</v>
      </c>
      <c r="AJ943" s="27" t="s">
        <v>105</v>
      </c>
      <c r="AK943" s="27" t="s">
        <v>695</v>
      </c>
      <c r="AL943" s="27" t="s">
        <v>792</v>
      </c>
      <c r="AM943" s="27" t="s">
        <v>108</v>
      </c>
      <c r="AN9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9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9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3" s="27" t="str">
        <f>TEXT(casesIPO[[#This Row],[Created On]],"yyyy / mm")</f>
        <v>2026 / 02</v>
      </c>
      <c r="AS943" s="27" t="str">
        <f>casesIPO[[#This Row],[Interaction Type]]</f>
        <v>Return / Replace / Scrap</v>
      </c>
      <c r="AT94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44" spans="1:46" x14ac:dyDescent="0.25">
      <c r="A944" s="26">
        <v>46076.525532407402</v>
      </c>
      <c r="B944" s="27" t="s">
        <v>5084</v>
      </c>
      <c r="C944" s="27" t="s">
        <v>87</v>
      </c>
      <c r="D944" s="27" t="s">
        <v>194</v>
      </c>
      <c r="E944" s="27" t="s">
        <v>195</v>
      </c>
      <c r="F944" s="27"/>
      <c r="G944" s="27"/>
      <c r="H944" s="27" t="s">
        <v>720</v>
      </c>
      <c r="I944" s="27" t="s">
        <v>91</v>
      </c>
      <c r="J944" s="27" t="s">
        <v>721</v>
      </c>
      <c r="K944" s="27" t="s">
        <v>33</v>
      </c>
      <c r="L944" s="27" t="s">
        <v>1175</v>
      </c>
      <c r="M944" s="27" t="s">
        <v>5085</v>
      </c>
      <c r="N944" s="28" t="s">
        <v>5086</v>
      </c>
      <c r="O944" s="27" t="s">
        <v>5087</v>
      </c>
      <c r="P944" s="27" t="s">
        <v>5088</v>
      </c>
      <c r="Q944" s="27"/>
      <c r="R944" s="27" t="s">
        <v>720</v>
      </c>
      <c r="S944" s="27" t="s">
        <v>91</v>
      </c>
      <c r="T944" s="27" t="s">
        <v>721</v>
      </c>
      <c r="U944" s="27" t="s">
        <v>33</v>
      </c>
      <c r="V944" s="27">
        <v>1</v>
      </c>
      <c r="W944" s="27" t="s">
        <v>1180</v>
      </c>
      <c r="X944" s="27" t="s">
        <v>1181</v>
      </c>
      <c r="Y944" s="27"/>
      <c r="Z944" s="27" t="s">
        <v>53</v>
      </c>
      <c r="AA944" s="28"/>
      <c r="AB944" s="27"/>
      <c r="AC944" s="29"/>
      <c r="AD944" s="27"/>
      <c r="AE944" s="27"/>
      <c r="AF944" s="27">
        <v>46042.791666666701</v>
      </c>
      <c r="AG944" s="27"/>
      <c r="AH944" s="27"/>
      <c r="AI944" s="27" t="s">
        <v>204</v>
      </c>
      <c r="AJ944" s="27" t="s">
        <v>105</v>
      </c>
      <c r="AK944" s="27" t="s">
        <v>1182</v>
      </c>
      <c r="AL944" s="27" t="s">
        <v>1182</v>
      </c>
      <c r="AM944" s="27" t="s">
        <v>108</v>
      </c>
      <c r="AN9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4" s="27" t="str">
        <f>TEXT(casesIPO[[#This Row],[Created On]],"yyyy / mm")</f>
        <v>2026 / 02</v>
      </c>
      <c r="AS944" s="27" t="str">
        <f>casesIPO[[#This Row],[Interaction Type]]</f>
        <v>Credit / Debit Request</v>
      </c>
      <c r="AT9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45" spans="1:46" x14ac:dyDescent="0.25">
      <c r="A945" s="26">
        <v>46076.582777777803</v>
      </c>
      <c r="B945" s="27" t="s">
        <v>5089</v>
      </c>
      <c r="C945" s="27" t="s">
        <v>87</v>
      </c>
      <c r="D945" s="27" t="s">
        <v>194</v>
      </c>
      <c r="E945" s="27" t="s">
        <v>195</v>
      </c>
      <c r="F945" s="27"/>
      <c r="G945" s="27"/>
      <c r="H945" s="27" t="s">
        <v>720</v>
      </c>
      <c r="I945" s="27" t="s">
        <v>91</v>
      </c>
      <c r="J945" s="27" t="s">
        <v>721</v>
      </c>
      <c r="K945" s="27" t="s">
        <v>33</v>
      </c>
      <c r="L945" s="27" t="s">
        <v>1175</v>
      </c>
      <c r="M945" s="27" t="s">
        <v>5085</v>
      </c>
      <c r="N945" s="28" t="s">
        <v>5086</v>
      </c>
      <c r="O945" s="27" t="s">
        <v>5087</v>
      </c>
      <c r="P945" s="27"/>
      <c r="Q945" s="27"/>
      <c r="R945" s="27" t="s">
        <v>720</v>
      </c>
      <c r="S945" s="27" t="s">
        <v>91</v>
      </c>
      <c r="T945" s="27" t="s">
        <v>721</v>
      </c>
      <c r="U945" s="27" t="s">
        <v>33</v>
      </c>
      <c r="V945" s="27">
        <v>1</v>
      </c>
      <c r="W945" s="27" t="s">
        <v>1180</v>
      </c>
      <c r="X945" s="27" t="s">
        <v>1181</v>
      </c>
      <c r="Y945" s="27"/>
      <c r="Z945" s="27" t="s">
        <v>53</v>
      </c>
      <c r="AA945" s="28"/>
      <c r="AB945" s="27"/>
      <c r="AC945" s="29"/>
      <c r="AD945" s="27"/>
      <c r="AE945" s="27"/>
      <c r="AF945" s="27">
        <v>46041.791666666701</v>
      </c>
      <c r="AG945" s="27"/>
      <c r="AH945" s="27"/>
      <c r="AI945" s="27" t="s">
        <v>204</v>
      </c>
      <c r="AJ945" s="27" t="s">
        <v>105</v>
      </c>
      <c r="AK945" s="27" t="s">
        <v>1182</v>
      </c>
      <c r="AL945" s="27" t="s">
        <v>1182</v>
      </c>
      <c r="AM945" s="27" t="s">
        <v>108</v>
      </c>
      <c r="AN9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5" s="27" t="str">
        <f>TEXT(casesIPO[[#This Row],[Created On]],"yyyy / mm")</f>
        <v>2026 / 02</v>
      </c>
      <c r="AS945" s="27" t="str">
        <f>casesIPO[[#This Row],[Interaction Type]]</f>
        <v>Credit / Debit Request</v>
      </c>
      <c r="AT9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46" spans="1:46" x14ac:dyDescent="0.25">
      <c r="A946" s="26">
        <v>46076.596331018503</v>
      </c>
      <c r="B946" s="27" t="s">
        <v>5090</v>
      </c>
      <c r="C946" s="27" t="s">
        <v>87</v>
      </c>
      <c r="D946" s="27" t="s">
        <v>194</v>
      </c>
      <c r="E946" s="27" t="s">
        <v>195</v>
      </c>
      <c r="F946" s="27"/>
      <c r="G946" s="27"/>
      <c r="H946" s="27" t="s">
        <v>720</v>
      </c>
      <c r="I946" s="27" t="s">
        <v>91</v>
      </c>
      <c r="J946" s="27" t="s">
        <v>721</v>
      </c>
      <c r="K946" s="27" t="s">
        <v>33</v>
      </c>
      <c r="L946" s="27" t="s">
        <v>1175</v>
      </c>
      <c r="M946" s="27" t="s">
        <v>5085</v>
      </c>
      <c r="N946" s="28" t="s">
        <v>5091</v>
      </c>
      <c r="O946" s="27" t="s">
        <v>5092</v>
      </c>
      <c r="P946" s="27" t="s">
        <v>5093</v>
      </c>
      <c r="Q946" s="27"/>
      <c r="R946" s="27" t="s">
        <v>720</v>
      </c>
      <c r="S946" s="27" t="s">
        <v>91</v>
      </c>
      <c r="T946" s="27" t="s">
        <v>721</v>
      </c>
      <c r="U946" s="27" t="s">
        <v>33</v>
      </c>
      <c r="V946" s="27">
        <v>1</v>
      </c>
      <c r="W946" s="27" t="s">
        <v>1180</v>
      </c>
      <c r="X946" s="27" t="s">
        <v>1181</v>
      </c>
      <c r="Y946" s="27"/>
      <c r="Z946" s="27" t="s">
        <v>53</v>
      </c>
      <c r="AA946" s="28"/>
      <c r="AB946" s="27"/>
      <c r="AC946" s="29"/>
      <c r="AD946" s="27"/>
      <c r="AE946" s="27"/>
      <c r="AF946" s="27">
        <v>46042.791666666701</v>
      </c>
      <c r="AG946" s="27"/>
      <c r="AH946" s="27"/>
      <c r="AI946" s="27" t="s">
        <v>204</v>
      </c>
      <c r="AJ946" s="27" t="s">
        <v>105</v>
      </c>
      <c r="AK946" s="27" t="s">
        <v>1182</v>
      </c>
      <c r="AL946" s="27" t="s">
        <v>1182</v>
      </c>
      <c r="AM946" s="27" t="s">
        <v>108</v>
      </c>
      <c r="AN9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6" s="27" t="str">
        <f>TEXT(casesIPO[[#This Row],[Created On]],"yyyy / mm")</f>
        <v>2026 / 02</v>
      </c>
      <c r="AS946" s="27" t="str">
        <f>casesIPO[[#This Row],[Interaction Type]]</f>
        <v>Credit / Debit Request</v>
      </c>
      <c r="AT9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47" spans="1:46" x14ac:dyDescent="0.25">
      <c r="A947" s="26">
        <v>46076.601539351897</v>
      </c>
      <c r="B947" s="27" t="s">
        <v>5094</v>
      </c>
      <c r="C947" s="27" t="s">
        <v>87</v>
      </c>
      <c r="D947" s="27" t="s">
        <v>194</v>
      </c>
      <c r="E947" s="27" t="s">
        <v>195</v>
      </c>
      <c r="F947" s="27"/>
      <c r="G947" s="27"/>
      <c r="H947" s="27" t="s">
        <v>720</v>
      </c>
      <c r="I947" s="27" t="s">
        <v>91</v>
      </c>
      <c r="J947" s="27" t="s">
        <v>721</v>
      </c>
      <c r="K947" s="27" t="s">
        <v>33</v>
      </c>
      <c r="L947" s="27" t="s">
        <v>1175</v>
      </c>
      <c r="M947" s="27" t="s">
        <v>5095</v>
      </c>
      <c r="N947" s="28" t="s">
        <v>5096</v>
      </c>
      <c r="O947" s="27" t="s">
        <v>5097</v>
      </c>
      <c r="P947" s="27" t="s">
        <v>5098</v>
      </c>
      <c r="Q947" s="27"/>
      <c r="R947" s="27" t="s">
        <v>720</v>
      </c>
      <c r="S947" s="27" t="s">
        <v>91</v>
      </c>
      <c r="T947" s="27" t="s">
        <v>721</v>
      </c>
      <c r="U947" s="27" t="s">
        <v>33</v>
      </c>
      <c r="V947" s="27">
        <v>1</v>
      </c>
      <c r="W947" s="27" t="s">
        <v>1180</v>
      </c>
      <c r="X947" s="27" t="s">
        <v>1181</v>
      </c>
      <c r="Y947" s="27"/>
      <c r="Z947" s="27" t="s">
        <v>53</v>
      </c>
      <c r="AA947" s="28"/>
      <c r="AB947" s="27"/>
      <c r="AC947" s="29"/>
      <c r="AD947" s="27"/>
      <c r="AE947" s="27"/>
      <c r="AF947" s="27">
        <v>46036.791666666701</v>
      </c>
      <c r="AG947" s="27"/>
      <c r="AH947" s="27"/>
      <c r="AI947" s="27" t="s">
        <v>204</v>
      </c>
      <c r="AJ947" s="27" t="s">
        <v>105</v>
      </c>
      <c r="AK947" s="27" t="s">
        <v>1182</v>
      </c>
      <c r="AL947" s="27" t="s">
        <v>1182</v>
      </c>
      <c r="AM947" s="27" t="s">
        <v>108</v>
      </c>
      <c r="AN9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7" s="27" t="str">
        <f>TEXT(casesIPO[[#This Row],[Created On]],"yyyy / mm")</f>
        <v>2026 / 02</v>
      </c>
      <c r="AS947" s="27" t="str">
        <f>casesIPO[[#This Row],[Interaction Type]]</f>
        <v>Credit / Debit Request</v>
      </c>
      <c r="AT94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48" spans="1:46" x14ac:dyDescent="0.25">
      <c r="A948" s="26">
        <v>46076.650092592601</v>
      </c>
      <c r="B948" s="27" t="s">
        <v>5099</v>
      </c>
      <c r="C948" s="27" t="s">
        <v>87</v>
      </c>
      <c r="D948" s="27" t="s">
        <v>194</v>
      </c>
      <c r="E948" s="27" t="s">
        <v>195</v>
      </c>
      <c r="F948" s="27"/>
      <c r="G948" s="27"/>
      <c r="H948" s="27" t="s">
        <v>720</v>
      </c>
      <c r="I948" s="27" t="s">
        <v>91</v>
      </c>
      <c r="J948" s="27" t="s">
        <v>721</v>
      </c>
      <c r="K948" s="27" t="s">
        <v>33</v>
      </c>
      <c r="L948" s="27" t="s">
        <v>1175</v>
      </c>
      <c r="M948" s="27" t="s">
        <v>1581</v>
      </c>
      <c r="N948" s="28" t="s">
        <v>5100</v>
      </c>
      <c r="O948" s="27" t="s">
        <v>5101</v>
      </c>
      <c r="P948" s="27" t="s">
        <v>5102</v>
      </c>
      <c r="Q948" s="27"/>
      <c r="R948" s="27" t="s">
        <v>720</v>
      </c>
      <c r="S948" s="27" t="s">
        <v>91</v>
      </c>
      <c r="T948" s="27" t="s">
        <v>721</v>
      </c>
      <c r="U948" s="27" t="s">
        <v>33</v>
      </c>
      <c r="V948" s="27">
        <v>1</v>
      </c>
      <c r="W948" s="27" t="s">
        <v>1180</v>
      </c>
      <c r="X948" s="27" t="s">
        <v>1181</v>
      </c>
      <c r="Y948" s="27"/>
      <c r="Z948" s="27" t="s">
        <v>53</v>
      </c>
      <c r="AA948" s="28"/>
      <c r="AB948" s="27"/>
      <c r="AC948" s="29"/>
      <c r="AD948" s="27"/>
      <c r="AE948" s="27"/>
      <c r="AF948" s="27">
        <v>46036.791666666701</v>
      </c>
      <c r="AG948" s="27"/>
      <c r="AH948" s="27"/>
      <c r="AI948" s="27" t="s">
        <v>204</v>
      </c>
      <c r="AJ948" s="27" t="s">
        <v>105</v>
      </c>
      <c r="AK948" s="27" t="s">
        <v>1182</v>
      </c>
      <c r="AL948" s="27" t="s">
        <v>1182</v>
      </c>
      <c r="AM948" s="27" t="s">
        <v>108</v>
      </c>
      <c r="AN9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8" s="27" t="str">
        <f>TEXT(casesIPO[[#This Row],[Created On]],"yyyy / mm")</f>
        <v>2026 / 02</v>
      </c>
      <c r="AS948" s="27" t="str">
        <f>casesIPO[[#This Row],[Interaction Type]]</f>
        <v>Credit / Debit Request</v>
      </c>
      <c r="AT9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49" spans="1:46" x14ac:dyDescent="0.25">
      <c r="A949" s="26">
        <v>46076.658344907402</v>
      </c>
      <c r="B949" s="27" t="s">
        <v>5103</v>
      </c>
      <c r="C949" s="27" t="s">
        <v>87</v>
      </c>
      <c r="D949" s="27" t="s">
        <v>194</v>
      </c>
      <c r="E949" s="27" t="s">
        <v>195</v>
      </c>
      <c r="F949" s="27"/>
      <c r="G949" s="27"/>
      <c r="H949" s="27" t="s">
        <v>720</v>
      </c>
      <c r="I949" s="27" t="s">
        <v>91</v>
      </c>
      <c r="J949" s="27" t="s">
        <v>721</v>
      </c>
      <c r="K949" s="27" t="s">
        <v>33</v>
      </c>
      <c r="L949" s="27" t="s">
        <v>1175</v>
      </c>
      <c r="M949" s="27" t="s">
        <v>5104</v>
      </c>
      <c r="N949" s="28" t="s">
        <v>5105</v>
      </c>
      <c r="O949" s="27" t="s">
        <v>5106</v>
      </c>
      <c r="P949" s="27" t="s">
        <v>5107</v>
      </c>
      <c r="Q949" s="27"/>
      <c r="R949" s="27" t="s">
        <v>720</v>
      </c>
      <c r="S949" s="27" t="s">
        <v>91</v>
      </c>
      <c r="T949" s="27" t="s">
        <v>721</v>
      </c>
      <c r="U949" s="27" t="s">
        <v>33</v>
      </c>
      <c r="V949" s="27">
        <v>1</v>
      </c>
      <c r="W949" s="27" t="s">
        <v>1180</v>
      </c>
      <c r="X949" s="27" t="s">
        <v>1181</v>
      </c>
      <c r="Y949" s="27"/>
      <c r="Z949" s="27" t="s">
        <v>53</v>
      </c>
      <c r="AA949" s="28"/>
      <c r="AB949" s="27"/>
      <c r="AC949" s="29"/>
      <c r="AD949" s="27"/>
      <c r="AE949" s="27"/>
      <c r="AF949" s="27">
        <v>46028.791666666701</v>
      </c>
      <c r="AG949" s="27"/>
      <c r="AH949" s="27"/>
      <c r="AI949" s="27" t="s">
        <v>204</v>
      </c>
      <c r="AJ949" s="27" t="s">
        <v>105</v>
      </c>
      <c r="AK949" s="27" t="s">
        <v>1182</v>
      </c>
      <c r="AL949" s="27" t="s">
        <v>1182</v>
      </c>
      <c r="AM949" s="27" t="s">
        <v>108</v>
      </c>
      <c r="AN9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9" s="27" t="str">
        <f>TEXT(casesIPO[[#This Row],[Created On]],"yyyy / mm")</f>
        <v>2026 / 02</v>
      </c>
      <c r="AS949" s="27" t="str">
        <f>casesIPO[[#This Row],[Interaction Type]]</f>
        <v>Credit / Debit Request</v>
      </c>
      <c r="AT94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50" spans="1:46" x14ac:dyDescent="0.25">
      <c r="A950" s="26">
        <v>46076.664976851898</v>
      </c>
      <c r="B950" s="27" t="s">
        <v>5108</v>
      </c>
      <c r="C950" s="27" t="s">
        <v>87</v>
      </c>
      <c r="D950" s="27" t="s">
        <v>194</v>
      </c>
      <c r="E950" s="27" t="s">
        <v>195</v>
      </c>
      <c r="F950" s="27"/>
      <c r="G950" s="27"/>
      <c r="H950" s="27" t="s">
        <v>720</v>
      </c>
      <c r="I950" s="27" t="s">
        <v>91</v>
      </c>
      <c r="J950" s="27" t="s">
        <v>721</v>
      </c>
      <c r="K950" s="27" t="s">
        <v>33</v>
      </c>
      <c r="L950" s="27" t="s">
        <v>1175</v>
      </c>
      <c r="M950" s="27" t="s">
        <v>5095</v>
      </c>
      <c r="N950" s="28" t="s">
        <v>5109</v>
      </c>
      <c r="O950" s="27" t="s">
        <v>5110</v>
      </c>
      <c r="P950" s="27" t="s">
        <v>5111</v>
      </c>
      <c r="Q950" s="27"/>
      <c r="R950" s="27" t="s">
        <v>720</v>
      </c>
      <c r="S950" s="27" t="s">
        <v>91</v>
      </c>
      <c r="T950" s="27" t="s">
        <v>721</v>
      </c>
      <c r="U950" s="27" t="s">
        <v>33</v>
      </c>
      <c r="V950" s="27">
        <v>1</v>
      </c>
      <c r="W950" s="27" t="s">
        <v>1180</v>
      </c>
      <c r="X950" s="27" t="s">
        <v>1181</v>
      </c>
      <c r="Y950" s="27"/>
      <c r="Z950" s="27" t="s">
        <v>53</v>
      </c>
      <c r="AA950" s="28"/>
      <c r="AB950" s="27"/>
      <c r="AC950" s="29"/>
      <c r="AD950" s="27"/>
      <c r="AE950" s="27"/>
      <c r="AF950" s="27">
        <v>46027.791666666701</v>
      </c>
      <c r="AG950" s="27"/>
      <c r="AH950" s="27"/>
      <c r="AI950" s="27" t="s">
        <v>204</v>
      </c>
      <c r="AJ950" s="27" t="s">
        <v>105</v>
      </c>
      <c r="AK950" s="27" t="s">
        <v>1182</v>
      </c>
      <c r="AL950" s="27" t="s">
        <v>1182</v>
      </c>
      <c r="AM950" s="27" t="s">
        <v>108</v>
      </c>
      <c r="AN9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0" s="27" t="str">
        <f>TEXT(casesIPO[[#This Row],[Created On]],"yyyy / mm")</f>
        <v>2026 / 02</v>
      </c>
      <c r="AS950" s="27" t="str">
        <f>casesIPO[[#This Row],[Interaction Type]]</f>
        <v>Credit / Debit Request</v>
      </c>
      <c r="AT95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51" spans="1:46" x14ac:dyDescent="0.25">
      <c r="A951" s="26">
        <v>46076.680208333302</v>
      </c>
      <c r="B951" s="27" t="s">
        <v>5112</v>
      </c>
      <c r="C951" s="27" t="s">
        <v>87</v>
      </c>
      <c r="D951" s="27" t="s">
        <v>194</v>
      </c>
      <c r="E951" s="27" t="s">
        <v>195</v>
      </c>
      <c r="F951" s="27"/>
      <c r="G951" s="27"/>
      <c r="H951" s="27" t="s">
        <v>720</v>
      </c>
      <c r="I951" s="27" t="s">
        <v>91</v>
      </c>
      <c r="J951" s="27" t="s">
        <v>721</v>
      </c>
      <c r="K951" s="27" t="s">
        <v>33</v>
      </c>
      <c r="L951" s="27" t="s">
        <v>1175</v>
      </c>
      <c r="M951" s="27" t="s">
        <v>1581</v>
      </c>
      <c r="N951" s="28" t="s">
        <v>1582</v>
      </c>
      <c r="O951" s="27" t="s">
        <v>1583</v>
      </c>
      <c r="P951" s="27" t="s">
        <v>1584</v>
      </c>
      <c r="Q951" s="27"/>
      <c r="R951" s="27" t="s">
        <v>720</v>
      </c>
      <c r="S951" s="27" t="s">
        <v>91</v>
      </c>
      <c r="T951" s="27" t="s">
        <v>721</v>
      </c>
      <c r="U951" s="27" t="s">
        <v>33</v>
      </c>
      <c r="V951" s="27">
        <v>1</v>
      </c>
      <c r="W951" s="27" t="s">
        <v>1180</v>
      </c>
      <c r="X951" s="27" t="s">
        <v>1181</v>
      </c>
      <c r="Y951" s="27"/>
      <c r="Z951" s="27" t="s">
        <v>53</v>
      </c>
      <c r="AA951" s="28"/>
      <c r="AB951" s="27"/>
      <c r="AC951" s="29"/>
      <c r="AD951" s="27"/>
      <c r="AE951" s="27"/>
      <c r="AF951" s="27">
        <v>46026.791666666701</v>
      </c>
      <c r="AG951" s="27"/>
      <c r="AH951" s="27"/>
      <c r="AI951" s="27" t="s">
        <v>204</v>
      </c>
      <c r="AJ951" s="27" t="s">
        <v>105</v>
      </c>
      <c r="AK951" s="27" t="s">
        <v>1182</v>
      </c>
      <c r="AL951" s="27" t="s">
        <v>1182</v>
      </c>
      <c r="AM951" s="27" t="s">
        <v>108</v>
      </c>
      <c r="AN9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1" s="27" t="str">
        <f>TEXT(casesIPO[[#This Row],[Created On]],"yyyy / mm")</f>
        <v>2026 / 02</v>
      </c>
      <c r="AS951" s="27" t="str">
        <f>casesIPO[[#This Row],[Interaction Type]]</f>
        <v>Credit / Debit Request</v>
      </c>
      <c r="AT95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52" spans="1:46" x14ac:dyDescent="0.25">
      <c r="A952" s="26">
        <v>46076.7374305556</v>
      </c>
      <c r="B952" s="27" t="s">
        <v>5113</v>
      </c>
      <c r="C952" s="27" t="s">
        <v>87</v>
      </c>
      <c r="D952" s="27" t="s">
        <v>88</v>
      </c>
      <c r="E952" s="27" t="s">
        <v>110</v>
      </c>
      <c r="F952" s="27"/>
      <c r="G952" s="27"/>
      <c r="H952" s="27" t="s">
        <v>17</v>
      </c>
      <c r="I952" s="27" t="s">
        <v>148</v>
      </c>
      <c r="J952" s="27" t="s">
        <v>161</v>
      </c>
      <c r="K952" s="27" t="s">
        <v>35</v>
      </c>
      <c r="L952" s="27" t="s">
        <v>5114</v>
      </c>
      <c r="M952" s="27" t="s">
        <v>2644</v>
      </c>
      <c r="N952" s="28" t="s">
        <v>5115</v>
      </c>
      <c r="O952" s="27" t="s">
        <v>5116</v>
      </c>
      <c r="P952" s="27" t="s">
        <v>5117</v>
      </c>
      <c r="Q952" s="27">
        <v>5</v>
      </c>
      <c r="R952" s="27" t="s">
        <v>17</v>
      </c>
      <c r="S952" s="27" t="s">
        <v>148</v>
      </c>
      <c r="T952" s="27" t="s">
        <v>161</v>
      </c>
      <c r="U952" s="27" t="s">
        <v>35</v>
      </c>
      <c r="V952" s="27">
        <v>1</v>
      </c>
      <c r="W952" s="27" t="s">
        <v>155</v>
      </c>
      <c r="X952" s="27" t="s">
        <v>156</v>
      </c>
      <c r="Y952" s="27"/>
      <c r="Z952" s="27" t="s">
        <v>101</v>
      </c>
      <c r="AA952" s="28"/>
      <c r="AB952" s="27" t="s">
        <v>5118</v>
      </c>
      <c r="AC952" s="29"/>
      <c r="AD952" s="27"/>
      <c r="AE952" s="27"/>
      <c r="AF952" s="27">
        <v>46063.791666666701</v>
      </c>
      <c r="AG952" s="27"/>
      <c r="AH952" s="27"/>
      <c r="AI952" s="27" t="s">
        <v>419</v>
      </c>
      <c r="AJ952" s="27" t="s">
        <v>105</v>
      </c>
      <c r="AK952" s="27" t="s">
        <v>106</v>
      </c>
      <c r="AL952" s="27" t="s">
        <v>270</v>
      </c>
      <c r="AM952" s="27" t="s">
        <v>108</v>
      </c>
      <c r="AN9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9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2" s="27" t="str">
        <f>TEXT(casesIPO[[#This Row],[Created On]],"yyyy / mm")</f>
        <v>2026 / 02</v>
      </c>
      <c r="AS952" s="27" t="str">
        <f>casesIPO[[#This Row],[Interaction Type]]</f>
        <v>Return / Replace / Scrap</v>
      </c>
      <c r="AT9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53" spans="1:46" x14ac:dyDescent="0.25">
      <c r="A953" s="26">
        <v>46076.738622685203</v>
      </c>
      <c r="B953" s="27" t="s">
        <v>5119</v>
      </c>
      <c r="C953" s="27" t="s">
        <v>87</v>
      </c>
      <c r="D953" s="27" t="s">
        <v>88</v>
      </c>
      <c r="E953" s="27" t="s">
        <v>89</v>
      </c>
      <c r="F953" s="27"/>
      <c r="G953" s="27" t="s">
        <v>90</v>
      </c>
      <c r="H953" s="27" t="s">
        <v>17</v>
      </c>
      <c r="I953" s="27" t="s">
        <v>148</v>
      </c>
      <c r="J953" s="27" t="s">
        <v>169</v>
      </c>
      <c r="K953" s="27" t="s">
        <v>35</v>
      </c>
      <c r="L953" s="27" t="s">
        <v>5120</v>
      </c>
      <c r="M953" s="27" t="s">
        <v>2604</v>
      </c>
      <c r="N953" s="28" t="s">
        <v>5121</v>
      </c>
      <c r="O953" s="27" t="s">
        <v>5122</v>
      </c>
      <c r="P953" s="27" t="s">
        <v>5123</v>
      </c>
      <c r="Q953" s="27">
        <v>10</v>
      </c>
      <c r="R953" s="27" t="s">
        <v>17</v>
      </c>
      <c r="S953" s="27" t="s">
        <v>148</v>
      </c>
      <c r="T953" s="27" t="s">
        <v>169</v>
      </c>
      <c r="U953" s="27" t="s">
        <v>35</v>
      </c>
      <c r="V953" s="27">
        <v>1</v>
      </c>
      <c r="W953" s="27" t="s">
        <v>98</v>
      </c>
      <c r="X953" s="27" t="s">
        <v>175</v>
      </c>
      <c r="Y953" s="27"/>
      <c r="Z953" s="27" t="s">
        <v>101</v>
      </c>
      <c r="AA953" s="28"/>
      <c r="AB953" s="27" t="s">
        <v>5124</v>
      </c>
      <c r="AC953" s="29" t="s">
        <v>5125</v>
      </c>
      <c r="AD953" s="27"/>
      <c r="AE953" s="27"/>
      <c r="AF953" s="27">
        <v>45985.791666666701</v>
      </c>
      <c r="AG953" s="27"/>
      <c r="AH953" s="27"/>
      <c r="AI953" s="27" t="s">
        <v>104</v>
      </c>
      <c r="AJ953" s="27" t="s">
        <v>105</v>
      </c>
      <c r="AK953" s="27" t="s">
        <v>106</v>
      </c>
      <c r="AL953" s="27" t="s">
        <v>146</v>
      </c>
      <c r="AM953" s="27" t="s">
        <v>108</v>
      </c>
      <c r="AN9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3" s="27" t="str">
        <f>TEXT(casesIPO[[#This Row],[Created On]],"yyyy / mm")</f>
        <v>2026 / 02</v>
      </c>
      <c r="AS953" s="27" t="str">
        <f>casesIPO[[#This Row],[Interaction Type]]</f>
        <v>Return / Replace / Scrap</v>
      </c>
      <c r="AT95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54" spans="1:46" x14ac:dyDescent="0.25">
      <c r="A954" s="26">
        <v>46077.421770833302</v>
      </c>
      <c r="B954" s="27" t="s">
        <v>5126</v>
      </c>
      <c r="C954" s="27" t="s">
        <v>87</v>
      </c>
      <c r="D954" s="27" t="s">
        <v>88</v>
      </c>
      <c r="E954" s="27" t="s">
        <v>285</v>
      </c>
      <c r="F954" s="27"/>
      <c r="G954" s="27"/>
      <c r="H954" s="27" t="s">
        <v>720</v>
      </c>
      <c r="I954" s="27" t="s">
        <v>182</v>
      </c>
      <c r="J954" s="27" t="s">
        <v>2915</v>
      </c>
      <c r="K954" s="27" t="s">
        <v>288</v>
      </c>
      <c r="L954" s="27" t="s">
        <v>5127</v>
      </c>
      <c r="M954" s="27" t="s">
        <v>5128</v>
      </c>
      <c r="N954" s="28" t="s">
        <v>5129</v>
      </c>
      <c r="O954" s="27" t="s">
        <v>5130</v>
      </c>
      <c r="P954" s="27" t="s">
        <v>5131</v>
      </c>
      <c r="Q954" s="27"/>
      <c r="R954" s="27" t="s">
        <v>720</v>
      </c>
      <c r="S954" s="27" t="s">
        <v>182</v>
      </c>
      <c r="T954" s="27" t="s">
        <v>2915</v>
      </c>
      <c r="U954" s="27" t="s">
        <v>288</v>
      </c>
      <c r="V954" s="27">
        <v>6</v>
      </c>
      <c r="W954" s="27" t="s">
        <v>300</v>
      </c>
      <c r="X954" s="27" t="s">
        <v>301</v>
      </c>
      <c r="Y954" s="27"/>
      <c r="Z954" s="27" t="s">
        <v>296</v>
      </c>
      <c r="AA954" s="28"/>
      <c r="AB954" s="27" t="s">
        <v>5132</v>
      </c>
      <c r="AC954" s="29"/>
      <c r="AD954" s="27"/>
      <c r="AE954" s="27"/>
      <c r="AF954" s="27">
        <v>46065</v>
      </c>
      <c r="AG954" s="27"/>
      <c r="AH954" s="27"/>
      <c r="AI954" s="27" t="s">
        <v>104</v>
      </c>
      <c r="AJ954" s="27" t="s">
        <v>105</v>
      </c>
      <c r="AK954" s="27" t="s">
        <v>106</v>
      </c>
      <c r="AL954" s="27" t="s">
        <v>1196</v>
      </c>
      <c r="AM954" s="27" t="s">
        <v>108</v>
      </c>
      <c r="AN9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9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9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9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4" s="27" t="str">
        <f>TEXT(casesIPO[[#This Row],[Created On]],"yyyy / mm")</f>
        <v>2026 / 02</v>
      </c>
      <c r="AS954" s="27" t="str">
        <f>casesIPO[[#This Row],[Interaction Type]]</f>
        <v>Return / Replace / Scrap</v>
      </c>
      <c r="AT95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55" spans="1:46" x14ac:dyDescent="0.25">
      <c r="A955" s="26">
        <v>46077.561631944402</v>
      </c>
      <c r="B955" s="27" t="s">
        <v>5133</v>
      </c>
      <c r="C955" s="27" t="s">
        <v>87</v>
      </c>
      <c r="D955" s="27" t="s">
        <v>88</v>
      </c>
      <c r="E955" s="27" t="s">
        <v>110</v>
      </c>
      <c r="F955" s="27"/>
      <c r="G955" s="27"/>
      <c r="H955" s="27" t="s">
        <v>23</v>
      </c>
      <c r="I955" s="27" t="s">
        <v>91</v>
      </c>
      <c r="J955" s="27" t="s">
        <v>251</v>
      </c>
      <c r="K955" s="27" t="s">
        <v>33</v>
      </c>
      <c r="L955" s="27" t="s">
        <v>5134</v>
      </c>
      <c r="M955" s="27" t="s">
        <v>2821</v>
      </c>
      <c r="N955" s="28" t="s">
        <v>5135</v>
      </c>
      <c r="O955" s="27" t="s">
        <v>5136</v>
      </c>
      <c r="P955" s="27" t="s">
        <v>5137</v>
      </c>
      <c r="Q955" s="27">
        <v>2</v>
      </c>
      <c r="R955" s="27" t="s">
        <v>23</v>
      </c>
      <c r="S955" s="27" t="s">
        <v>91</v>
      </c>
      <c r="T955" s="27" t="s">
        <v>251</v>
      </c>
      <c r="U955" s="27" t="s">
        <v>33</v>
      </c>
      <c r="V955" s="27">
        <v>1</v>
      </c>
      <c r="W955" s="27" t="s">
        <v>1034</v>
      </c>
      <c r="X955" s="27" t="s">
        <v>1035</v>
      </c>
      <c r="Y955" s="27"/>
      <c r="Z955" s="27" t="s">
        <v>53</v>
      </c>
      <c r="AA955" s="28"/>
      <c r="AB955" s="27" t="s">
        <v>5138</v>
      </c>
      <c r="AC955" s="29"/>
      <c r="AD955" s="27"/>
      <c r="AE955" s="27"/>
      <c r="AF955" s="27">
        <v>46061.791666666701</v>
      </c>
      <c r="AG955" s="27"/>
      <c r="AH955" s="27"/>
      <c r="AI955" s="27" t="s">
        <v>419</v>
      </c>
      <c r="AJ955" s="27" t="s">
        <v>134</v>
      </c>
      <c r="AK955" s="27" t="s">
        <v>1196</v>
      </c>
      <c r="AL955" s="27" t="s">
        <v>1196</v>
      </c>
      <c r="AM955" s="27" t="s">
        <v>108</v>
      </c>
      <c r="AN9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9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9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5" s="27" t="str">
        <f>TEXT(casesIPO[[#This Row],[Created On]],"yyyy / mm")</f>
        <v>2026 / 02</v>
      </c>
      <c r="AS955" s="27" t="str">
        <f>casesIPO[[#This Row],[Interaction Type]]</f>
        <v>Return / Replace / Scrap</v>
      </c>
      <c r="AT95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56" spans="1:46" x14ac:dyDescent="0.25">
      <c r="A956" s="26">
        <v>46077.568391203698</v>
      </c>
      <c r="B956" s="27" t="s">
        <v>5139</v>
      </c>
      <c r="C956" s="27" t="s">
        <v>87</v>
      </c>
      <c r="D956" s="27" t="s">
        <v>88</v>
      </c>
      <c r="E956" s="27" t="s">
        <v>110</v>
      </c>
      <c r="F956" s="27"/>
      <c r="G956" s="27"/>
      <c r="H956" s="27" t="s">
        <v>23</v>
      </c>
      <c r="I956" s="27" t="s">
        <v>91</v>
      </c>
      <c r="J956" s="27" t="s">
        <v>251</v>
      </c>
      <c r="K956" s="27" t="s">
        <v>33</v>
      </c>
      <c r="L956" s="27" t="s">
        <v>5140</v>
      </c>
      <c r="M956" s="27" t="s">
        <v>5141</v>
      </c>
      <c r="N956" s="28" t="s">
        <v>5142</v>
      </c>
      <c r="O956" s="27" t="s">
        <v>5143</v>
      </c>
      <c r="P956" s="27" t="s">
        <v>5144</v>
      </c>
      <c r="Q956" s="27"/>
      <c r="R956" s="27" t="s">
        <v>23</v>
      </c>
      <c r="S956" s="27" t="s">
        <v>91</v>
      </c>
      <c r="T956" s="27" t="s">
        <v>251</v>
      </c>
      <c r="U956" s="27" t="s">
        <v>33</v>
      </c>
      <c r="V956" s="27">
        <v>1</v>
      </c>
      <c r="W956" s="27" t="s">
        <v>155</v>
      </c>
      <c r="X956" s="27" t="s">
        <v>587</v>
      </c>
      <c r="Y956" s="27"/>
      <c r="Z956" s="27" t="s">
        <v>101</v>
      </c>
      <c r="AA956" s="28"/>
      <c r="AB956" s="27" t="s">
        <v>5145</v>
      </c>
      <c r="AC956" s="29"/>
      <c r="AD956" s="27"/>
      <c r="AE956" s="27"/>
      <c r="AF956" s="27">
        <v>45895.833333333299</v>
      </c>
      <c r="AG956" s="27"/>
      <c r="AH956" s="27"/>
      <c r="AI956" s="27" t="s">
        <v>419</v>
      </c>
      <c r="AJ956" s="27" t="s">
        <v>105</v>
      </c>
      <c r="AK956" s="27" t="s">
        <v>1196</v>
      </c>
      <c r="AL956" s="27" t="s">
        <v>792</v>
      </c>
      <c r="AM956" s="27" t="s">
        <v>108</v>
      </c>
      <c r="AN9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9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6" s="27" t="str">
        <f>TEXT(casesIPO[[#This Row],[Created On]],"yyyy / mm")</f>
        <v>2026 / 02</v>
      </c>
      <c r="AS956" s="27" t="str">
        <f>casesIPO[[#This Row],[Interaction Type]]</f>
        <v>Return / Replace / Scrap</v>
      </c>
      <c r="AT9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57" spans="1:46" x14ac:dyDescent="0.25">
      <c r="A957" s="26">
        <v>46077.581111111103</v>
      </c>
      <c r="B957" s="27" t="s">
        <v>5146</v>
      </c>
      <c r="C957" s="27" t="s">
        <v>87</v>
      </c>
      <c r="D957" s="27" t="s">
        <v>88</v>
      </c>
      <c r="E957" s="27" t="s">
        <v>89</v>
      </c>
      <c r="F957" s="27"/>
      <c r="G957" s="27" t="s">
        <v>168</v>
      </c>
      <c r="H957" s="27" t="s">
        <v>720</v>
      </c>
      <c r="I957" s="27" t="s">
        <v>91</v>
      </c>
      <c r="J957" s="27" t="s">
        <v>721</v>
      </c>
      <c r="K957" s="27" t="s">
        <v>33</v>
      </c>
      <c r="L957" s="27" t="s">
        <v>5147</v>
      </c>
      <c r="M957" s="27" t="s">
        <v>5148</v>
      </c>
      <c r="N957" s="28" t="s">
        <v>5149</v>
      </c>
      <c r="O957" s="27" t="s">
        <v>5150</v>
      </c>
      <c r="P957" s="27" t="s">
        <v>5151</v>
      </c>
      <c r="Q957" s="27">
        <v>12</v>
      </c>
      <c r="R957" s="27" t="s">
        <v>720</v>
      </c>
      <c r="S957" s="27" t="s">
        <v>91</v>
      </c>
      <c r="T957" s="27" t="s">
        <v>721</v>
      </c>
      <c r="U957" s="27" t="s">
        <v>33</v>
      </c>
      <c r="V957" s="27">
        <v>1</v>
      </c>
      <c r="W957" s="27" t="s">
        <v>98</v>
      </c>
      <c r="X957" s="27" t="s">
        <v>1148</v>
      </c>
      <c r="Y957" s="27" t="s">
        <v>1399</v>
      </c>
      <c r="Z957" s="27" t="s">
        <v>101</v>
      </c>
      <c r="AA957" s="28"/>
      <c r="AB957" s="27" t="s">
        <v>5152</v>
      </c>
      <c r="AC957" s="29" t="s">
        <v>3459</v>
      </c>
      <c r="AD957" s="27"/>
      <c r="AE957" s="27"/>
      <c r="AF957" s="27">
        <v>45687.791666666701</v>
      </c>
      <c r="AG957" s="27"/>
      <c r="AH957" s="27"/>
      <c r="AI957" s="27" t="s">
        <v>104</v>
      </c>
      <c r="AJ957" s="27" t="s">
        <v>105</v>
      </c>
      <c r="AK957" s="27" t="s">
        <v>1196</v>
      </c>
      <c r="AL957" s="27" t="s">
        <v>1196</v>
      </c>
      <c r="AM957" s="27" t="s">
        <v>108</v>
      </c>
      <c r="AN9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9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Release</v>
      </c>
      <c r="AR957" s="27" t="str">
        <f>TEXT(casesIPO[[#This Row],[Created On]],"yyyy / mm")</f>
        <v>2026 / 02</v>
      </c>
      <c r="AS957" s="27" t="str">
        <f>casesIPO[[#This Row],[Interaction Type]]</f>
        <v>Return / Replace / Scrap</v>
      </c>
      <c r="AT95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58" spans="1:46" x14ac:dyDescent="0.25">
      <c r="A958" s="26">
        <v>46077.590104166702</v>
      </c>
      <c r="B958" s="27" t="s">
        <v>5153</v>
      </c>
      <c r="C958" s="27" t="s">
        <v>87</v>
      </c>
      <c r="D958" s="27" t="s">
        <v>88</v>
      </c>
      <c r="E958" s="27" t="s">
        <v>89</v>
      </c>
      <c r="F958" s="27"/>
      <c r="G958" s="27" t="s">
        <v>168</v>
      </c>
      <c r="H958" s="27" t="s">
        <v>23</v>
      </c>
      <c r="I958" s="27" t="s">
        <v>91</v>
      </c>
      <c r="J958" s="27" t="s">
        <v>251</v>
      </c>
      <c r="K958" s="27" t="s">
        <v>33</v>
      </c>
      <c r="L958" s="27" t="s">
        <v>5154</v>
      </c>
      <c r="M958" s="27" t="s">
        <v>1495</v>
      </c>
      <c r="N958" s="28" t="s">
        <v>5155</v>
      </c>
      <c r="O958" s="27" t="s">
        <v>5156</v>
      </c>
      <c r="P958" s="27" t="s">
        <v>5157</v>
      </c>
      <c r="Q958" s="27"/>
      <c r="R958" s="27" t="s">
        <v>23</v>
      </c>
      <c r="S958" s="27" t="s">
        <v>91</v>
      </c>
      <c r="T958" s="27" t="s">
        <v>251</v>
      </c>
      <c r="U958" s="27" t="s">
        <v>33</v>
      </c>
      <c r="V958" s="27">
        <v>1</v>
      </c>
      <c r="W958" s="27" t="s">
        <v>98</v>
      </c>
      <c r="X958" s="27" t="s">
        <v>1683</v>
      </c>
      <c r="Y958" s="27" t="s">
        <v>1684</v>
      </c>
      <c r="Z958" s="27" t="s">
        <v>101</v>
      </c>
      <c r="AA958" s="28"/>
      <c r="AB958" s="27" t="s">
        <v>5158</v>
      </c>
      <c r="AC958" s="29" t="s">
        <v>5159</v>
      </c>
      <c r="AD958" s="27"/>
      <c r="AE958" s="27"/>
      <c r="AF958" s="27">
        <v>45796.833333333299</v>
      </c>
      <c r="AG958" s="27"/>
      <c r="AH958" s="27"/>
      <c r="AI958" s="27" t="s">
        <v>104</v>
      </c>
      <c r="AJ958" s="27" t="s">
        <v>105</v>
      </c>
      <c r="AK958" s="27" t="s">
        <v>1196</v>
      </c>
      <c r="AL958" s="27" t="s">
        <v>792</v>
      </c>
      <c r="AM958" s="27" t="s">
        <v>108</v>
      </c>
      <c r="AN9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Wear and Tear</v>
      </c>
      <c r="AQ9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Worn Part / Broken Part</v>
      </c>
      <c r="AR958" s="27" t="str">
        <f>TEXT(casesIPO[[#This Row],[Created On]],"yyyy / mm")</f>
        <v>2026 / 02</v>
      </c>
      <c r="AS958" s="27" t="str">
        <f>casesIPO[[#This Row],[Interaction Type]]</f>
        <v>Return / Replace / Scrap</v>
      </c>
      <c r="AT9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59" spans="1:46" x14ac:dyDescent="0.25">
      <c r="A959" s="26">
        <v>46077.601261574098</v>
      </c>
      <c r="B959" s="27" t="s">
        <v>5160</v>
      </c>
      <c r="C959" s="27" t="s">
        <v>87</v>
      </c>
      <c r="D959" s="27" t="s">
        <v>88</v>
      </c>
      <c r="E959" s="27" t="s">
        <v>110</v>
      </c>
      <c r="F959" s="27"/>
      <c r="G959" s="27"/>
      <c r="H959" s="27" t="s">
        <v>23</v>
      </c>
      <c r="I959" s="27" t="s">
        <v>91</v>
      </c>
      <c r="J959" s="27" t="s">
        <v>1256</v>
      </c>
      <c r="K959" s="27" t="s">
        <v>33</v>
      </c>
      <c r="L959" s="27" t="s">
        <v>5161</v>
      </c>
      <c r="M959" s="27" t="s">
        <v>5162</v>
      </c>
      <c r="N959" s="28" t="s">
        <v>5163</v>
      </c>
      <c r="O959" s="27" t="s">
        <v>5164</v>
      </c>
      <c r="P959" s="27" t="s">
        <v>5165</v>
      </c>
      <c r="Q959" s="27">
        <v>2</v>
      </c>
      <c r="R959" s="27" t="s">
        <v>23</v>
      </c>
      <c r="S959" s="27" t="s">
        <v>91</v>
      </c>
      <c r="T959" s="27" t="s">
        <v>1256</v>
      </c>
      <c r="U959" s="27" t="s">
        <v>33</v>
      </c>
      <c r="V959" s="27">
        <v>1</v>
      </c>
      <c r="W959" s="27" t="s">
        <v>119</v>
      </c>
      <c r="X959" s="27" t="s">
        <v>570</v>
      </c>
      <c r="Y959" s="27"/>
      <c r="Z959" s="27" t="s">
        <v>101</v>
      </c>
      <c r="AA959" s="28"/>
      <c r="AB959" s="27" t="s">
        <v>5166</v>
      </c>
      <c r="AC959" s="29"/>
      <c r="AD959" s="27"/>
      <c r="AE959" s="27"/>
      <c r="AF959" s="27">
        <v>45611.791666666701</v>
      </c>
      <c r="AG959" s="27"/>
      <c r="AH959" s="27"/>
      <c r="AI959" s="27" t="s">
        <v>419</v>
      </c>
      <c r="AJ959" s="27" t="s">
        <v>105</v>
      </c>
      <c r="AK959" s="27" t="s">
        <v>1196</v>
      </c>
      <c r="AL959" s="27" t="s">
        <v>1196</v>
      </c>
      <c r="AM959" s="27" t="s">
        <v>108</v>
      </c>
      <c r="AN9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9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9" s="27" t="str">
        <f>TEXT(casesIPO[[#This Row],[Created On]],"yyyy / mm")</f>
        <v>2026 / 02</v>
      </c>
      <c r="AS959" s="27" t="str">
        <f>casesIPO[[#This Row],[Interaction Type]]</f>
        <v>Return / Replace / Scrap</v>
      </c>
      <c r="AT9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60" spans="1:46" x14ac:dyDescent="0.25">
      <c r="A960" s="26">
        <v>46077.601261574098</v>
      </c>
      <c r="B960" s="27" t="s">
        <v>5160</v>
      </c>
      <c r="C960" s="27" t="s">
        <v>87</v>
      </c>
      <c r="D960" s="27" t="s">
        <v>88</v>
      </c>
      <c r="E960" s="27" t="s">
        <v>110</v>
      </c>
      <c r="F960" s="27"/>
      <c r="G960" s="27"/>
      <c r="H960" s="27" t="s">
        <v>23</v>
      </c>
      <c r="I960" s="27" t="s">
        <v>91</v>
      </c>
      <c r="J960" s="27" t="s">
        <v>1256</v>
      </c>
      <c r="K960" s="27" t="s">
        <v>33</v>
      </c>
      <c r="L960" s="27" t="s">
        <v>5161</v>
      </c>
      <c r="M960" s="27" t="s">
        <v>5162</v>
      </c>
      <c r="N960" s="28" t="s">
        <v>5163</v>
      </c>
      <c r="O960" s="27" t="s">
        <v>5164</v>
      </c>
      <c r="P960" s="27" t="s">
        <v>5165</v>
      </c>
      <c r="Q960" s="27">
        <v>1</v>
      </c>
      <c r="R960" s="27" t="s">
        <v>23</v>
      </c>
      <c r="S960" s="27" t="s">
        <v>91</v>
      </c>
      <c r="T960" s="27" t="s">
        <v>1256</v>
      </c>
      <c r="U960" s="27" t="s">
        <v>33</v>
      </c>
      <c r="V960" s="27">
        <v>1</v>
      </c>
      <c r="W960" s="27" t="s">
        <v>119</v>
      </c>
      <c r="X960" s="27" t="s">
        <v>570</v>
      </c>
      <c r="Y960" s="27"/>
      <c r="Z960" s="27" t="s">
        <v>101</v>
      </c>
      <c r="AA960" s="28"/>
      <c r="AB960" s="27" t="s">
        <v>5167</v>
      </c>
      <c r="AC960" s="29"/>
      <c r="AD960" s="27"/>
      <c r="AE960" s="27"/>
      <c r="AF960" s="27">
        <v>45611.791666666701</v>
      </c>
      <c r="AG960" s="27"/>
      <c r="AH960" s="27"/>
      <c r="AI960" s="27" t="s">
        <v>104</v>
      </c>
      <c r="AJ960" s="27" t="s">
        <v>105</v>
      </c>
      <c r="AK960" s="27" t="s">
        <v>1196</v>
      </c>
      <c r="AL960" s="27" t="s">
        <v>1196</v>
      </c>
      <c r="AM960" s="27" t="s">
        <v>108</v>
      </c>
      <c r="AN9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9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0" s="27" t="str">
        <f>TEXT(casesIPO[[#This Row],[Created On]],"yyyy / mm")</f>
        <v>2026 / 02</v>
      </c>
      <c r="AS960" s="27" t="str">
        <f>casesIPO[[#This Row],[Interaction Type]]</f>
        <v>Return / Replace / Scrap</v>
      </c>
      <c r="AT96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61" spans="1:46" x14ac:dyDescent="0.25">
      <c r="A961" s="26">
        <v>46077.605648148201</v>
      </c>
      <c r="B961" s="27" t="s">
        <v>5168</v>
      </c>
      <c r="C961" s="27" t="s">
        <v>87</v>
      </c>
      <c r="D961" s="27" t="s">
        <v>88</v>
      </c>
      <c r="E961" s="27" t="s">
        <v>89</v>
      </c>
      <c r="F961" s="27"/>
      <c r="G961" s="27" t="s">
        <v>90</v>
      </c>
      <c r="H961" s="27" t="s">
        <v>18</v>
      </c>
      <c r="I961" s="27" t="s">
        <v>460</v>
      </c>
      <c r="J961" s="27" t="s">
        <v>4196</v>
      </c>
      <c r="K961" s="27" t="s">
        <v>35</v>
      </c>
      <c r="L961" s="27" t="s">
        <v>5169</v>
      </c>
      <c r="M961" s="27" t="s">
        <v>1021</v>
      </c>
      <c r="N961" s="28" t="s">
        <v>5170</v>
      </c>
      <c r="O961" s="27" t="s">
        <v>5171</v>
      </c>
      <c r="P961" s="27" t="s">
        <v>5172</v>
      </c>
      <c r="Q961" s="27"/>
      <c r="R961" s="27" t="s">
        <v>18</v>
      </c>
      <c r="S961" s="27" t="s">
        <v>460</v>
      </c>
      <c r="T961" s="27" t="s">
        <v>461</v>
      </c>
      <c r="U961" s="27" t="s">
        <v>31</v>
      </c>
      <c r="V961" s="27">
        <v>1</v>
      </c>
      <c r="W961" s="27" t="s">
        <v>266</v>
      </c>
      <c r="X961" s="27" t="s">
        <v>279</v>
      </c>
      <c r="Y961" s="27" t="s">
        <v>677</v>
      </c>
      <c r="Z961" s="27" t="s">
        <v>101</v>
      </c>
      <c r="AA961" s="28"/>
      <c r="AB961" s="27" t="s">
        <v>5173</v>
      </c>
      <c r="AC961" s="29" t="s">
        <v>1368</v>
      </c>
      <c r="AD961" s="27"/>
      <c r="AE961" s="27"/>
      <c r="AF961" s="27">
        <v>46062.791666666701</v>
      </c>
      <c r="AG961" s="27"/>
      <c r="AH961" s="27"/>
      <c r="AI961" s="27" t="s">
        <v>104</v>
      </c>
      <c r="AJ961" s="27" t="s">
        <v>105</v>
      </c>
      <c r="AK961" s="27" t="s">
        <v>106</v>
      </c>
      <c r="AL961" s="27" t="s">
        <v>146</v>
      </c>
      <c r="AM961" s="27" t="s">
        <v>108</v>
      </c>
      <c r="AN9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9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9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9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961" s="27" t="str">
        <f>TEXT(casesIPO[[#This Row],[Created On]],"yyyy / mm")</f>
        <v>2026 / 02</v>
      </c>
      <c r="AS961" s="27" t="str">
        <f>casesIPO[[#This Row],[Interaction Type]]</f>
        <v>Return / Replace / Scrap</v>
      </c>
      <c r="AT9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62" spans="1:46" x14ac:dyDescent="0.25">
      <c r="A962" s="26">
        <v>46077.612048611103</v>
      </c>
      <c r="B962" s="27" t="s">
        <v>5174</v>
      </c>
      <c r="C962" s="27" t="s">
        <v>87</v>
      </c>
      <c r="D962" s="27" t="s">
        <v>88</v>
      </c>
      <c r="E962" s="27" t="s">
        <v>62</v>
      </c>
      <c r="F962" s="27"/>
      <c r="G962" s="27"/>
      <c r="H962" s="27" t="s">
        <v>21</v>
      </c>
      <c r="I962" s="27" t="s">
        <v>272</v>
      </c>
      <c r="J962" s="27" t="s">
        <v>2953</v>
      </c>
      <c r="K962" s="27" t="s">
        <v>35</v>
      </c>
      <c r="L962" s="27" t="s">
        <v>5175</v>
      </c>
      <c r="M962" s="27" t="s">
        <v>5176</v>
      </c>
      <c r="N962" s="28" t="s">
        <v>5177</v>
      </c>
      <c r="O962" s="27" t="s">
        <v>5178</v>
      </c>
      <c r="P962" s="27" t="s">
        <v>5179</v>
      </c>
      <c r="Q962" s="27"/>
      <c r="R962" s="27" t="s">
        <v>21</v>
      </c>
      <c r="S962" s="27" t="s">
        <v>272</v>
      </c>
      <c r="T962" s="27" t="s">
        <v>2953</v>
      </c>
      <c r="U962" s="27" t="s">
        <v>35</v>
      </c>
      <c r="V962" s="27">
        <v>2</v>
      </c>
      <c r="W962" s="27" t="s">
        <v>618</v>
      </c>
      <c r="X962" s="27" t="s">
        <v>619</v>
      </c>
      <c r="Y962" s="27"/>
      <c r="Z962" s="27" t="s">
        <v>53</v>
      </c>
      <c r="AA962" s="28"/>
      <c r="AB962" s="27" t="s">
        <v>5180</v>
      </c>
      <c r="AC962" s="29" t="s">
        <v>5181</v>
      </c>
      <c r="AD962" s="27"/>
      <c r="AE962" s="27"/>
      <c r="AF962" s="27">
        <v>46042.791666666701</v>
      </c>
      <c r="AG962" s="27"/>
      <c r="AH962" s="27"/>
      <c r="AI962" s="27" t="s">
        <v>419</v>
      </c>
      <c r="AJ962" s="27" t="s">
        <v>134</v>
      </c>
      <c r="AK962" s="27" t="s">
        <v>146</v>
      </c>
      <c r="AL962" s="27" t="s">
        <v>1706</v>
      </c>
      <c r="AM962" s="27" t="s">
        <v>108</v>
      </c>
      <c r="AN9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9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9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9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2" s="27" t="str">
        <f>TEXT(casesIPO[[#This Row],[Created On]],"yyyy / mm")</f>
        <v>2026 / 02</v>
      </c>
      <c r="AS962" s="27" t="str">
        <f>casesIPO[[#This Row],[Interaction Type]]</f>
        <v>Return / Replace / Scrap</v>
      </c>
      <c r="AT9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63" spans="1:46" x14ac:dyDescent="0.25">
      <c r="A963" s="26">
        <v>46077.6472222222</v>
      </c>
      <c r="B963" s="27" t="s">
        <v>5182</v>
      </c>
      <c r="C963" s="27" t="s">
        <v>87</v>
      </c>
      <c r="D963" s="27" t="s">
        <v>88</v>
      </c>
      <c r="E963" s="27" t="s">
        <v>110</v>
      </c>
      <c r="F963" s="27"/>
      <c r="G963" s="27"/>
      <c r="H963" s="27" t="s">
        <v>14</v>
      </c>
      <c r="I963" s="27" t="s">
        <v>182</v>
      </c>
      <c r="J963" s="27" t="s">
        <v>183</v>
      </c>
      <c r="K963" s="27" t="s">
        <v>34</v>
      </c>
      <c r="L963" s="27" t="s">
        <v>5183</v>
      </c>
      <c r="M963" s="27" t="s">
        <v>3986</v>
      </c>
      <c r="N963" s="28" t="s">
        <v>5184</v>
      </c>
      <c r="O963" s="27" t="s">
        <v>5185</v>
      </c>
      <c r="P963" s="27" t="s">
        <v>5184</v>
      </c>
      <c r="Q963" s="27">
        <v>1</v>
      </c>
      <c r="R963" s="27" t="s">
        <v>14</v>
      </c>
      <c r="S963" s="27" t="s">
        <v>182</v>
      </c>
      <c r="T963" s="27" t="s">
        <v>183</v>
      </c>
      <c r="U963" s="27" t="s">
        <v>34</v>
      </c>
      <c r="V963" s="27">
        <v>8</v>
      </c>
      <c r="W963" s="27" t="s">
        <v>1034</v>
      </c>
      <c r="X963" s="27" t="s">
        <v>1035</v>
      </c>
      <c r="Y963" s="27"/>
      <c r="Z963" s="27" t="s">
        <v>53</v>
      </c>
      <c r="AA963" s="28"/>
      <c r="AB963" s="27" t="s">
        <v>5186</v>
      </c>
      <c r="AC963" s="29" t="s">
        <v>1873</v>
      </c>
      <c r="AD963" s="27"/>
      <c r="AE963" s="27"/>
      <c r="AF963" s="27">
        <v>46041.791666666701</v>
      </c>
      <c r="AG963" s="27"/>
      <c r="AH963" s="27"/>
      <c r="AI963" s="27" t="s">
        <v>104</v>
      </c>
      <c r="AJ963" s="27" t="s">
        <v>105</v>
      </c>
      <c r="AK963" s="27" t="s">
        <v>363</v>
      </c>
      <c r="AL963" s="27" t="s">
        <v>192</v>
      </c>
      <c r="AM963" s="27" t="s">
        <v>108</v>
      </c>
      <c r="AN9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9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9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9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3" s="27" t="str">
        <f>TEXT(casesIPO[[#This Row],[Created On]],"yyyy / mm")</f>
        <v>2026 / 02</v>
      </c>
      <c r="AS963" s="27" t="str">
        <f>casesIPO[[#This Row],[Interaction Type]]</f>
        <v>Return / Replace / Scrap</v>
      </c>
      <c r="AT96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64" spans="1:46" x14ac:dyDescent="0.25">
      <c r="A964" s="26">
        <v>46077.659942129598</v>
      </c>
      <c r="B964" s="27" t="s">
        <v>5187</v>
      </c>
      <c r="C964" s="27" t="s">
        <v>87</v>
      </c>
      <c r="D964" s="27" t="s">
        <v>194</v>
      </c>
      <c r="E964" s="27" t="s">
        <v>195</v>
      </c>
      <c r="F964" s="27"/>
      <c r="G964" s="27"/>
      <c r="H964" s="27" t="s">
        <v>23</v>
      </c>
      <c r="I964" s="27" t="s">
        <v>91</v>
      </c>
      <c r="J964" s="27" t="s">
        <v>251</v>
      </c>
      <c r="K964" s="27" t="s">
        <v>33</v>
      </c>
      <c r="L964" s="27" t="s">
        <v>5188</v>
      </c>
      <c r="M964" s="27" t="s">
        <v>5189</v>
      </c>
      <c r="N964" s="28" t="s">
        <v>5190</v>
      </c>
      <c r="O964" s="27" t="s">
        <v>5191</v>
      </c>
      <c r="P964" s="27" t="s">
        <v>5192</v>
      </c>
      <c r="Q964" s="27"/>
      <c r="R964" s="27" t="s">
        <v>23</v>
      </c>
      <c r="S964" s="27" t="s">
        <v>91</v>
      </c>
      <c r="T964" s="27" t="s">
        <v>251</v>
      </c>
      <c r="U964" s="27" t="s">
        <v>33</v>
      </c>
      <c r="V964" s="27">
        <v>1</v>
      </c>
      <c r="W964" s="27" t="s">
        <v>5193</v>
      </c>
      <c r="X964" s="27" t="s">
        <v>5194</v>
      </c>
      <c r="Y964" s="27"/>
      <c r="Z964" s="27" t="s">
        <v>133</v>
      </c>
      <c r="AA964" s="28"/>
      <c r="AB964" s="27" t="s">
        <v>5195</v>
      </c>
      <c r="AC964" s="29"/>
      <c r="AD964" s="27"/>
      <c r="AE964" s="27"/>
      <c r="AF964" s="27">
        <v>45972.791666666701</v>
      </c>
      <c r="AG964" s="27"/>
      <c r="AH964" s="27"/>
      <c r="AI964" s="27" t="s">
        <v>204</v>
      </c>
      <c r="AJ964" s="27" t="s">
        <v>105</v>
      </c>
      <c r="AK964" s="27" t="s">
        <v>1196</v>
      </c>
      <c r="AL964" s="27" t="s">
        <v>1196</v>
      </c>
      <c r="AM964" s="27" t="s">
        <v>108</v>
      </c>
      <c r="AN9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Missed Quote</v>
      </c>
      <c r="AP9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Management Missed</v>
      </c>
      <c r="AQ9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4" s="27" t="str">
        <f>TEXT(casesIPO[[#This Row],[Created On]],"yyyy / mm")</f>
        <v>2026 / 02</v>
      </c>
      <c r="AS964" s="27" t="str">
        <f>casesIPO[[#This Row],[Interaction Type]]</f>
        <v>Credit / Debit Request</v>
      </c>
      <c r="AT96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65" spans="1:46" x14ac:dyDescent="0.25">
      <c r="A965" s="26">
        <v>46077.667708333298</v>
      </c>
      <c r="B965" s="27" t="s">
        <v>5196</v>
      </c>
      <c r="C965" s="27" t="s">
        <v>87</v>
      </c>
      <c r="D965" s="27" t="s">
        <v>194</v>
      </c>
      <c r="E965" s="27" t="s">
        <v>859</v>
      </c>
      <c r="F965" s="27"/>
      <c r="G965" s="27"/>
      <c r="H965" s="27" t="s">
        <v>23</v>
      </c>
      <c r="I965" s="27" t="s">
        <v>91</v>
      </c>
      <c r="J965" s="27" t="s">
        <v>251</v>
      </c>
      <c r="K965" s="27" t="s">
        <v>33</v>
      </c>
      <c r="L965" s="27" t="s">
        <v>5197</v>
      </c>
      <c r="M965" s="27" t="s">
        <v>5189</v>
      </c>
      <c r="N965" s="28" t="s">
        <v>5198</v>
      </c>
      <c r="O965" s="27" t="s">
        <v>5199</v>
      </c>
      <c r="P965" s="27" t="s">
        <v>5200</v>
      </c>
      <c r="Q965" s="27"/>
      <c r="R965" s="27" t="s">
        <v>23</v>
      </c>
      <c r="S965" s="27" t="s">
        <v>91</v>
      </c>
      <c r="T965" s="27" t="s">
        <v>251</v>
      </c>
      <c r="U965" s="27" t="s">
        <v>33</v>
      </c>
      <c r="V965" s="27">
        <v>1</v>
      </c>
      <c r="W965" s="27" t="s">
        <v>1327</v>
      </c>
      <c r="X965" s="27" t="s">
        <v>1818</v>
      </c>
      <c r="Y965" s="27"/>
      <c r="Z965" s="27" t="s">
        <v>133</v>
      </c>
      <c r="AA965" s="28"/>
      <c r="AB965" s="27" t="s">
        <v>5201</v>
      </c>
      <c r="AC965" s="29"/>
      <c r="AD965" s="27"/>
      <c r="AE965" s="27"/>
      <c r="AF965" s="27">
        <v>45697.791666666701</v>
      </c>
      <c r="AG965" s="27"/>
      <c r="AH965" s="27"/>
      <c r="AI965" s="27" t="s">
        <v>204</v>
      </c>
      <c r="AJ965" s="27" t="s">
        <v>105</v>
      </c>
      <c r="AK965" s="27" t="s">
        <v>1196</v>
      </c>
      <c r="AL965" s="27" t="s">
        <v>1196</v>
      </c>
      <c r="AM965" s="27" t="s">
        <v>108</v>
      </c>
      <c r="AN9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9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OM - Incorrect Shipping &amp; Handling Charge</v>
      </c>
      <c r="AQ9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5" s="27" t="str">
        <f>TEXT(casesIPO[[#This Row],[Created On]],"yyyy / mm")</f>
        <v>2026 / 02</v>
      </c>
      <c r="AS965" s="27" t="str">
        <f>casesIPO[[#This Row],[Interaction Type]]</f>
        <v>Credit / Debit Request</v>
      </c>
      <c r="AT96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66" spans="1:46" x14ac:dyDescent="0.25">
      <c r="A966" s="26">
        <v>46077.6879050926</v>
      </c>
      <c r="B966" s="27" t="s">
        <v>5202</v>
      </c>
      <c r="C966" s="27" t="s">
        <v>87</v>
      </c>
      <c r="D966" s="27" t="s">
        <v>88</v>
      </c>
      <c r="E966" s="27" t="s">
        <v>285</v>
      </c>
      <c r="F966" s="27"/>
      <c r="G966" s="27"/>
      <c r="H966" s="27" t="s">
        <v>23</v>
      </c>
      <c r="I966" s="27" t="s">
        <v>91</v>
      </c>
      <c r="J966" s="27" t="s">
        <v>557</v>
      </c>
      <c r="K966" s="27" t="s">
        <v>33</v>
      </c>
      <c r="L966" s="27" t="s">
        <v>5203</v>
      </c>
      <c r="M966" s="27" t="s">
        <v>5204</v>
      </c>
      <c r="N966" s="28" t="s">
        <v>5205</v>
      </c>
      <c r="O966" s="27" t="s">
        <v>5206</v>
      </c>
      <c r="P966" s="27"/>
      <c r="Q966" s="27">
        <v>2</v>
      </c>
      <c r="R966" s="27" t="s">
        <v>23</v>
      </c>
      <c r="S966" s="27" t="s">
        <v>91</v>
      </c>
      <c r="T966" s="27" t="s">
        <v>557</v>
      </c>
      <c r="U966" s="27" t="s">
        <v>33</v>
      </c>
      <c r="V966" s="27">
        <v>2</v>
      </c>
      <c r="W966" s="27" t="s">
        <v>300</v>
      </c>
      <c r="X966" s="27" t="s">
        <v>301</v>
      </c>
      <c r="Y966" s="27"/>
      <c r="Z966" s="27" t="s">
        <v>296</v>
      </c>
      <c r="AA966" s="28"/>
      <c r="AB966" s="27" t="s">
        <v>5207</v>
      </c>
      <c r="AC966" s="29"/>
      <c r="AD966" s="27"/>
      <c r="AE966" s="27"/>
      <c r="AF966" s="27">
        <v>46063.791666666701</v>
      </c>
      <c r="AG966" s="27"/>
      <c r="AH966" s="27"/>
      <c r="AI966" s="27" t="s">
        <v>419</v>
      </c>
      <c r="AJ966" s="27" t="s">
        <v>134</v>
      </c>
      <c r="AK966" s="27" t="s">
        <v>563</v>
      </c>
      <c r="AL966" s="27" t="s">
        <v>792</v>
      </c>
      <c r="AM966" s="27" t="s">
        <v>108</v>
      </c>
      <c r="AN9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9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9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6" s="27" t="str">
        <f>TEXT(casesIPO[[#This Row],[Created On]],"yyyy / mm")</f>
        <v>2026 / 02</v>
      </c>
      <c r="AS966" s="27" t="str">
        <f>casesIPO[[#This Row],[Interaction Type]]</f>
        <v>Return / Replace / Scrap</v>
      </c>
      <c r="AT96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67" spans="1:46" x14ac:dyDescent="0.25">
      <c r="A967" s="26">
        <v>46078.428298611099</v>
      </c>
      <c r="B967" s="27" t="s">
        <v>5208</v>
      </c>
      <c r="C967" s="27" t="s">
        <v>87</v>
      </c>
      <c r="D967" s="27" t="s">
        <v>88</v>
      </c>
      <c r="E967" s="27" t="s">
        <v>89</v>
      </c>
      <c r="F967" s="27"/>
      <c r="G967" s="27" t="s">
        <v>168</v>
      </c>
      <c r="H967" s="27" t="s">
        <v>18</v>
      </c>
      <c r="I967" s="27" t="s">
        <v>460</v>
      </c>
      <c r="J967" s="27" t="s">
        <v>490</v>
      </c>
      <c r="K967" s="27" t="s">
        <v>32</v>
      </c>
      <c r="L967" s="27" t="s">
        <v>5209</v>
      </c>
      <c r="M967" s="27" t="s">
        <v>1481</v>
      </c>
      <c r="N967" s="28" t="s">
        <v>5210</v>
      </c>
      <c r="O967" s="27" t="s">
        <v>5211</v>
      </c>
      <c r="P967" s="27" t="s">
        <v>5212</v>
      </c>
      <c r="Q967" s="27"/>
      <c r="R967" s="27"/>
      <c r="S967" s="27"/>
      <c r="T967" s="27"/>
      <c r="U967" s="27"/>
      <c r="V967" s="27">
        <v>1</v>
      </c>
      <c r="W967" s="27" t="s">
        <v>378</v>
      </c>
      <c r="X967" s="27" t="s">
        <v>379</v>
      </c>
      <c r="Y967" s="27"/>
      <c r="Z967" s="27" t="s">
        <v>285</v>
      </c>
      <c r="AA967" s="28"/>
      <c r="AB967" s="27" t="s">
        <v>5213</v>
      </c>
      <c r="AC967" s="29"/>
      <c r="AD967" s="27"/>
      <c r="AE967" s="27"/>
      <c r="AF967" s="27">
        <v>45592.833333333299</v>
      </c>
      <c r="AG967" s="27"/>
      <c r="AH967" s="27"/>
      <c r="AI967" s="27"/>
      <c r="AJ967" s="27" t="s">
        <v>105</v>
      </c>
      <c r="AK967" s="27" t="s">
        <v>106</v>
      </c>
      <c r="AL967" s="27" t="s">
        <v>146</v>
      </c>
      <c r="AM967" s="27" t="s">
        <v>108</v>
      </c>
      <c r="AN9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9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9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9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7" s="27" t="str">
        <f>TEXT(casesIPO[[#This Row],[Created On]],"yyyy / mm")</f>
        <v>2026 / 02</v>
      </c>
      <c r="AS967" s="27" t="str">
        <f>casesIPO[[#This Row],[Interaction Type]]</f>
        <v>Return / Replace / Scrap</v>
      </c>
      <c r="AT9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68" spans="1:46" x14ac:dyDescent="0.25">
      <c r="A968" s="26">
        <v>46078.4668634259</v>
      </c>
      <c r="B968" s="27" t="s">
        <v>5214</v>
      </c>
      <c r="C968" s="27" t="s">
        <v>87</v>
      </c>
      <c r="D968" s="27" t="s">
        <v>88</v>
      </c>
      <c r="E968" s="27" t="s">
        <v>89</v>
      </c>
      <c r="F968" s="27"/>
      <c r="G968" s="27" t="s">
        <v>90</v>
      </c>
      <c r="H968" s="27" t="s">
        <v>720</v>
      </c>
      <c r="I968" s="27" t="s">
        <v>148</v>
      </c>
      <c r="J968" s="27" t="s">
        <v>161</v>
      </c>
      <c r="K968" s="27" t="s">
        <v>288</v>
      </c>
      <c r="L968" s="27" t="s">
        <v>5215</v>
      </c>
      <c r="M968" s="27" t="s">
        <v>4447</v>
      </c>
      <c r="N968" s="28" t="s">
        <v>5216</v>
      </c>
      <c r="O968" s="27" t="s">
        <v>5217</v>
      </c>
      <c r="P968" s="27" t="s">
        <v>5218</v>
      </c>
      <c r="Q968" s="27"/>
      <c r="R968" s="27" t="s">
        <v>720</v>
      </c>
      <c r="S968" s="27" t="s">
        <v>148</v>
      </c>
      <c r="T968" s="27" t="s">
        <v>161</v>
      </c>
      <c r="U968" s="27" t="s">
        <v>288</v>
      </c>
      <c r="V968" s="27">
        <v>12</v>
      </c>
      <c r="W968" s="27" t="s">
        <v>98</v>
      </c>
      <c r="X968" s="27" t="s">
        <v>175</v>
      </c>
      <c r="Y968" s="27"/>
      <c r="Z968" s="27" t="s">
        <v>101</v>
      </c>
      <c r="AA968" s="28"/>
      <c r="AB968" s="27" t="s">
        <v>5219</v>
      </c>
      <c r="AC968" s="29" t="s">
        <v>1621</v>
      </c>
      <c r="AD968" s="27"/>
      <c r="AE968" s="27"/>
      <c r="AF968" s="27">
        <v>45970.791666666701</v>
      </c>
      <c r="AG968" s="27"/>
      <c r="AH968" s="27"/>
      <c r="AI968" s="27" t="s">
        <v>104</v>
      </c>
      <c r="AJ968" s="27" t="s">
        <v>105</v>
      </c>
      <c r="AK968" s="27" t="s">
        <v>578</v>
      </c>
      <c r="AL968" s="27" t="s">
        <v>578</v>
      </c>
      <c r="AM968" s="27" t="s">
        <v>108</v>
      </c>
      <c r="AN9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9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8" s="27" t="str">
        <f>TEXT(casesIPO[[#This Row],[Created On]],"yyyy / mm")</f>
        <v>2026 / 02</v>
      </c>
      <c r="AS968" s="27" t="str">
        <f>casesIPO[[#This Row],[Interaction Type]]</f>
        <v>Return / Replace / Scrap</v>
      </c>
      <c r="AT96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69" spans="1:46" x14ac:dyDescent="0.25">
      <c r="A969" s="26">
        <v>46078.4668634259</v>
      </c>
      <c r="B969" s="27" t="s">
        <v>5214</v>
      </c>
      <c r="C969" s="27" t="s">
        <v>87</v>
      </c>
      <c r="D969" s="27" t="s">
        <v>88</v>
      </c>
      <c r="E969" s="27" t="s">
        <v>89</v>
      </c>
      <c r="F969" s="27"/>
      <c r="G969" s="27" t="s">
        <v>90</v>
      </c>
      <c r="H969" s="27" t="s">
        <v>720</v>
      </c>
      <c r="I969" s="27" t="s">
        <v>148</v>
      </c>
      <c r="J969" s="27" t="s">
        <v>161</v>
      </c>
      <c r="K969" s="27" t="s">
        <v>288</v>
      </c>
      <c r="L969" s="27" t="s">
        <v>5215</v>
      </c>
      <c r="M969" s="27" t="s">
        <v>4447</v>
      </c>
      <c r="N969" s="28" t="s">
        <v>5216</v>
      </c>
      <c r="O969" s="27" t="s">
        <v>5217</v>
      </c>
      <c r="P969" s="27" t="s">
        <v>5218</v>
      </c>
      <c r="Q969" s="27"/>
      <c r="R969" s="27" t="s">
        <v>720</v>
      </c>
      <c r="S969" s="27" t="s">
        <v>148</v>
      </c>
      <c r="T969" s="27" t="s">
        <v>161</v>
      </c>
      <c r="U969" s="27" t="s">
        <v>288</v>
      </c>
      <c r="V969" s="27">
        <v>4</v>
      </c>
      <c r="W969" s="27" t="s">
        <v>98</v>
      </c>
      <c r="X969" s="27" t="s">
        <v>175</v>
      </c>
      <c r="Y969" s="27"/>
      <c r="Z969" s="27" t="s">
        <v>101</v>
      </c>
      <c r="AA969" s="28"/>
      <c r="AB969" s="27" t="s">
        <v>5220</v>
      </c>
      <c r="AC969" s="29" t="s">
        <v>1621</v>
      </c>
      <c r="AD969" s="27"/>
      <c r="AE969" s="27"/>
      <c r="AF969" s="27">
        <v>45970.791666666701</v>
      </c>
      <c r="AG969" s="27"/>
      <c r="AH969" s="27"/>
      <c r="AI969" s="27" t="s">
        <v>104</v>
      </c>
      <c r="AJ969" s="27" t="s">
        <v>105</v>
      </c>
      <c r="AK969" s="27" t="s">
        <v>578</v>
      </c>
      <c r="AL969" s="27" t="s">
        <v>578</v>
      </c>
      <c r="AM969" s="27" t="s">
        <v>108</v>
      </c>
      <c r="AN9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9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9" s="27" t="str">
        <f>TEXT(casesIPO[[#This Row],[Created On]],"yyyy / mm")</f>
        <v>2026 / 02</v>
      </c>
      <c r="AS969" s="27" t="str">
        <f>casesIPO[[#This Row],[Interaction Type]]</f>
        <v>Return / Replace / Scrap</v>
      </c>
      <c r="AT96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70" spans="1:46" x14ac:dyDescent="0.25">
      <c r="A970" s="26">
        <v>46078.473414351902</v>
      </c>
      <c r="B970" s="27" t="s">
        <v>5221</v>
      </c>
      <c r="C970" s="27" t="s">
        <v>87</v>
      </c>
      <c r="D970" s="27" t="s">
        <v>88</v>
      </c>
      <c r="E970" s="27" t="s">
        <v>89</v>
      </c>
      <c r="F970" s="27"/>
      <c r="G970" s="27" t="s">
        <v>90</v>
      </c>
      <c r="H970" s="27" t="s">
        <v>16</v>
      </c>
      <c r="I970" s="27" t="s">
        <v>469</v>
      </c>
      <c r="J970" s="27" t="s">
        <v>469</v>
      </c>
      <c r="K970" s="27" t="s">
        <v>288</v>
      </c>
      <c r="L970" s="27" t="s">
        <v>5222</v>
      </c>
      <c r="M970" s="27" t="s">
        <v>3019</v>
      </c>
      <c r="N970" s="28" t="s">
        <v>5223</v>
      </c>
      <c r="O970" s="27" t="s">
        <v>5224</v>
      </c>
      <c r="P970" s="27" t="s">
        <v>5225</v>
      </c>
      <c r="Q970" s="27">
        <v>3</v>
      </c>
      <c r="R970" s="27" t="s">
        <v>720</v>
      </c>
      <c r="S970" s="27" t="s">
        <v>91</v>
      </c>
      <c r="T970" s="27" t="s">
        <v>5226</v>
      </c>
      <c r="U970" s="27" t="s">
        <v>288</v>
      </c>
      <c r="V970" s="27">
        <v>1</v>
      </c>
      <c r="W970" s="27" t="s">
        <v>98</v>
      </c>
      <c r="X970" s="27" t="s">
        <v>544</v>
      </c>
      <c r="Y970" s="27" t="s">
        <v>545</v>
      </c>
      <c r="Z970" s="27" t="s">
        <v>101</v>
      </c>
      <c r="AA970" s="28"/>
      <c r="AB970" s="27" t="s">
        <v>5227</v>
      </c>
      <c r="AC970" s="29" t="s">
        <v>5228</v>
      </c>
      <c r="AD970" s="27"/>
      <c r="AE970" s="27"/>
      <c r="AF970" s="27">
        <v>46036.791666666701</v>
      </c>
      <c r="AG970" s="27"/>
      <c r="AH970" s="27"/>
      <c r="AI970" s="27" t="s">
        <v>104</v>
      </c>
      <c r="AJ970" s="27" t="s">
        <v>105</v>
      </c>
      <c r="AK970" s="27" t="s">
        <v>106</v>
      </c>
      <c r="AL970" s="27" t="s">
        <v>420</v>
      </c>
      <c r="AM970" s="27" t="s">
        <v>108</v>
      </c>
      <c r="AN9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9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9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970" s="27" t="str">
        <f>TEXT(casesIPO[[#This Row],[Created On]],"yyyy / mm")</f>
        <v>2026 / 02</v>
      </c>
      <c r="AS970" s="27" t="str">
        <f>casesIPO[[#This Row],[Interaction Type]]</f>
        <v>Return / Replace / Scrap</v>
      </c>
      <c r="AT97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71" spans="1:46" x14ac:dyDescent="0.25">
      <c r="A971" s="26">
        <v>46078.504687499997</v>
      </c>
      <c r="B971" s="27" t="s">
        <v>5229</v>
      </c>
      <c r="C971" s="27" t="s">
        <v>87</v>
      </c>
      <c r="D971" s="27" t="s">
        <v>88</v>
      </c>
      <c r="E971" s="27" t="s">
        <v>110</v>
      </c>
      <c r="F971" s="27"/>
      <c r="G971" s="27"/>
      <c r="H971" s="27" t="s">
        <v>17</v>
      </c>
      <c r="I971" s="27" t="s">
        <v>148</v>
      </c>
      <c r="J971" s="27" t="s">
        <v>636</v>
      </c>
      <c r="K971" s="27" t="s">
        <v>35</v>
      </c>
      <c r="L971" s="27" t="s">
        <v>5230</v>
      </c>
      <c r="M971" s="27" t="s">
        <v>4405</v>
      </c>
      <c r="N971" s="28" t="s">
        <v>5231</v>
      </c>
      <c r="O971" s="27" t="s">
        <v>5232</v>
      </c>
      <c r="P971" s="27" t="s">
        <v>5233</v>
      </c>
      <c r="Q971" s="27">
        <v>6</v>
      </c>
      <c r="R971" s="27" t="s">
        <v>17</v>
      </c>
      <c r="S971" s="27" t="s">
        <v>148</v>
      </c>
      <c r="T971" s="27" t="s">
        <v>636</v>
      </c>
      <c r="U971" s="27" t="s">
        <v>35</v>
      </c>
      <c r="V971" s="27">
        <v>141</v>
      </c>
      <c r="W971" s="27" t="s">
        <v>119</v>
      </c>
      <c r="X971" s="27" t="s">
        <v>570</v>
      </c>
      <c r="Y971" s="27"/>
      <c r="Z971" s="27" t="s">
        <v>101</v>
      </c>
      <c r="AA971" s="28"/>
      <c r="AB971" s="27" t="s">
        <v>5234</v>
      </c>
      <c r="AC971" s="29"/>
      <c r="AD971" s="27"/>
      <c r="AE971" s="27"/>
      <c r="AF971" s="27">
        <v>46036.791666666701</v>
      </c>
      <c r="AG971" s="27"/>
      <c r="AH971" s="27"/>
      <c r="AI971" s="27" t="s">
        <v>104</v>
      </c>
      <c r="AJ971" s="27" t="s">
        <v>105</v>
      </c>
      <c r="AK971" s="27" t="s">
        <v>578</v>
      </c>
      <c r="AL971" s="27" t="s">
        <v>578</v>
      </c>
      <c r="AM971" s="27" t="s">
        <v>108</v>
      </c>
      <c r="AN9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9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1" s="27" t="str">
        <f>TEXT(casesIPO[[#This Row],[Created On]],"yyyy / mm")</f>
        <v>2026 / 02</v>
      </c>
      <c r="AS971" s="27" t="str">
        <f>casesIPO[[#This Row],[Interaction Type]]</f>
        <v>Return / Replace / Scrap</v>
      </c>
      <c r="AT97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72" spans="1:46" x14ac:dyDescent="0.25">
      <c r="A972" s="26">
        <v>46078.504687499997</v>
      </c>
      <c r="B972" s="27" t="s">
        <v>5229</v>
      </c>
      <c r="C972" s="27" t="s">
        <v>87</v>
      </c>
      <c r="D972" s="27" t="s">
        <v>88</v>
      </c>
      <c r="E972" s="27" t="s">
        <v>110</v>
      </c>
      <c r="F972" s="27"/>
      <c r="G972" s="27"/>
      <c r="H972" s="27" t="s">
        <v>17</v>
      </c>
      <c r="I972" s="27" t="s">
        <v>148</v>
      </c>
      <c r="J972" s="27" t="s">
        <v>636</v>
      </c>
      <c r="K972" s="27" t="s">
        <v>35</v>
      </c>
      <c r="L972" s="27" t="s">
        <v>5230</v>
      </c>
      <c r="M972" s="27" t="s">
        <v>4405</v>
      </c>
      <c r="N972" s="28" t="s">
        <v>5231</v>
      </c>
      <c r="O972" s="27" t="s">
        <v>5232</v>
      </c>
      <c r="P972" s="27" t="s">
        <v>5233</v>
      </c>
      <c r="Q972" s="27">
        <v>7</v>
      </c>
      <c r="R972" s="27" t="s">
        <v>17</v>
      </c>
      <c r="S972" s="27" t="s">
        <v>148</v>
      </c>
      <c r="T972" s="27" t="s">
        <v>636</v>
      </c>
      <c r="U972" s="27" t="s">
        <v>35</v>
      </c>
      <c r="V972" s="27">
        <v>1</v>
      </c>
      <c r="W972" s="27" t="s">
        <v>119</v>
      </c>
      <c r="X972" s="27" t="s">
        <v>570</v>
      </c>
      <c r="Y972" s="27"/>
      <c r="Z972" s="27" t="s">
        <v>101</v>
      </c>
      <c r="AA972" s="28"/>
      <c r="AB972" s="27" t="s">
        <v>5235</v>
      </c>
      <c r="AC972" s="29"/>
      <c r="AD972" s="27"/>
      <c r="AE972" s="27"/>
      <c r="AF972" s="27">
        <v>46036.791666666701</v>
      </c>
      <c r="AG972" s="27"/>
      <c r="AH972" s="27"/>
      <c r="AI972" s="27" t="s">
        <v>104</v>
      </c>
      <c r="AJ972" s="27" t="s">
        <v>105</v>
      </c>
      <c r="AK972" s="27" t="s">
        <v>578</v>
      </c>
      <c r="AL972" s="27" t="s">
        <v>578</v>
      </c>
      <c r="AM972" s="27" t="s">
        <v>108</v>
      </c>
      <c r="AN9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9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2" s="27" t="str">
        <f>TEXT(casesIPO[[#This Row],[Created On]],"yyyy / mm")</f>
        <v>2026 / 02</v>
      </c>
      <c r="AS972" s="27" t="str">
        <f>casesIPO[[#This Row],[Interaction Type]]</f>
        <v>Return / Replace / Scrap</v>
      </c>
      <c r="AT9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73" spans="1:46" x14ac:dyDescent="0.25">
      <c r="A973" s="26">
        <v>46078.527280092603</v>
      </c>
      <c r="B973" s="27" t="s">
        <v>5236</v>
      </c>
      <c r="C973" s="27" t="s">
        <v>87</v>
      </c>
      <c r="D973" s="27" t="s">
        <v>88</v>
      </c>
      <c r="E973" s="27" t="s">
        <v>110</v>
      </c>
      <c r="F973" s="27"/>
      <c r="G973" s="27"/>
      <c r="H973" s="27" t="s">
        <v>22</v>
      </c>
      <c r="I973" s="27" t="s">
        <v>124</v>
      </c>
      <c r="J973" s="27" t="s">
        <v>1018</v>
      </c>
      <c r="K973" s="27" t="s">
        <v>30</v>
      </c>
      <c r="L973" s="27" t="s">
        <v>5237</v>
      </c>
      <c r="M973" s="27" t="s">
        <v>1153</v>
      </c>
      <c r="N973" s="28" t="s">
        <v>5238</v>
      </c>
      <c r="O973" s="27" t="s">
        <v>5239</v>
      </c>
      <c r="P973" s="27" t="s">
        <v>5240</v>
      </c>
      <c r="Q973" s="27"/>
      <c r="R973" s="27"/>
      <c r="S973" s="27"/>
      <c r="T973" s="27"/>
      <c r="U973" s="27"/>
      <c r="V973" s="27"/>
      <c r="W973" s="27"/>
      <c r="X973" s="27"/>
      <c r="Y973" s="27"/>
      <c r="Z973" s="27"/>
      <c r="AA973" s="28"/>
      <c r="AB973" s="27"/>
      <c r="AC973" s="29"/>
      <c r="AD973" s="27"/>
      <c r="AE973" s="27"/>
      <c r="AF973" s="27"/>
      <c r="AG973" s="27"/>
      <c r="AH973" s="27"/>
      <c r="AI973" s="27"/>
      <c r="AJ973" s="27" t="s">
        <v>134</v>
      </c>
      <c r="AK973" s="27" t="s">
        <v>1911</v>
      </c>
      <c r="AL973" s="27" t="s">
        <v>1911</v>
      </c>
      <c r="AM973" s="27" t="s">
        <v>108</v>
      </c>
      <c r="AN9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3" s="27" t="str">
        <f>TEXT(casesIPO[[#This Row],[Created On]],"yyyy / mm")</f>
        <v>2026 / 02</v>
      </c>
      <c r="AS973" s="27" t="str">
        <f>casesIPO[[#This Row],[Interaction Type]]</f>
        <v>Return / Replace / Scrap</v>
      </c>
      <c r="AT9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74" spans="1:46" x14ac:dyDescent="0.25">
      <c r="A974" s="26">
        <v>46078.532430555599</v>
      </c>
      <c r="B974" s="27" t="s">
        <v>5241</v>
      </c>
      <c r="C974" s="27" t="s">
        <v>87</v>
      </c>
      <c r="D974" s="27" t="s">
        <v>194</v>
      </c>
      <c r="E974" s="27" t="s">
        <v>195</v>
      </c>
      <c r="F974" s="27"/>
      <c r="G974" s="27"/>
      <c r="H974" s="27" t="s">
        <v>22</v>
      </c>
      <c r="I974" s="27" t="s">
        <v>124</v>
      </c>
      <c r="J974" s="27" t="s">
        <v>125</v>
      </c>
      <c r="K974" s="27" t="s">
        <v>30</v>
      </c>
      <c r="L974" s="27" t="s">
        <v>5242</v>
      </c>
      <c r="M974" s="27" t="s">
        <v>1021</v>
      </c>
      <c r="N974" s="28" t="s">
        <v>5243</v>
      </c>
      <c r="O974" s="27" t="s">
        <v>5244</v>
      </c>
      <c r="P974" s="27" t="s">
        <v>5245</v>
      </c>
      <c r="Q974" s="27">
        <v>0</v>
      </c>
      <c r="R974" s="27"/>
      <c r="S974" s="27"/>
      <c r="T974" s="27"/>
      <c r="U974" s="27"/>
      <c r="V974" s="27"/>
      <c r="W974" s="27"/>
      <c r="X974" s="27"/>
      <c r="Y974" s="27"/>
      <c r="Z974" s="27"/>
      <c r="AA974" s="28"/>
      <c r="AB974" s="27" t="s">
        <v>4333</v>
      </c>
      <c r="AC974" s="29"/>
      <c r="AD974" s="27"/>
      <c r="AE974" s="27"/>
      <c r="AF974" s="27"/>
      <c r="AG974" s="27"/>
      <c r="AH974" s="27"/>
      <c r="AI974" s="27" t="s">
        <v>204</v>
      </c>
      <c r="AJ974" s="27" t="s">
        <v>134</v>
      </c>
      <c r="AK974" s="27" t="s">
        <v>106</v>
      </c>
      <c r="AL974" s="27" t="s">
        <v>135</v>
      </c>
      <c r="AM974" s="27" t="s">
        <v>108</v>
      </c>
      <c r="AN9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4" s="27" t="str">
        <f>TEXT(casesIPO[[#This Row],[Created On]],"yyyy / mm")</f>
        <v>2026 / 02</v>
      </c>
      <c r="AS974" s="27" t="str">
        <f>casesIPO[[#This Row],[Interaction Type]]</f>
        <v>Credit / Debit Request</v>
      </c>
      <c r="AT9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75" spans="1:46" x14ac:dyDescent="0.25">
      <c r="A975" s="26">
        <v>46078.532430555599</v>
      </c>
      <c r="B975" s="27" t="s">
        <v>5241</v>
      </c>
      <c r="C975" s="27" t="s">
        <v>87</v>
      </c>
      <c r="D975" s="27" t="s">
        <v>194</v>
      </c>
      <c r="E975" s="27" t="s">
        <v>195</v>
      </c>
      <c r="F975" s="27"/>
      <c r="G975" s="27"/>
      <c r="H975" s="27" t="s">
        <v>22</v>
      </c>
      <c r="I975" s="27" t="s">
        <v>124</v>
      </c>
      <c r="J975" s="27" t="s">
        <v>125</v>
      </c>
      <c r="K975" s="27" t="s">
        <v>30</v>
      </c>
      <c r="L975" s="27" t="s">
        <v>5242</v>
      </c>
      <c r="M975" s="27" t="s">
        <v>1021</v>
      </c>
      <c r="N975" s="28" t="s">
        <v>5243</v>
      </c>
      <c r="O975" s="27" t="s">
        <v>5244</v>
      </c>
      <c r="P975" s="27" t="s">
        <v>5245</v>
      </c>
      <c r="Q975" s="27">
        <v>1</v>
      </c>
      <c r="R975" s="27"/>
      <c r="S975" s="27"/>
      <c r="T975" s="27"/>
      <c r="U975" s="27"/>
      <c r="V975" s="27"/>
      <c r="W975" s="27"/>
      <c r="X975" s="27"/>
      <c r="Y975" s="27"/>
      <c r="Z975" s="27"/>
      <c r="AA975" s="28"/>
      <c r="AB975" s="27" t="s">
        <v>5246</v>
      </c>
      <c r="AC975" s="29"/>
      <c r="AD975" s="27"/>
      <c r="AE975" s="27"/>
      <c r="AF975" s="27"/>
      <c r="AG975" s="27"/>
      <c r="AH975" s="27"/>
      <c r="AI975" s="27" t="s">
        <v>204</v>
      </c>
      <c r="AJ975" s="27" t="s">
        <v>134</v>
      </c>
      <c r="AK975" s="27" t="s">
        <v>106</v>
      </c>
      <c r="AL975" s="27" t="s">
        <v>135</v>
      </c>
      <c r="AM975" s="27" t="s">
        <v>108</v>
      </c>
      <c r="AN9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5" s="27" t="str">
        <f>TEXT(casesIPO[[#This Row],[Created On]],"yyyy / mm")</f>
        <v>2026 / 02</v>
      </c>
      <c r="AS975" s="27" t="str">
        <f>casesIPO[[#This Row],[Interaction Type]]</f>
        <v>Credit / Debit Request</v>
      </c>
      <c r="AT9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76" spans="1:46" x14ac:dyDescent="0.25">
      <c r="A976" s="26">
        <v>46078.532430555599</v>
      </c>
      <c r="B976" s="27" t="s">
        <v>5241</v>
      </c>
      <c r="C976" s="27" t="s">
        <v>87</v>
      </c>
      <c r="D976" s="27" t="s">
        <v>194</v>
      </c>
      <c r="E976" s="27" t="s">
        <v>195</v>
      </c>
      <c r="F976" s="27"/>
      <c r="G976" s="27"/>
      <c r="H976" s="27" t="s">
        <v>22</v>
      </c>
      <c r="I976" s="27" t="s">
        <v>124</v>
      </c>
      <c r="J976" s="27" t="s">
        <v>125</v>
      </c>
      <c r="K976" s="27" t="s">
        <v>30</v>
      </c>
      <c r="L976" s="27" t="s">
        <v>5242</v>
      </c>
      <c r="M976" s="27" t="s">
        <v>1021</v>
      </c>
      <c r="N976" s="28" t="s">
        <v>5243</v>
      </c>
      <c r="O976" s="27" t="s">
        <v>5244</v>
      </c>
      <c r="P976" s="27" t="s">
        <v>5245</v>
      </c>
      <c r="Q976" s="27">
        <v>2</v>
      </c>
      <c r="R976" s="27"/>
      <c r="S976" s="27"/>
      <c r="T976" s="27"/>
      <c r="U976" s="27"/>
      <c r="V976" s="27"/>
      <c r="W976" s="27"/>
      <c r="X976" s="27"/>
      <c r="Y976" s="27"/>
      <c r="Z976" s="27"/>
      <c r="AA976" s="28"/>
      <c r="AB976" s="27" t="s">
        <v>5247</v>
      </c>
      <c r="AC976" s="29"/>
      <c r="AD976" s="27"/>
      <c r="AE976" s="27"/>
      <c r="AF976" s="27"/>
      <c r="AG976" s="27"/>
      <c r="AH976" s="27"/>
      <c r="AI976" s="27" t="s">
        <v>204</v>
      </c>
      <c r="AJ976" s="27" t="s">
        <v>134</v>
      </c>
      <c r="AK976" s="27" t="s">
        <v>106</v>
      </c>
      <c r="AL976" s="27" t="s">
        <v>135</v>
      </c>
      <c r="AM976" s="27" t="s">
        <v>108</v>
      </c>
      <c r="AN9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6" s="27" t="str">
        <f>TEXT(casesIPO[[#This Row],[Created On]],"yyyy / mm")</f>
        <v>2026 / 02</v>
      </c>
      <c r="AS976" s="27" t="str">
        <f>casesIPO[[#This Row],[Interaction Type]]</f>
        <v>Credit / Debit Request</v>
      </c>
      <c r="AT9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77" spans="1:46" x14ac:dyDescent="0.25">
      <c r="A977" s="26">
        <v>46078.532430555599</v>
      </c>
      <c r="B977" s="27" t="s">
        <v>5241</v>
      </c>
      <c r="C977" s="27" t="s">
        <v>87</v>
      </c>
      <c r="D977" s="27" t="s">
        <v>194</v>
      </c>
      <c r="E977" s="27" t="s">
        <v>195</v>
      </c>
      <c r="F977" s="27"/>
      <c r="G977" s="27"/>
      <c r="H977" s="27" t="s">
        <v>22</v>
      </c>
      <c r="I977" s="27" t="s">
        <v>124</v>
      </c>
      <c r="J977" s="27" t="s">
        <v>125</v>
      </c>
      <c r="K977" s="27" t="s">
        <v>30</v>
      </c>
      <c r="L977" s="27" t="s">
        <v>5242</v>
      </c>
      <c r="M977" s="27" t="s">
        <v>1021</v>
      </c>
      <c r="N977" s="28" t="s">
        <v>5243</v>
      </c>
      <c r="O977" s="27" t="s">
        <v>5244</v>
      </c>
      <c r="P977" s="27" t="s">
        <v>5245</v>
      </c>
      <c r="Q977" s="27">
        <v>0</v>
      </c>
      <c r="R977" s="27"/>
      <c r="S977" s="27"/>
      <c r="T977" s="27"/>
      <c r="U977" s="27"/>
      <c r="V977" s="27"/>
      <c r="W977" s="27"/>
      <c r="X977" s="27"/>
      <c r="Y977" s="27"/>
      <c r="Z977" s="27"/>
      <c r="AA977" s="28"/>
      <c r="AB977" s="27" t="s">
        <v>4333</v>
      </c>
      <c r="AC977" s="29"/>
      <c r="AD977" s="27"/>
      <c r="AE977" s="27"/>
      <c r="AF977" s="27"/>
      <c r="AG977" s="27"/>
      <c r="AH977" s="27"/>
      <c r="AI977" s="27" t="s">
        <v>204</v>
      </c>
      <c r="AJ977" s="27" t="s">
        <v>134</v>
      </c>
      <c r="AK977" s="27" t="s">
        <v>106</v>
      </c>
      <c r="AL977" s="27" t="s">
        <v>135</v>
      </c>
      <c r="AM977" s="27" t="s">
        <v>108</v>
      </c>
      <c r="AN9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7" s="27" t="str">
        <f>TEXT(casesIPO[[#This Row],[Created On]],"yyyy / mm")</f>
        <v>2026 / 02</v>
      </c>
      <c r="AS977" s="27" t="str">
        <f>casesIPO[[#This Row],[Interaction Type]]</f>
        <v>Credit / Debit Request</v>
      </c>
      <c r="AT97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78" spans="1:46" x14ac:dyDescent="0.25">
      <c r="A978" s="26">
        <v>46078.532430555599</v>
      </c>
      <c r="B978" s="27" t="s">
        <v>5241</v>
      </c>
      <c r="C978" s="27" t="s">
        <v>87</v>
      </c>
      <c r="D978" s="27" t="s">
        <v>194</v>
      </c>
      <c r="E978" s="27" t="s">
        <v>195</v>
      </c>
      <c r="F978" s="27"/>
      <c r="G978" s="27"/>
      <c r="H978" s="27" t="s">
        <v>22</v>
      </c>
      <c r="I978" s="27" t="s">
        <v>124</v>
      </c>
      <c r="J978" s="27" t="s">
        <v>125</v>
      </c>
      <c r="K978" s="27" t="s">
        <v>30</v>
      </c>
      <c r="L978" s="27" t="s">
        <v>5242</v>
      </c>
      <c r="M978" s="27" t="s">
        <v>1021</v>
      </c>
      <c r="N978" s="28" t="s">
        <v>5243</v>
      </c>
      <c r="O978" s="27" t="s">
        <v>5244</v>
      </c>
      <c r="P978" s="27" t="s">
        <v>5245</v>
      </c>
      <c r="Q978" s="27">
        <v>1</v>
      </c>
      <c r="R978" s="27"/>
      <c r="S978" s="27"/>
      <c r="T978" s="27"/>
      <c r="U978" s="27"/>
      <c r="V978" s="27"/>
      <c r="W978" s="27"/>
      <c r="X978" s="27"/>
      <c r="Y978" s="27"/>
      <c r="Z978" s="27"/>
      <c r="AA978" s="28"/>
      <c r="AB978" s="27" t="s">
        <v>5246</v>
      </c>
      <c r="AC978" s="29"/>
      <c r="AD978" s="27"/>
      <c r="AE978" s="27"/>
      <c r="AF978" s="27"/>
      <c r="AG978" s="27"/>
      <c r="AH978" s="27"/>
      <c r="AI978" s="27" t="s">
        <v>204</v>
      </c>
      <c r="AJ978" s="27" t="s">
        <v>134</v>
      </c>
      <c r="AK978" s="27" t="s">
        <v>106</v>
      </c>
      <c r="AL978" s="27" t="s">
        <v>135</v>
      </c>
      <c r="AM978" s="27" t="s">
        <v>108</v>
      </c>
      <c r="AN9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8" s="27" t="str">
        <f>TEXT(casesIPO[[#This Row],[Created On]],"yyyy / mm")</f>
        <v>2026 / 02</v>
      </c>
      <c r="AS978" s="27" t="str">
        <f>casesIPO[[#This Row],[Interaction Type]]</f>
        <v>Credit / Debit Request</v>
      </c>
      <c r="AT9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79" spans="1:46" x14ac:dyDescent="0.25">
      <c r="A979" s="26">
        <v>46078.532430555599</v>
      </c>
      <c r="B979" s="27" t="s">
        <v>5241</v>
      </c>
      <c r="C979" s="27" t="s">
        <v>87</v>
      </c>
      <c r="D979" s="27" t="s">
        <v>194</v>
      </c>
      <c r="E979" s="27" t="s">
        <v>195</v>
      </c>
      <c r="F979" s="27"/>
      <c r="G979" s="27"/>
      <c r="H979" s="27" t="s">
        <v>22</v>
      </c>
      <c r="I979" s="27" t="s">
        <v>124</v>
      </c>
      <c r="J979" s="27" t="s">
        <v>125</v>
      </c>
      <c r="K979" s="27" t="s">
        <v>30</v>
      </c>
      <c r="L979" s="27" t="s">
        <v>5242</v>
      </c>
      <c r="M979" s="27" t="s">
        <v>1021</v>
      </c>
      <c r="N979" s="28" t="s">
        <v>5243</v>
      </c>
      <c r="O979" s="27" t="s">
        <v>5244</v>
      </c>
      <c r="P979" s="27" t="s">
        <v>5245</v>
      </c>
      <c r="Q979" s="27">
        <v>2</v>
      </c>
      <c r="R979" s="27"/>
      <c r="S979" s="27"/>
      <c r="T979" s="27"/>
      <c r="U979" s="27"/>
      <c r="V979" s="27"/>
      <c r="W979" s="27"/>
      <c r="X979" s="27"/>
      <c r="Y979" s="27"/>
      <c r="Z979" s="27"/>
      <c r="AA979" s="28"/>
      <c r="AB979" s="27" t="s">
        <v>5247</v>
      </c>
      <c r="AC979" s="29"/>
      <c r="AD979" s="27"/>
      <c r="AE979" s="27"/>
      <c r="AF979" s="27"/>
      <c r="AG979" s="27"/>
      <c r="AH979" s="27"/>
      <c r="AI979" s="27" t="s">
        <v>204</v>
      </c>
      <c r="AJ979" s="27" t="s">
        <v>134</v>
      </c>
      <c r="AK979" s="27" t="s">
        <v>106</v>
      </c>
      <c r="AL979" s="27" t="s">
        <v>135</v>
      </c>
      <c r="AM979" s="27" t="s">
        <v>108</v>
      </c>
      <c r="AN9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9" s="27" t="str">
        <f>TEXT(casesIPO[[#This Row],[Created On]],"yyyy / mm")</f>
        <v>2026 / 02</v>
      </c>
      <c r="AS979" s="27" t="str">
        <f>casesIPO[[#This Row],[Interaction Type]]</f>
        <v>Credit / Debit Request</v>
      </c>
      <c r="AT97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0" spans="1:46" x14ac:dyDescent="0.25">
      <c r="A980" s="26">
        <v>46078.532430555599</v>
      </c>
      <c r="B980" s="27" t="s">
        <v>5241</v>
      </c>
      <c r="C980" s="27" t="s">
        <v>87</v>
      </c>
      <c r="D980" s="27" t="s">
        <v>194</v>
      </c>
      <c r="E980" s="27" t="s">
        <v>195</v>
      </c>
      <c r="F980" s="27"/>
      <c r="G980" s="27"/>
      <c r="H980" s="27" t="s">
        <v>22</v>
      </c>
      <c r="I980" s="27" t="s">
        <v>124</v>
      </c>
      <c r="J980" s="27" t="s">
        <v>125</v>
      </c>
      <c r="K980" s="27" t="s">
        <v>30</v>
      </c>
      <c r="L980" s="27" t="s">
        <v>5242</v>
      </c>
      <c r="M980" s="27" t="s">
        <v>1021</v>
      </c>
      <c r="N980" s="28" t="s">
        <v>5243</v>
      </c>
      <c r="O980" s="27" t="s">
        <v>5244</v>
      </c>
      <c r="P980" s="27" t="s">
        <v>5245</v>
      </c>
      <c r="Q980" s="27">
        <v>3</v>
      </c>
      <c r="R980" s="27"/>
      <c r="S980" s="27"/>
      <c r="T980" s="27"/>
      <c r="U980" s="27"/>
      <c r="V980" s="27"/>
      <c r="W980" s="27"/>
      <c r="X980" s="27"/>
      <c r="Y980" s="27"/>
      <c r="Z980" s="27"/>
      <c r="AA980" s="28"/>
      <c r="AB980" s="27" t="s">
        <v>5248</v>
      </c>
      <c r="AC980" s="29"/>
      <c r="AD980" s="27"/>
      <c r="AE980" s="27"/>
      <c r="AF980" s="27"/>
      <c r="AG980" s="27"/>
      <c r="AH980" s="27"/>
      <c r="AI980" s="27" t="s">
        <v>204</v>
      </c>
      <c r="AJ980" s="27" t="s">
        <v>134</v>
      </c>
      <c r="AK980" s="27" t="s">
        <v>106</v>
      </c>
      <c r="AL980" s="27" t="s">
        <v>135</v>
      </c>
      <c r="AM980" s="27" t="s">
        <v>108</v>
      </c>
      <c r="AN9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0" s="27" t="str">
        <f>TEXT(casesIPO[[#This Row],[Created On]],"yyyy / mm")</f>
        <v>2026 / 02</v>
      </c>
      <c r="AS980" s="27" t="str">
        <f>casesIPO[[#This Row],[Interaction Type]]</f>
        <v>Credit / Debit Request</v>
      </c>
      <c r="AT98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1" spans="1:46" x14ac:dyDescent="0.25">
      <c r="A981" s="26">
        <v>46078.532430555599</v>
      </c>
      <c r="B981" s="27" t="s">
        <v>5241</v>
      </c>
      <c r="C981" s="27" t="s">
        <v>87</v>
      </c>
      <c r="D981" s="27" t="s">
        <v>194</v>
      </c>
      <c r="E981" s="27" t="s">
        <v>195</v>
      </c>
      <c r="F981" s="27"/>
      <c r="G981" s="27"/>
      <c r="H981" s="27" t="s">
        <v>22</v>
      </c>
      <c r="I981" s="27" t="s">
        <v>124</v>
      </c>
      <c r="J981" s="27" t="s">
        <v>125</v>
      </c>
      <c r="K981" s="27" t="s">
        <v>30</v>
      </c>
      <c r="L981" s="27" t="s">
        <v>5242</v>
      </c>
      <c r="M981" s="27" t="s">
        <v>1021</v>
      </c>
      <c r="N981" s="28" t="s">
        <v>5243</v>
      </c>
      <c r="O981" s="27" t="s">
        <v>5244</v>
      </c>
      <c r="P981" s="27" t="s">
        <v>5245</v>
      </c>
      <c r="Q981" s="27">
        <v>3</v>
      </c>
      <c r="R981" s="27"/>
      <c r="S981" s="27"/>
      <c r="T981" s="27"/>
      <c r="U981" s="27"/>
      <c r="V981" s="27"/>
      <c r="W981" s="27"/>
      <c r="X981" s="27"/>
      <c r="Y981" s="27"/>
      <c r="Z981" s="27"/>
      <c r="AA981" s="28"/>
      <c r="AB981" s="27" t="s">
        <v>5248</v>
      </c>
      <c r="AC981" s="29"/>
      <c r="AD981" s="27"/>
      <c r="AE981" s="27"/>
      <c r="AF981" s="27"/>
      <c r="AG981" s="27"/>
      <c r="AH981" s="27"/>
      <c r="AI981" s="27" t="s">
        <v>204</v>
      </c>
      <c r="AJ981" s="27" t="s">
        <v>134</v>
      </c>
      <c r="AK981" s="27" t="s">
        <v>106</v>
      </c>
      <c r="AL981" s="27" t="s">
        <v>135</v>
      </c>
      <c r="AM981" s="27" t="s">
        <v>108</v>
      </c>
      <c r="AN9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1" s="27" t="str">
        <f>TEXT(casesIPO[[#This Row],[Created On]],"yyyy / mm")</f>
        <v>2026 / 02</v>
      </c>
      <c r="AS981" s="27" t="str">
        <f>casesIPO[[#This Row],[Interaction Type]]</f>
        <v>Credit / Debit Request</v>
      </c>
      <c r="AT98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2" spans="1:46" x14ac:dyDescent="0.25">
      <c r="A982" s="26">
        <v>46078.532430555599</v>
      </c>
      <c r="B982" s="27" t="s">
        <v>5241</v>
      </c>
      <c r="C982" s="27" t="s">
        <v>87</v>
      </c>
      <c r="D982" s="27" t="s">
        <v>194</v>
      </c>
      <c r="E982" s="27" t="s">
        <v>195</v>
      </c>
      <c r="F982" s="27"/>
      <c r="G982" s="27"/>
      <c r="H982" s="27" t="s">
        <v>22</v>
      </c>
      <c r="I982" s="27" t="s">
        <v>124</v>
      </c>
      <c r="J982" s="27" t="s">
        <v>125</v>
      </c>
      <c r="K982" s="27" t="s">
        <v>30</v>
      </c>
      <c r="L982" s="27" t="s">
        <v>5242</v>
      </c>
      <c r="M982" s="27" t="s">
        <v>1021</v>
      </c>
      <c r="N982" s="28" t="s">
        <v>5243</v>
      </c>
      <c r="O982" s="27" t="s">
        <v>5244</v>
      </c>
      <c r="P982" s="27" t="s">
        <v>5245</v>
      </c>
      <c r="Q982" s="27">
        <v>4</v>
      </c>
      <c r="R982" s="27"/>
      <c r="S982" s="27"/>
      <c r="T982" s="27"/>
      <c r="U982" s="27"/>
      <c r="V982" s="27"/>
      <c r="W982" s="27"/>
      <c r="X982" s="27"/>
      <c r="Y982" s="27"/>
      <c r="Z982" s="27"/>
      <c r="AA982" s="28"/>
      <c r="AB982" s="27" t="s">
        <v>5248</v>
      </c>
      <c r="AC982" s="29"/>
      <c r="AD982" s="27"/>
      <c r="AE982" s="27"/>
      <c r="AF982" s="27"/>
      <c r="AG982" s="27"/>
      <c r="AH982" s="27"/>
      <c r="AI982" s="27" t="s">
        <v>204</v>
      </c>
      <c r="AJ982" s="27" t="s">
        <v>134</v>
      </c>
      <c r="AK982" s="27" t="s">
        <v>106</v>
      </c>
      <c r="AL982" s="27" t="s">
        <v>135</v>
      </c>
      <c r="AM982" s="27" t="s">
        <v>108</v>
      </c>
      <c r="AN9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2" s="27" t="str">
        <f>TEXT(casesIPO[[#This Row],[Created On]],"yyyy / mm")</f>
        <v>2026 / 02</v>
      </c>
      <c r="AS982" s="27" t="str">
        <f>casesIPO[[#This Row],[Interaction Type]]</f>
        <v>Credit / Debit Request</v>
      </c>
      <c r="AT9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3" spans="1:46" x14ac:dyDescent="0.25">
      <c r="A983" s="26">
        <v>46078.532430555599</v>
      </c>
      <c r="B983" s="27" t="s">
        <v>5241</v>
      </c>
      <c r="C983" s="27" t="s">
        <v>87</v>
      </c>
      <c r="D983" s="27" t="s">
        <v>194</v>
      </c>
      <c r="E983" s="27" t="s">
        <v>195</v>
      </c>
      <c r="F983" s="27"/>
      <c r="G983" s="27"/>
      <c r="H983" s="27" t="s">
        <v>22</v>
      </c>
      <c r="I983" s="27" t="s">
        <v>124</v>
      </c>
      <c r="J983" s="27" t="s">
        <v>125</v>
      </c>
      <c r="K983" s="27" t="s">
        <v>30</v>
      </c>
      <c r="L983" s="27" t="s">
        <v>5242</v>
      </c>
      <c r="M983" s="27" t="s">
        <v>1021</v>
      </c>
      <c r="N983" s="28" t="s">
        <v>5243</v>
      </c>
      <c r="O983" s="27" t="s">
        <v>5244</v>
      </c>
      <c r="P983" s="27" t="s">
        <v>5245</v>
      </c>
      <c r="Q983" s="27">
        <v>4</v>
      </c>
      <c r="R983" s="27"/>
      <c r="S983" s="27"/>
      <c r="T983" s="27"/>
      <c r="U983" s="27"/>
      <c r="V983" s="27"/>
      <c r="W983" s="27"/>
      <c r="X983" s="27"/>
      <c r="Y983" s="27"/>
      <c r="Z983" s="27"/>
      <c r="AA983" s="28"/>
      <c r="AB983" s="27" t="s">
        <v>5248</v>
      </c>
      <c r="AC983" s="29"/>
      <c r="AD983" s="27"/>
      <c r="AE983" s="27"/>
      <c r="AF983" s="27"/>
      <c r="AG983" s="27"/>
      <c r="AH983" s="27"/>
      <c r="AI983" s="27" t="s">
        <v>204</v>
      </c>
      <c r="AJ983" s="27" t="s">
        <v>134</v>
      </c>
      <c r="AK983" s="27" t="s">
        <v>106</v>
      </c>
      <c r="AL983" s="27" t="s">
        <v>135</v>
      </c>
      <c r="AM983" s="27" t="s">
        <v>108</v>
      </c>
      <c r="AN9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3" s="27" t="str">
        <f>TEXT(casesIPO[[#This Row],[Created On]],"yyyy / mm")</f>
        <v>2026 / 02</v>
      </c>
      <c r="AS983" s="27" t="str">
        <f>casesIPO[[#This Row],[Interaction Type]]</f>
        <v>Credit / Debit Request</v>
      </c>
      <c r="AT98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4" spans="1:46" x14ac:dyDescent="0.25">
      <c r="A984" s="26">
        <v>46078.547835648104</v>
      </c>
      <c r="B984" s="27" t="s">
        <v>5249</v>
      </c>
      <c r="C984" s="27" t="s">
        <v>87</v>
      </c>
      <c r="D984" s="27" t="s">
        <v>88</v>
      </c>
      <c r="E984" s="27" t="s">
        <v>110</v>
      </c>
      <c r="F984" s="27"/>
      <c r="G984" s="27"/>
      <c r="H984" s="27" t="s">
        <v>22</v>
      </c>
      <c r="I984" s="27" t="s">
        <v>124</v>
      </c>
      <c r="J984" s="27" t="s">
        <v>1828</v>
      </c>
      <c r="K984" s="27" t="s">
        <v>1019</v>
      </c>
      <c r="L984" s="27" t="s">
        <v>5250</v>
      </c>
      <c r="M984" s="27" t="s">
        <v>3113</v>
      </c>
      <c r="N984" s="28" t="s">
        <v>5251</v>
      </c>
      <c r="O984" s="27" t="s">
        <v>5252</v>
      </c>
      <c r="P984" s="27" t="s">
        <v>5253</v>
      </c>
      <c r="Q984" s="27"/>
      <c r="R984" s="27"/>
      <c r="S984" s="27"/>
      <c r="T984" s="27"/>
      <c r="U984" s="27"/>
      <c r="V984" s="27"/>
      <c r="W984" s="27"/>
      <c r="X984" s="27"/>
      <c r="Y984" s="27"/>
      <c r="Z984" s="27"/>
      <c r="AA984" s="28"/>
      <c r="AB984" s="27"/>
      <c r="AC984" s="29"/>
      <c r="AD984" s="27"/>
      <c r="AE984" s="27"/>
      <c r="AF984" s="27"/>
      <c r="AG984" s="27"/>
      <c r="AH984" s="27"/>
      <c r="AI984" s="27"/>
      <c r="AJ984" s="27" t="s">
        <v>134</v>
      </c>
      <c r="AK984" s="27" t="s">
        <v>1911</v>
      </c>
      <c r="AL984" s="27" t="s">
        <v>1911</v>
      </c>
      <c r="AM984" s="27" t="s">
        <v>108</v>
      </c>
      <c r="AN9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4" s="27" t="str">
        <f>TEXT(casesIPO[[#This Row],[Created On]],"yyyy / mm")</f>
        <v>2026 / 02</v>
      </c>
      <c r="AS984" s="27" t="str">
        <f>casesIPO[[#This Row],[Interaction Type]]</f>
        <v>Return / Replace / Scrap</v>
      </c>
      <c r="AT98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5" spans="1:46" x14ac:dyDescent="0.25">
      <c r="A985" s="26">
        <v>46078.654189814799</v>
      </c>
      <c r="B985" s="27" t="s">
        <v>5254</v>
      </c>
      <c r="C985" s="27" t="s">
        <v>87</v>
      </c>
      <c r="D985" s="27" t="s">
        <v>194</v>
      </c>
      <c r="E985" s="27" t="s">
        <v>195</v>
      </c>
      <c r="F985" s="27"/>
      <c r="G985" s="27"/>
      <c r="H985" s="27" t="s">
        <v>22</v>
      </c>
      <c r="I985" s="27" t="s">
        <v>124</v>
      </c>
      <c r="J985" s="27" t="s">
        <v>125</v>
      </c>
      <c r="K985" s="27" t="s">
        <v>30</v>
      </c>
      <c r="L985" s="27" t="s">
        <v>5255</v>
      </c>
      <c r="M985" s="27" t="s">
        <v>1736</v>
      </c>
      <c r="N985" s="28" t="s">
        <v>5256</v>
      </c>
      <c r="O985" s="27" t="s">
        <v>5257</v>
      </c>
      <c r="P985" s="27" t="s">
        <v>5258</v>
      </c>
      <c r="Q985" s="27"/>
      <c r="R985" s="27" t="s">
        <v>22</v>
      </c>
      <c r="S985" s="27" t="s">
        <v>124</v>
      </c>
      <c r="T985" s="27" t="s">
        <v>125</v>
      </c>
      <c r="U985" s="27" t="s">
        <v>30</v>
      </c>
      <c r="V985" s="27">
        <v>1</v>
      </c>
      <c r="W985" s="27" t="s">
        <v>2166</v>
      </c>
      <c r="X985" s="27" t="s">
        <v>2167</v>
      </c>
      <c r="Y985" s="27"/>
      <c r="Z985" s="27" t="s">
        <v>429</v>
      </c>
      <c r="AA985" s="28"/>
      <c r="AB985" s="27"/>
      <c r="AC985" s="29"/>
      <c r="AD985" s="27"/>
      <c r="AE985" s="27"/>
      <c r="AF985" s="27">
        <v>46072.791666666701</v>
      </c>
      <c r="AG985" s="27"/>
      <c r="AH985" s="27"/>
      <c r="AI985" s="27" t="s">
        <v>204</v>
      </c>
      <c r="AJ985" s="27" t="s">
        <v>105</v>
      </c>
      <c r="AK985" s="27" t="s">
        <v>1911</v>
      </c>
      <c r="AL985" s="27" t="s">
        <v>1911</v>
      </c>
      <c r="AM985" s="27" t="s">
        <v>108</v>
      </c>
      <c r="AN9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9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9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5" s="27" t="str">
        <f>TEXT(casesIPO[[#This Row],[Created On]],"yyyy / mm")</f>
        <v>2026 / 02</v>
      </c>
      <c r="AS985" s="27" t="str">
        <f>casesIPO[[#This Row],[Interaction Type]]</f>
        <v>Credit / Debit Request</v>
      </c>
      <c r="AT98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6" spans="1:46" x14ac:dyDescent="0.25">
      <c r="A986" s="26">
        <v>46078.6551273148</v>
      </c>
      <c r="B986" s="27" t="s">
        <v>5259</v>
      </c>
      <c r="C986" s="27" t="s">
        <v>87</v>
      </c>
      <c r="D986" s="27" t="s">
        <v>194</v>
      </c>
      <c r="E986" s="27" t="s">
        <v>195</v>
      </c>
      <c r="F986" s="27"/>
      <c r="G986" s="27"/>
      <c r="H986" s="27" t="s">
        <v>23</v>
      </c>
      <c r="I986" s="27" t="s">
        <v>91</v>
      </c>
      <c r="J986" s="27" t="s">
        <v>2969</v>
      </c>
      <c r="K986" s="27" t="s">
        <v>33</v>
      </c>
      <c r="L986" s="27" t="s">
        <v>5260</v>
      </c>
      <c r="M986" s="27" t="s">
        <v>1336</v>
      </c>
      <c r="N986" s="28" t="s">
        <v>5261</v>
      </c>
      <c r="O986" s="27" t="s">
        <v>5262</v>
      </c>
      <c r="P986" s="27" t="s">
        <v>5263</v>
      </c>
      <c r="Q986" s="27"/>
      <c r="R986" s="27" t="s">
        <v>23</v>
      </c>
      <c r="S986" s="27" t="s">
        <v>91</v>
      </c>
      <c r="T986" s="27" t="s">
        <v>2969</v>
      </c>
      <c r="U986" s="27" t="s">
        <v>33</v>
      </c>
      <c r="V986" s="27">
        <v>1</v>
      </c>
      <c r="W986" s="27" t="s">
        <v>1008</v>
      </c>
      <c r="X986" s="27" t="s">
        <v>1009</v>
      </c>
      <c r="Y986" s="27"/>
      <c r="Z986" s="27" t="s">
        <v>202</v>
      </c>
      <c r="AA986" s="28"/>
      <c r="AB986" s="27"/>
      <c r="AC986" s="29"/>
      <c r="AD986" s="27"/>
      <c r="AE986" s="27"/>
      <c r="AF986" s="27">
        <v>46049.791666666701</v>
      </c>
      <c r="AG986" s="27"/>
      <c r="AH986" s="27"/>
      <c r="AI986" s="27" t="s">
        <v>204</v>
      </c>
      <c r="AJ986" s="27" t="s">
        <v>105</v>
      </c>
      <c r="AK986" s="27" t="s">
        <v>664</v>
      </c>
      <c r="AL986" s="27" t="s">
        <v>664</v>
      </c>
      <c r="AM986" s="27" t="s">
        <v>108</v>
      </c>
      <c r="AN9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9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9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6" s="27" t="str">
        <f>TEXT(casesIPO[[#This Row],[Created On]],"yyyy / mm")</f>
        <v>2026 / 02</v>
      </c>
      <c r="AS986" s="27" t="str">
        <f>casesIPO[[#This Row],[Interaction Type]]</f>
        <v>Credit / Debit Request</v>
      </c>
      <c r="AT98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7" spans="1:46" x14ac:dyDescent="0.25">
      <c r="A987" s="26">
        <v>46078.660254629598</v>
      </c>
      <c r="B987" s="27" t="s">
        <v>5264</v>
      </c>
      <c r="C987" s="27" t="s">
        <v>87</v>
      </c>
      <c r="D987" s="27" t="s">
        <v>194</v>
      </c>
      <c r="E987" s="27" t="s">
        <v>195</v>
      </c>
      <c r="F987" s="27"/>
      <c r="G987" s="27"/>
      <c r="H987" s="27" t="s">
        <v>23</v>
      </c>
      <c r="I987" s="27" t="s">
        <v>91</v>
      </c>
      <c r="J987" s="27" t="s">
        <v>2969</v>
      </c>
      <c r="K987" s="27" t="s">
        <v>33</v>
      </c>
      <c r="L987" s="27" t="s">
        <v>5265</v>
      </c>
      <c r="M987" s="27" t="s">
        <v>1336</v>
      </c>
      <c r="N987" s="28" t="s">
        <v>5261</v>
      </c>
      <c r="O987" s="27" t="s">
        <v>5262</v>
      </c>
      <c r="P987" s="27" t="s">
        <v>5266</v>
      </c>
      <c r="Q987" s="27"/>
      <c r="R987" s="27" t="s">
        <v>23</v>
      </c>
      <c r="S987" s="27" t="s">
        <v>91</v>
      </c>
      <c r="T987" s="27" t="s">
        <v>2969</v>
      </c>
      <c r="U987" s="27" t="s">
        <v>33</v>
      </c>
      <c r="V987" s="27">
        <v>1</v>
      </c>
      <c r="W987" s="27" t="s">
        <v>1008</v>
      </c>
      <c r="X987" s="27" t="s">
        <v>1009</v>
      </c>
      <c r="Y987" s="27"/>
      <c r="Z987" s="27" t="s">
        <v>202</v>
      </c>
      <c r="AA987" s="28"/>
      <c r="AB987" s="27"/>
      <c r="AC987" s="29"/>
      <c r="AD987" s="27"/>
      <c r="AE987" s="27"/>
      <c r="AF987" s="27">
        <v>46050.791666666701</v>
      </c>
      <c r="AG987" s="27"/>
      <c r="AH987" s="27"/>
      <c r="AI987" s="27" t="s">
        <v>204</v>
      </c>
      <c r="AJ987" s="27" t="s">
        <v>105</v>
      </c>
      <c r="AK987" s="27" t="s">
        <v>664</v>
      </c>
      <c r="AL987" s="27" t="s">
        <v>664</v>
      </c>
      <c r="AM987" s="27" t="s">
        <v>108</v>
      </c>
      <c r="AN9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9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9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7" s="27" t="str">
        <f>TEXT(casesIPO[[#This Row],[Created On]],"yyyy / mm")</f>
        <v>2026 / 02</v>
      </c>
      <c r="AS987" s="27" t="str">
        <f>casesIPO[[#This Row],[Interaction Type]]</f>
        <v>Credit / Debit Request</v>
      </c>
      <c r="AT9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8" spans="1:46" x14ac:dyDescent="0.25">
      <c r="A988" s="26">
        <v>46079.051203703697</v>
      </c>
      <c r="B988" s="27" t="s">
        <v>5267</v>
      </c>
      <c r="C988" s="27" t="s">
        <v>87</v>
      </c>
      <c r="D988" s="27" t="s">
        <v>88</v>
      </c>
      <c r="E988" s="27" t="s">
        <v>89</v>
      </c>
      <c r="F988" s="27"/>
      <c r="G988" s="27" t="s">
        <v>90</v>
      </c>
      <c r="H988" s="27" t="s">
        <v>17</v>
      </c>
      <c r="I988" s="27" t="s">
        <v>148</v>
      </c>
      <c r="J988" s="27" t="s">
        <v>161</v>
      </c>
      <c r="K988" s="27" t="s">
        <v>31</v>
      </c>
      <c r="L988" s="27" t="s">
        <v>5268</v>
      </c>
      <c r="M988" s="27" t="s">
        <v>5269</v>
      </c>
      <c r="N988" s="28" t="s">
        <v>5270</v>
      </c>
      <c r="O988" s="27"/>
      <c r="P988" s="27"/>
      <c r="Q988" s="27"/>
      <c r="R988" s="27" t="s">
        <v>17</v>
      </c>
      <c r="S988" s="27" t="s">
        <v>148</v>
      </c>
      <c r="T988" s="27" t="s">
        <v>161</v>
      </c>
      <c r="U988" s="27" t="s">
        <v>31</v>
      </c>
      <c r="V988" s="27">
        <v>10</v>
      </c>
      <c r="W988" s="27" t="s">
        <v>98</v>
      </c>
      <c r="X988" s="27" t="s">
        <v>317</v>
      </c>
      <c r="Y988" s="27"/>
      <c r="Z988" s="27" t="s">
        <v>101</v>
      </c>
      <c r="AA988" s="28"/>
      <c r="AB988" s="27" t="s">
        <v>5271</v>
      </c>
      <c r="AC988" s="29" t="s">
        <v>3612</v>
      </c>
      <c r="AD988" s="27"/>
      <c r="AE988" s="27"/>
      <c r="AF988" s="27"/>
      <c r="AG988" s="27">
        <v>45981</v>
      </c>
      <c r="AH988" s="27"/>
      <c r="AI988" s="27" t="s">
        <v>178</v>
      </c>
      <c r="AJ988" s="27" t="s">
        <v>134</v>
      </c>
      <c r="AK988" s="27" t="s">
        <v>5272</v>
      </c>
      <c r="AL988" s="27" t="s">
        <v>5272</v>
      </c>
      <c r="AM988" s="27" t="s">
        <v>108</v>
      </c>
      <c r="AN9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9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8" s="27" t="str">
        <f>TEXT(casesIPO[[#This Row],[Created On]],"yyyy / mm")</f>
        <v>2026 / 02</v>
      </c>
      <c r="AS988" s="27" t="str">
        <f>casesIPO[[#This Row],[Interaction Type]]</f>
        <v>Return / Replace / Scrap</v>
      </c>
      <c r="AT98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89" spans="1:46" x14ac:dyDescent="0.25">
      <c r="A989" s="26">
        <v>46079.051203703697</v>
      </c>
      <c r="B989" s="27" t="s">
        <v>5267</v>
      </c>
      <c r="C989" s="27" t="s">
        <v>87</v>
      </c>
      <c r="D989" s="27" t="s">
        <v>88</v>
      </c>
      <c r="E989" s="27" t="s">
        <v>89</v>
      </c>
      <c r="F989" s="27"/>
      <c r="G989" s="27" t="s">
        <v>90</v>
      </c>
      <c r="H989" s="27" t="s">
        <v>17</v>
      </c>
      <c r="I989" s="27" t="s">
        <v>148</v>
      </c>
      <c r="J989" s="27" t="s">
        <v>161</v>
      </c>
      <c r="K989" s="27" t="s">
        <v>31</v>
      </c>
      <c r="L989" s="27" t="s">
        <v>5268</v>
      </c>
      <c r="M989" s="27" t="s">
        <v>5269</v>
      </c>
      <c r="N989" s="28" t="s">
        <v>5270</v>
      </c>
      <c r="O989" s="27"/>
      <c r="P989" s="27"/>
      <c r="Q989" s="27"/>
      <c r="R989" s="27" t="s">
        <v>17</v>
      </c>
      <c r="S989" s="27" t="s">
        <v>148</v>
      </c>
      <c r="T989" s="27" t="s">
        <v>161</v>
      </c>
      <c r="U989" s="27" t="s">
        <v>31</v>
      </c>
      <c r="V989" s="27">
        <v>10</v>
      </c>
      <c r="W989" s="27" t="s">
        <v>98</v>
      </c>
      <c r="X989" s="27" t="s">
        <v>317</v>
      </c>
      <c r="Y989" s="27"/>
      <c r="Z989" s="27" t="s">
        <v>101</v>
      </c>
      <c r="AA989" s="28"/>
      <c r="AB989" s="27" t="s">
        <v>5273</v>
      </c>
      <c r="AC989" s="29" t="s">
        <v>3612</v>
      </c>
      <c r="AD989" s="27"/>
      <c r="AE989" s="27"/>
      <c r="AF989" s="27"/>
      <c r="AG989" s="27">
        <v>45981</v>
      </c>
      <c r="AH989" s="27"/>
      <c r="AI989" s="27" t="s">
        <v>178</v>
      </c>
      <c r="AJ989" s="27" t="s">
        <v>134</v>
      </c>
      <c r="AK989" s="27" t="s">
        <v>5272</v>
      </c>
      <c r="AL989" s="27" t="s">
        <v>5272</v>
      </c>
      <c r="AM989" s="27" t="s">
        <v>108</v>
      </c>
      <c r="AN9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9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9" s="27" t="str">
        <f>TEXT(casesIPO[[#This Row],[Created On]],"yyyy / mm")</f>
        <v>2026 / 02</v>
      </c>
      <c r="AS989" s="27" t="str">
        <f>casesIPO[[#This Row],[Interaction Type]]</f>
        <v>Return / Replace / Scrap</v>
      </c>
      <c r="AT9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90" spans="1:46" x14ac:dyDescent="0.25">
      <c r="A990" s="26">
        <v>46079.377511574101</v>
      </c>
      <c r="B990" s="27" t="s">
        <v>5274</v>
      </c>
      <c r="C990" s="27" t="s">
        <v>87</v>
      </c>
      <c r="D990" s="27" t="s">
        <v>88</v>
      </c>
      <c r="E990" s="27" t="s">
        <v>110</v>
      </c>
      <c r="F990" s="27"/>
      <c r="G990" s="27"/>
      <c r="H990" s="27" t="s">
        <v>12</v>
      </c>
      <c r="I990" s="27" t="s">
        <v>111</v>
      </c>
      <c r="J990" s="27" t="s">
        <v>112</v>
      </c>
      <c r="K990" s="27" t="s">
        <v>33</v>
      </c>
      <c r="L990" s="27" t="s">
        <v>5275</v>
      </c>
      <c r="M990" s="27" t="s">
        <v>838</v>
      </c>
      <c r="N990" s="28"/>
      <c r="O990" s="27"/>
      <c r="P990" s="27" t="s">
        <v>5276</v>
      </c>
      <c r="Q990" s="27">
        <v>2</v>
      </c>
      <c r="R990" s="27"/>
      <c r="S990" s="27"/>
      <c r="T990" s="27"/>
      <c r="U990" s="27"/>
      <c r="V990" s="27">
        <v>4</v>
      </c>
      <c r="W990" s="27"/>
      <c r="X990" s="27"/>
      <c r="Y990" s="27"/>
      <c r="Z990" s="27"/>
      <c r="AA990" s="28"/>
      <c r="AB990" s="27" t="s">
        <v>5277</v>
      </c>
      <c r="AC990" s="29"/>
      <c r="AD990" s="27"/>
      <c r="AE990" s="27"/>
      <c r="AF990" s="27">
        <v>45915.833333333299</v>
      </c>
      <c r="AG990" s="27"/>
      <c r="AH990" s="27"/>
      <c r="AI990" s="27"/>
      <c r="AJ990" s="27" t="s">
        <v>134</v>
      </c>
      <c r="AK990" s="27" t="s">
        <v>106</v>
      </c>
      <c r="AL990" s="27" t="s">
        <v>382</v>
      </c>
      <c r="AM990" s="27" t="s">
        <v>108</v>
      </c>
      <c r="AN9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0" s="27" t="str">
        <f>TEXT(casesIPO[[#This Row],[Created On]],"yyyy / mm")</f>
        <v>2026 / 02</v>
      </c>
      <c r="AS990" s="27" t="str">
        <f>casesIPO[[#This Row],[Interaction Type]]</f>
        <v>Return / Replace / Scrap</v>
      </c>
      <c r="AT9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91" spans="1:46" x14ac:dyDescent="0.25">
      <c r="A991" s="26">
        <v>46079.377511574101</v>
      </c>
      <c r="B991" s="27" t="s">
        <v>5274</v>
      </c>
      <c r="C991" s="27" t="s">
        <v>87</v>
      </c>
      <c r="D991" s="27" t="s">
        <v>88</v>
      </c>
      <c r="E991" s="27" t="s">
        <v>110</v>
      </c>
      <c r="F991" s="27"/>
      <c r="G991" s="27"/>
      <c r="H991" s="27" t="s">
        <v>12</v>
      </c>
      <c r="I991" s="27" t="s">
        <v>111</v>
      </c>
      <c r="J991" s="27" t="s">
        <v>112</v>
      </c>
      <c r="K991" s="27" t="s">
        <v>33</v>
      </c>
      <c r="L991" s="27" t="s">
        <v>5275</v>
      </c>
      <c r="M991" s="27" t="s">
        <v>838</v>
      </c>
      <c r="N991" s="28"/>
      <c r="O991" s="27"/>
      <c r="P991" s="27" t="s">
        <v>5276</v>
      </c>
      <c r="Q991" s="27">
        <v>3</v>
      </c>
      <c r="R991" s="27"/>
      <c r="S991" s="27"/>
      <c r="T991" s="27"/>
      <c r="U991" s="27"/>
      <c r="V991" s="27">
        <v>6</v>
      </c>
      <c r="W991" s="27"/>
      <c r="X991" s="27"/>
      <c r="Y991" s="27"/>
      <c r="Z991" s="27"/>
      <c r="AA991" s="28"/>
      <c r="AB991" s="27" t="s">
        <v>5278</v>
      </c>
      <c r="AC991" s="29"/>
      <c r="AD991" s="27"/>
      <c r="AE991" s="27"/>
      <c r="AF991" s="27">
        <v>45915.833333333299</v>
      </c>
      <c r="AG991" s="27"/>
      <c r="AH991" s="27"/>
      <c r="AI991" s="27"/>
      <c r="AJ991" s="27" t="s">
        <v>134</v>
      </c>
      <c r="AK991" s="27" t="s">
        <v>106</v>
      </c>
      <c r="AL991" s="27" t="s">
        <v>382</v>
      </c>
      <c r="AM991" s="27" t="s">
        <v>108</v>
      </c>
      <c r="AN9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1" s="27" t="str">
        <f>TEXT(casesIPO[[#This Row],[Created On]],"yyyy / mm")</f>
        <v>2026 / 02</v>
      </c>
      <c r="AS991" s="27" t="str">
        <f>casesIPO[[#This Row],[Interaction Type]]</f>
        <v>Return / Replace / Scrap</v>
      </c>
      <c r="AT99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92" spans="1:46" x14ac:dyDescent="0.25">
      <c r="A992" s="26">
        <v>46079.472280092603</v>
      </c>
      <c r="B992" s="27" t="s">
        <v>5279</v>
      </c>
      <c r="C992" s="27" t="s">
        <v>87</v>
      </c>
      <c r="D992" s="27" t="s">
        <v>194</v>
      </c>
      <c r="E992" s="27" t="s">
        <v>195</v>
      </c>
      <c r="F992" s="27"/>
      <c r="G992" s="27"/>
      <c r="H992" s="27" t="s">
        <v>12</v>
      </c>
      <c r="I992" s="27" t="s">
        <v>111</v>
      </c>
      <c r="J992" s="27" t="s">
        <v>350</v>
      </c>
      <c r="K992" s="27" t="s">
        <v>33</v>
      </c>
      <c r="L992" s="27" t="s">
        <v>5280</v>
      </c>
      <c r="M992" s="27" t="s">
        <v>2651</v>
      </c>
      <c r="N992" s="28" t="s">
        <v>5281</v>
      </c>
      <c r="O992" s="27" t="s">
        <v>5282</v>
      </c>
      <c r="P992" s="27" t="s">
        <v>5283</v>
      </c>
      <c r="Q992" s="27">
        <v>1</v>
      </c>
      <c r="R992" s="27" t="s">
        <v>12</v>
      </c>
      <c r="S992" s="27" t="s">
        <v>111</v>
      </c>
      <c r="T992" s="27" t="s">
        <v>350</v>
      </c>
      <c r="U992" s="27" t="s">
        <v>33</v>
      </c>
      <c r="V992" s="27">
        <v>29</v>
      </c>
      <c r="W992" s="27" t="s">
        <v>1180</v>
      </c>
      <c r="X992" s="27" t="s">
        <v>1181</v>
      </c>
      <c r="Y992" s="27"/>
      <c r="Z992" s="27" t="s">
        <v>53</v>
      </c>
      <c r="AA992" s="28"/>
      <c r="AB992" s="27" t="s">
        <v>5284</v>
      </c>
      <c r="AC992" s="29"/>
      <c r="AD992" s="27"/>
      <c r="AE992" s="27"/>
      <c r="AF992" s="27">
        <v>46077.791666666701</v>
      </c>
      <c r="AG992" s="27"/>
      <c r="AH992" s="27"/>
      <c r="AI992" s="27" t="s">
        <v>204</v>
      </c>
      <c r="AJ992" s="27" t="s">
        <v>134</v>
      </c>
      <c r="AK992" s="27" t="s">
        <v>205</v>
      </c>
      <c r="AL992" s="27" t="s">
        <v>205</v>
      </c>
      <c r="AM992" s="27" t="s">
        <v>108</v>
      </c>
      <c r="AN9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2" s="27" t="str">
        <f>TEXT(casesIPO[[#This Row],[Created On]],"yyyy / mm")</f>
        <v>2026 / 02</v>
      </c>
      <c r="AS992" s="27" t="str">
        <f>casesIPO[[#This Row],[Interaction Type]]</f>
        <v>Credit / Debit Request</v>
      </c>
      <c r="AT99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93" spans="1:46" x14ac:dyDescent="0.25">
      <c r="A993" s="26">
        <v>46079.486006944397</v>
      </c>
      <c r="B993" s="27" t="s">
        <v>5285</v>
      </c>
      <c r="C993" s="27" t="s">
        <v>87</v>
      </c>
      <c r="D993" s="27" t="s">
        <v>88</v>
      </c>
      <c r="E993" s="27" t="s">
        <v>89</v>
      </c>
      <c r="F993" s="27"/>
      <c r="G993" s="27" t="s">
        <v>90</v>
      </c>
      <c r="H993" s="27" t="s">
        <v>18</v>
      </c>
      <c r="I993" s="27" t="s">
        <v>460</v>
      </c>
      <c r="J993" s="27" t="s">
        <v>490</v>
      </c>
      <c r="K993" s="27" t="s">
        <v>32</v>
      </c>
      <c r="L993" s="27" t="s">
        <v>5286</v>
      </c>
      <c r="M993" s="27" t="s">
        <v>1191</v>
      </c>
      <c r="N993" s="28" t="s">
        <v>5287</v>
      </c>
      <c r="O993" s="27" t="s">
        <v>5288</v>
      </c>
      <c r="P993" s="27" t="s">
        <v>5289</v>
      </c>
      <c r="Q993" s="27">
        <v>4</v>
      </c>
      <c r="R993" s="27" t="s">
        <v>18</v>
      </c>
      <c r="S993" s="27" t="s">
        <v>460</v>
      </c>
      <c r="T993" s="27" t="s">
        <v>490</v>
      </c>
      <c r="U993" s="27" t="s">
        <v>32</v>
      </c>
      <c r="V993" s="27">
        <v>1</v>
      </c>
      <c r="W993" s="27" t="s">
        <v>266</v>
      </c>
      <c r="X993" s="27" t="s">
        <v>279</v>
      </c>
      <c r="Y993" s="27" t="s">
        <v>5290</v>
      </c>
      <c r="Z993" s="27" t="s">
        <v>101</v>
      </c>
      <c r="AA993" s="28"/>
      <c r="AB993" s="27" t="s">
        <v>5291</v>
      </c>
      <c r="AC993" s="29"/>
      <c r="AD993" s="27"/>
      <c r="AE993" s="27"/>
      <c r="AF993" s="27">
        <v>45578.833333333299</v>
      </c>
      <c r="AG993" s="27"/>
      <c r="AH993" s="27"/>
      <c r="AI993" s="27" t="s">
        <v>204</v>
      </c>
      <c r="AJ993" s="27" t="s">
        <v>134</v>
      </c>
      <c r="AK993" s="27" t="s">
        <v>776</v>
      </c>
      <c r="AL993" s="27" t="s">
        <v>146</v>
      </c>
      <c r="AM993" s="27" t="s">
        <v>108</v>
      </c>
      <c r="AN9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9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9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9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Will not Commission</v>
      </c>
      <c r="AR993" s="27" t="str">
        <f>TEXT(casesIPO[[#This Row],[Created On]],"yyyy / mm")</f>
        <v>2026 / 02</v>
      </c>
      <c r="AS993" s="27" t="str">
        <f>casesIPO[[#This Row],[Interaction Type]]</f>
        <v>Return / Replace / Scrap</v>
      </c>
      <c r="AT99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94" spans="1:46" x14ac:dyDescent="0.25">
      <c r="A994" s="26">
        <v>46079.554525462998</v>
      </c>
      <c r="B994" s="27" t="s">
        <v>5292</v>
      </c>
      <c r="C994" s="27" t="s">
        <v>87</v>
      </c>
      <c r="D994" s="27" t="s">
        <v>88</v>
      </c>
      <c r="E994" s="27" t="s">
        <v>89</v>
      </c>
      <c r="F994" s="27"/>
      <c r="G994" s="27" t="s">
        <v>90</v>
      </c>
      <c r="H994" s="27" t="s">
        <v>17</v>
      </c>
      <c r="I994" s="27" t="s">
        <v>148</v>
      </c>
      <c r="J994" s="27" t="s">
        <v>410</v>
      </c>
      <c r="K994" s="27" t="s">
        <v>35</v>
      </c>
      <c r="L994" s="27" t="s">
        <v>5293</v>
      </c>
      <c r="M994" s="27" t="s">
        <v>5294</v>
      </c>
      <c r="N994" s="28" t="s">
        <v>5295</v>
      </c>
      <c r="O994" s="27" t="s">
        <v>5296</v>
      </c>
      <c r="P994" s="27" t="s">
        <v>5297</v>
      </c>
      <c r="Q994" s="27"/>
      <c r="R994" s="27" t="s">
        <v>17</v>
      </c>
      <c r="S994" s="27" t="s">
        <v>148</v>
      </c>
      <c r="T994" s="27" t="s">
        <v>410</v>
      </c>
      <c r="U994" s="27" t="s">
        <v>35</v>
      </c>
      <c r="V994" s="27">
        <v>1</v>
      </c>
      <c r="W994" s="27" t="s">
        <v>98</v>
      </c>
      <c r="X994" s="27" t="s">
        <v>175</v>
      </c>
      <c r="Y994" s="27"/>
      <c r="Z994" s="27" t="s">
        <v>101</v>
      </c>
      <c r="AA994" s="28"/>
      <c r="AB994" s="27" t="s">
        <v>5298</v>
      </c>
      <c r="AC994" s="29" t="s">
        <v>5299</v>
      </c>
      <c r="AD994" s="27"/>
      <c r="AE994" s="27"/>
      <c r="AF994" s="27"/>
      <c r="AG994" s="27">
        <v>46079.083333333299</v>
      </c>
      <c r="AH994" s="27"/>
      <c r="AI994" s="27" t="s">
        <v>178</v>
      </c>
      <c r="AJ994" s="27" t="s">
        <v>134</v>
      </c>
      <c r="AK994" s="27" t="s">
        <v>538</v>
      </c>
      <c r="AL994" s="27" t="s">
        <v>578</v>
      </c>
      <c r="AM994" s="27" t="s">
        <v>108</v>
      </c>
      <c r="AN9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4" s="27" t="str">
        <f>TEXT(casesIPO[[#This Row],[Created On]],"yyyy / mm")</f>
        <v>2026 / 02</v>
      </c>
      <c r="AS994" s="27" t="str">
        <f>casesIPO[[#This Row],[Interaction Type]]</f>
        <v>Return / Replace / Scrap</v>
      </c>
      <c r="AT9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95" spans="1:46" x14ac:dyDescent="0.25">
      <c r="A995" s="26">
        <v>46079.576759259297</v>
      </c>
      <c r="B995" s="27" t="s">
        <v>5300</v>
      </c>
      <c r="C995" s="27" t="s">
        <v>87</v>
      </c>
      <c r="D995" s="27" t="s">
        <v>88</v>
      </c>
      <c r="E995" s="27" t="s">
        <v>110</v>
      </c>
      <c r="F995" s="27"/>
      <c r="G995" s="27"/>
      <c r="H995" s="27" t="s">
        <v>17</v>
      </c>
      <c r="I995" s="27" t="s">
        <v>148</v>
      </c>
      <c r="J995" s="27" t="s">
        <v>410</v>
      </c>
      <c r="K995" s="27" t="s">
        <v>31</v>
      </c>
      <c r="L995" s="27" t="s">
        <v>5301</v>
      </c>
      <c r="M995" s="27" t="s">
        <v>5302</v>
      </c>
      <c r="N995" s="28" t="s">
        <v>1351</v>
      </c>
      <c r="O995" s="27" t="s">
        <v>1352</v>
      </c>
      <c r="P995" s="27"/>
      <c r="Q995" s="27"/>
      <c r="R995" s="27" t="s">
        <v>17</v>
      </c>
      <c r="S995" s="27" t="s">
        <v>148</v>
      </c>
      <c r="T995" s="27" t="s">
        <v>410</v>
      </c>
      <c r="U995" s="27" t="s">
        <v>31</v>
      </c>
      <c r="V995" s="27">
        <v>7</v>
      </c>
      <c r="W995" s="27" t="s">
        <v>155</v>
      </c>
      <c r="X995" s="27" t="s">
        <v>156</v>
      </c>
      <c r="Y995" s="27"/>
      <c r="Z995" s="27" t="s">
        <v>101</v>
      </c>
      <c r="AA995" s="28"/>
      <c r="AB995" s="27" t="s">
        <v>5303</v>
      </c>
      <c r="AC995" s="29" t="s">
        <v>5299</v>
      </c>
      <c r="AD995" s="27"/>
      <c r="AE995" s="27"/>
      <c r="AF995" s="27">
        <v>45721.791666666701</v>
      </c>
      <c r="AG995" s="27"/>
      <c r="AH995" s="27"/>
      <c r="AI995" s="27" t="s">
        <v>104</v>
      </c>
      <c r="AJ995" s="27" t="s">
        <v>105</v>
      </c>
      <c r="AK995" s="27" t="s">
        <v>538</v>
      </c>
      <c r="AL995" s="27" t="s">
        <v>408</v>
      </c>
      <c r="AM995" s="27" t="s">
        <v>108</v>
      </c>
      <c r="AN9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9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5" s="27" t="str">
        <f>TEXT(casesIPO[[#This Row],[Created On]],"yyyy / mm")</f>
        <v>2026 / 02</v>
      </c>
      <c r="AS995" s="27" t="str">
        <f>casesIPO[[#This Row],[Interaction Type]]</f>
        <v>Return / Replace / Scrap</v>
      </c>
      <c r="AT99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96" spans="1:46" x14ac:dyDescent="0.25">
      <c r="A996" s="26">
        <v>46079.783692129597</v>
      </c>
      <c r="B996" s="27" t="s">
        <v>5304</v>
      </c>
      <c r="C996" s="27" t="s">
        <v>87</v>
      </c>
      <c r="D996" s="27" t="s">
        <v>88</v>
      </c>
      <c r="E996" s="27" t="s">
        <v>285</v>
      </c>
      <c r="F996" s="27"/>
      <c r="G996" s="27"/>
      <c r="H996" s="27" t="s">
        <v>14</v>
      </c>
      <c r="I996" s="27" t="s">
        <v>182</v>
      </c>
      <c r="J996" s="27" t="s">
        <v>5305</v>
      </c>
      <c r="K996" s="27" t="s">
        <v>34</v>
      </c>
      <c r="L996" s="27" t="s">
        <v>5306</v>
      </c>
      <c r="M996" s="27" t="s">
        <v>772</v>
      </c>
      <c r="N996" s="28" t="s">
        <v>5307</v>
      </c>
      <c r="O996" s="27" t="s">
        <v>5308</v>
      </c>
      <c r="P996" s="27" t="s">
        <v>5307</v>
      </c>
      <c r="Q996" s="27"/>
      <c r="R996" s="27" t="s">
        <v>14</v>
      </c>
      <c r="S996" s="27" t="s">
        <v>182</v>
      </c>
      <c r="T996" s="27" t="s">
        <v>5305</v>
      </c>
      <c r="U996" s="27" t="s">
        <v>34</v>
      </c>
      <c r="V996" s="27">
        <v>1</v>
      </c>
      <c r="W996" s="27" t="s">
        <v>294</v>
      </c>
      <c r="X996" s="27" t="s">
        <v>295</v>
      </c>
      <c r="Y996" s="27"/>
      <c r="Z996" s="27" t="s">
        <v>296</v>
      </c>
      <c r="AA996" s="28"/>
      <c r="AB996" s="27" t="s">
        <v>5309</v>
      </c>
      <c r="AC996" s="29" t="s">
        <v>761</v>
      </c>
      <c r="AD996" s="27"/>
      <c r="AE996" s="27"/>
      <c r="AF996" s="27">
        <v>46070.791666666701</v>
      </c>
      <c r="AG996" s="27"/>
      <c r="AH996" s="27"/>
      <c r="AI996" s="27" t="s">
        <v>104</v>
      </c>
      <c r="AJ996" s="27" t="s">
        <v>105</v>
      </c>
      <c r="AK996" s="27" t="s">
        <v>192</v>
      </c>
      <c r="AL996" s="27" t="s">
        <v>192</v>
      </c>
      <c r="AM996" s="27" t="s">
        <v>108</v>
      </c>
      <c r="AN9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9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9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9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6" s="27" t="str">
        <f>TEXT(casesIPO[[#This Row],[Created On]],"yyyy / mm")</f>
        <v>2026 / 02</v>
      </c>
      <c r="AS996" s="27" t="str">
        <f>casesIPO[[#This Row],[Interaction Type]]</f>
        <v>Return / Replace / Scrap</v>
      </c>
      <c r="AT99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97" spans="1:46" x14ac:dyDescent="0.25">
      <c r="A997" s="26">
        <v>46079.951157407399</v>
      </c>
      <c r="B997" s="27" t="s">
        <v>5310</v>
      </c>
      <c r="C997" s="27" t="s">
        <v>87</v>
      </c>
      <c r="D997" s="27" t="s">
        <v>88</v>
      </c>
      <c r="E997" s="27" t="s">
        <v>110</v>
      </c>
      <c r="F997" s="27"/>
      <c r="G997" s="27"/>
      <c r="H997" s="27" t="s">
        <v>14</v>
      </c>
      <c r="I997" s="27" t="s">
        <v>182</v>
      </c>
      <c r="J997" s="27" t="s">
        <v>1402</v>
      </c>
      <c r="K997" s="27" t="s">
        <v>34</v>
      </c>
      <c r="L997" s="27" t="s">
        <v>5311</v>
      </c>
      <c r="M997" s="27" t="s">
        <v>1495</v>
      </c>
      <c r="N997" s="28" t="s">
        <v>5312</v>
      </c>
      <c r="O997" s="27" t="s">
        <v>5313</v>
      </c>
      <c r="P997" s="27" t="s">
        <v>5312</v>
      </c>
      <c r="Q997" s="27">
        <v>1</v>
      </c>
      <c r="R997" s="27" t="s">
        <v>14</v>
      </c>
      <c r="S997" s="27" t="s">
        <v>182</v>
      </c>
      <c r="T997" s="27" t="s">
        <v>1402</v>
      </c>
      <c r="U997" s="27" t="s">
        <v>34</v>
      </c>
      <c r="V997" s="27">
        <v>10</v>
      </c>
      <c r="W997" s="27" t="s">
        <v>155</v>
      </c>
      <c r="X997" s="27" t="s">
        <v>156</v>
      </c>
      <c r="Y997" s="27"/>
      <c r="Z997" s="27" t="s">
        <v>101</v>
      </c>
      <c r="AA997" s="28"/>
      <c r="AB997" s="27" t="s">
        <v>5314</v>
      </c>
      <c r="AC997" s="29" t="s">
        <v>1515</v>
      </c>
      <c r="AD997" s="27"/>
      <c r="AE997" s="27"/>
      <c r="AF997" s="27">
        <v>46062</v>
      </c>
      <c r="AG997" s="27"/>
      <c r="AH997" s="27"/>
      <c r="AI997" s="27" t="s">
        <v>104</v>
      </c>
      <c r="AJ997" s="27" t="s">
        <v>134</v>
      </c>
      <c r="AK997" s="27" t="s">
        <v>192</v>
      </c>
      <c r="AL997" s="27" t="s">
        <v>192</v>
      </c>
      <c r="AM997" s="27" t="s">
        <v>108</v>
      </c>
      <c r="AN9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9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9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7" s="27" t="str">
        <f>TEXT(casesIPO[[#This Row],[Created On]],"yyyy / mm")</f>
        <v>2026 / 02</v>
      </c>
      <c r="AS997" s="27" t="str">
        <f>casesIPO[[#This Row],[Interaction Type]]</f>
        <v>Return / Replace / Scrap</v>
      </c>
      <c r="AT99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98" spans="1:46" x14ac:dyDescent="0.25">
      <c r="A998" s="26">
        <v>46080.332719907397</v>
      </c>
      <c r="B998" s="27" t="s">
        <v>5315</v>
      </c>
      <c r="C998" s="27" t="s">
        <v>87</v>
      </c>
      <c r="D998" s="27" t="s">
        <v>194</v>
      </c>
      <c r="E998" s="27" t="s">
        <v>195</v>
      </c>
      <c r="F998" s="27"/>
      <c r="G998" s="27"/>
      <c r="H998" s="27" t="s">
        <v>23</v>
      </c>
      <c r="I998" s="27" t="s">
        <v>469</v>
      </c>
      <c r="J998" s="27" t="s">
        <v>469</v>
      </c>
      <c r="K998" s="27" t="s">
        <v>33</v>
      </c>
      <c r="L998" s="27" t="s">
        <v>5316</v>
      </c>
      <c r="M998" s="27" t="s">
        <v>5317</v>
      </c>
      <c r="N998" s="28" t="s">
        <v>5318</v>
      </c>
      <c r="O998" s="27" t="s">
        <v>5319</v>
      </c>
      <c r="P998" s="27" t="s">
        <v>5320</v>
      </c>
      <c r="Q998" s="27"/>
      <c r="R998" s="27" t="s">
        <v>23</v>
      </c>
      <c r="S998" s="27" t="s">
        <v>469</v>
      </c>
      <c r="T998" s="27" t="s">
        <v>469</v>
      </c>
      <c r="U998" s="27" t="s">
        <v>33</v>
      </c>
      <c r="V998" s="27">
        <v>1</v>
      </c>
      <c r="W998" s="27" t="s">
        <v>427</v>
      </c>
      <c r="X998" s="27" t="s">
        <v>428</v>
      </c>
      <c r="Y998" s="27"/>
      <c r="Z998" s="27" t="s">
        <v>429</v>
      </c>
      <c r="AA998" s="28"/>
      <c r="AB998" s="27"/>
      <c r="AC998" s="29"/>
      <c r="AD998" s="27"/>
      <c r="AE998" s="27"/>
      <c r="AF998" s="27">
        <v>46063</v>
      </c>
      <c r="AG998" s="27"/>
      <c r="AH998" s="27"/>
      <c r="AI998" s="27" t="s">
        <v>204</v>
      </c>
      <c r="AJ998" s="27" t="s">
        <v>134</v>
      </c>
      <c r="AK998" s="27" t="s">
        <v>680</v>
      </c>
      <c r="AL998" s="27" t="s">
        <v>680</v>
      </c>
      <c r="AM998" s="27" t="s">
        <v>108</v>
      </c>
      <c r="AN9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9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8" s="27" t="str">
        <f>TEXT(casesIPO[[#This Row],[Created On]],"yyyy / mm")</f>
        <v>2026 / 02</v>
      </c>
      <c r="AS998" s="27" t="str">
        <f>casesIPO[[#This Row],[Interaction Type]]</f>
        <v>Credit / Debit Request</v>
      </c>
      <c r="AT9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99" spans="1:46" x14ac:dyDescent="0.25">
      <c r="A999" s="26">
        <v>46080.340775463003</v>
      </c>
      <c r="B999" s="27" t="s">
        <v>5321</v>
      </c>
      <c r="C999" s="27" t="s">
        <v>87</v>
      </c>
      <c r="D999" s="27" t="s">
        <v>194</v>
      </c>
      <c r="E999" s="27" t="s">
        <v>195</v>
      </c>
      <c r="F999" s="27"/>
      <c r="G999" s="27"/>
      <c r="H999" s="27" t="s">
        <v>23</v>
      </c>
      <c r="I999" s="27" t="s">
        <v>91</v>
      </c>
      <c r="J999" s="27" t="s">
        <v>92</v>
      </c>
      <c r="K999" s="27" t="s">
        <v>33</v>
      </c>
      <c r="L999" s="27" t="s">
        <v>5316</v>
      </c>
      <c r="M999" s="27" t="s">
        <v>5317</v>
      </c>
      <c r="N999" s="28" t="s">
        <v>5318</v>
      </c>
      <c r="O999" s="27" t="s">
        <v>5319</v>
      </c>
      <c r="P999" s="27" t="s">
        <v>5322</v>
      </c>
      <c r="Q999" s="27"/>
      <c r="R999" s="27" t="s">
        <v>23</v>
      </c>
      <c r="S999" s="27" t="s">
        <v>91</v>
      </c>
      <c r="T999" s="27" t="s">
        <v>92</v>
      </c>
      <c r="U999" s="27" t="s">
        <v>33</v>
      </c>
      <c r="V999" s="27">
        <v>1</v>
      </c>
      <c r="W999" s="27" t="s">
        <v>427</v>
      </c>
      <c r="X999" s="27" t="s">
        <v>428</v>
      </c>
      <c r="Y999" s="27"/>
      <c r="Z999" s="27" t="s">
        <v>429</v>
      </c>
      <c r="AA999" s="28"/>
      <c r="AB999" s="27"/>
      <c r="AC999" s="29"/>
      <c r="AD999" s="27"/>
      <c r="AE999" s="27"/>
      <c r="AF999" s="27">
        <v>46069</v>
      </c>
      <c r="AG999" s="27"/>
      <c r="AH999" s="27"/>
      <c r="AI999" s="27" t="s">
        <v>204</v>
      </c>
      <c r="AJ999" s="27" t="s">
        <v>134</v>
      </c>
      <c r="AK999" s="27" t="s">
        <v>680</v>
      </c>
      <c r="AL999" s="27" t="s">
        <v>680</v>
      </c>
      <c r="AM999" s="27" t="s">
        <v>108</v>
      </c>
      <c r="AN9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9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9" s="27" t="str">
        <f>TEXT(casesIPO[[#This Row],[Created On]],"yyyy / mm")</f>
        <v>2026 / 02</v>
      </c>
      <c r="AS999" s="27" t="str">
        <f>casesIPO[[#This Row],[Interaction Type]]</f>
        <v>Credit / Debit Request</v>
      </c>
      <c r="AT9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00" spans="1:46" x14ac:dyDescent="0.25">
      <c r="A1000" s="26">
        <v>46080.419016203698</v>
      </c>
      <c r="B1000" s="27" t="s">
        <v>5323</v>
      </c>
      <c r="C1000" s="27" t="s">
        <v>87</v>
      </c>
      <c r="D1000" s="27" t="s">
        <v>88</v>
      </c>
      <c r="E1000" s="27" t="s">
        <v>285</v>
      </c>
      <c r="F1000" s="27"/>
      <c r="G1000" s="27"/>
      <c r="H1000" s="27" t="s">
        <v>23</v>
      </c>
      <c r="I1000" s="27" t="s">
        <v>91</v>
      </c>
      <c r="J1000" s="27" t="s">
        <v>251</v>
      </c>
      <c r="K1000" s="27" t="s">
        <v>33</v>
      </c>
      <c r="L1000" s="27" t="s">
        <v>5324</v>
      </c>
      <c r="M1000" s="27" t="s">
        <v>872</v>
      </c>
      <c r="N1000" s="28" t="s">
        <v>5325</v>
      </c>
      <c r="O1000" s="27" t="s">
        <v>5326</v>
      </c>
      <c r="P1000" s="27" t="s">
        <v>5327</v>
      </c>
      <c r="Q1000" s="27">
        <v>3</v>
      </c>
      <c r="R1000" s="27" t="s">
        <v>23</v>
      </c>
      <c r="S1000" s="27" t="s">
        <v>91</v>
      </c>
      <c r="T1000" s="27" t="s">
        <v>251</v>
      </c>
      <c r="U1000" s="27" t="s">
        <v>33</v>
      </c>
      <c r="V1000" s="27">
        <v>3</v>
      </c>
      <c r="W1000" s="27" t="s">
        <v>300</v>
      </c>
      <c r="X1000" s="27" t="s">
        <v>301</v>
      </c>
      <c r="Y1000" s="27"/>
      <c r="Z1000" s="27" t="s">
        <v>296</v>
      </c>
      <c r="AA1000" s="28"/>
      <c r="AB1000" s="27" t="s">
        <v>5328</v>
      </c>
      <c r="AC1000" s="29"/>
      <c r="AD1000" s="27"/>
      <c r="AE1000" s="27"/>
      <c r="AF1000" s="27">
        <v>46051</v>
      </c>
      <c r="AG1000" s="27"/>
      <c r="AH1000" s="27"/>
      <c r="AI1000" s="27" t="s">
        <v>104</v>
      </c>
      <c r="AJ1000" s="27" t="s">
        <v>105</v>
      </c>
      <c r="AK1000" s="27" t="s">
        <v>877</v>
      </c>
      <c r="AL1000" s="27" t="s">
        <v>877</v>
      </c>
      <c r="AM1000" s="27" t="s">
        <v>108</v>
      </c>
      <c r="AN10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10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10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0" s="27" t="str">
        <f>TEXT(casesIPO[[#This Row],[Created On]],"yyyy / mm")</f>
        <v>2026 / 02</v>
      </c>
      <c r="AS1000" s="27" t="str">
        <f>casesIPO[[#This Row],[Interaction Type]]</f>
        <v>Return / Replace / Scrap</v>
      </c>
      <c r="AT100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01" spans="1:46" x14ac:dyDescent="0.25">
      <c r="A1001" s="26">
        <v>46080.419074074103</v>
      </c>
      <c r="B1001" s="27" t="s">
        <v>5329</v>
      </c>
      <c r="C1001" s="27" t="s">
        <v>87</v>
      </c>
      <c r="D1001" s="27" t="s">
        <v>194</v>
      </c>
      <c r="E1001" s="27" t="s">
        <v>195</v>
      </c>
      <c r="F1001" s="27"/>
      <c r="G1001" s="27"/>
      <c r="H1001" s="27" t="s">
        <v>286</v>
      </c>
      <c r="I1001" s="27" t="s">
        <v>148</v>
      </c>
      <c r="J1001" s="27" t="s">
        <v>304</v>
      </c>
      <c r="K1001" s="27" t="s">
        <v>288</v>
      </c>
      <c r="L1001" s="27" t="s">
        <v>5330</v>
      </c>
      <c r="M1001" s="27" t="s">
        <v>4888</v>
      </c>
      <c r="N1001" s="28" t="s">
        <v>5331</v>
      </c>
      <c r="O1001" s="27" t="s">
        <v>5332</v>
      </c>
      <c r="P1001" s="27" t="s">
        <v>5333</v>
      </c>
      <c r="Q1001" s="27"/>
      <c r="R1001" s="27" t="s">
        <v>286</v>
      </c>
      <c r="S1001" s="27" t="s">
        <v>148</v>
      </c>
      <c r="T1001" s="27" t="s">
        <v>304</v>
      </c>
      <c r="U1001" s="27" t="s">
        <v>288</v>
      </c>
      <c r="V1001" s="27">
        <v>4</v>
      </c>
      <c r="W1001" s="27" t="s">
        <v>427</v>
      </c>
      <c r="X1001" s="27" t="s">
        <v>2147</v>
      </c>
      <c r="Y1001" s="27"/>
      <c r="Z1001" s="27" t="s">
        <v>429</v>
      </c>
      <c r="AA1001" s="28"/>
      <c r="AB1001" s="27" t="s">
        <v>5334</v>
      </c>
      <c r="AC1001" s="29"/>
      <c r="AD1001" s="27"/>
      <c r="AE1001" s="27"/>
      <c r="AF1001" s="27">
        <v>46056.041666666701</v>
      </c>
      <c r="AG1001" s="27"/>
      <c r="AH1001" s="27"/>
      <c r="AI1001" s="27" t="s">
        <v>204</v>
      </c>
      <c r="AJ1001" s="27" t="s">
        <v>134</v>
      </c>
      <c r="AK1001" s="27" t="s">
        <v>2035</v>
      </c>
      <c r="AL1001" s="27" t="s">
        <v>2035</v>
      </c>
      <c r="AM1001" s="27" t="s">
        <v>299</v>
      </c>
      <c r="AN10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0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1" s="27" t="str">
        <f>TEXT(casesIPO[[#This Row],[Created On]],"yyyy / mm")</f>
        <v>2026 / 02</v>
      </c>
      <c r="AS1001" s="27" t="str">
        <f>casesIPO[[#This Row],[Interaction Type]]</f>
        <v>Credit / Debit Request</v>
      </c>
      <c r="AT100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02" spans="1:46" x14ac:dyDescent="0.25">
      <c r="A1002" s="26">
        <v>46080.524502314802</v>
      </c>
      <c r="B1002" s="27" t="s">
        <v>5335</v>
      </c>
      <c r="C1002" s="27" t="s">
        <v>87</v>
      </c>
      <c r="D1002" s="27" t="s">
        <v>88</v>
      </c>
      <c r="E1002" s="27" t="s">
        <v>89</v>
      </c>
      <c r="F1002" s="27"/>
      <c r="G1002" s="27" t="s">
        <v>168</v>
      </c>
      <c r="H1002" s="27" t="s">
        <v>18</v>
      </c>
      <c r="I1002" s="27" t="s">
        <v>460</v>
      </c>
      <c r="J1002" s="27" t="s">
        <v>996</v>
      </c>
      <c r="K1002" s="27" t="s">
        <v>35</v>
      </c>
      <c r="L1002" s="27" t="s">
        <v>5336</v>
      </c>
      <c r="M1002" s="27" t="s">
        <v>5337</v>
      </c>
      <c r="N1002" s="28" t="s">
        <v>5338</v>
      </c>
      <c r="O1002" s="27"/>
      <c r="P1002" s="27"/>
      <c r="Q1002" s="27"/>
      <c r="R1002" s="27"/>
      <c r="S1002" s="27"/>
      <c r="T1002" s="27"/>
      <c r="U1002" s="27"/>
      <c r="V1002" s="27"/>
      <c r="W1002" s="27"/>
      <c r="X1002" s="27"/>
      <c r="Y1002" s="27"/>
      <c r="Z1002" s="27"/>
      <c r="AA1002" s="28"/>
      <c r="AB1002" s="27"/>
      <c r="AC1002" s="29"/>
      <c r="AD1002" s="27"/>
      <c r="AE1002" s="27"/>
      <c r="AF1002" s="27"/>
      <c r="AG1002" s="27"/>
      <c r="AH1002" s="27"/>
      <c r="AI1002" s="27"/>
      <c r="AJ1002" s="27" t="s">
        <v>134</v>
      </c>
      <c r="AK1002" s="27" t="s">
        <v>5339</v>
      </c>
      <c r="AL1002" s="27" t="s">
        <v>5339</v>
      </c>
      <c r="AM1002" s="27" t="s">
        <v>108</v>
      </c>
      <c r="AN10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0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0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2" s="27" t="str">
        <f>TEXT(casesIPO[[#This Row],[Created On]],"yyyy / mm")</f>
        <v>2026 / 02</v>
      </c>
      <c r="AS1002" s="27" t="str">
        <f>casesIPO[[#This Row],[Interaction Type]]</f>
        <v>Return / Replace / Scrap</v>
      </c>
      <c r="AT10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03" spans="1:46" x14ac:dyDescent="0.25">
      <c r="A1003" s="26">
        <v>46076.365381944401</v>
      </c>
      <c r="B1003" s="27" t="s">
        <v>5340</v>
      </c>
      <c r="C1003" s="27" t="s">
        <v>87</v>
      </c>
      <c r="D1003" s="27" t="s">
        <v>88</v>
      </c>
      <c r="E1003" s="27" t="s">
        <v>89</v>
      </c>
      <c r="F1003" s="27"/>
      <c r="G1003" s="27" t="s">
        <v>168</v>
      </c>
      <c r="H1003" s="27" t="s">
        <v>17</v>
      </c>
      <c r="I1003" s="27" t="s">
        <v>148</v>
      </c>
      <c r="J1003" s="27" t="s">
        <v>149</v>
      </c>
      <c r="K1003" s="27" t="s">
        <v>31</v>
      </c>
      <c r="L1003" s="27" t="s">
        <v>5341</v>
      </c>
      <c r="M1003" s="27" t="s">
        <v>5342</v>
      </c>
      <c r="N1003" s="28" t="s">
        <v>5343</v>
      </c>
      <c r="O1003" s="27"/>
      <c r="P1003" s="27"/>
      <c r="Q1003" s="27"/>
      <c r="R1003" s="27" t="s">
        <v>17</v>
      </c>
      <c r="S1003" s="27" t="s">
        <v>148</v>
      </c>
      <c r="T1003" s="27" t="s">
        <v>149</v>
      </c>
      <c r="U1003" s="27" t="s">
        <v>31</v>
      </c>
      <c r="V1003" s="27">
        <v>27</v>
      </c>
      <c r="W1003" s="27" t="s">
        <v>98</v>
      </c>
      <c r="X1003" s="27" t="s">
        <v>317</v>
      </c>
      <c r="Y1003" s="27"/>
      <c r="Z1003" s="27" t="s">
        <v>101</v>
      </c>
      <c r="AA1003" s="28"/>
      <c r="AB1003" s="27"/>
      <c r="AC1003" s="29" t="s">
        <v>4418</v>
      </c>
      <c r="AD1003" s="27"/>
      <c r="AE1003" s="27"/>
      <c r="AF1003" s="27"/>
      <c r="AG1003" s="27">
        <v>45910.125</v>
      </c>
      <c r="AH1003" s="27"/>
      <c r="AI1003" s="27" t="s">
        <v>104</v>
      </c>
      <c r="AJ1003" s="27" t="s">
        <v>134</v>
      </c>
      <c r="AK1003" s="27" t="s">
        <v>5344</v>
      </c>
      <c r="AL1003" s="27" t="s">
        <v>5344</v>
      </c>
      <c r="AM1003" s="27" t="s">
        <v>108</v>
      </c>
      <c r="AN10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0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3" s="27" t="str">
        <f>TEXT(casesIPO[[#This Row],[Created On]],"yyyy / mm")</f>
        <v>2026 / 02</v>
      </c>
      <c r="AS1003" s="27" t="str">
        <f>casesIPO[[#This Row],[Interaction Type]]</f>
        <v>Return / Replace / Scrap</v>
      </c>
      <c r="AT10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04" spans="1:46" x14ac:dyDescent="0.25">
      <c r="A1004" s="26">
        <v>46076.405648148102</v>
      </c>
      <c r="B1004" s="27" t="s">
        <v>5345</v>
      </c>
      <c r="C1004" s="27" t="s">
        <v>87</v>
      </c>
      <c r="D1004" s="27" t="s">
        <v>88</v>
      </c>
      <c r="E1004" s="27" t="s">
        <v>285</v>
      </c>
      <c r="F1004" s="27"/>
      <c r="G1004" s="27"/>
      <c r="H1004" s="27" t="s">
        <v>286</v>
      </c>
      <c r="I1004" s="27" t="s">
        <v>148</v>
      </c>
      <c r="J1004" s="27" t="s">
        <v>304</v>
      </c>
      <c r="K1004" s="27" t="s">
        <v>32</v>
      </c>
      <c r="L1004" s="27" t="s">
        <v>5346</v>
      </c>
      <c r="M1004" s="27" t="s">
        <v>5347</v>
      </c>
      <c r="N1004" s="28" t="s">
        <v>5348</v>
      </c>
      <c r="O1004" s="27" t="s">
        <v>5349</v>
      </c>
      <c r="P1004" s="27" t="s">
        <v>5350</v>
      </c>
      <c r="Q1004" s="27">
        <v>1</v>
      </c>
      <c r="R1004" s="27" t="s">
        <v>286</v>
      </c>
      <c r="S1004" s="27" t="s">
        <v>148</v>
      </c>
      <c r="T1004" s="27" t="s">
        <v>304</v>
      </c>
      <c r="U1004" s="27" t="s">
        <v>32</v>
      </c>
      <c r="V1004" s="27">
        <v>15</v>
      </c>
      <c r="W1004" s="27" t="s">
        <v>300</v>
      </c>
      <c r="X1004" s="27" t="s">
        <v>3827</v>
      </c>
      <c r="Y1004" s="27"/>
      <c r="Z1004" s="27" t="s">
        <v>296</v>
      </c>
      <c r="AA1004" s="28"/>
      <c r="AB1004" s="27" t="s">
        <v>5351</v>
      </c>
      <c r="AC1004" s="29"/>
      <c r="AD1004" s="27"/>
      <c r="AE1004" s="27"/>
      <c r="AF1004" s="27">
        <v>46042.791666666701</v>
      </c>
      <c r="AG1004" s="27"/>
      <c r="AH1004" s="27"/>
      <c r="AI1004" s="27" t="s">
        <v>204</v>
      </c>
      <c r="AJ1004" s="27" t="s">
        <v>134</v>
      </c>
      <c r="AK1004" s="27" t="s">
        <v>2369</v>
      </c>
      <c r="AL1004" s="27" t="s">
        <v>2369</v>
      </c>
      <c r="AM1004" s="27" t="s">
        <v>299</v>
      </c>
      <c r="AN10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10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10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4" s="27" t="str">
        <f>TEXT(casesIPO[[#This Row],[Created On]],"yyyy / mm")</f>
        <v>2026 / 02</v>
      </c>
      <c r="AS1004" s="27" t="str">
        <f>casesIPO[[#This Row],[Interaction Type]]</f>
        <v>Return / Replace / Scrap</v>
      </c>
      <c r="AT100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05" spans="1:46" x14ac:dyDescent="0.25">
      <c r="A1005" s="26">
        <v>46076.405648148102</v>
      </c>
      <c r="B1005" s="27" t="s">
        <v>5345</v>
      </c>
      <c r="C1005" s="27" t="s">
        <v>87</v>
      </c>
      <c r="D1005" s="27" t="s">
        <v>88</v>
      </c>
      <c r="E1005" s="27" t="s">
        <v>285</v>
      </c>
      <c r="F1005" s="27"/>
      <c r="G1005" s="27"/>
      <c r="H1005" s="27" t="s">
        <v>286</v>
      </c>
      <c r="I1005" s="27" t="s">
        <v>148</v>
      </c>
      <c r="J1005" s="27" t="s">
        <v>304</v>
      </c>
      <c r="K1005" s="27" t="s">
        <v>32</v>
      </c>
      <c r="L1005" s="27" t="s">
        <v>5346</v>
      </c>
      <c r="M1005" s="27" t="s">
        <v>5347</v>
      </c>
      <c r="N1005" s="28" t="s">
        <v>5348</v>
      </c>
      <c r="O1005" s="27" t="s">
        <v>5349</v>
      </c>
      <c r="P1005" s="27" t="s">
        <v>5350</v>
      </c>
      <c r="Q1005" s="27"/>
      <c r="R1005" s="27" t="s">
        <v>286</v>
      </c>
      <c r="S1005" s="27" t="s">
        <v>148</v>
      </c>
      <c r="T1005" s="27" t="s">
        <v>304</v>
      </c>
      <c r="U1005" s="27" t="s">
        <v>32</v>
      </c>
      <c r="V1005" s="27">
        <v>1</v>
      </c>
      <c r="W1005" s="27" t="s">
        <v>300</v>
      </c>
      <c r="X1005" s="27" t="s">
        <v>3827</v>
      </c>
      <c r="Y1005" s="27"/>
      <c r="Z1005" s="27" t="s">
        <v>296</v>
      </c>
      <c r="AA1005" s="28"/>
      <c r="AB1005" s="27" t="s">
        <v>5352</v>
      </c>
      <c r="AC1005" s="29"/>
      <c r="AD1005" s="27"/>
      <c r="AE1005" s="27"/>
      <c r="AF1005" s="27">
        <v>46042.791666666701</v>
      </c>
      <c r="AG1005" s="27"/>
      <c r="AH1005" s="27"/>
      <c r="AI1005" s="27" t="s">
        <v>204</v>
      </c>
      <c r="AJ1005" s="27" t="s">
        <v>134</v>
      </c>
      <c r="AK1005" s="27" t="s">
        <v>2369</v>
      </c>
      <c r="AL1005" s="27" t="s">
        <v>2369</v>
      </c>
      <c r="AM1005" s="27" t="s">
        <v>299</v>
      </c>
      <c r="AN10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10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10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5" s="27" t="str">
        <f>TEXT(casesIPO[[#This Row],[Created On]],"yyyy / mm")</f>
        <v>2026 / 02</v>
      </c>
      <c r="AS1005" s="27" t="str">
        <f>casesIPO[[#This Row],[Interaction Type]]</f>
        <v>Return / Replace / Scrap</v>
      </c>
      <c r="AT100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06" spans="1:46" x14ac:dyDescent="0.25">
      <c r="A1006" s="26">
        <v>46076.405648148102</v>
      </c>
      <c r="B1006" s="27" t="s">
        <v>5345</v>
      </c>
      <c r="C1006" s="27" t="s">
        <v>87</v>
      </c>
      <c r="D1006" s="27" t="s">
        <v>88</v>
      </c>
      <c r="E1006" s="27" t="s">
        <v>285</v>
      </c>
      <c r="F1006" s="27"/>
      <c r="G1006" s="27"/>
      <c r="H1006" s="27" t="s">
        <v>286</v>
      </c>
      <c r="I1006" s="27" t="s">
        <v>148</v>
      </c>
      <c r="J1006" s="27" t="s">
        <v>304</v>
      </c>
      <c r="K1006" s="27" t="s">
        <v>32</v>
      </c>
      <c r="L1006" s="27" t="s">
        <v>5346</v>
      </c>
      <c r="M1006" s="27" t="s">
        <v>5347</v>
      </c>
      <c r="N1006" s="28" t="s">
        <v>5348</v>
      </c>
      <c r="O1006" s="27" t="s">
        <v>5349</v>
      </c>
      <c r="P1006" s="27" t="s">
        <v>5350</v>
      </c>
      <c r="Q1006" s="27">
        <v>1</v>
      </c>
      <c r="R1006" s="27" t="s">
        <v>286</v>
      </c>
      <c r="S1006" s="27" t="s">
        <v>148</v>
      </c>
      <c r="T1006" s="27" t="s">
        <v>304</v>
      </c>
      <c r="U1006" s="27" t="s">
        <v>32</v>
      </c>
      <c r="V1006" s="27">
        <v>1</v>
      </c>
      <c r="W1006" s="27" t="s">
        <v>201</v>
      </c>
      <c r="X1006" s="27" t="s">
        <v>201</v>
      </c>
      <c r="Y1006" s="27"/>
      <c r="Z1006" s="27" t="s">
        <v>202</v>
      </c>
      <c r="AA1006" s="28"/>
      <c r="AB1006" s="27" t="s">
        <v>5351</v>
      </c>
      <c r="AC1006" s="29"/>
      <c r="AD1006" s="27"/>
      <c r="AE1006" s="27"/>
      <c r="AF1006" s="27">
        <v>46042.791666666701</v>
      </c>
      <c r="AG1006" s="27"/>
      <c r="AH1006" s="27"/>
      <c r="AI1006" s="27" t="s">
        <v>204</v>
      </c>
      <c r="AJ1006" s="27" t="s">
        <v>134</v>
      </c>
      <c r="AK1006" s="27" t="s">
        <v>2369</v>
      </c>
      <c r="AL1006" s="27" t="s">
        <v>2369</v>
      </c>
      <c r="AM1006" s="27" t="s">
        <v>299</v>
      </c>
      <c r="AN10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6" s="27" t="str">
        <f>TEXT(casesIPO[[#This Row],[Created On]],"yyyy / mm")</f>
        <v>2026 / 02</v>
      </c>
      <c r="AS1006" s="27" t="str">
        <f>casesIPO[[#This Row],[Interaction Type]]</f>
        <v>Return / Replace / Scrap</v>
      </c>
      <c r="AT100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07" spans="1:46" x14ac:dyDescent="0.25">
      <c r="A1007" s="26">
        <v>46076.438564814802</v>
      </c>
      <c r="B1007" s="27" t="s">
        <v>5353</v>
      </c>
      <c r="C1007" s="27" t="s">
        <v>87</v>
      </c>
      <c r="D1007" s="27" t="s">
        <v>88</v>
      </c>
      <c r="E1007" s="27" t="s">
        <v>89</v>
      </c>
      <c r="F1007" s="27"/>
      <c r="G1007" s="27" t="s">
        <v>90</v>
      </c>
      <c r="H1007" s="27" t="s">
        <v>17</v>
      </c>
      <c r="I1007" s="27" t="s">
        <v>148</v>
      </c>
      <c r="J1007" s="27" t="s">
        <v>149</v>
      </c>
      <c r="K1007" s="27" t="s">
        <v>35</v>
      </c>
      <c r="L1007" s="27" t="s">
        <v>5354</v>
      </c>
      <c r="M1007" s="27" t="s">
        <v>5355</v>
      </c>
      <c r="N1007" s="28" t="s">
        <v>5356</v>
      </c>
      <c r="O1007" s="27" t="s">
        <v>5357</v>
      </c>
      <c r="P1007" s="27" t="s">
        <v>5358</v>
      </c>
      <c r="Q1007" s="27"/>
      <c r="R1007" s="27" t="s">
        <v>17</v>
      </c>
      <c r="S1007" s="27" t="s">
        <v>148</v>
      </c>
      <c r="T1007" s="27" t="s">
        <v>149</v>
      </c>
      <c r="U1007" s="27" t="s">
        <v>35</v>
      </c>
      <c r="V1007" s="27">
        <v>28</v>
      </c>
      <c r="W1007" s="27" t="s">
        <v>98</v>
      </c>
      <c r="X1007" s="27" t="s">
        <v>175</v>
      </c>
      <c r="Y1007" s="27"/>
      <c r="Z1007" s="27" t="s">
        <v>101</v>
      </c>
      <c r="AA1007" s="28"/>
      <c r="AB1007" s="27" t="s">
        <v>4417</v>
      </c>
      <c r="AC1007" s="29" t="s">
        <v>4418</v>
      </c>
      <c r="AD1007" s="27" t="s">
        <v>1930</v>
      </c>
      <c r="AE1007" s="27"/>
      <c r="AF1007" s="27">
        <v>46026.791666666701</v>
      </c>
      <c r="AG1007" s="27"/>
      <c r="AH1007" s="27"/>
      <c r="AI1007" s="27" t="s">
        <v>104</v>
      </c>
      <c r="AJ1007" s="27" t="s">
        <v>105</v>
      </c>
      <c r="AK1007" s="27" t="s">
        <v>538</v>
      </c>
      <c r="AL1007" s="27" t="s">
        <v>180</v>
      </c>
      <c r="AM1007" s="27" t="s">
        <v>108</v>
      </c>
      <c r="AN10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0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7" s="27" t="str">
        <f>TEXT(casesIPO[[#This Row],[Created On]],"yyyy / mm")</f>
        <v>2026 / 02</v>
      </c>
      <c r="AS1007" s="27" t="str">
        <f>casesIPO[[#This Row],[Interaction Type]]</f>
        <v>Return / Replace / Scrap</v>
      </c>
      <c r="AT10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08" spans="1:46" x14ac:dyDescent="0.25">
      <c r="A1008" s="26">
        <v>46076.459791666697</v>
      </c>
      <c r="B1008" s="27" t="s">
        <v>5359</v>
      </c>
      <c r="C1008" s="27" t="s">
        <v>87</v>
      </c>
      <c r="D1008" s="27" t="s">
        <v>88</v>
      </c>
      <c r="E1008" s="27" t="s">
        <v>89</v>
      </c>
      <c r="F1008" s="27"/>
      <c r="G1008" s="27" t="s">
        <v>168</v>
      </c>
      <c r="H1008" s="27" t="s">
        <v>17</v>
      </c>
      <c r="I1008" s="27" t="s">
        <v>148</v>
      </c>
      <c r="J1008" s="27" t="s">
        <v>800</v>
      </c>
      <c r="K1008" s="27" t="s">
        <v>31</v>
      </c>
      <c r="L1008" s="27" t="s">
        <v>5360</v>
      </c>
      <c r="M1008" s="27" t="s">
        <v>5361</v>
      </c>
      <c r="N1008" s="28" t="s">
        <v>5362</v>
      </c>
      <c r="O1008" s="27" t="s">
        <v>5363</v>
      </c>
      <c r="P1008" s="27"/>
      <c r="Q1008" s="27"/>
      <c r="R1008" s="27" t="s">
        <v>17</v>
      </c>
      <c r="S1008" s="27" t="s">
        <v>148</v>
      </c>
      <c r="T1008" s="27" t="s">
        <v>800</v>
      </c>
      <c r="U1008" s="27" t="s">
        <v>31</v>
      </c>
      <c r="V1008" s="27">
        <v>1</v>
      </c>
      <c r="W1008" s="27" t="s">
        <v>98</v>
      </c>
      <c r="X1008" s="27" t="s">
        <v>175</v>
      </c>
      <c r="Y1008" s="27"/>
      <c r="Z1008" s="27" t="s">
        <v>101</v>
      </c>
      <c r="AA1008" s="28"/>
      <c r="AB1008" s="27" t="s">
        <v>5364</v>
      </c>
      <c r="AC1008" s="29" t="s">
        <v>5365</v>
      </c>
      <c r="AD1008" s="27" t="s">
        <v>1930</v>
      </c>
      <c r="AE1008" s="27"/>
      <c r="AF1008" s="27"/>
      <c r="AG1008" s="27">
        <v>46076.083333333299</v>
      </c>
      <c r="AH1008" s="27"/>
      <c r="AI1008" s="27" t="s">
        <v>178</v>
      </c>
      <c r="AJ1008" s="27" t="s">
        <v>134</v>
      </c>
      <c r="AK1008" s="27" t="s">
        <v>538</v>
      </c>
      <c r="AL1008" s="27" t="s">
        <v>408</v>
      </c>
      <c r="AM1008" s="27" t="s">
        <v>108</v>
      </c>
      <c r="AN10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0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8" s="27" t="str">
        <f>TEXT(casesIPO[[#This Row],[Created On]],"yyyy / mm")</f>
        <v>2026 / 02</v>
      </c>
      <c r="AS1008" s="27" t="str">
        <f>casesIPO[[#This Row],[Interaction Type]]</f>
        <v>Return / Replace / Scrap</v>
      </c>
      <c r="AT100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09" spans="1:46" x14ac:dyDescent="0.25">
      <c r="A1009" s="26">
        <v>46076.573206018496</v>
      </c>
      <c r="B1009" s="27" t="s">
        <v>5366</v>
      </c>
      <c r="C1009" s="27" t="s">
        <v>87</v>
      </c>
      <c r="D1009" s="27" t="s">
        <v>88</v>
      </c>
      <c r="E1009" s="27" t="s">
        <v>89</v>
      </c>
      <c r="F1009" s="27"/>
      <c r="G1009" s="27" t="s">
        <v>90</v>
      </c>
      <c r="H1009" s="27" t="s">
        <v>286</v>
      </c>
      <c r="I1009" s="27" t="s">
        <v>148</v>
      </c>
      <c r="J1009" s="27" t="s">
        <v>304</v>
      </c>
      <c r="K1009" s="27" t="s">
        <v>32</v>
      </c>
      <c r="L1009" s="27" t="s">
        <v>5367</v>
      </c>
      <c r="M1009" s="27" t="s">
        <v>5368</v>
      </c>
      <c r="N1009" s="28" t="s">
        <v>5369</v>
      </c>
      <c r="O1009" s="27" t="s">
        <v>5370</v>
      </c>
      <c r="P1009" s="27" t="s">
        <v>5371</v>
      </c>
      <c r="Q1009" s="27">
        <v>1</v>
      </c>
      <c r="R1009" s="27" t="s">
        <v>286</v>
      </c>
      <c r="S1009" s="27" t="s">
        <v>148</v>
      </c>
      <c r="T1009" s="27" t="s">
        <v>304</v>
      </c>
      <c r="U1009" s="27" t="s">
        <v>32</v>
      </c>
      <c r="V1009" s="27">
        <v>1</v>
      </c>
      <c r="W1009" s="27" t="s">
        <v>187</v>
      </c>
      <c r="X1009" s="27" t="s">
        <v>899</v>
      </c>
      <c r="Y1009" s="27"/>
      <c r="Z1009" s="27" t="s">
        <v>101</v>
      </c>
      <c r="AA1009" s="28"/>
      <c r="AB1009" s="27" t="s">
        <v>5372</v>
      </c>
      <c r="AC1009" s="29" t="s">
        <v>321</v>
      </c>
      <c r="AD1009" s="27"/>
      <c r="AE1009" s="27"/>
      <c r="AF1009" s="27">
        <v>46051.791666666701</v>
      </c>
      <c r="AG1009" s="27"/>
      <c r="AH1009" s="27"/>
      <c r="AI1009" s="27" t="s">
        <v>104</v>
      </c>
      <c r="AJ1009" s="27" t="s">
        <v>105</v>
      </c>
      <c r="AK1009" s="27" t="s">
        <v>2369</v>
      </c>
      <c r="AL1009" s="27" t="s">
        <v>2369</v>
      </c>
      <c r="AM1009" s="27" t="s">
        <v>299</v>
      </c>
      <c r="AN10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0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10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9" s="27" t="str">
        <f>TEXT(casesIPO[[#This Row],[Created On]],"yyyy / mm")</f>
        <v>2026 / 02</v>
      </c>
      <c r="AS1009" s="27" t="str">
        <f>casesIPO[[#This Row],[Interaction Type]]</f>
        <v>Return / Replace / Scrap</v>
      </c>
      <c r="AT100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10" spans="1:46" x14ac:dyDescent="0.25">
      <c r="A1010" s="26">
        <v>46076.573206018496</v>
      </c>
      <c r="B1010" s="27" t="s">
        <v>5366</v>
      </c>
      <c r="C1010" s="27" t="s">
        <v>87</v>
      </c>
      <c r="D1010" s="27" t="s">
        <v>88</v>
      </c>
      <c r="E1010" s="27" t="s">
        <v>89</v>
      </c>
      <c r="F1010" s="27"/>
      <c r="G1010" s="27" t="s">
        <v>90</v>
      </c>
      <c r="H1010" s="27" t="s">
        <v>286</v>
      </c>
      <c r="I1010" s="27" t="s">
        <v>148</v>
      </c>
      <c r="J1010" s="27" t="s">
        <v>304</v>
      </c>
      <c r="K1010" s="27" t="s">
        <v>32</v>
      </c>
      <c r="L1010" s="27" t="s">
        <v>5367</v>
      </c>
      <c r="M1010" s="27" t="s">
        <v>5368</v>
      </c>
      <c r="N1010" s="28" t="s">
        <v>5369</v>
      </c>
      <c r="O1010" s="27" t="s">
        <v>5370</v>
      </c>
      <c r="P1010" s="27" t="s">
        <v>5371</v>
      </c>
      <c r="Q1010" s="27">
        <v>2</v>
      </c>
      <c r="R1010" s="27" t="s">
        <v>286</v>
      </c>
      <c r="S1010" s="27" t="s">
        <v>148</v>
      </c>
      <c r="T1010" s="27" t="s">
        <v>304</v>
      </c>
      <c r="U1010" s="27" t="s">
        <v>32</v>
      </c>
      <c r="V1010" s="27">
        <v>3</v>
      </c>
      <c r="W1010" s="27" t="s">
        <v>187</v>
      </c>
      <c r="X1010" s="27" t="s">
        <v>899</v>
      </c>
      <c r="Y1010" s="27"/>
      <c r="Z1010" s="27" t="s">
        <v>101</v>
      </c>
      <c r="AA1010" s="28"/>
      <c r="AB1010" s="27" t="s">
        <v>5373</v>
      </c>
      <c r="AC1010" s="29" t="s">
        <v>319</v>
      </c>
      <c r="AD1010" s="27"/>
      <c r="AE1010" s="27"/>
      <c r="AF1010" s="27">
        <v>46051.791666666701</v>
      </c>
      <c r="AG1010" s="27"/>
      <c r="AH1010" s="27"/>
      <c r="AI1010" s="27" t="s">
        <v>104</v>
      </c>
      <c r="AJ1010" s="27" t="s">
        <v>105</v>
      </c>
      <c r="AK1010" s="27" t="s">
        <v>2369</v>
      </c>
      <c r="AL1010" s="27" t="s">
        <v>2369</v>
      </c>
      <c r="AM1010" s="27" t="s">
        <v>299</v>
      </c>
      <c r="AN10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0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10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0" s="27" t="str">
        <f>TEXT(casesIPO[[#This Row],[Created On]],"yyyy / mm")</f>
        <v>2026 / 02</v>
      </c>
      <c r="AS1010" s="27" t="str">
        <f>casesIPO[[#This Row],[Interaction Type]]</f>
        <v>Return / Replace / Scrap</v>
      </c>
      <c r="AT101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11" spans="1:46" x14ac:dyDescent="0.25">
      <c r="A1011" s="26">
        <v>46076.592303240701</v>
      </c>
      <c r="B1011" s="27" t="s">
        <v>5374</v>
      </c>
      <c r="C1011" s="27" t="s">
        <v>87</v>
      </c>
      <c r="D1011" s="27" t="s">
        <v>88</v>
      </c>
      <c r="E1011" s="27" t="s">
        <v>89</v>
      </c>
      <c r="F1011" s="27"/>
      <c r="G1011" s="27" t="s">
        <v>168</v>
      </c>
      <c r="H1011" s="27" t="s">
        <v>18</v>
      </c>
      <c r="I1011" s="27" t="s">
        <v>460</v>
      </c>
      <c r="J1011" s="27" t="s">
        <v>506</v>
      </c>
      <c r="K1011" s="27" t="s">
        <v>35</v>
      </c>
      <c r="L1011" s="27" t="s">
        <v>5375</v>
      </c>
      <c r="M1011" s="27" t="s">
        <v>5376</v>
      </c>
      <c r="N1011" s="28" t="s">
        <v>276</v>
      </c>
      <c r="O1011" s="27" t="s">
        <v>5377</v>
      </c>
      <c r="P1011" s="27"/>
      <c r="Q1011" s="27"/>
      <c r="R1011" s="27" t="s">
        <v>18</v>
      </c>
      <c r="S1011" s="27" t="s">
        <v>460</v>
      </c>
      <c r="T1011" s="27" t="s">
        <v>506</v>
      </c>
      <c r="U1011" s="27" t="s">
        <v>35</v>
      </c>
      <c r="V1011" s="27">
        <v>2</v>
      </c>
      <c r="W1011" s="27" t="s">
        <v>266</v>
      </c>
      <c r="X1011" s="27" t="s">
        <v>510</v>
      </c>
      <c r="Y1011" s="27"/>
      <c r="Z1011" s="27" t="s">
        <v>101</v>
      </c>
      <c r="AA1011" s="28"/>
      <c r="AB1011" s="27" t="s">
        <v>687</v>
      </c>
      <c r="AC1011" s="29" t="s">
        <v>511</v>
      </c>
      <c r="AD1011" s="27"/>
      <c r="AE1011" s="27"/>
      <c r="AF1011" s="27"/>
      <c r="AG1011" s="27">
        <v>46076.083333333299</v>
      </c>
      <c r="AH1011" s="27"/>
      <c r="AI1011" s="27" t="s">
        <v>104</v>
      </c>
      <c r="AJ1011" s="27" t="s">
        <v>105</v>
      </c>
      <c r="AK1011" s="27" t="s">
        <v>1572</v>
      </c>
      <c r="AL1011" s="27" t="s">
        <v>146</v>
      </c>
      <c r="AM1011" s="27" t="s">
        <v>108</v>
      </c>
      <c r="AN10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0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1" s="27" t="str">
        <f>TEXT(casesIPO[[#This Row],[Created On]],"yyyy / mm")</f>
        <v>2026 / 02</v>
      </c>
      <c r="AS1011" s="27" t="str">
        <f>casesIPO[[#This Row],[Interaction Type]]</f>
        <v>Return / Replace / Scrap</v>
      </c>
      <c r="AT101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12" spans="1:46" x14ac:dyDescent="0.25">
      <c r="A1012" s="26">
        <v>46077.546273148102</v>
      </c>
      <c r="B1012" s="27" t="s">
        <v>5378</v>
      </c>
      <c r="C1012" s="27" t="s">
        <v>87</v>
      </c>
      <c r="D1012" s="27" t="s">
        <v>88</v>
      </c>
      <c r="E1012" s="27" t="s">
        <v>62</v>
      </c>
      <c r="F1012" s="27"/>
      <c r="G1012" s="27"/>
      <c r="H1012" s="27" t="s">
        <v>23</v>
      </c>
      <c r="I1012" s="27" t="s">
        <v>91</v>
      </c>
      <c r="J1012" s="27" t="s">
        <v>1256</v>
      </c>
      <c r="K1012" s="27" t="s">
        <v>33</v>
      </c>
      <c r="L1012" s="27" t="s">
        <v>5379</v>
      </c>
      <c r="M1012" s="27" t="s">
        <v>3091</v>
      </c>
      <c r="N1012" s="28" t="s">
        <v>5380</v>
      </c>
      <c r="O1012" s="27" t="s">
        <v>5381</v>
      </c>
      <c r="P1012" s="27" t="s">
        <v>5382</v>
      </c>
      <c r="Q1012" s="27">
        <v>4</v>
      </c>
      <c r="R1012" s="27" t="s">
        <v>23</v>
      </c>
      <c r="S1012" s="27" t="s">
        <v>91</v>
      </c>
      <c r="T1012" s="27" t="s">
        <v>1256</v>
      </c>
      <c r="U1012" s="27" t="s">
        <v>33</v>
      </c>
      <c r="V1012" s="27">
        <v>4</v>
      </c>
      <c r="W1012" s="27" t="s">
        <v>416</v>
      </c>
      <c r="X1012" s="27" t="s">
        <v>417</v>
      </c>
      <c r="Y1012" s="27"/>
      <c r="Z1012" s="27" t="s">
        <v>53</v>
      </c>
      <c r="AA1012" s="28"/>
      <c r="AB1012" s="27" t="s">
        <v>2047</v>
      </c>
      <c r="AC1012" s="29"/>
      <c r="AD1012" s="27"/>
      <c r="AE1012" s="27"/>
      <c r="AF1012" s="27">
        <v>45960.833333333299</v>
      </c>
      <c r="AG1012" s="27"/>
      <c r="AH1012" s="27"/>
      <c r="AI1012" s="27" t="s">
        <v>419</v>
      </c>
      <c r="AJ1012" s="27" t="s">
        <v>134</v>
      </c>
      <c r="AK1012" s="27" t="s">
        <v>106</v>
      </c>
      <c r="AL1012" s="27" t="s">
        <v>107</v>
      </c>
      <c r="AM1012" s="27" t="s">
        <v>108</v>
      </c>
      <c r="AN10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2" s="27" t="str">
        <f>TEXT(casesIPO[[#This Row],[Created On]],"yyyy / mm")</f>
        <v>2026 / 02</v>
      </c>
      <c r="AS1012" s="27" t="str">
        <f>casesIPO[[#This Row],[Interaction Type]]</f>
        <v>Return / Replace / Scrap</v>
      </c>
      <c r="AT10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13" spans="1:46" x14ac:dyDescent="0.25">
      <c r="A1013" s="26">
        <v>46077.580902777801</v>
      </c>
      <c r="B1013" s="27" t="s">
        <v>5383</v>
      </c>
      <c r="C1013" s="27" t="s">
        <v>87</v>
      </c>
      <c r="D1013" s="27" t="s">
        <v>88</v>
      </c>
      <c r="E1013" s="27" t="s">
        <v>62</v>
      </c>
      <c r="F1013" s="27"/>
      <c r="G1013" s="27"/>
      <c r="H1013" s="27" t="s">
        <v>24</v>
      </c>
      <c r="I1013" s="27" t="s">
        <v>111</v>
      </c>
      <c r="J1013" s="27" t="s">
        <v>600</v>
      </c>
      <c r="K1013" s="27" t="s">
        <v>33</v>
      </c>
      <c r="L1013" s="27" t="s">
        <v>5384</v>
      </c>
      <c r="M1013" s="27" t="s">
        <v>1301</v>
      </c>
      <c r="N1013" s="28" t="s">
        <v>5385</v>
      </c>
      <c r="O1013" s="27" t="s">
        <v>5386</v>
      </c>
      <c r="P1013" s="27" t="s">
        <v>5387</v>
      </c>
      <c r="Q1013" s="27">
        <v>1</v>
      </c>
      <c r="R1013" s="27" t="s">
        <v>24</v>
      </c>
      <c r="S1013" s="27" t="s">
        <v>111</v>
      </c>
      <c r="T1013" s="27" t="s">
        <v>600</v>
      </c>
      <c r="U1013" s="27" t="s">
        <v>33</v>
      </c>
      <c r="V1013" s="27">
        <v>1</v>
      </c>
      <c r="W1013" s="27" t="s">
        <v>416</v>
      </c>
      <c r="X1013" s="27" t="s">
        <v>417</v>
      </c>
      <c r="Y1013" s="27"/>
      <c r="Z1013" s="27" t="s">
        <v>53</v>
      </c>
      <c r="AA1013" s="28"/>
      <c r="AB1013" s="27" t="s">
        <v>5388</v>
      </c>
      <c r="AC1013" s="29"/>
      <c r="AD1013" s="27"/>
      <c r="AE1013" s="27"/>
      <c r="AF1013" s="27">
        <v>46049.791666666701</v>
      </c>
      <c r="AG1013" s="27"/>
      <c r="AH1013" s="27"/>
      <c r="AI1013" s="27" t="s">
        <v>104</v>
      </c>
      <c r="AJ1013" s="27" t="s">
        <v>105</v>
      </c>
      <c r="AK1013" s="27" t="s">
        <v>106</v>
      </c>
      <c r="AL1013" s="27" t="s">
        <v>877</v>
      </c>
      <c r="AM1013" s="27" t="s">
        <v>108</v>
      </c>
      <c r="AN10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0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3" s="27" t="str">
        <f>TEXT(casesIPO[[#This Row],[Created On]],"yyyy / mm")</f>
        <v>2026 / 02</v>
      </c>
      <c r="AS1013" s="27" t="str">
        <f>casesIPO[[#This Row],[Interaction Type]]</f>
        <v>Return / Replace / Scrap</v>
      </c>
      <c r="AT10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14" spans="1:46" x14ac:dyDescent="0.25">
      <c r="A1014" s="26">
        <v>46077.5928935185</v>
      </c>
      <c r="B1014" s="27" t="s">
        <v>5389</v>
      </c>
      <c r="C1014" s="27" t="s">
        <v>87</v>
      </c>
      <c r="D1014" s="27" t="s">
        <v>88</v>
      </c>
      <c r="E1014" s="27" t="s">
        <v>110</v>
      </c>
      <c r="F1014" s="27"/>
      <c r="G1014" s="27"/>
      <c r="H1014" s="27" t="s">
        <v>5390</v>
      </c>
      <c r="I1014" s="27" t="s">
        <v>111</v>
      </c>
      <c r="J1014" s="27" t="s">
        <v>5391</v>
      </c>
      <c r="K1014" s="27" t="s">
        <v>33</v>
      </c>
      <c r="L1014" s="27" t="s">
        <v>5392</v>
      </c>
      <c r="M1014" s="27" t="s">
        <v>5393</v>
      </c>
      <c r="N1014" s="28" t="s">
        <v>5394</v>
      </c>
      <c r="O1014" s="27" t="s">
        <v>5395</v>
      </c>
      <c r="P1014" s="27" t="s">
        <v>5396</v>
      </c>
      <c r="Q1014" s="27">
        <v>1</v>
      </c>
      <c r="R1014" s="27" t="s">
        <v>5390</v>
      </c>
      <c r="S1014" s="27" t="s">
        <v>111</v>
      </c>
      <c r="T1014" s="27" t="s">
        <v>5391</v>
      </c>
      <c r="U1014" s="27" t="s">
        <v>33</v>
      </c>
      <c r="V1014" s="27">
        <v>1</v>
      </c>
      <c r="W1014" s="27" t="s">
        <v>618</v>
      </c>
      <c r="X1014" s="27" t="s">
        <v>619</v>
      </c>
      <c r="Y1014" s="27"/>
      <c r="Z1014" s="27" t="s">
        <v>53</v>
      </c>
      <c r="AA1014" s="28"/>
      <c r="AB1014" s="27"/>
      <c r="AC1014" s="29"/>
      <c r="AD1014" s="27"/>
      <c r="AE1014" s="27"/>
      <c r="AF1014" s="27"/>
      <c r="AG1014" s="27">
        <v>46076</v>
      </c>
      <c r="AH1014" s="27"/>
      <c r="AI1014" s="27" t="s">
        <v>419</v>
      </c>
      <c r="AJ1014" s="27" t="s">
        <v>134</v>
      </c>
      <c r="AK1014" s="27" t="s">
        <v>122</v>
      </c>
      <c r="AL1014" s="27" t="s">
        <v>122</v>
      </c>
      <c r="AM1014" s="27" t="s">
        <v>108</v>
      </c>
      <c r="AN10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Soss</v>
      </c>
      <c r="AO10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0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0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4" s="27" t="str">
        <f>TEXT(casesIPO[[#This Row],[Created On]],"yyyy / mm")</f>
        <v>2026 / 02</v>
      </c>
      <c r="AS1014" s="27" t="str">
        <f>casesIPO[[#This Row],[Interaction Type]]</f>
        <v>Return / Replace / Scrap</v>
      </c>
      <c r="AT101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15" spans="1:46" x14ac:dyDescent="0.25">
      <c r="A1015" s="26">
        <v>46077.5928935185</v>
      </c>
      <c r="B1015" s="27" t="s">
        <v>5389</v>
      </c>
      <c r="C1015" s="27" t="s">
        <v>87</v>
      </c>
      <c r="D1015" s="27" t="s">
        <v>88</v>
      </c>
      <c r="E1015" s="27" t="s">
        <v>110</v>
      </c>
      <c r="F1015" s="27"/>
      <c r="G1015" s="27"/>
      <c r="H1015" s="27" t="s">
        <v>5390</v>
      </c>
      <c r="I1015" s="27" t="s">
        <v>111</v>
      </c>
      <c r="J1015" s="27" t="s">
        <v>5391</v>
      </c>
      <c r="K1015" s="27" t="s">
        <v>33</v>
      </c>
      <c r="L1015" s="27" t="s">
        <v>5392</v>
      </c>
      <c r="M1015" s="27" t="s">
        <v>5393</v>
      </c>
      <c r="N1015" s="28" t="s">
        <v>5394</v>
      </c>
      <c r="O1015" s="27" t="s">
        <v>5395</v>
      </c>
      <c r="P1015" s="27" t="s">
        <v>5396</v>
      </c>
      <c r="Q1015" s="27"/>
      <c r="R1015" s="27" t="s">
        <v>5390</v>
      </c>
      <c r="S1015" s="27" t="s">
        <v>111</v>
      </c>
      <c r="T1015" s="27" t="s">
        <v>5391</v>
      </c>
      <c r="U1015" s="27" t="s">
        <v>33</v>
      </c>
      <c r="V1015" s="27">
        <v>1</v>
      </c>
      <c r="W1015" s="27" t="s">
        <v>618</v>
      </c>
      <c r="X1015" s="27" t="s">
        <v>619</v>
      </c>
      <c r="Y1015" s="27"/>
      <c r="Z1015" s="27" t="s">
        <v>53</v>
      </c>
      <c r="AA1015" s="28"/>
      <c r="AB1015" s="27"/>
      <c r="AC1015" s="29"/>
      <c r="AD1015" s="27"/>
      <c r="AE1015" s="27"/>
      <c r="AF1015" s="27"/>
      <c r="AG1015" s="27">
        <v>46076</v>
      </c>
      <c r="AH1015" s="27"/>
      <c r="AI1015" s="27" t="s">
        <v>419</v>
      </c>
      <c r="AJ1015" s="27" t="s">
        <v>134</v>
      </c>
      <c r="AK1015" s="27" t="s">
        <v>122</v>
      </c>
      <c r="AL1015" s="27" t="s">
        <v>122</v>
      </c>
      <c r="AM1015" s="27" t="s">
        <v>108</v>
      </c>
      <c r="AN10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Soss</v>
      </c>
      <c r="AO10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0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0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5" s="27" t="str">
        <f>TEXT(casesIPO[[#This Row],[Created On]],"yyyy / mm")</f>
        <v>2026 / 02</v>
      </c>
      <c r="AS1015" s="27" t="str">
        <f>casesIPO[[#This Row],[Interaction Type]]</f>
        <v>Return / Replace / Scrap</v>
      </c>
      <c r="AT10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16" spans="1:46" x14ac:dyDescent="0.25">
      <c r="A1016" s="26">
        <v>46078.4124884259</v>
      </c>
      <c r="B1016" s="27" t="s">
        <v>5397</v>
      </c>
      <c r="C1016" s="27" t="s">
        <v>87</v>
      </c>
      <c r="D1016" s="27" t="s">
        <v>88</v>
      </c>
      <c r="E1016" s="27" t="s">
        <v>89</v>
      </c>
      <c r="F1016" s="27"/>
      <c r="G1016" s="27" t="s">
        <v>168</v>
      </c>
      <c r="H1016" s="27" t="s">
        <v>14</v>
      </c>
      <c r="I1016" s="27" t="s">
        <v>182</v>
      </c>
      <c r="J1016" s="27" t="s">
        <v>1402</v>
      </c>
      <c r="K1016" s="27" t="s">
        <v>34</v>
      </c>
      <c r="L1016" s="27" t="s">
        <v>5398</v>
      </c>
      <c r="M1016" s="27" t="s">
        <v>5032</v>
      </c>
      <c r="N1016" s="28" t="s">
        <v>5399</v>
      </c>
      <c r="O1016" s="27" t="s">
        <v>5400</v>
      </c>
      <c r="P1016" s="27" t="s">
        <v>5399</v>
      </c>
      <c r="Q1016" s="27">
        <v>4</v>
      </c>
      <c r="R1016" s="27" t="s">
        <v>14</v>
      </c>
      <c r="S1016" s="27" t="s">
        <v>182</v>
      </c>
      <c r="T1016" s="27" t="s">
        <v>1402</v>
      </c>
      <c r="U1016" s="27" t="s">
        <v>34</v>
      </c>
      <c r="V1016" s="27">
        <v>1</v>
      </c>
      <c r="W1016" s="27" t="s">
        <v>958</v>
      </c>
      <c r="X1016" s="27" t="s">
        <v>1805</v>
      </c>
      <c r="Y1016" s="27"/>
      <c r="Z1016" s="27" t="s">
        <v>101</v>
      </c>
      <c r="AA1016" s="28"/>
      <c r="AB1016" s="27" t="s">
        <v>5401</v>
      </c>
      <c r="AC1016" s="29" t="s">
        <v>190</v>
      </c>
      <c r="AD1016" s="27"/>
      <c r="AE1016" s="27"/>
      <c r="AF1016" s="27">
        <v>45916.833333333299</v>
      </c>
      <c r="AG1016" s="27"/>
      <c r="AH1016" s="27"/>
      <c r="AI1016" s="27" t="s">
        <v>178</v>
      </c>
      <c r="AJ1016" s="27" t="s">
        <v>134</v>
      </c>
      <c r="AK1016" s="27" t="s">
        <v>106</v>
      </c>
      <c r="AL1016" s="27" t="s">
        <v>695</v>
      </c>
      <c r="AM1016" s="27" t="s">
        <v>108</v>
      </c>
      <c r="AN10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0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10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6" s="27" t="str">
        <f>TEXT(casesIPO[[#This Row],[Created On]],"yyyy / mm")</f>
        <v>2026 / 02</v>
      </c>
      <c r="AS1016" s="27" t="str">
        <f>casesIPO[[#This Row],[Interaction Type]]</f>
        <v>Return / Replace / Scrap</v>
      </c>
      <c r="AT10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17" spans="1:46" x14ac:dyDescent="0.25">
      <c r="A1017" s="26">
        <v>46078.773321759298</v>
      </c>
      <c r="B1017" s="27" t="s">
        <v>5402</v>
      </c>
      <c r="C1017" s="27" t="s">
        <v>87</v>
      </c>
      <c r="D1017" s="27" t="s">
        <v>88</v>
      </c>
      <c r="E1017" s="27" t="s">
        <v>110</v>
      </c>
      <c r="F1017" s="27"/>
      <c r="G1017" s="27"/>
      <c r="H1017" s="27" t="s">
        <v>17</v>
      </c>
      <c r="I1017" s="27" t="s">
        <v>148</v>
      </c>
      <c r="J1017" s="27" t="s">
        <v>161</v>
      </c>
      <c r="K1017" s="27" t="s">
        <v>31</v>
      </c>
      <c r="L1017" s="27" t="s">
        <v>5403</v>
      </c>
      <c r="M1017" s="27" t="s">
        <v>2057</v>
      </c>
      <c r="N1017" s="28" t="s">
        <v>5404</v>
      </c>
      <c r="O1017" s="27" t="s">
        <v>5405</v>
      </c>
      <c r="P1017" s="27" t="s">
        <v>5406</v>
      </c>
      <c r="Q1017" s="27"/>
      <c r="R1017" s="27"/>
      <c r="S1017" s="27"/>
      <c r="T1017" s="27"/>
      <c r="U1017" s="27"/>
      <c r="V1017" s="27">
        <v>20</v>
      </c>
      <c r="W1017" s="27"/>
      <c r="X1017" s="27"/>
      <c r="Y1017" s="27"/>
      <c r="Z1017" s="27"/>
      <c r="AA1017" s="28"/>
      <c r="AB1017" s="27" t="s">
        <v>5407</v>
      </c>
      <c r="AC1017" s="29"/>
      <c r="AD1017" s="27"/>
      <c r="AE1017" s="27"/>
      <c r="AF1017" s="27">
        <v>46068.791666666701</v>
      </c>
      <c r="AG1017" s="27"/>
      <c r="AH1017" s="27"/>
      <c r="AI1017" s="27"/>
      <c r="AJ1017" s="27" t="s">
        <v>134</v>
      </c>
      <c r="AK1017" s="27" t="s">
        <v>106</v>
      </c>
      <c r="AL1017" s="27" t="s">
        <v>106</v>
      </c>
      <c r="AM1017" s="27" t="s">
        <v>108</v>
      </c>
      <c r="AN10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0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0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7" s="27" t="str">
        <f>TEXT(casesIPO[[#This Row],[Created On]],"yyyy / mm")</f>
        <v>2026 / 02</v>
      </c>
      <c r="AS1017" s="27" t="str">
        <f>casesIPO[[#This Row],[Interaction Type]]</f>
        <v>Return / Replace / Scrap</v>
      </c>
      <c r="AT101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18" spans="1:46" x14ac:dyDescent="0.25">
      <c r="A1018" s="26">
        <v>46079.437557870398</v>
      </c>
      <c r="B1018" s="27" t="s">
        <v>5408</v>
      </c>
      <c r="C1018" s="27" t="s">
        <v>87</v>
      </c>
      <c r="D1018" s="27" t="s">
        <v>88</v>
      </c>
      <c r="E1018" s="27" t="s">
        <v>89</v>
      </c>
      <c r="F1018" s="27"/>
      <c r="G1018" s="27" t="s">
        <v>168</v>
      </c>
      <c r="H1018" s="27" t="s">
        <v>18</v>
      </c>
      <c r="I1018" s="27" t="s">
        <v>460</v>
      </c>
      <c r="J1018" s="27" t="s">
        <v>737</v>
      </c>
      <c r="K1018" s="27" t="s">
        <v>35</v>
      </c>
      <c r="L1018" s="27" t="s">
        <v>5409</v>
      </c>
      <c r="M1018" s="27" t="s">
        <v>739</v>
      </c>
      <c r="N1018" s="28" t="s">
        <v>276</v>
      </c>
      <c r="O1018" s="27" t="s">
        <v>5410</v>
      </c>
      <c r="P1018" s="27"/>
      <c r="Q1018" s="27"/>
      <c r="R1018" s="27" t="s">
        <v>18</v>
      </c>
      <c r="S1018" s="27" t="s">
        <v>460</v>
      </c>
      <c r="T1018" s="27" t="s">
        <v>737</v>
      </c>
      <c r="U1018" s="27" t="s">
        <v>35</v>
      </c>
      <c r="V1018" s="27">
        <v>1</v>
      </c>
      <c r="W1018" s="27" t="s">
        <v>266</v>
      </c>
      <c r="X1018" s="27" t="s">
        <v>510</v>
      </c>
      <c r="Y1018" s="27"/>
      <c r="Z1018" s="27" t="s">
        <v>101</v>
      </c>
      <c r="AA1018" s="28"/>
      <c r="AB1018" s="27" t="s">
        <v>741</v>
      </c>
      <c r="AC1018" s="29" t="s">
        <v>741</v>
      </c>
      <c r="AD1018" s="27"/>
      <c r="AE1018" s="27"/>
      <c r="AF1018" s="27"/>
      <c r="AG1018" s="27">
        <v>46079.083333333299</v>
      </c>
      <c r="AH1018" s="27"/>
      <c r="AI1018" s="27" t="s">
        <v>104</v>
      </c>
      <c r="AJ1018" s="27" t="s">
        <v>105</v>
      </c>
      <c r="AK1018" s="27" t="s">
        <v>1572</v>
      </c>
      <c r="AL1018" s="27" t="s">
        <v>146</v>
      </c>
      <c r="AM1018" s="27" t="s">
        <v>108</v>
      </c>
      <c r="AN10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0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8" s="27" t="str">
        <f>TEXT(casesIPO[[#This Row],[Created On]],"yyyy / mm")</f>
        <v>2026 / 02</v>
      </c>
      <c r="AS1018" s="27" t="str">
        <f>casesIPO[[#This Row],[Interaction Type]]</f>
        <v>Return / Replace / Scrap</v>
      </c>
      <c r="AT101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19" spans="1:46" x14ac:dyDescent="0.25">
      <c r="A1019" s="26">
        <v>46079.440231481502</v>
      </c>
      <c r="B1019" s="27" t="s">
        <v>5411</v>
      </c>
      <c r="C1019" s="27" t="s">
        <v>87</v>
      </c>
      <c r="D1019" s="27" t="s">
        <v>88</v>
      </c>
      <c r="E1019" s="27" t="s">
        <v>89</v>
      </c>
      <c r="F1019" s="27"/>
      <c r="G1019" s="27" t="s">
        <v>168</v>
      </c>
      <c r="H1019" s="27" t="s">
        <v>18</v>
      </c>
      <c r="I1019" s="27" t="s">
        <v>460</v>
      </c>
      <c r="J1019" s="27" t="s">
        <v>737</v>
      </c>
      <c r="K1019" s="27" t="s">
        <v>35</v>
      </c>
      <c r="L1019" s="27" t="s">
        <v>5412</v>
      </c>
      <c r="M1019" s="27" t="s">
        <v>739</v>
      </c>
      <c r="N1019" s="28" t="s">
        <v>276</v>
      </c>
      <c r="O1019" s="27" t="s">
        <v>5413</v>
      </c>
      <c r="P1019" s="27"/>
      <c r="Q1019" s="27"/>
      <c r="R1019" s="27" t="s">
        <v>18</v>
      </c>
      <c r="S1019" s="27" t="s">
        <v>460</v>
      </c>
      <c r="T1019" s="27" t="s">
        <v>737</v>
      </c>
      <c r="U1019" s="27" t="s">
        <v>35</v>
      </c>
      <c r="V1019" s="27">
        <v>1</v>
      </c>
      <c r="W1019" s="27" t="s">
        <v>266</v>
      </c>
      <c r="X1019" s="27" t="s">
        <v>510</v>
      </c>
      <c r="Y1019" s="27"/>
      <c r="Z1019" s="27" t="s">
        <v>101</v>
      </c>
      <c r="AA1019" s="28"/>
      <c r="AB1019" s="27" t="s">
        <v>5414</v>
      </c>
      <c r="AC1019" s="29" t="s">
        <v>741</v>
      </c>
      <c r="AD1019" s="27"/>
      <c r="AE1019" s="27"/>
      <c r="AF1019" s="27"/>
      <c r="AG1019" s="27">
        <v>46079.083333333299</v>
      </c>
      <c r="AH1019" s="27"/>
      <c r="AI1019" s="27" t="s">
        <v>104</v>
      </c>
      <c r="AJ1019" s="27" t="s">
        <v>105</v>
      </c>
      <c r="AK1019" s="27" t="s">
        <v>1572</v>
      </c>
      <c r="AL1019" s="27" t="s">
        <v>146</v>
      </c>
      <c r="AM1019" s="27" t="s">
        <v>108</v>
      </c>
      <c r="AN10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0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9" s="27" t="str">
        <f>TEXT(casesIPO[[#This Row],[Created On]],"yyyy / mm")</f>
        <v>2026 / 02</v>
      </c>
      <c r="AS1019" s="27" t="str">
        <f>casesIPO[[#This Row],[Interaction Type]]</f>
        <v>Return / Replace / Scrap</v>
      </c>
      <c r="AT101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20" spans="1:46" x14ac:dyDescent="0.25">
      <c r="A1020" s="26">
        <v>46079.456770833298</v>
      </c>
      <c r="B1020" s="27" t="s">
        <v>5415</v>
      </c>
      <c r="C1020" s="27" t="s">
        <v>87</v>
      </c>
      <c r="D1020" s="27" t="s">
        <v>88</v>
      </c>
      <c r="E1020" s="27" t="s">
        <v>110</v>
      </c>
      <c r="F1020" s="27"/>
      <c r="G1020" s="27"/>
      <c r="H1020" s="27" t="s">
        <v>23</v>
      </c>
      <c r="I1020" s="27" t="s">
        <v>91</v>
      </c>
      <c r="J1020" s="27" t="s">
        <v>557</v>
      </c>
      <c r="K1020" s="27" t="s">
        <v>33</v>
      </c>
      <c r="L1020" s="27" t="s">
        <v>5416</v>
      </c>
      <c r="M1020" s="27" t="s">
        <v>2073</v>
      </c>
      <c r="N1020" s="28" t="s">
        <v>5417</v>
      </c>
      <c r="O1020" s="27" t="s">
        <v>5418</v>
      </c>
      <c r="P1020" s="27" t="s">
        <v>5419</v>
      </c>
      <c r="Q1020" s="27">
        <v>8</v>
      </c>
      <c r="R1020" s="27"/>
      <c r="S1020" s="27"/>
      <c r="T1020" s="27"/>
      <c r="U1020" s="27"/>
      <c r="V1020" s="27">
        <v>8</v>
      </c>
      <c r="W1020" s="27"/>
      <c r="X1020" s="27"/>
      <c r="Y1020" s="27"/>
      <c r="Z1020" s="27"/>
      <c r="AA1020" s="28"/>
      <c r="AB1020" s="27" t="s">
        <v>4859</v>
      </c>
      <c r="AC1020" s="29"/>
      <c r="AD1020" s="27"/>
      <c r="AE1020" s="27"/>
      <c r="AF1020" s="27">
        <v>46075.791666666701</v>
      </c>
      <c r="AG1020" s="27"/>
      <c r="AH1020" s="27"/>
      <c r="AI1020" s="27"/>
      <c r="AJ1020" s="27" t="s">
        <v>134</v>
      </c>
      <c r="AK1020" s="27" t="s">
        <v>106</v>
      </c>
      <c r="AL1020" s="27" t="s">
        <v>106</v>
      </c>
      <c r="AM1020" s="27" t="s">
        <v>108</v>
      </c>
      <c r="AN10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0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0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0" s="27" t="str">
        <f>TEXT(casesIPO[[#This Row],[Created On]],"yyyy / mm")</f>
        <v>2026 / 02</v>
      </c>
      <c r="AS1020" s="27" t="str">
        <f>casesIPO[[#This Row],[Interaction Type]]</f>
        <v>Return / Replace / Scrap</v>
      </c>
      <c r="AT102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21" spans="1:46" x14ac:dyDescent="0.25">
      <c r="A1021" s="26">
        <v>46080.396493055603</v>
      </c>
      <c r="B1021" s="27" t="s">
        <v>5420</v>
      </c>
      <c r="C1021" s="27" t="s">
        <v>87</v>
      </c>
      <c r="D1021" s="27" t="s">
        <v>88</v>
      </c>
      <c r="E1021" s="27" t="s">
        <v>110</v>
      </c>
      <c r="F1021" s="27"/>
      <c r="G1021" s="27"/>
      <c r="H1021" s="27" t="s">
        <v>14</v>
      </c>
      <c r="I1021" s="27" t="s">
        <v>182</v>
      </c>
      <c r="J1021" s="27" t="s">
        <v>5305</v>
      </c>
      <c r="K1021" s="27" t="s">
        <v>34</v>
      </c>
      <c r="L1021" s="27" t="s">
        <v>5421</v>
      </c>
      <c r="M1021" s="27" t="s">
        <v>127</v>
      </c>
      <c r="N1021" s="28" t="s">
        <v>5422</v>
      </c>
      <c r="O1021" s="27" t="s">
        <v>5423</v>
      </c>
      <c r="P1021" s="27" t="s">
        <v>5422</v>
      </c>
      <c r="Q1021" s="27"/>
      <c r="R1021" s="27" t="s">
        <v>14</v>
      </c>
      <c r="S1021" s="27" t="s">
        <v>182</v>
      </c>
      <c r="T1021" s="27" t="s">
        <v>5305</v>
      </c>
      <c r="U1021" s="27" t="s">
        <v>34</v>
      </c>
      <c r="V1021" s="27">
        <v>5</v>
      </c>
      <c r="W1021" s="27" t="s">
        <v>131</v>
      </c>
      <c r="X1021" s="27" t="s">
        <v>165</v>
      </c>
      <c r="Y1021" s="27"/>
      <c r="Z1021" s="27" t="s">
        <v>133</v>
      </c>
      <c r="AA1021" s="28"/>
      <c r="AB1021" s="27" t="s">
        <v>5424</v>
      </c>
      <c r="AC1021" s="29"/>
      <c r="AD1021" s="27"/>
      <c r="AE1021" s="27"/>
      <c r="AF1021" s="27">
        <v>46052</v>
      </c>
      <c r="AG1021" s="27"/>
      <c r="AH1021" s="27"/>
      <c r="AI1021" s="27" t="s">
        <v>104</v>
      </c>
      <c r="AJ1021" s="27" t="s">
        <v>134</v>
      </c>
      <c r="AK1021" s="27" t="s">
        <v>1516</v>
      </c>
      <c r="AL1021" s="27" t="s">
        <v>192</v>
      </c>
      <c r="AM1021" s="27" t="s">
        <v>108</v>
      </c>
      <c r="AN10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0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0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1" s="27" t="str">
        <f>TEXT(casesIPO[[#This Row],[Created On]],"yyyy / mm")</f>
        <v>2026 / 02</v>
      </c>
      <c r="AS1021" s="27" t="str">
        <f>casesIPO[[#This Row],[Interaction Type]]</f>
        <v>Return / Replace / Scrap</v>
      </c>
      <c r="AT102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22" spans="1:46" x14ac:dyDescent="0.25">
      <c r="A1022" s="26">
        <v>46080.396493055603</v>
      </c>
      <c r="B1022" s="27" t="s">
        <v>5420</v>
      </c>
      <c r="C1022" s="27" t="s">
        <v>87</v>
      </c>
      <c r="D1022" s="27" t="s">
        <v>88</v>
      </c>
      <c r="E1022" s="27" t="s">
        <v>110</v>
      </c>
      <c r="F1022" s="27"/>
      <c r="G1022" s="27"/>
      <c r="H1022" s="27" t="s">
        <v>14</v>
      </c>
      <c r="I1022" s="27" t="s">
        <v>182</v>
      </c>
      <c r="J1022" s="27" t="s">
        <v>5305</v>
      </c>
      <c r="K1022" s="27" t="s">
        <v>34</v>
      </c>
      <c r="L1022" s="27" t="s">
        <v>5421</v>
      </c>
      <c r="M1022" s="27" t="s">
        <v>127</v>
      </c>
      <c r="N1022" s="28" t="s">
        <v>5422</v>
      </c>
      <c r="O1022" s="27" t="s">
        <v>5423</v>
      </c>
      <c r="P1022" s="27" t="s">
        <v>5422</v>
      </c>
      <c r="Q1022" s="27">
        <v>6</v>
      </c>
      <c r="R1022" s="27" t="s">
        <v>14</v>
      </c>
      <c r="S1022" s="27" t="s">
        <v>182</v>
      </c>
      <c r="T1022" s="27" t="s">
        <v>5305</v>
      </c>
      <c r="U1022" s="27" t="s">
        <v>34</v>
      </c>
      <c r="V1022" s="27">
        <v>11</v>
      </c>
      <c r="W1022" s="27" t="s">
        <v>131</v>
      </c>
      <c r="X1022" s="27" t="s">
        <v>165</v>
      </c>
      <c r="Y1022" s="27"/>
      <c r="Z1022" s="27" t="s">
        <v>133</v>
      </c>
      <c r="AA1022" s="28"/>
      <c r="AB1022" s="27" t="s">
        <v>5425</v>
      </c>
      <c r="AC1022" s="29"/>
      <c r="AD1022" s="27"/>
      <c r="AE1022" s="27"/>
      <c r="AF1022" s="27">
        <v>46052</v>
      </c>
      <c r="AG1022" s="27"/>
      <c r="AH1022" s="27"/>
      <c r="AI1022" s="27" t="s">
        <v>419</v>
      </c>
      <c r="AJ1022" s="27" t="s">
        <v>134</v>
      </c>
      <c r="AK1022" s="27" t="s">
        <v>1516</v>
      </c>
      <c r="AL1022" s="27" t="s">
        <v>192</v>
      </c>
      <c r="AM1022" s="27" t="s">
        <v>108</v>
      </c>
      <c r="AN10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0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0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2" s="27" t="str">
        <f>TEXT(casesIPO[[#This Row],[Created On]],"yyyy / mm")</f>
        <v>2026 / 02</v>
      </c>
      <c r="AS1022" s="27" t="str">
        <f>casesIPO[[#This Row],[Interaction Type]]</f>
        <v>Return / Replace / Scrap</v>
      </c>
      <c r="AT10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23" spans="1:46" x14ac:dyDescent="0.25">
      <c r="A1023" s="26">
        <v>46080.4630555556</v>
      </c>
      <c r="B1023" s="27" t="s">
        <v>5426</v>
      </c>
      <c r="C1023" s="27" t="s">
        <v>87</v>
      </c>
      <c r="D1023" s="27" t="s">
        <v>88</v>
      </c>
      <c r="E1023" s="27" t="s">
        <v>89</v>
      </c>
      <c r="F1023" s="27"/>
      <c r="G1023" s="27" t="s">
        <v>168</v>
      </c>
      <c r="H1023" s="27" t="s">
        <v>17</v>
      </c>
      <c r="I1023" s="27" t="s">
        <v>148</v>
      </c>
      <c r="J1023" s="27" t="s">
        <v>169</v>
      </c>
      <c r="K1023" s="27" t="s">
        <v>35</v>
      </c>
      <c r="L1023" s="27" t="s">
        <v>5427</v>
      </c>
      <c r="M1023" s="27" t="s">
        <v>748</v>
      </c>
      <c r="N1023" s="28" t="s">
        <v>5428</v>
      </c>
      <c r="O1023" s="27" t="s">
        <v>5429</v>
      </c>
      <c r="P1023" s="27" t="s">
        <v>5430</v>
      </c>
      <c r="Q1023" s="27">
        <v>3</v>
      </c>
      <c r="R1023" s="27" t="s">
        <v>17</v>
      </c>
      <c r="S1023" s="27" t="s">
        <v>148</v>
      </c>
      <c r="T1023" s="27" t="s">
        <v>169</v>
      </c>
      <c r="U1023" s="27" t="s">
        <v>31</v>
      </c>
      <c r="V1023" s="27">
        <v>1</v>
      </c>
      <c r="W1023" s="27" t="s">
        <v>378</v>
      </c>
      <c r="X1023" s="27" t="s">
        <v>379</v>
      </c>
      <c r="Y1023" s="27"/>
      <c r="Z1023" s="27" t="s">
        <v>285</v>
      </c>
      <c r="AA1023" s="28"/>
      <c r="AB1023" s="27" t="s">
        <v>5431</v>
      </c>
      <c r="AC1023" s="29" t="s">
        <v>5432</v>
      </c>
      <c r="AD1023" s="27"/>
      <c r="AE1023" s="27"/>
      <c r="AF1023" s="27">
        <v>45644.791666666701</v>
      </c>
      <c r="AG1023" s="27"/>
      <c r="AH1023" s="27"/>
      <c r="AI1023" s="27" t="s">
        <v>104</v>
      </c>
      <c r="AJ1023" s="27" t="s">
        <v>105</v>
      </c>
      <c r="AK1023" s="27" t="s">
        <v>106</v>
      </c>
      <c r="AL1023" s="27" t="s">
        <v>803</v>
      </c>
      <c r="AM1023" s="27" t="s">
        <v>108</v>
      </c>
      <c r="AN10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10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10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3" s="27" t="str">
        <f>TEXT(casesIPO[[#This Row],[Created On]],"yyyy / mm")</f>
        <v>2026 / 02</v>
      </c>
      <c r="AS1023" s="27" t="str">
        <f>casesIPO[[#This Row],[Interaction Type]]</f>
        <v>Return / Replace / Scrap</v>
      </c>
      <c r="AT10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24" spans="1:46" x14ac:dyDescent="0.25">
      <c r="A1024" s="26">
        <v>46080.511678240699</v>
      </c>
      <c r="B1024" s="27" t="s">
        <v>5433</v>
      </c>
      <c r="C1024" s="27" t="s">
        <v>87</v>
      </c>
      <c r="D1024" s="27" t="s">
        <v>88</v>
      </c>
      <c r="E1024" s="27" t="s">
        <v>110</v>
      </c>
      <c r="F1024" s="27"/>
      <c r="G1024" s="27"/>
      <c r="H1024" s="27" t="s">
        <v>23</v>
      </c>
      <c r="I1024" s="27" t="s">
        <v>91</v>
      </c>
      <c r="J1024" s="27" t="s">
        <v>92</v>
      </c>
      <c r="K1024" s="27" t="s">
        <v>33</v>
      </c>
      <c r="L1024" s="27" t="s">
        <v>5434</v>
      </c>
      <c r="M1024" s="27" t="s">
        <v>1021</v>
      </c>
      <c r="N1024" s="28" t="s">
        <v>5435</v>
      </c>
      <c r="O1024" s="27" t="s">
        <v>5436</v>
      </c>
      <c r="P1024" s="27" t="s">
        <v>5437</v>
      </c>
      <c r="Q1024" s="27">
        <v>1</v>
      </c>
      <c r="R1024" s="27"/>
      <c r="S1024" s="27"/>
      <c r="T1024" s="27"/>
      <c r="U1024" s="27"/>
      <c r="V1024" s="27">
        <v>1</v>
      </c>
      <c r="W1024" s="27"/>
      <c r="X1024" s="27"/>
      <c r="Y1024" s="27"/>
      <c r="Z1024" s="27"/>
      <c r="AA1024" s="28"/>
      <c r="AB1024" s="27" t="s">
        <v>1120</v>
      </c>
      <c r="AC1024" s="29"/>
      <c r="AD1024" s="27"/>
      <c r="AE1024" s="27"/>
      <c r="AF1024" s="27">
        <v>45727.833333333299</v>
      </c>
      <c r="AG1024" s="27"/>
      <c r="AH1024" s="27"/>
      <c r="AI1024" s="27"/>
      <c r="AJ1024" s="27" t="s">
        <v>134</v>
      </c>
      <c r="AK1024" s="27" t="s">
        <v>106</v>
      </c>
      <c r="AL1024" s="27" t="s">
        <v>106</v>
      </c>
      <c r="AM1024" s="27" t="s">
        <v>108</v>
      </c>
      <c r="AN10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0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0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4" s="27" t="str">
        <f>TEXT(casesIPO[[#This Row],[Created On]],"yyyy / mm")</f>
        <v>2026 / 02</v>
      </c>
      <c r="AS1024" s="27" t="str">
        <f>casesIPO[[#This Row],[Interaction Type]]</f>
        <v>Return / Replace / Scrap</v>
      </c>
      <c r="AT102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25" spans="1:46" x14ac:dyDescent="0.25">
      <c r="A1025" s="26">
        <v>46080.650567129604</v>
      </c>
      <c r="B1025" s="27" t="s">
        <v>5438</v>
      </c>
      <c r="C1025" s="27" t="s">
        <v>87</v>
      </c>
      <c r="D1025" s="27" t="s">
        <v>88</v>
      </c>
      <c r="E1025" s="27" t="s">
        <v>89</v>
      </c>
      <c r="F1025" s="27"/>
      <c r="G1025" s="27" t="s">
        <v>90</v>
      </c>
      <c r="H1025" s="27" t="s">
        <v>18</v>
      </c>
      <c r="I1025" s="27" t="s">
        <v>469</v>
      </c>
      <c r="J1025" s="27" t="s">
        <v>469</v>
      </c>
      <c r="K1025" s="27" t="s">
        <v>35</v>
      </c>
      <c r="L1025" s="27" t="s">
        <v>5439</v>
      </c>
      <c r="M1025" s="27" t="s">
        <v>5440</v>
      </c>
      <c r="N1025" s="28" t="s">
        <v>5441</v>
      </c>
      <c r="O1025" s="27" t="s">
        <v>5442</v>
      </c>
      <c r="P1025" s="27" t="s">
        <v>5443</v>
      </c>
      <c r="Q1025" s="27"/>
      <c r="R1025" s="27"/>
      <c r="S1025" s="27"/>
      <c r="T1025" s="27"/>
      <c r="U1025" s="27"/>
      <c r="V1025" s="27">
        <v>8</v>
      </c>
      <c r="W1025" s="27"/>
      <c r="X1025" s="27"/>
      <c r="Y1025" s="27"/>
      <c r="Z1025" s="27"/>
      <c r="AA1025" s="28"/>
      <c r="AB1025" s="27" t="s">
        <v>5444</v>
      </c>
      <c r="AC1025" s="29"/>
      <c r="AD1025" s="27"/>
      <c r="AE1025" s="27"/>
      <c r="AF1025" s="27">
        <v>45467.833333333299</v>
      </c>
      <c r="AG1025" s="27"/>
      <c r="AH1025" s="27"/>
      <c r="AI1025" s="27"/>
      <c r="AJ1025" s="27" t="s">
        <v>134</v>
      </c>
      <c r="AK1025" s="27" t="s">
        <v>106</v>
      </c>
      <c r="AL1025" s="27" t="s">
        <v>106</v>
      </c>
      <c r="AM1025" s="27" t="s">
        <v>108</v>
      </c>
      <c r="AN10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0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0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5" s="27" t="str">
        <f>TEXT(casesIPO[[#This Row],[Created On]],"yyyy / mm")</f>
        <v>2026 / 02</v>
      </c>
      <c r="AS1025" s="27" t="str">
        <f>casesIPO[[#This Row],[Interaction Type]]</f>
        <v>Return / Replace / Scrap</v>
      </c>
      <c r="AT10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26" spans="1:46" x14ac:dyDescent="0.25">
      <c r="A1026" s="26">
        <v>46076.411099536999</v>
      </c>
      <c r="B1026" s="27" t="s">
        <v>5445</v>
      </c>
      <c r="C1026" s="27" t="s">
        <v>87</v>
      </c>
      <c r="D1026" s="27" t="s">
        <v>88</v>
      </c>
      <c r="E1026" s="27" t="s">
        <v>89</v>
      </c>
      <c r="F1026" s="27"/>
      <c r="G1026" s="27" t="s">
        <v>168</v>
      </c>
      <c r="H1026" s="27" t="s">
        <v>17</v>
      </c>
      <c r="I1026" s="27" t="s">
        <v>148</v>
      </c>
      <c r="J1026" s="27" t="s">
        <v>149</v>
      </c>
      <c r="K1026" s="27" t="s">
        <v>35</v>
      </c>
      <c r="L1026" s="27" t="s">
        <v>5446</v>
      </c>
      <c r="M1026" s="27" t="s">
        <v>1495</v>
      </c>
      <c r="N1026" s="28" t="s">
        <v>5447</v>
      </c>
      <c r="O1026" s="27" t="s">
        <v>5448</v>
      </c>
      <c r="P1026" s="27" t="s">
        <v>5449</v>
      </c>
      <c r="Q1026" s="27">
        <v>2</v>
      </c>
      <c r="R1026" s="27" t="s">
        <v>17</v>
      </c>
      <c r="S1026" s="27" t="s">
        <v>148</v>
      </c>
      <c r="T1026" s="27" t="s">
        <v>149</v>
      </c>
      <c r="U1026" s="27" t="s">
        <v>35</v>
      </c>
      <c r="V1026" s="27">
        <v>1</v>
      </c>
      <c r="W1026" s="27" t="s">
        <v>98</v>
      </c>
      <c r="X1026" s="27" t="s">
        <v>317</v>
      </c>
      <c r="Y1026" s="27"/>
      <c r="Z1026" s="27" t="s">
        <v>101</v>
      </c>
      <c r="AA1026" s="28"/>
      <c r="AB1026" s="27" t="s">
        <v>5450</v>
      </c>
      <c r="AC1026" s="29" t="s">
        <v>4418</v>
      </c>
      <c r="AD1026" s="27"/>
      <c r="AE1026" s="27"/>
      <c r="AF1026" s="27">
        <v>46044.791666666701</v>
      </c>
      <c r="AG1026" s="27"/>
      <c r="AH1026" s="27"/>
      <c r="AI1026" s="27" t="s">
        <v>104</v>
      </c>
      <c r="AJ1026" s="27" t="s">
        <v>105</v>
      </c>
      <c r="AK1026" s="27" t="s">
        <v>2226</v>
      </c>
      <c r="AL1026" s="27" t="s">
        <v>578</v>
      </c>
      <c r="AM1026" s="27" t="s">
        <v>108</v>
      </c>
      <c r="AN10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0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6" s="27" t="str">
        <f>TEXT(casesIPO[[#This Row],[Created On]],"yyyy / mm")</f>
        <v>2026 / 02</v>
      </c>
      <c r="AS1026" s="27" t="str">
        <f>casesIPO[[#This Row],[Interaction Type]]</f>
        <v>Return / Replace / Scrap</v>
      </c>
      <c r="AT10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27" spans="1:46" x14ac:dyDescent="0.25">
      <c r="A1027" s="26">
        <v>46076.496192129598</v>
      </c>
      <c r="B1027" s="27" t="s">
        <v>5451</v>
      </c>
      <c r="C1027" s="27" t="s">
        <v>87</v>
      </c>
      <c r="D1027" s="27" t="s">
        <v>88</v>
      </c>
      <c r="E1027" s="27" t="s">
        <v>110</v>
      </c>
      <c r="F1027" s="27"/>
      <c r="G1027" s="27"/>
      <c r="H1027" s="27" t="s">
        <v>17</v>
      </c>
      <c r="I1027" s="27" t="s">
        <v>148</v>
      </c>
      <c r="J1027" s="27" t="s">
        <v>636</v>
      </c>
      <c r="K1027" s="27" t="s">
        <v>35</v>
      </c>
      <c r="L1027" s="27" t="s">
        <v>5452</v>
      </c>
      <c r="M1027" s="27" t="s">
        <v>5453</v>
      </c>
      <c r="N1027" s="28" t="s">
        <v>5454</v>
      </c>
      <c r="O1027" s="27" t="s">
        <v>5455</v>
      </c>
      <c r="P1027" s="27" t="s">
        <v>5456</v>
      </c>
      <c r="Q1027" s="27">
        <v>4</v>
      </c>
      <c r="R1027" s="27" t="s">
        <v>17</v>
      </c>
      <c r="S1027" s="27" t="s">
        <v>148</v>
      </c>
      <c r="T1027" s="27" t="s">
        <v>636</v>
      </c>
      <c r="U1027" s="27" t="s">
        <v>35</v>
      </c>
      <c r="V1027" s="27">
        <v>2</v>
      </c>
      <c r="W1027" s="27" t="s">
        <v>155</v>
      </c>
      <c r="X1027" s="27" t="s">
        <v>156</v>
      </c>
      <c r="Y1027" s="27"/>
      <c r="Z1027" s="27" t="s">
        <v>101</v>
      </c>
      <c r="AA1027" s="28"/>
      <c r="AB1027" s="27" t="s">
        <v>5457</v>
      </c>
      <c r="AC1027" s="29" t="s">
        <v>2225</v>
      </c>
      <c r="AD1027" s="27"/>
      <c r="AE1027" s="27"/>
      <c r="AF1027" s="27">
        <v>46051.791666666701</v>
      </c>
      <c r="AG1027" s="27"/>
      <c r="AH1027" s="27"/>
      <c r="AI1027" s="27" t="s">
        <v>104</v>
      </c>
      <c r="AJ1027" s="27" t="s">
        <v>105</v>
      </c>
      <c r="AK1027" s="27" t="s">
        <v>106</v>
      </c>
      <c r="AL1027" s="27" t="s">
        <v>857</v>
      </c>
      <c r="AM1027" s="27" t="s">
        <v>108</v>
      </c>
      <c r="AN10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0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0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7" s="27" t="str">
        <f>TEXT(casesIPO[[#This Row],[Created On]],"yyyy / mm")</f>
        <v>2026 / 02</v>
      </c>
      <c r="AS1027" s="27" t="str">
        <f>casesIPO[[#This Row],[Interaction Type]]</f>
        <v>Return / Replace / Scrap</v>
      </c>
      <c r="AT10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28" spans="1:46" x14ac:dyDescent="0.25">
      <c r="A1028" s="26">
        <v>46076.5866087963</v>
      </c>
      <c r="B1028" s="27" t="s">
        <v>5458</v>
      </c>
      <c r="C1028" s="27" t="s">
        <v>87</v>
      </c>
      <c r="D1028" s="27" t="s">
        <v>88</v>
      </c>
      <c r="E1028" s="27" t="s">
        <v>110</v>
      </c>
      <c r="F1028" s="27"/>
      <c r="G1028" s="27"/>
      <c r="H1028" s="27" t="s">
        <v>14</v>
      </c>
      <c r="I1028" s="27" t="s">
        <v>182</v>
      </c>
      <c r="J1028" s="27" t="s">
        <v>5305</v>
      </c>
      <c r="K1028" s="27" t="s">
        <v>34</v>
      </c>
      <c r="L1028" s="27" t="s">
        <v>5459</v>
      </c>
      <c r="M1028" s="27" t="s">
        <v>1883</v>
      </c>
      <c r="N1028" s="28" t="s">
        <v>5460</v>
      </c>
      <c r="O1028" s="27" t="s">
        <v>5461</v>
      </c>
      <c r="P1028" s="27" t="s">
        <v>5462</v>
      </c>
      <c r="Q1028" s="27">
        <v>1</v>
      </c>
      <c r="R1028" s="27" t="s">
        <v>14</v>
      </c>
      <c r="S1028" s="27" t="s">
        <v>182</v>
      </c>
      <c r="T1028" s="27" t="s">
        <v>5305</v>
      </c>
      <c r="U1028" s="27" t="s">
        <v>34</v>
      </c>
      <c r="V1028" s="27">
        <v>4</v>
      </c>
      <c r="W1028" s="27" t="s">
        <v>1034</v>
      </c>
      <c r="X1028" s="27" t="s">
        <v>1035</v>
      </c>
      <c r="Y1028" s="27"/>
      <c r="Z1028" s="27" t="s">
        <v>53</v>
      </c>
      <c r="AA1028" s="28"/>
      <c r="AB1028" s="27" t="s">
        <v>5463</v>
      </c>
      <c r="AC1028" s="29"/>
      <c r="AD1028" s="27"/>
      <c r="AE1028" s="27"/>
      <c r="AF1028" s="27">
        <v>46065.791666666701</v>
      </c>
      <c r="AG1028" s="27"/>
      <c r="AH1028" s="27"/>
      <c r="AI1028" s="27" t="s">
        <v>419</v>
      </c>
      <c r="AJ1028" s="27" t="s">
        <v>105</v>
      </c>
      <c r="AK1028" s="27" t="s">
        <v>106</v>
      </c>
      <c r="AL1028" s="27" t="s">
        <v>1196</v>
      </c>
      <c r="AM1028" s="27" t="s">
        <v>108</v>
      </c>
      <c r="AN10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0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0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8" s="27" t="str">
        <f>TEXT(casesIPO[[#This Row],[Created On]],"yyyy / mm")</f>
        <v>2026 / 02</v>
      </c>
      <c r="AS1028" s="27" t="str">
        <f>casesIPO[[#This Row],[Interaction Type]]</f>
        <v>Return / Replace / Scrap</v>
      </c>
      <c r="AT102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29" spans="1:46" x14ac:dyDescent="0.25">
      <c r="A1029" s="26">
        <v>46076.827141203699</v>
      </c>
      <c r="B1029" s="27" t="s">
        <v>5464</v>
      </c>
      <c r="C1029" s="27" t="s">
        <v>87</v>
      </c>
      <c r="D1029" s="27" t="s">
        <v>88</v>
      </c>
      <c r="E1029" s="27" t="s">
        <v>89</v>
      </c>
      <c r="F1029" s="27"/>
      <c r="G1029" s="27" t="s">
        <v>90</v>
      </c>
      <c r="H1029" s="27" t="s">
        <v>720</v>
      </c>
      <c r="I1029" s="27" t="s">
        <v>148</v>
      </c>
      <c r="J1029" s="27" t="s">
        <v>1027</v>
      </c>
      <c r="K1029" s="27" t="s">
        <v>31</v>
      </c>
      <c r="L1029" s="27" t="s">
        <v>5465</v>
      </c>
      <c r="M1029" s="27" t="s">
        <v>5466</v>
      </c>
      <c r="N1029" s="28" t="s">
        <v>5467</v>
      </c>
      <c r="O1029" s="27" t="s">
        <v>5468</v>
      </c>
      <c r="P1029" s="27" t="s">
        <v>5469</v>
      </c>
      <c r="Q1029" s="27">
        <v>1</v>
      </c>
      <c r="R1029" s="27" t="s">
        <v>720</v>
      </c>
      <c r="S1029" s="27" t="s">
        <v>148</v>
      </c>
      <c r="T1029" s="27" t="s">
        <v>1027</v>
      </c>
      <c r="U1029" s="27" t="s">
        <v>31</v>
      </c>
      <c r="V1029" s="27">
        <v>1</v>
      </c>
      <c r="W1029" s="27" t="s">
        <v>98</v>
      </c>
      <c r="X1029" s="27" t="s">
        <v>1070</v>
      </c>
      <c r="Y1029" s="27"/>
      <c r="Z1029" s="27" t="s">
        <v>101</v>
      </c>
      <c r="AA1029" s="28"/>
      <c r="AB1029" s="27" t="s">
        <v>5470</v>
      </c>
      <c r="AC1029" s="29" t="s">
        <v>5471</v>
      </c>
      <c r="AD1029" s="27"/>
      <c r="AE1029" s="27"/>
      <c r="AF1029" s="27">
        <v>45706</v>
      </c>
      <c r="AG1029" s="27"/>
      <c r="AH1029" s="27"/>
      <c r="AI1029" s="27" t="s">
        <v>104</v>
      </c>
      <c r="AJ1029" s="27" t="s">
        <v>105</v>
      </c>
      <c r="AK1029" s="27" t="s">
        <v>529</v>
      </c>
      <c r="AL1029" s="27" t="s">
        <v>180</v>
      </c>
      <c r="AM1029" s="27" t="s">
        <v>108</v>
      </c>
      <c r="AN10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10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9" s="27" t="str">
        <f>TEXT(casesIPO[[#This Row],[Created On]],"yyyy / mm")</f>
        <v>2026 / 02</v>
      </c>
      <c r="AS1029" s="27" t="str">
        <f>casesIPO[[#This Row],[Interaction Type]]</f>
        <v>Return / Replace / Scrap</v>
      </c>
      <c r="AT102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30" spans="1:46" x14ac:dyDescent="0.25">
      <c r="A1030" s="26">
        <v>46076.827141203699</v>
      </c>
      <c r="B1030" s="27" t="s">
        <v>5464</v>
      </c>
      <c r="C1030" s="27" t="s">
        <v>87</v>
      </c>
      <c r="D1030" s="27" t="s">
        <v>88</v>
      </c>
      <c r="E1030" s="27" t="s">
        <v>89</v>
      </c>
      <c r="F1030" s="27"/>
      <c r="G1030" s="27" t="s">
        <v>90</v>
      </c>
      <c r="H1030" s="27" t="s">
        <v>720</v>
      </c>
      <c r="I1030" s="27" t="s">
        <v>148</v>
      </c>
      <c r="J1030" s="27" t="s">
        <v>1027</v>
      </c>
      <c r="K1030" s="27" t="s">
        <v>31</v>
      </c>
      <c r="L1030" s="27" t="s">
        <v>5465</v>
      </c>
      <c r="M1030" s="27" t="s">
        <v>5466</v>
      </c>
      <c r="N1030" s="28" t="s">
        <v>5467</v>
      </c>
      <c r="O1030" s="27" t="s">
        <v>5468</v>
      </c>
      <c r="P1030" s="27" t="s">
        <v>5469</v>
      </c>
      <c r="Q1030" s="27">
        <v>8</v>
      </c>
      <c r="R1030" s="27" t="s">
        <v>720</v>
      </c>
      <c r="S1030" s="27" t="s">
        <v>148</v>
      </c>
      <c r="T1030" s="27" t="s">
        <v>1027</v>
      </c>
      <c r="U1030" s="27" t="s">
        <v>31</v>
      </c>
      <c r="V1030" s="27">
        <v>1</v>
      </c>
      <c r="W1030" s="27" t="s">
        <v>98</v>
      </c>
      <c r="X1030" s="27" t="s">
        <v>1070</v>
      </c>
      <c r="Y1030" s="27"/>
      <c r="Z1030" s="27" t="s">
        <v>101</v>
      </c>
      <c r="AA1030" s="28"/>
      <c r="AB1030" s="27" t="s">
        <v>5472</v>
      </c>
      <c r="AC1030" s="29" t="s">
        <v>5473</v>
      </c>
      <c r="AD1030" s="27"/>
      <c r="AE1030" s="27"/>
      <c r="AF1030" s="27">
        <v>45706</v>
      </c>
      <c r="AG1030" s="27"/>
      <c r="AH1030" s="27"/>
      <c r="AI1030" s="27" t="s">
        <v>104</v>
      </c>
      <c r="AJ1030" s="27" t="s">
        <v>105</v>
      </c>
      <c r="AK1030" s="27" t="s">
        <v>529</v>
      </c>
      <c r="AL1030" s="27" t="s">
        <v>180</v>
      </c>
      <c r="AM1030" s="27" t="s">
        <v>108</v>
      </c>
      <c r="AN10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10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0" s="27" t="str">
        <f>TEXT(casesIPO[[#This Row],[Created On]],"yyyy / mm")</f>
        <v>2026 / 02</v>
      </c>
      <c r="AS1030" s="27" t="str">
        <f>casesIPO[[#This Row],[Interaction Type]]</f>
        <v>Return / Replace / Scrap</v>
      </c>
      <c r="AT103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31" spans="1:46" x14ac:dyDescent="0.25">
      <c r="A1031" s="26">
        <v>46077.289675925902</v>
      </c>
      <c r="B1031" s="27" t="s">
        <v>5474</v>
      </c>
      <c r="C1031" s="27" t="s">
        <v>87</v>
      </c>
      <c r="D1031" s="27" t="s">
        <v>194</v>
      </c>
      <c r="E1031" s="27" t="s">
        <v>195</v>
      </c>
      <c r="F1031" s="27"/>
      <c r="G1031" s="27"/>
      <c r="H1031" s="27" t="s">
        <v>17</v>
      </c>
      <c r="I1031" s="27" t="s">
        <v>148</v>
      </c>
      <c r="J1031" s="27" t="s">
        <v>161</v>
      </c>
      <c r="K1031" s="27" t="s">
        <v>35</v>
      </c>
      <c r="L1031" s="27" t="s">
        <v>5475</v>
      </c>
      <c r="M1031" s="27" t="s">
        <v>197</v>
      </c>
      <c r="N1031" s="28" t="s">
        <v>5476</v>
      </c>
      <c r="O1031" s="27" t="s">
        <v>5477</v>
      </c>
      <c r="P1031" s="27" t="s">
        <v>5478</v>
      </c>
      <c r="Q1031" s="27"/>
      <c r="R1031" s="27" t="s">
        <v>17</v>
      </c>
      <c r="S1031" s="27" t="s">
        <v>148</v>
      </c>
      <c r="T1031" s="27" t="s">
        <v>161</v>
      </c>
      <c r="U1031" s="27" t="s">
        <v>35</v>
      </c>
      <c r="V1031" s="27">
        <v>1</v>
      </c>
      <c r="W1031" s="27" t="s">
        <v>201</v>
      </c>
      <c r="X1031" s="27" t="s">
        <v>201</v>
      </c>
      <c r="Y1031" s="27"/>
      <c r="Z1031" s="27" t="s">
        <v>202</v>
      </c>
      <c r="AA1031" s="28"/>
      <c r="AB1031" s="27"/>
      <c r="AC1031" s="29"/>
      <c r="AD1031" s="27"/>
      <c r="AE1031" s="27"/>
      <c r="AF1031" s="27">
        <v>46064.791666666701</v>
      </c>
      <c r="AG1031" s="27"/>
      <c r="AH1031" s="27"/>
      <c r="AI1031" s="27" t="s">
        <v>204</v>
      </c>
      <c r="AJ1031" s="27" t="s">
        <v>105</v>
      </c>
      <c r="AK1031" s="27" t="s">
        <v>529</v>
      </c>
      <c r="AL1031" s="27" t="s">
        <v>529</v>
      </c>
      <c r="AM1031" s="27" t="s">
        <v>108</v>
      </c>
      <c r="AN10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1" s="27" t="str">
        <f>TEXT(casesIPO[[#This Row],[Created On]],"yyyy / mm")</f>
        <v>2026 / 02</v>
      </c>
      <c r="AS1031" s="27" t="str">
        <f>casesIPO[[#This Row],[Interaction Type]]</f>
        <v>Credit / Debit Request</v>
      </c>
      <c r="AT10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32" spans="1:46" x14ac:dyDescent="0.25">
      <c r="A1032" s="26">
        <v>46077.313726851899</v>
      </c>
      <c r="B1032" s="27" t="s">
        <v>5479</v>
      </c>
      <c r="C1032" s="27" t="s">
        <v>87</v>
      </c>
      <c r="D1032" s="27" t="s">
        <v>88</v>
      </c>
      <c r="E1032" s="27" t="s">
        <v>110</v>
      </c>
      <c r="F1032" s="27"/>
      <c r="G1032" s="27"/>
      <c r="H1032" s="27" t="s">
        <v>17</v>
      </c>
      <c r="I1032" s="27" t="s">
        <v>148</v>
      </c>
      <c r="J1032" s="27" t="s">
        <v>149</v>
      </c>
      <c r="K1032" s="27" t="s">
        <v>35</v>
      </c>
      <c r="L1032" s="27" t="s">
        <v>5480</v>
      </c>
      <c r="M1032" s="27" t="s">
        <v>1495</v>
      </c>
      <c r="N1032" s="28" t="s">
        <v>5481</v>
      </c>
      <c r="O1032" s="27" t="s">
        <v>5482</v>
      </c>
      <c r="P1032" s="27" t="s">
        <v>5483</v>
      </c>
      <c r="Q1032" s="27">
        <v>32</v>
      </c>
      <c r="R1032" s="27" t="s">
        <v>17</v>
      </c>
      <c r="S1032" s="27" t="s">
        <v>148</v>
      </c>
      <c r="T1032" s="27" t="s">
        <v>149</v>
      </c>
      <c r="U1032" s="27" t="s">
        <v>35</v>
      </c>
      <c r="V1032" s="27">
        <v>1</v>
      </c>
      <c r="W1032" s="27" t="s">
        <v>131</v>
      </c>
      <c r="X1032" s="27" t="s">
        <v>165</v>
      </c>
      <c r="Y1032" s="27"/>
      <c r="Z1032" s="27" t="s">
        <v>133</v>
      </c>
      <c r="AA1032" s="28"/>
      <c r="AB1032" s="27" t="s">
        <v>5484</v>
      </c>
      <c r="AC1032" s="29"/>
      <c r="AD1032" s="27"/>
      <c r="AE1032" s="27"/>
      <c r="AF1032" s="27">
        <v>45992.791666666701</v>
      </c>
      <c r="AG1032" s="27"/>
      <c r="AH1032" s="27"/>
      <c r="AI1032" s="27" t="s">
        <v>104</v>
      </c>
      <c r="AJ1032" s="27" t="s">
        <v>105</v>
      </c>
      <c r="AK1032" s="27" t="s">
        <v>529</v>
      </c>
      <c r="AL1032" s="27" t="s">
        <v>578</v>
      </c>
      <c r="AM1032" s="27" t="s">
        <v>108</v>
      </c>
      <c r="AN10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0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0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2" s="27" t="str">
        <f>TEXT(casesIPO[[#This Row],[Created On]],"yyyy / mm")</f>
        <v>2026 / 02</v>
      </c>
      <c r="AS1032" s="27" t="str">
        <f>casesIPO[[#This Row],[Interaction Type]]</f>
        <v>Return / Replace / Scrap</v>
      </c>
      <c r="AT10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33" spans="1:46" x14ac:dyDescent="0.25">
      <c r="A1033" s="26">
        <v>46077.339988425898</v>
      </c>
      <c r="B1033" s="27" t="s">
        <v>5485</v>
      </c>
      <c r="C1033" s="27" t="s">
        <v>87</v>
      </c>
      <c r="D1033" s="27" t="s">
        <v>194</v>
      </c>
      <c r="E1033" s="27" t="s">
        <v>195</v>
      </c>
      <c r="F1033" s="27"/>
      <c r="G1033" s="27"/>
      <c r="H1033" s="27" t="s">
        <v>17</v>
      </c>
      <c r="I1033" s="27" t="s">
        <v>148</v>
      </c>
      <c r="J1033" s="27" t="s">
        <v>161</v>
      </c>
      <c r="K1033" s="27" t="s">
        <v>35</v>
      </c>
      <c r="L1033" s="27" t="s">
        <v>5486</v>
      </c>
      <c r="M1033" s="27" t="s">
        <v>197</v>
      </c>
      <c r="N1033" s="28" t="s">
        <v>5476</v>
      </c>
      <c r="O1033" s="27" t="s">
        <v>5477</v>
      </c>
      <c r="P1033" s="27" t="s">
        <v>5487</v>
      </c>
      <c r="Q1033" s="27"/>
      <c r="R1033" s="27" t="s">
        <v>17</v>
      </c>
      <c r="S1033" s="27" t="s">
        <v>148</v>
      </c>
      <c r="T1033" s="27" t="s">
        <v>161</v>
      </c>
      <c r="U1033" s="27" t="s">
        <v>35</v>
      </c>
      <c r="V1033" s="27">
        <v>1</v>
      </c>
      <c r="W1033" s="27" t="s">
        <v>201</v>
      </c>
      <c r="X1033" s="27" t="s">
        <v>201</v>
      </c>
      <c r="Y1033" s="27"/>
      <c r="Z1033" s="27" t="s">
        <v>202</v>
      </c>
      <c r="AA1033" s="28"/>
      <c r="AB1033" s="27"/>
      <c r="AC1033" s="29"/>
      <c r="AD1033" s="27"/>
      <c r="AE1033" s="27"/>
      <c r="AF1033" s="27">
        <v>46072.791666666701</v>
      </c>
      <c r="AG1033" s="27"/>
      <c r="AH1033" s="27"/>
      <c r="AI1033" s="27" t="s">
        <v>204</v>
      </c>
      <c r="AJ1033" s="27" t="s">
        <v>105</v>
      </c>
      <c r="AK1033" s="27" t="s">
        <v>529</v>
      </c>
      <c r="AL1033" s="27" t="s">
        <v>529</v>
      </c>
      <c r="AM1033" s="27" t="s">
        <v>108</v>
      </c>
      <c r="AN10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3" s="27" t="str">
        <f>TEXT(casesIPO[[#This Row],[Created On]],"yyyy / mm")</f>
        <v>2026 / 02</v>
      </c>
      <c r="AS1033" s="27" t="str">
        <f>casesIPO[[#This Row],[Interaction Type]]</f>
        <v>Credit / Debit Request</v>
      </c>
      <c r="AT103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34" spans="1:46" x14ac:dyDescent="0.25">
      <c r="A1034" s="26">
        <v>46077.340925925899</v>
      </c>
      <c r="B1034" s="27" t="s">
        <v>5488</v>
      </c>
      <c r="C1034" s="27" t="s">
        <v>87</v>
      </c>
      <c r="D1034" s="27" t="s">
        <v>194</v>
      </c>
      <c r="E1034" s="27" t="s">
        <v>195</v>
      </c>
      <c r="F1034" s="27"/>
      <c r="G1034" s="27"/>
      <c r="H1034" s="27" t="s">
        <v>17</v>
      </c>
      <c r="I1034" s="27" t="s">
        <v>148</v>
      </c>
      <c r="J1034" s="27" t="s">
        <v>161</v>
      </c>
      <c r="K1034" s="27" t="s">
        <v>35</v>
      </c>
      <c r="L1034" s="27" t="s">
        <v>5489</v>
      </c>
      <c r="M1034" s="27" t="s">
        <v>197</v>
      </c>
      <c r="N1034" s="28" t="s">
        <v>5490</v>
      </c>
      <c r="O1034" s="27" t="s">
        <v>5491</v>
      </c>
      <c r="P1034" s="27" t="s">
        <v>5492</v>
      </c>
      <c r="Q1034" s="27"/>
      <c r="R1034" s="27" t="s">
        <v>17</v>
      </c>
      <c r="S1034" s="27" t="s">
        <v>148</v>
      </c>
      <c r="T1034" s="27" t="s">
        <v>161</v>
      </c>
      <c r="U1034" s="27" t="s">
        <v>35</v>
      </c>
      <c r="V1034" s="27">
        <v>1</v>
      </c>
      <c r="W1034" s="27" t="s">
        <v>201</v>
      </c>
      <c r="X1034" s="27" t="s">
        <v>201</v>
      </c>
      <c r="Y1034" s="27"/>
      <c r="Z1034" s="27" t="s">
        <v>202</v>
      </c>
      <c r="AA1034" s="28"/>
      <c r="AB1034" s="27"/>
      <c r="AC1034" s="29"/>
      <c r="AD1034" s="27"/>
      <c r="AE1034" s="27"/>
      <c r="AF1034" s="27">
        <v>46068.791666666701</v>
      </c>
      <c r="AG1034" s="27"/>
      <c r="AH1034" s="27"/>
      <c r="AI1034" s="27" t="s">
        <v>204</v>
      </c>
      <c r="AJ1034" s="27" t="s">
        <v>105</v>
      </c>
      <c r="AK1034" s="27" t="s">
        <v>529</v>
      </c>
      <c r="AL1034" s="27" t="s">
        <v>529</v>
      </c>
      <c r="AM1034" s="27" t="s">
        <v>108</v>
      </c>
      <c r="AN10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4" s="27" t="str">
        <f>TEXT(casesIPO[[#This Row],[Created On]],"yyyy / mm")</f>
        <v>2026 / 02</v>
      </c>
      <c r="AS1034" s="27" t="str">
        <f>casesIPO[[#This Row],[Interaction Type]]</f>
        <v>Credit / Debit Request</v>
      </c>
      <c r="AT103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35" spans="1:46" x14ac:dyDescent="0.25">
      <c r="A1035" s="26">
        <v>46077.366967592599</v>
      </c>
      <c r="B1035" s="27" t="s">
        <v>5493</v>
      </c>
      <c r="C1035" s="27" t="s">
        <v>87</v>
      </c>
      <c r="D1035" s="27" t="s">
        <v>88</v>
      </c>
      <c r="E1035" s="27" t="s">
        <v>89</v>
      </c>
      <c r="F1035" s="27"/>
      <c r="G1035" s="27" t="s">
        <v>168</v>
      </c>
      <c r="H1035" s="27" t="s">
        <v>17</v>
      </c>
      <c r="I1035" s="27" t="s">
        <v>148</v>
      </c>
      <c r="J1035" s="27" t="s">
        <v>161</v>
      </c>
      <c r="K1035" s="27" t="s">
        <v>35</v>
      </c>
      <c r="L1035" s="27" t="s">
        <v>5494</v>
      </c>
      <c r="M1035" s="27" t="s">
        <v>1448</v>
      </c>
      <c r="N1035" s="28" t="s">
        <v>5495</v>
      </c>
      <c r="O1035" s="27" t="s">
        <v>5496</v>
      </c>
      <c r="P1035" s="27" t="s">
        <v>5497</v>
      </c>
      <c r="Q1035" s="27">
        <v>1</v>
      </c>
      <c r="R1035" s="27" t="s">
        <v>17</v>
      </c>
      <c r="S1035" s="27" t="s">
        <v>148</v>
      </c>
      <c r="T1035" s="27" t="s">
        <v>161</v>
      </c>
      <c r="U1035" s="27" t="s">
        <v>35</v>
      </c>
      <c r="V1035" s="27">
        <v>1</v>
      </c>
      <c r="W1035" s="27" t="s">
        <v>98</v>
      </c>
      <c r="X1035" s="27" t="s">
        <v>1070</v>
      </c>
      <c r="Y1035" s="27"/>
      <c r="Z1035" s="27" t="s">
        <v>101</v>
      </c>
      <c r="AA1035" s="28"/>
      <c r="AB1035" s="27" t="s">
        <v>5498</v>
      </c>
      <c r="AC1035" s="29" t="s">
        <v>5499</v>
      </c>
      <c r="AD1035" s="27"/>
      <c r="AE1035" s="27"/>
      <c r="AF1035" s="27">
        <v>45511.833333333299</v>
      </c>
      <c r="AG1035" s="27"/>
      <c r="AH1035" s="27"/>
      <c r="AI1035" s="27" t="s">
        <v>104</v>
      </c>
      <c r="AJ1035" s="27" t="s">
        <v>105</v>
      </c>
      <c r="AK1035" s="27" t="s">
        <v>529</v>
      </c>
      <c r="AL1035" s="27" t="s">
        <v>578</v>
      </c>
      <c r="AM1035" s="27" t="s">
        <v>108</v>
      </c>
      <c r="AN10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10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5" s="27" t="str">
        <f>TEXT(casesIPO[[#This Row],[Created On]],"yyyy / mm")</f>
        <v>2026 / 02</v>
      </c>
      <c r="AS1035" s="27" t="str">
        <f>casesIPO[[#This Row],[Interaction Type]]</f>
        <v>Return / Replace / Scrap</v>
      </c>
      <c r="AT10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36" spans="1:46" x14ac:dyDescent="0.25">
      <c r="A1036" s="26">
        <v>46077.491678240702</v>
      </c>
      <c r="B1036" s="27" t="s">
        <v>5500</v>
      </c>
      <c r="C1036" s="27" t="s">
        <v>87</v>
      </c>
      <c r="D1036" s="27" t="s">
        <v>88</v>
      </c>
      <c r="E1036" s="27" t="s">
        <v>110</v>
      </c>
      <c r="F1036" s="27"/>
      <c r="G1036" s="27"/>
      <c r="H1036" s="27" t="s">
        <v>17</v>
      </c>
      <c r="I1036" s="27" t="s">
        <v>148</v>
      </c>
      <c r="J1036" s="27" t="s">
        <v>800</v>
      </c>
      <c r="K1036" s="27" t="s">
        <v>35</v>
      </c>
      <c r="L1036" s="27" t="s">
        <v>5501</v>
      </c>
      <c r="M1036" s="27" t="s">
        <v>667</v>
      </c>
      <c r="N1036" s="28" t="s">
        <v>5502</v>
      </c>
      <c r="O1036" s="27" t="s">
        <v>5503</v>
      </c>
      <c r="P1036" s="27" t="s">
        <v>5504</v>
      </c>
      <c r="Q1036" s="27">
        <v>3</v>
      </c>
      <c r="R1036" s="27" t="s">
        <v>17</v>
      </c>
      <c r="S1036" s="27" t="s">
        <v>148</v>
      </c>
      <c r="T1036" s="27" t="s">
        <v>800</v>
      </c>
      <c r="U1036" s="27" t="s">
        <v>35</v>
      </c>
      <c r="V1036" s="27">
        <v>1</v>
      </c>
      <c r="W1036" s="27" t="s">
        <v>119</v>
      </c>
      <c r="X1036" s="27" t="s">
        <v>120</v>
      </c>
      <c r="Y1036" s="27"/>
      <c r="Z1036" s="27" t="s">
        <v>101</v>
      </c>
      <c r="AA1036" s="28"/>
      <c r="AB1036" s="27" t="s">
        <v>5505</v>
      </c>
      <c r="AC1036" s="29"/>
      <c r="AD1036" s="27"/>
      <c r="AE1036" s="27"/>
      <c r="AF1036" s="27">
        <v>46044.791666666701</v>
      </c>
      <c r="AG1036" s="27"/>
      <c r="AH1036" s="27"/>
      <c r="AI1036" s="27" t="s">
        <v>104</v>
      </c>
      <c r="AJ1036" s="27" t="s">
        <v>105</v>
      </c>
      <c r="AK1036" s="27" t="s">
        <v>106</v>
      </c>
      <c r="AL1036" s="27" t="s">
        <v>408</v>
      </c>
      <c r="AM1036" s="27" t="s">
        <v>108</v>
      </c>
      <c r="AN10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0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0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6" s="27" t="str">
        <f>TEXT(casesIPO[[#This Row],[Created On]],"yyyy / mm")</f>
        <v>2026 / 02</v>
      </c>
      <c r="AS1036" s="27" t="str">
        <f>casesIPO[[#This Row],[Interaction Type]]</f>
        <v>Return / Replace / Scrap</v>
      </c>
      <c r="AT103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37" spans="1:46" x14ac:dyDescent="0.25">
      <c r="A1037" s="26">
        <v>46077.536701388897</v>
      </c>
      <c r="B1037" s="27" t="s">
        <v>5506</v>
      </c>
      <c r="C1037" s="27" t="s">
        <v>87</v>
      </c>
      <c r="D1037" s="27" t="s">
        <v>88</v>
      </c>
      <c r="E1037" s="27" t="s">
        <v>110</v>
      </c>
      <c r="F1037" s="27"/>
      <c r="G1037" s="27"/>
      <c r="H1037" s="27" t="s">
        <v>286</v>
      </c>
      <c r="I1037" s="27" t="s">
        <v>148</v>
      </c>
      <c r="J1037" s="27" t="s">
        <v>1828</v>
      </c>
      <c r="K1037" s="27" t="s">
        <v>32</v>
      </c>
      <c r="L1037" s="27" t="s">
        <v>5507</v>
      </c>
      <c r="M1037" s="27" t="s">
        <v>2610</v>
      </c>
      <c r="N1037" s="28" t="s">
        <v>5508</v>
      </c>
      <c r="O1037" s="27" t="s">
        <v>5509</v>
      </c>
      <c r="P1037" s="27" t="s">
        <v>5510</v>
      </c>
      <c r="Q1037" s="27">
        <v>68</v>
      </c>
      <c r="R1037" s="27" t="s">
        <v>286</v>
      </c>
      <c r="S1037" s="27" t="s">
        <v>148</v>
      </c>
      <c r="T1037" s="27" t="s">
        <v>1828</v>
      </c>
      <c r="U1037" s="27" t="s">
        <v>32</v>
      </c>
      <c r="V1037" s="27">
        <v>1</v>
      </c>
      <c r="W1037" s="27" t="s">
        <v>155</v>
      </c>
      <c r="X1037" s="27" t="s">
        <v>156</v>
      </c>
      <c r="Y1037" s="27"/>
      <c r="Z1037" s="27" t="s">
        <v>101</v>
      </c>
      <c r="AA1037" s="28"/>
      <c r="AB1037" s="27" t="s">
        <v>5511</v>
      </c>
      <c r="AC1037" s="29"/>
      <c r="AD1037" s="27"/>
      <c r="AE1037" s="27"/>
      <c r="AF1037" s="27">
        <v>46055.791666666701</v>
      </c>
      <c r="AG1037" s="27"/>
      <c r="AH1037" s="27"/>
      <c r="AI1037" s="27" t="s">
        <v>204</v>
      </c>
      <c r="AJ1037" s="27" t="s">
        <v>105</v>
      </c>
      <c r="AK1037" s="27" t="s">
        <v>106</v>
      </c>
      <c r="AL1037" s="27" t="s">
        <v>2680</v>
      </c>
      <c r="AM1037" s="27" t="s">
        <v>299</v>
      </c>
      <c r="AN10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0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0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7" s="27" t="str">
        <f>TEXT(casesIPO[[#This Row],[Created On]],"yyyy / mm")</f>
        <v>2026 / 02</v>
      </c>
      <c r="AS1037" s="27" t="str">
        <f>casesIPO[[#This Row],[Interaction Type]]</f>
        <v>Return / Replace / Scrap</v>
      </c>
      <c r="AT103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38" spans="1:46" x14ac:dyDescent="0.25">
      <c r="A1038" s="26">
        <v>46077.671041666697</v>
      </c>
      <c r="B1038" s="27" t="s">
        <v>5512</v>
      </c>
      <c r="C1038" s="27" t="s">
        <v>87</v>
      </c>
      <c r="D1038" s="27" t="s">
        <v>88</v>
      </c>
      <c r="E1038" s="27" t="s">
        <v>62</v>
      </c>
      <c r="F1038" s="27"/>
      <c r="G1038" s="27"/>
      <c r="H1038" s="27" t="s">
        <v>720</v>
      </c>
      <c r="I1038" s="27" t="s">
        <v>148</v>
      </c>
      <c r="J1038" s="27" t="s">
        <v>1888</v>
      </c>
      <c r="K1038" s="27" t="s">
        <v>31</v>
      </c>
      <c r="L1038" s="27" t="s">
        <v>5513</v>
      </c>
      <c r="M1038" s="27" t="s">
        <v>5514</v>
      </c>
      <c r="N1038" s="28" t="s">
        <v>5515</v>
      </c>
      <c r="O1038" s="27" t="s">
        <v>5516</v>
      </c>
      <c r="P1038" s="27" t="s">
        <v>5517</v>
      </c>
      <c r="Q1038" s="27">
        <v>1</v>
      </c>
      <c r="R1038" s="27" t="s">
        <v>720</v>
      </c>
      <c r="S1038" s="27" t="s">
        <v>148</v>
      </c>
      <c r="T1038" s="27" t="s">
        <v>1888</v>
      </c>
      <c r="U1038" s="27" t="s">
        <v>31</v>
      </c>
      <c r="V1038" s="27">
        <v>8</v>
      </c>
      <c r="W1038" s="27" t="s">
        <v>3926</v>
      </c>
      <c r="X1038" s="27" t="s">
        <v>347</v>
      </c>
      <c r="Y1038" s="27"/>
      <c r="Z1038" s="27" t="s">
        <v>133</v>
      </c>
      <c r="AA1038" s="28"/>
      <c r="AB1038" s="27" t="s">
        <v>5518</v>
      </c>
      <c r="AC1038" s="29"/>
      <c r="AD1038" s="27"/>
      <c r="AE1038" s="27"/>
      <c r="AF1038" s="27">
        <v>46069.791666666701</v>
      </c>
      <c r="AG1038" s="27"/>
      <c r="AH1038" s="27"/>
      <c r="AI1038" s="27" t="s">
        <v>104</v>
      </c>
      <c r="AJ1038" s="27" t="s">
        <v>134</v>
      </c>
      <c r="AK1038" s="27" t="s">
        <v>529</v>
      </c>
      <c r="AL1038" s="27" t="s">
        <v>578</v>
      </c>
      <c r="AM1038" s="27" t="s">
        <v>108</v>
      </c>
      <c r="AN10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Amount</v>
      </c>
      <c r="AP10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0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8" s="27" t="str">
        <f>TEXT(casesIPO[[#This Row],[Created On]],"yyyy / mm")</f>
        <v>2026 / 02</v>
      </c>
      <c r="AS1038" s="27" t="str">
        <f>casesIPO[[#This Row],[Interaction Type]]</f>
        <v>Return / Replace / Scrap</v>
      </c>
      <c r="AT10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39" spans="1:46" x14ac:dyDescent="0.25">
      <c r="A1039" s="26">
        <v>46078.3499421296</v>
      </c>
      <c r="B1039" s="27" t="s">
        <v>5519</v>
      </c>
      <c r="C1039" s="27" t="s">
        <v>87</v>
      </c>
      <c r="D1039" s="27" t="s">
        <v>88</v>
      </c>
      <c r="E1039" s="27" t="s">
        <v>89</v>
      </c>
      <c r="F1039" s="27"/>
      <c r="G1039" s="27" t="s">
        <v>90</v>
      </c>
      <c r="H1039" s="27" t="s">
        <v>17</v>
      </c>
      <c r="I1039" s="27" t="s">
        <v>148</v>
      </c>
      <c r="J1039" s="27" t="s">
        <v>800</v>
      </c>
      <c r="K1039" s="27" t="s">
        <v>35</v>
      </c>
      <c r="L1039" s="27" t="s">
        <v>5520</v>
      </c>
      <c r="M1039" s="27" t="s">
        <v>5521</v>
      </c>
      <c r="N1039" s="28" t="s">
        <v>5522</v>
      </c>
      <c r="O1039" s="27" t="s">
        <v>5523</v>
      </c>
      <c r="P1039" s="27" t="s">
        <v>5524</v>
      </c>
      <c r="Q1039" s="27">
        <v>1</v>
      </c>
      <c r="R1039" s="27" t="s">
        <v>17</v>
      </c>
      <c r="S1039" s="27" t="s">
        <v>148</v>
      </c>
      <c r="T1039" s="27" t="s">
        <v>800</v>
      </c>
      <c r="U1039" s="27" t="s">
        <v>35</v>
      </c>
      <c r="V1039" s="27">
        <v>1</v>
      </c>
      <c r="W1039" s="27" t="s">
        <v>98</v>
      </c>
      <c r="X1039" s="27" t="s">
        <v>317</v>
      </c>
      <c r="Y1039" s="27"/>
      <c r="Z1039" s="27" t="s">
        <v>101</v>
      </c>
      <c r="AA1039" s="28"/>
      <c r="AB1039" s="27" t="s">
        <v>5525</v>
      </c>
      <c r="AC1039" s="29" t="s">
        <v>802</v>
      </c>
      <c r="AD1039" s="27"/>
      <c r="AE1039" s="27"/>
      <c r="AF1039" s="27">
        <v>45944.833333333299</v>
      </c>
      <c r="AG1039" s="27"/>
      <c r="AH1039" s="27"/>
      <c r="AI1039" s="27" t="s">
        <v>104</v>
      </c>
      <c r="AJ1039" s="27" t="s">
        <v>105</v>
      </c>
      <c r="AK1039" s="27" t="s">
        <v>2226</v>
      </c>
      <c r="AL1039" s="27" t="s">
        <v>408</v>
      </c>
      <c r="AM1039" s="27" t="s">
        <v>108</v>
      </c>
      <c r="AN10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0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9" s="27" t="str">
        <f>TEXT(casesIPO[[#This Row],[Created On]],"yyyy / mm")</f>
        <v>2026 / 02</v>
      </c>
      <c r="AS1039" s="27" t="str">
        <f>casesIPO[[#This Row],[Interaction Type]]</f>
        <v>Return / Replace / Scrap</v>
      </c>
      <c r="AT103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40" spans="1:46" x14ac:dyDescent="0.25">
      <c r="A1040" s="26">
        <v>46078.371099536998</v>
      </c>
      <c r="B1040" s="27" t="s">
        <v>5526</v>
      </c>
      <c r="C1040" s="27" t="s">
        <v>87</v>
      </c>
      <c r="D1040" s="27" t="s">
        <v>88</v>
      </c>
      <c r="E1040" s="27" t="s">
        <v>62</v>
      </c>
      <c r="F1040" s="27"/>
      <c r="G1040" s="27"/>
      <c r="H1040" s="27" t="s">
        <v>22</v>
      </c>
      <c r="I1040" s="27" t="s">
        <v>124</v>
      </c>
      <c r="J1040" s="27" t="s">
        <v>1018</v>
      </c>
      <c r="K1040" s="27" t="s">
        <v>30</v>
      </c>
      <c r="L1040" s="27" t="s">
        <v>5527</v>
      </c>
      <c r="M1040" s="27" t="s">
        <v>4008</v>
      </c>
      <c r="N1040" s="28" t="s">
        <v>4009</v>
      </c>
      <c r="O1040" s="27" t="s">
        <v>4010</v>
      </c>
      <c r="P1040" s="27" t="s">
        <v>4011</v>
      </c>
      <c r="Q1040" s="27">
        <v>8</v>
      </c>
      <c r="R1040" s="27" t="s">
        <v>22</v>
      </c>
      <c r="S1040" s="27" t="s">
        <v>124</v>
      </c>
      <c r="T1040" s="27" t="s">
        <v>1018</v>
      </c>
      <c r="U1040" s="27" t="s">
        <v>30</v>
      </c>
      <c r="V1040" s="27">
        <v>1</v>
      </c>
      <c r="W1040" s="27" t="s">
        <v>416</v>
      </c>
      <c r="X1040" s="27" t="s">
        <v>347</v>
      </c>
      <c r="Y1040" s="27"/>
      <c r="Z1040" s="27" t="s">
        <v>53</v>
      </c>
      <c r="AA1040" s="28"/>
      <c r="AB1040" s="27" t="s">
        <v>1492</v>
      </c>
      <c r="AC1040" s="29"/>
      <c r="AD1040" s="27"/>
      <c r="AE1040" s="27"/>
      <c r="AF1040" s="27">
        <v>46051.791666666701</v>
      </c>
      <c r="AG1040" s="27"/>
      <c r="AH1040" s="27"/>
      <c r="AI1040" s="27" t="s">
        <v>104</v>
      </c>
      <c r="AJ1040" s="27" t="s">
        <v>105</v>
      </c>
      <c r="AK1040" s="27" t="s">
        <v>1911</v>
      </c>
      <c r="AL1040" s="27" t="s">
        <v>146</v>
      </c>
      <c r="AM1040" s="27" t="s">
        <v>108</v>
      </c>
      <c r="AN10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0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0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0" s="27" t="str">
        <f>TEXT(casesIPO[[#This Row],[Created On]],"yyyy / mm")</f>
        <v>2026 / 02</v>
      </c>
      <c r="AS1040" s="27" t="str">
        <f>casesIPO[[#This Row],[Interaction Type]]</f>
        <v>Return / Replace / Scrap</v>
      </c>
      <c r="AT104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1" spans="1:46" x14ac:dyDescent="0.25">
      <c r="A1041" s="26">
        <v>46078.371099536998</v>
      </c>
      <c r="B1041" s="27" t="s">
        <v>5526</v>
      </c>
      <c r="C1041" s="27" t="s">
        <v>87</v>
      </c>
      <c r="D1041" s="27" t="s">
        <v>88</v>
      </c>
      <c r="E1041" s="27" t="s">
        <v>62</v>
      </c>
      <c r="F1041" s="27"/>
      <c r="G1041" s="27"/>
      <c r="H1041" s="27" t="s">
        <v>22</v>
      </c>
      <c r="I1041" s="27" t="s">
        <v>124</v>
      </c>
      <c r="J1041" s="27" t="s">
        <v>1018</v>
      </c>
      <c r="K1041" s="27" t="s">
        <v>30</v>
      </c>
      <c r="L1041" s="27" t="s">
        <v>5527</v>
      </c>
      <c r="M1041" s="27" t="s">
        <v>4008</v>
      </c>
      <c r="N1041" s="28" t="s">
        <v>4009</v>
      </c>
      <c r="O1041" s="27" t="s">
        <v>4010</v>
      </c>
      <c r="P1041" s="27" t="s">
        <v>4011</v>
      </c>
      <c r="Q1041" s="27">
        <v>34</v>
      </c>
      <c r="R1041" s="27" t="s">
        <v>22</v>
      </c>
      <c r="S1041" s="27" t="s">
        <v>124</v>
      </c>
      <c r="T1041" s="27" t="s">
        <v>1018</v>
      </c>
      <c r="U1041" s="27" t="s">
        <v>30</v>
      </c>
      <c r="V1041" s="27">
        <v>1</v>
      </c>
      <c r="W1041" s="27" t="s">
        <v>416</v>
      </c>
      <c r="X1041" s="27" t="s">
        <v>347</v>
      </c>
      <c r="Y1041" s="27"/>
      <c r="Z1041" s="27" t="s">
        <v>53</v>
      </c>
      <c r="AA1041" s="28"/>
      <c r="AB1041" s="27" t="s">
        <v>1492</v>
      </c>
      <c r="AC1041" s="29"/>
      <c r="AD1041" s="27"/>
      <c r="AE1041" s="27"/>
      <c r="AF1041" s="27">
        <v>46051.791666666701</v>
      </c>
      <c r="AG1041" s="27"/>
      <c r="AH1041" s="27"/>
      <c r="AI1041" s="27" t="s">
        <v>104</v>
      </c>
      <c r="AJ1041" s="27" t="s">
        <v>105</v>
      </c>
      <c r="AK1041" s="27" t="s">
        <v>1911</v>
      </c>
      <c r="AL1041" s="27" t="s">
        <v>146</v>
      </c>
      <c r="AM1041" s="27" t="s">
        <v>108</v>
      </c>
      <c r="AN10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0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0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1" s="27" t="str">
        <f>TEXT(casesIPO[[#This Row],[Created On]],"yyyy / mm")</f>
        <v>2026 / 02</v>
      </c>
      <c r="AS1041" s="27" t="str">
        <f>casesIPO[[#This Row],[Interaction Type]]</f>
        <v>Return / Replace / Scrap</v>
      </c>
      <c r="AT104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2" spans="1:46" x14ac:dyDescent="0.25">
      <c r="A1042" s="26">
        <v>46078.377094907402</v>
      </c>
      <c r="B1042" s="27" t="s">
        <v>5528</v>
      </c>
      <c r="C1042" s="27" t="s">
        <v>87</v>
      </c>
      <c r="D1042" s="27" t="s">
        <v>194</v>
      </c>
      <c r="E1042" s="27" t="s">
        <v>195</v>
      </c>
      <c r="F1042" s="27"/>
      <c r="G1042" s="27"/>
      <c r="H1042" s="27" t="s">
        <v>22</v>
      </c>
      <c r="I1042" s="27" t="s">
        <v>124</v>
      </c>
      <c r="J1042" s="27" t="s">
        <v>1018</v>
      </c>
      <c r="K1042" s="27" t="s">
        <v>1425</v>
      </c>
      <c r="L1042" s="27" t="s">
        <v>5529</v>
      </c>
      <c r="M1042" s="27" t="s">
        <v>5530</v>
      </c>
      <c r="N1042" s="28" t="s">
        <v>5531</v>
      </c>
      <c r="O1042" s="27" t="s">
        <v>5532</v>
      </c>
      <c r="P1042" s="27" t="s">
        <v>5533</v>
      </c>
      <c r="Q1042" s="27"/>
      <c r="R1042" s="27" t="s">
        <v>22</v>
      </c>
      <c r="S1042" s="27" t="s">
        <v>124</v>
      </c>
      <c r="T1042" s="27" t="s">
        <v>1018</v>
      </c>
      <c r="U1042" s="27" t="s">
        <v>1425</v>
      </c>
      <c r="V1042" s="27">
        <v>1</v>
      </c>
      <c r="W1042" s="27" t="s">
        <v>364</v>
      </c>
      <c r="X1042" s="27" t="s">
        <v>757</v>
      </c>
      <c r="Y1042" s="27"/>
      <c r="Z1042" s="27" t="s">
        <v>53</v>
      </c>
      <c r="AA1042" s="28"/>
      <c r="AB1042" s="27"/>
      <c r="AC1042" s="29"/>
      <c r="AD1042" s="27"/>
      <c r="AE1042" s="27"/>
      <c r="AF1042" s="27">
        <v>46051.791666666701</v>
      </c>
      <c r="AG1042" s="27"/>
      <c r="AH1042" s="27"/>
      <c r="AI1042" s="27" t="s">
        <v>204</v>
      </c>
      <c r="AJ1042" s="27" t="s">
        <v>105</v>
      </c>
      <c r="AK1042" s="27" t="s">
        <v>1911</v>
      </c>
      <c r="AL1042" s="27" t="s">
        <v>1911</v>
      </c>
      <c r="AM1042" s="27" t="s">
        <v>108</v>
      </c>
      <c r="AN10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0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0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2" s="27" t="str">
        <f>TEXT(casesIPO[[#This Row],[Created On]],"yyyy / mm")</f>
        <v>2026 / 02</v>
      </c>
      <c r="AS1042" s="27" t="str">
        <f>casesIPO[[#This Row],[Interaction Type]]</f>
        <v>Credit / Debit Request</v>
      </c>
      <c r="AT10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3" spans="1:46" x14ac:dyDescent="0.25">
      <c r="A1043" s="26">
        <v>46078.431400463</v>
      </c>
      <c r="B1043" s="27" t="s">
        <v>5534</v>
      </c>
      <c r="C1043" s="27" t="s">
        <v>87</v>
      </c>
      <c r="D1043" s="27" t="s">
        <v>88</v>
      </c>
      <c r="E1043" s="27" t="s">
        <v>89</v>
      </c>
      <c r="F1043" s="27"/>
      <c r="G1043" s="27" t="s">
        <v>168</v>
      </c>
      <c r="H1043" s="27" t="s">
        <v>18</v>
      </c>
      <c r="I1043" s="27" t="s">
        <v>460</v>
      </c>
      <c r="J1043" s="27" t="s">
        <v>737</v>
      </c>
      <c r="K1043" s="27" t="s">
        <v>35</v>
      </c>
      <c r="L1043" s="27" t="s">
        <v>5535</v>
      </c>
      <c r="M1043" s="27" t="s">
        <v>739</v>
      </c>
      <c r="N1043" s="28" t="s">
        <v>276</v>
      </c>
      <c r="O1043" s="27" t="s">
        <v>5536</v>
      </c>
      <c r="P1043" s="27"/>
      <c r="Q1043" s="27"/>
      <c r="R1043" s="27" t="s">
        <v>18</v>
      </c>
      <c r="S1043" s="27" t="s">
        <v>460</v>
      </c>
      <c r="T1043" s="27" t="s">
        <v>737</v>
      </c>
      <c r="U1043" s="27" t="s">
        <v>35</v>
      </c>
      <c r="V1043" s="27">
        <v>2</v>
      </c>
      <c r="W1043" s="27" t="s">
        <v>266</v>
      </c>
      <c r="X1043" s="27" t="s">
        <v>510</v>
      </c>
      <c r="Y1043" s="27"/>
      <c r="Z1043" s="27" t="s">
        <v>101</v>
      </c>
      <c r="AA1043" s="28"/>
      <c r="AB1043" s="27" t="s">
        <v>741</v>
      </c>
      <c r="AC1043" s="29" t="s">
        <v>741</v>
      </c>
      <c r="AD1043" s="27"/>
      <c r="AE1043" s="27"/>
      <c r="AF1043" s="27"/>
      <c r="AG1043" s="27">
        <v>46078.083333333299</v>
      </c>
      <c r="AH1043" s="27"/>
      <c r="AI1043" s="27" t="s">
        <v>104</v>
      </c>
      <c r="AJ1043" s="27" t="s">
        <v>105</v>
      </c>
      <c r="AK1043" s="27" t="s">
        <v>1572</v>
      </c>
      <c r="AL1043" s="27" t="s">
        <v>146</v>
      </c>
      <c r="AM1043" s="27" t="s">
        <v>108</v>
      </c>
      <c r="AN10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0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3" s="27" t="str">
        <f>TEXT(casesIPO[[#This Row],[Created On]],"yyyy / mm")</f>
        <v>2026 / 02</v>
      </c>
      <c r="AS1043" s="27" t="str">
        <f>casesIPO[[#This Row],[Interaction Type]]</f>
        <v>Return / Replace / Scrap</v>
      </c>
      <c r="AT10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44" spans="1:46" x14ac:dyDescent="0.25">
      <c r="A1044" s="26">
        <v>46078.6805439815</v>
      </c>
      <c r="B1044" s="27" t="s">
        <v>5537</v>
      </c>
      <c r="C1044" s="27" t="s">
        <v>87</v>
      </c>
      <c r="D1044" s="27" t="s">
        <v>194</v>
      </c>
      <c r="E1044" s="27" t="s">
        <v>195</v>
      </c>
      <c r="F1044" s="27"/>
      <c r="G1044" s="27"/>
      <c r="H1044" s="27" t="s">
        <v>286</v>
      </c>
      <c r="I1044" s="27" t="s">
        <v>148</v>
      </c>
      <c r="J1044" s="27" t="s">
        <v>287</v>
      </c>
      <c r="K1044" s="27" t="s">
        <v>288</v>
      </c>
      <c r="L1044" s="27" t="s">
        <v>5538</v>
      </c>
      <c r="M1044" s="27" t="s">
        <v>5539</v>
      </c>
      <c r="N1044" s="28" t="s">
        <v>5540</v>
      </c>
      <c r="O1044" s="27" t="s">
        <v>5541</v>
      </c>
      <c r="P1044" s="27" t="s">
        <v>5542</v>
      </c>
      <c r="Q1044" s="27">
        <v>3</v>
      </c>
      <c r="R1044" s="27" t="s">
        <v>286</v>
      </c>
      <c r="S1044" s="27" t="s">
        <v>148</v>
      </c>
      <c r="T1044" s="27" t="s">
        <v>287</v>
      </c>
      <c r="U1044" s="27" t="s">
        <v>288</v>
      </c>
      <c r="V1044" s="27">
        <v>1</v>
      </c>
      <c r="W1044" s="27" t="s">
        <v>364</v>
      </c>
      <c r="X1044" s="27" t="s">
        <v>365</v>
      </c>
      <c r="Y1044" s="27"/>
      <c r="Z1044" s="27" t="s">
        <v>53</v>
      </c>
      <c r="AA1044" s="28"/>
      <c r="AB1044" s="27"/>
      <c r="AC1044" s="29"/>
      <c r="AD1044" s="27"/>
      <c r="AE1044" s="27"/>
      <c r="AF1044" s="27">
        <v>46072.791666666701</v>
      </c>
      <c r="AG1044" s="27"/>
      <c r="AH1044" s="27"/>
      <c r="AI1044" s="27" t="s">
        <v>204</v>
      </c>
      <c r="AJ1044" s="27" t="s">
        <v>105</v>
      </c>
      <c r="AK1044" s="27" t="s">
        <v>2035</v>
      </c>
      <c r="AL1044" s="27" t="s">
        <v>2035</v>
      </c>
      <c r="AM1044" s="27" t="s">
        <v>299</v>
      </c>
      <c r="AN10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0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0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4" s="27" t="str">
        <f>TEXT(casesIPO[[#This Row],[Created On]],"yyyy / mm")</f>
        <v>2026 / 02</v>
      </c>
      <c r="AS1044" s="27" t="str">
        <f>casesIPO[[#This Row],[Interaction Type]]</f>
        <v>Credit / Debit Request</v>
      </c>
      <c r="AT10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5" spans="1:46" x14ac:dyDescent="0.25">
      <c r="A1045" s="26">
        <v>46078.6805439815</v>
      </c>
      <c r="B1045" s="27" t="s">
        <v>5537</v>
      </c>
      <c r="C1045" s="27" t="s">
        <v>87</v>
      </c>
      <c r="D1045" s="27" t="s">
        <v>194</v>
      </c>
      <c r="E1045" s="27" t="s">
        <v>195</v>
      </c>
      <c r="F1045" s="27"/>
      <c r="G1045" s="27"/>
      <c r="H1045" s="27" t="s">
        <v>286</v>
      </c>
      <c r="I1045" s="27" t="s">
        <v>148</v>
      </c>
      <c r="J1045" s="27" t="s">
        <v>287</v>
      </c>
      <c r="K1045" s="27" t="s">
        <v>288</v>
      </c>
      <c r="L1045" s="27" t="s">
        <v>5538</v>
      </c>
      <c r="M1045" s="27" t="s">
        <v>5539</v>
      </c>
      <c r="N1045" s="28" t="s">
        <v>5540</v>
      </c>
      <c r="O1045" s="27" t="s">
        <v>5541</v>
      </c>
      <c r="P1045" s="27" t="s">
        <v>5542</v>
      </c>
      <c r="Q1045" s="27">
        <v>4</v>
      </c>
      <c r="R1045" s="27" t="s">
        <v>286</v>
      </c>
      <c r="S1045" s="27" t="s">
        <v>148</v>
      </c>
      <c r="T1045" s="27" t="s">
        <v>287</v>
      </c>
      <c r="U1045" s="27" t="s">
        <v>288</v>
      </c>
      <c r="V1045" s="27">
        <v>1</v>
      </c>
      <c r="W1045" s="27" t="s">
        <v>364</v>
      </c>
      <c r="X1045" s="27" t="s">
        <v>365</v>
      </c>
      <c r="Y1045" s="27"/>
      <c r="Z1045" s="27" t="s">
        <v>53</v>
      </c>
      <c r="AA1045" s="28"/>
      <c r="AB1045" s="27"/>
      <c r="AC1045" s="29"/>
      <c r="AD1045" s="27"/>
      <c r="AE1045" s="27"/>
      <c r="AF1045" s="27">
        <v>46072.791666666701</v>
      </c>
      <c r="AG1045" s="27"/>
      <c r="AH1045" s="27"/>
      <c r="AI1045" s="27" t="s">
        <v>204</v>
      </c>
      <c r="AJ1045" s="27" t="s">
        <v>105</v>
      </c>
      <c r="AK1045" s="27" t="s">
        <v>2035</v>
      </c>
      <c r="AL1045" s="27" t="s">
        <v>2035</v>
      </c>
      <c r="AM1045" s="27" t="s">
        <v>299</v>
      </c>
      <c r="AN10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0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0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5" s="27" t="str">
        <f>TEXT(casesIPO[[#This Row],[Created On]],"yyyy / mm")</f>
        <v>2026 / 02</v>
      </c>
      <c r="AS1045" s="27" t="str">
        <f>casesIPO[[#This Row],[Interaction Type]]</f>
        <v>Credit / Debit Request</v>
      </c>
      <c r="AT10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6" spans="1:46" x14ac:dyDescent="0.25">
      <c r="A1046" s="26">
        <v>46078.6805439815</v>
      </c>
      <c r="B1046" s="27" t="s">
        <v>5537</v>
      </c>
      <c r="C1046" s="27" t="s">
        <v>87</v>
      </c>
      <c r="D1046" s="27" t="s">
        <v>194</v>
      </c>
      <c r="E1046" s="27" t="s">
        <v>195</v>
      </c>
      <c r="F1046" s="27"/>
      <c r="G1046" s="27"/>
      <c r="H1046" s="27" t="s">
        <v>286</v>
      </c>
      <c r="I1046" s="27" t="s">
        <v>148</v>
      </c>
      <c r="J1046" s="27" t="s">
        <v>287</v>
      </c>
      <c r="K1046" s="27" t="s">
        <v>288</v>
      </c>
      <c r="L1046" s="27" t="s">
        <v>5538</v>
      </c>
      <c r="M1046" s="27" t="s">
        <v>5539</v>
      </c>
      <c r="N1046" s="28" t="s">
        <v>5540</v>
      </c>
      <c r="O1046" s="27" t="s">
        <v>5541</v>
      </c>
      <c r="P1046" s="27" t="s">
        <v>5542</v>
      </c>
      <c r="Q1046" s="27">
        <v>7</v>
      </c>
      <c r="R1046" s="27" t="s">
        <v>286</v>
      </c>
      <c r="S1046" s="27" t="s">
        <v>148</v>
      </c>
      <c r="T1046" s="27" t="s">
        <v>287</v>
      </c>
      <c r="U1046" s="27" t="s">
        <v>288</v>
      </c>
      <c r="V1046" s="27">
        <v>1</v>
      </c>
      <c r="W1046" s="27" t="s">
        <v>364</v>
      </c>
      <c r="X1046" s="27" t="s">
        <v>365</v>
      </c>
      <c r="Y1046" s="27"/>
      <c r="Z1046" s="27" t="s">
        <v>53</v>
      </c>
      <c r="AA1046" s="28"/>
      <c r="AB1046" s="27"/>
      <c r="AC1046" s="29"/>
      <c r="AD1046" s="27"/>
      <c r="AE1046" s="27"/>
      <c r="AF1046" s="27">
        <v>46072.791666666701</v>
      </c>
      <c r="AG1046" s="27"/>
      <c r="AH1046" s="27"/>
      <c r="AI1046" s="27" t="s">
        <v>204</v>
      </c>
      <c r="AJ1046" s="27" t="s">
        <v>105</v>
      </c>
      <c r="AK1046" s="27" t="s">
        <v>2035</v>
      </c>
      <c r="AL1046" s="27" t="s">
        <v>2035</v>
      </c>
      <c r="AM1046" s="27" t="s">
        <v>299</v>
      </c>
      <c r="AN10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0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0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6" s="27" t="str">
        <f>TEXT(casesIPO[[#This Row],[Created On]],"yyyy / mm")</f>
        <v>2026 / 02</v>
      </c>
      <c r="AS1046" s="27" t="str">
        <f>casesIPO[[#This Row],[Interaction Type]]</f>
        <v>Credit / Debit Request</v>
      </c>
      <c r="AT10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7" spans="1:46" x14ac:dyDescent="0.25">
      <c r="A1047" s="26">
        <v>46078.6805439815</v>
      </c>
      <c r="B1047" s="27" t="s">
        <v>5537</v>
      </c>
      <c r="C1047" s="27" t="s">
        <v>87</v>
      </c>
      <c r="D1047" s="27" t="s">
        <v>194</v>
      </c>
      <c r="E1047" s="27" t="s">
        <v>195</v>
      </c>
      <c r="F1047" s="27"/>
      <c r="G1047" s="27"/>
      <c r="H1047" s="27" t="s">
        <v>286</v>
      </c>
      <c r="I1047" s="27" t="s">
        <v>148</v>
      </c>
      <c r="J1047" s="27" t="s">
        <v>287</v>
      </c>
      <c r="K1047" s="27" t="s">
        <v>288</v>
      </c>
      <c r="L1047" s="27" t="s">
        <v>5538</v>
      </c>
      <c r="M1047" s="27" t="s">
        <v>5539</v>
      </c>
      <c r="N1047" s="28" t="s">
        <v>5540</v>
      </c>
      <c r="O1047" s="27" t="s">
        <v>5541</v>
      </c>
      <c r="P1047" s="27" t="s">
        <v>5542</v>
      </c>
      <c r="Q1047" s="27">
        <v>8</v>
      </c>
      <c r="R1047" s="27" t="s">
        <v>286</v>
      </c>
      <c r="S1047" s="27" t="s">
        <v>148</v>
      </c>
      <c r="T1047" s="27" t="s">
        <v>287</v>
      </c>
      <c r="U1047" s="27" t="s">
        <v>288</v>
      </c>
      <c r="V1047" s="27">
        <v>1</v>
      </c>
      <c r="W1047" s="27" t="s">
        <v>364</v>
      </c>
      <c r="X1047" s="27" t="s">
        <v>365</v>
      </c>
      <c r="Y1047" s="27"/>
      <c r="Z1047" s="27" t="s">
        <v>53</v>
      </c>
      <c r="AA1047" s="28"/>
      <c r="AB1047" s="27"/>
      <c r="AC1047" s="29"/>
      <c r="AD1047" s="27"/>
      <c r="AE1047" s="27"/>
      <c r="AF1047" s="27">
        <v>46072.791666666701</v>
      </c>
      <c r="AG1047" s="27"/>
      <c r="AH1047" s="27"/>
      <c r="AI1047" s="27" t="s">
        <v>204</v>
      </c>
      <c r="AJ1047" s="27" t="s">
        <v>105</v>
      </c>
      <c r="AK1047" s="27" t="s">
        <v>2035</v>
      </c>
      <c r="AL1047" s="27" t="s">
        <v>2035</v>
      </c>
      <c r="AM1047" s="27" t="s">
        <v>299</v>
      </c>
      <c r="AN10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0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0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7" s="27" t="str">
        <f>TEXT(casesIPO[[#This Row],[Created On]],"yyyy / mm")</f>
        <v>2026 / 02</v>
      </c>
      <c r="AS1047" s="27" t="str">
        <f>casesIPO[[#This Row],[Interaction Type]]</f>
        <v>Credit / Debit Request</v>
      </c>
      <c r="AT104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8" spans="1:46" x14ac:dyDescent="0.25">
      <c r="A1048" s="26">
        <v>46078.713460648098</v>
      </c>
      <c r="B1048" s="27" t="s">
        <v>5543</v>
      </c>
      <c r="C1048" s="27" t="s">
        <v>87</v>
      </c>
      <c r="D1048" s="27" t="s">
        <v>88</v>
      </c>
      <c r="E1048" s="27" t="s">
        <v>62</v>
      </c>
      <c r="F1048" s="27"/>
      <c r="G1048" s="27"/>
      <c r="H1048" s="27" t="s">
        <v>14</v>
      </c>
      <c r="I1048" s="27" t="s">
        <v>182</v>
      </c>
      <c r="J1048" s="27" t="s">
        <v>1212</v>
      </c>
      <c r="K1048" s="27" t="s">
        <v>34</v>
      </c>
      <c r="L1048" s="27" t="s">
        <v>5544</v>
      </c>
      <c r="M1048" s="27" t="s">
        <v>471</v>
      </c>
      <c r="N1048" s="28" t="s">
        <v>5545</v>
      </c>
      <c r="O1048" s="27" t="s">
        <v>5546</v>
      </c>
      <c r="P1048" s="27" t="s">
        <v>5545</v>
      </c>
      <c r="Q1048" s="27">
        <v>2</v>
      </c>
      <c r="R1048" s="27" t="s">
        <v>14</v>
      </c>
      <c r="S1048" s="27" t="s">
        <v>182</v>
      </c>
      <c r="T1048" s="27" t="s">
        <v>1212</v>
      </c>
      <c r="U1048" s="27" t="s">
        <v>34</v>
      </c>
      <c r="V1048" s="27">
        <v>1</v>
      </c>
      <c r="W1048" s="27" t="s">
        <v>618</v>
      </c>
      <c r="X1048" s="27" t="s">
        <v>619</v>
      </c>
      <c r="Y1048" s="27"/>
      <c r="Z1048" s="27" t="s">
        <v>53</v>
      </c>
      <c r="AA1048" s="28"/>
      <c r="AB1048" s="27" t="s">
        <v>5547</v>
      </c>
      <c r="AC1048" s="29"/>
      <c r="AD1048" s="27"/>
      <c r="AE1048" s="27"/>
      <c r="AF1048" s="27">
        <v>46036.791666666701</v>
      </c>
      <c r="AG1048" s="27"/>
      <c r="AH1048" s="27"/>
      <c r="AI1048" s="27" t="s">
        <v>419</v>
      </c>
      <c r="AJ1048" s="27" t="s">
        <v>134</v>
      </c>
      <c r="AK1048" s="27" t="s">
        <v>106</v>
      </c>
      <c r="AL1048" s="27" t="s">
        <v>695</v>
      </c>
      <c r="AM1048" s="27" t="s">
        <v>108</v>
      </c>
      <c r="AN10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0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0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8" s="27" t="str">
        <f>TEXT(casesIPO[[#This Row],[Created On]],"yyyy / mm")</f>
        <v>2026 / 02</v>
      </c>
      <c r="AS1048" s="27" t="str">
        <f>casesIPO[[#This Row],[Interaction Type]]</f>
        <v>Return / Replace / Scrap</v>
      </c>
      <c r="AT10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9" spans="1:46" x14ac:dyDescent="0.25">
      <c r="A1049" s="26">
        <v>46079.304490740702</v>
      </c>
      <c r="B1049" s="27" t="s">
        <v>5548</v>
      </c>
      <c r="C1049" s="27" t="s">
        <v>87</v>
      </c>
      <c r="D1049" s="27" t="s">
        <v>88</v>
      </c>
      <c r="E1049" s="27" t="s">
        <v>89</v>
      </c>
      <c r="F1049" s="27"/>
      <c r="G1049" s="27" t="s">
        <v>90</v>
      </c>
      <c r="H1049" s="27" t="s">
        <v>23</v>
      </c>
      <c r="I1049" s="27" t="s">
        <v>91</v>
      </c>
      <c r="J1049" s="27" t="s">
        <v>251</v>
      </c>
      <c r="K1049" s="27" t="s">
        <v>33</v>
      </c>
      <c r="L1049" s="27" t="s">
        <v>5549</v>
      </c>
      <c r="M1049" s="27" t="s">
        <v>393</v>
      </c>
      <c r="N1049" s="28" t="s">
        <v>5550</v>
      </c>
      <c r="O1049" s="27" t="s">
        <v>5551</v>
      </c>
      <c r="P1049" s="27" t="s">
        <v>5552</v>
      </c>
      <c r="Q1049" s="27">
        <v>1</v>
      </c>
      <c r="R1049" s="27" t="s">
        <v>23</v>
      </c>
      <c r="S1049" s="27" t="s">
        <v>91</v>
      </c>
      <c r="T1049" s="27" t="s">
        <v>251</v>
      </c>
      <c r="U1049" s="27" t="s">
        <v>33</v>
      </c>
      <c r="V1049" s="27">
        <v>1</v>
      </c>
      <c r="W1049" s="27" t="s">
        <v>98</v>
      </c>
      <c r="X1049" s="27" t="s">
        <v>544</v>
      </c>
      <c r="Y1049" s="27" t="s">
        <v>545</v>
      </c>
      <c r="Z1049" s="27" t="s">
        <v>101</v>
      </c>
      <c r="AA1049" s="28"/>
      <c r="AB1049" s="27" t="s">
        <v>5553</v>
      </c>
      <c r="AC1049" s="29" t="s">
        <v>3050</v>
      </c>
      <c r="AD1049" s="27"/>
      <c r="AE1049" s="27"/>
      <c r="AF1049" s="27">
        <v>45774.833333333299</v>
      </c>
      <c r="AG1049" s="27"/>
      <c r="AH1049" s="27"/>
      <c r="AI1049" s="27" t="s">
        <v>104</v>
      </c>
      <c r="AJ1049" s="27" t="s">
        <v>105</v>
      </c>
      <c r="AK1049" s="27" t="s">
        <v>106</v>
      </c>
      <c r="AL1049" s="27" t="s">
        <v>877</v>
      </c>
      <c r="AM1049" s="27" t="s">
        <v>108</v>
      </c>
      <c r="AN10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10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1049" s="27" t="str">
        <f>TEXT(casesIPO[[#This Row],[Created On]],"yyyy / mm")</f>
        <v>2026 / 02</v>
      </c>
      <c r="AS1049" s="27" t="str">
        <f>casesIPO[[#This Row],[Interaction Type]]</f>
        <v>Return / Replace / Scrap</v>
      </c>
      <c r="AT104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50" spans="1:46" x14ac:dyDescent="0.25">
      <c r="A1050" s="26">
        <v>46079.449247685203</v>
      </c>
      <c r="B1050" s="27" t="s">
        <v>5554</v>
      </c>
      <c r="C1050" s="27" t="s">
        <v>87</v>
      </c>
      <c r="D1050" s="27" t="s">
        <v>88</v>
      </c>
      <c r="E1050" s="27" t="s">
        <v>110</v>
      </c>
      <c r="F1050" s="27"/>
      <c r="G1050" s="27"/>
      <c r="H1050" s="27" t="s">
        <v>12</v>
      </c>
      <c r="I1050" s="27" t="s">
        <v>111</v>
      </c>
      <c r="J1050" s="27" t="s">
        <v>923</v>
      </c>
      <c r="K1050" s="27" t="s">
        <v>33</v>
      </c>
      <c r="L1050" s="27" t="s">
        <v>5555</v>
      </c>
      <c r="M1050" s="27" t="s">
        <v>5556</v>
      </c>
      <c r="N1050" s="28" t="s">
        <v>5557</v>
      </c>
      <c r="O1050" s="27" t="s">
        <v>5558</v>
      </c>
      <c r="P1050" s="27" t="s">
        <v>5559</v>
      </c>
      <c r="Q1050" s="27">
        <v>5</v>
      </c>
      <c r="R1050" s="27" t="s">
        <v>12</v>
      </c>
      <c r="S1050" s="27" t="s">
        <v>111</v>
      </c>
      <c r="T1050" s="27" t="s">
        <v>923</v>
      </c>
      <c r="U1050" s="27" t="s">
        <v>33</v>
      </c>
      <c r="V1050" s="27">
        <v>1</v>
      </c>
      <c r="W1050" s="27" t="s">
        <v>155</v>
      </c>
      <c r="X1050" s="27" t="s">
        <v>156</v>
      </c>
      <c r="Y1050" s="27"/>
      <c r="Z1050" s="27" t="s">
        <v>101</v>
      </c>
      <c r="AA1050" s="28"/>
      <c r="AB1050" s="27" t="s">
        <v>1312</v>
      </c>
      <c r="AC1050" s="29"/>
      <c r="AD1050" s="27"/>
      <c r="AE1050" s="27"/>
      <c r="AF1050" s="27">
        <v>46078.791666666701</v>
      </c>
      <c r="AG1050" s="27"/>
      <c r="AH1050" s="27"/>
      <c r="AI1050" s="27" t="s">
        <v>104</v>
      </c>
      <c r="AJ1050" s="27" t="s">
        <v>105</v>
      </c>
      <c r="AK1050" s="27" t="s">
        <v>356</v>
      </c>
      <c r="AL1050" s="27" t="s">
        <v>122</v>
      </c>
      <c r="AM1050" s="27" t="s">
        <v>108</v>
      </c>
      <c r="AN10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0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0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0" s="27" t="str">
        <f>TEXT(casesIPO[[#This Row],[Created On]],"yyyy / mm")</f>
        <v>2026 / 02</v>
      </c>
      <c r="AS1050" s="27" t="str">
        <f>casesIPO[[#This Row],[Interaction Type]]</f>
        <v>Return / Replace / Scrap</v>
      </c>
      <c r="AT10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51" spans="1:46" x14ac:dyDescent="0.25">
      <c r="A1051" s="26">
        <v>46079.481469907398</v>
      </c>
      <c r="B1051" s="27" t="s">
        <v>5560</v>
      </c>
      <c r="C1051" s="27" t="s">
        <v>87</v>
      </c>
      <c r="D1051" s="27" t="s">
        <v>88</v>
      </c>
      <c r="E1051" s="27" t="s">
        <v>110</v>
      </c>
      <c r="F1051" s="27"/>
      <c r="G1051" s="27"/>
      <c r="H1051" s="27" t="s">
        <v>5390</v>
      </c>
      <c r="I1051" s="27" t="s">
        <v>111</v>
      </c>
      <c r="J1051" s="27" t="s">
        <v>5391</v>
      </c>
      <c r="K1051" s="27" t="s">
        <v>33</v>
      </c>
      <c r="L1051" s="27" t="s">
        <v>5561</v>
      </c>
      <c r="M1051" s="27" t="s">
        <v>5562</v>
      </c>
      <c r="N1051" s="28" t="s">
        <v>5563</v>
      </c>
      <c r="O1051" s="27" t="s">
        <v>5564</v>
      </c>
      <c r="P1051" s="27" t="s">
        <v>5565</v>
      </c>
      <c r="Q1051" s="27">
        <v>1</v>
      </c>
      <c r="R1051" s="27" t="s">
        <v>5390</v>
      </c>
      <c r="S1051" s="27" t="s">
        <v>111</v>
      </c>
      <c r="T1051" s="27" t="s">
        <v>5391</v>
      </c>
      <c r="U1051" s="27" t="s">
        <v>33</v>
      </c>
      <c r="V1051" s="27">
        <v>1</v>
      </c>
      <c r="W1051" s="27" t="s">
        <v>155</v>
      </c>
      <c r="X1051" s="27" t="s">
        <v>156</v>
      </c>
      <c r="Y1051" s="27"/>
      <c r="Z1051" s="27" t="s">
        <v>101</v>
      </c>
      <c r="AA1051" s="28"/>
      <c r="AB1051" s="27" t="s">
        <v>5566</v>
      </c>
      <c r="AC1051" s="29"/>
      <c r="AD1051" s="27"/>
      <c r="AE1051" s="27"/>
      <c r="AF1051" s="27">
        <v>46072.791666666701</v>
      </c>
      <c r="AG1051" s="27"/>
      <c r="AH1051" s="27"/>
      <c r="AI1051" s="27" t="s">
        <v>104</v>
      </c>
      <c r="AJ1051" s="27" t="s">
        <v>105</v>
      </c>
      <c r="AK1051" s="27" t="s">
        <v>356</v>
      </c>
      <c r="AL1051" s="27" t="s">
        <v>382</v>
      </c>
      <c r="AM1051" s="27" t="s">
        <v>108</v>
      </c>
      <c r="AN10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Soss</v>
      </c>
      <c r="AO10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0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0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1" s="27" t="str">
        <f>TEXT(casesIPO[[#This Row],[Created On]],"yyyy / mm")</f>
        <v>2026 / 02</v>
      </c>
      <c r="AS1051" s="27" t="str">
        <f>casesIPO[[#This Row],[Interaction Type]]</f>
        <v>Return / Replace / Scrap</v>
      </c>
      <c r="AT10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52" spans="1:46" x14ac:dyDescent="0.25">
      <c r="A1052" s="26">
        <v>46080.403645833299</v>
      </c>
      <c r="B1052" s="27" t="s">
        <v>5567</v>
      </c>
      <c r="C1052" s="27" t="s">
        <v>87</v>
      </c>
      <c r="D1052" s="27" t="s">
        <v>88</v>
      </c>
      <c r="E1052" s="27" t="s">
        <v>285</v>
      </c>
      <c r="F1052" s="27"/>
      <c r="G1052" s="27"/>
      <c r="H1052" s="27" t="s">
        <v>17</v>
      </c>
      <c r="I1052" s="27" t="s">
        <v>148</v>
      </c>
      <c r="J1052" s="27" t="s">
        <v>636</v>
      </c>
      <c r="K1052" s="27" t="s">
        <v>35</v>
      </c>
      <c r="L1052" s="27" t="s">
        <v>5568</v>
      </c>
      <c r="M1052" s="27" t="s">
        <v>5569</v>
      </c>
      <c r="N1052" s="28" t="s">
        <v>5570</v>
      </c>
      <c r="O1052" s="27" t="s">
        <v>5571</v>
      </c>
      <c r="P1052" s="27" t="s">
        <v>5572</v>
      </c>
      <c r="Q1052" s="27">
        <v>14</v>
      </c>
      <c r="R1052" s="27" t="s">
        <v>17</v>
      </c>
      <c r="S1052" s="27" t="s">
        <v>148</v>
      </c>
      <c r="T1052" s="27" t="s">
        <v>636</v>
      </c>
      <c r="U1052" s="27" t="s">
        <v>35</v>
      </c>
      <c r="V1052" s="27">
        <v>100</v>
      </c>
      <c r="W1052" s="27" t="s">
        <v>300</v>
      </c>
      <c r="X1052" s="27" t="s">
        <v>301</v>
      </c>
      <c r="Y1052" s="27"/>
      <c r="Z1052" s="27" t="s">
        <v>296</v>
      </c>
      <c r="AA1052" s="28"/>
      <c r="AB1052" s="27" t="s">
        <v>5573</v>
      </c>
      <c r="AC1052" s="29"/>
      <c r="AD1052" s="27"/>
      <c r="AE1052" s="27"/>
      <c r="AF1052" s="27">
        <v>46073</v>
      </c>
      <c r="AG1052" s="27"/>
      <c r="AH1052" s="27"/>
      <c r="AI1052" s="27" t="s">
        <v>104</v>
      </c>
      <c r="AJ1052" s="27" t="s">
        <v>105</v>
      </c>
      <c r="AK1052" s="27" t="s">
        <v>578</v>
      </c>
      <c r="AL1052" s="27" t="s">
        <v>578</v>
      </c>
      <c r="AM1052" s="27" t="s">
        <v>108</v>
      </c>
      <c r="AN10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10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10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2" s="27" t="str">
        <f>TEXT(casesIPO[[#This Row],[Created On]],"yyyy / mm")</f>
        <v>2026 / 02</v>
      </c>
      <c r="AS1052" s="27" t="str">
        <f>casesIPO[[#This Row],[Interaction Type]]</f>
        <v>Return / Replace / Scrap</v>
      </c>
      <c r="AT10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53" spans="1:46" x14ac:dyDescent="0.25">
      <c r="A1053" s="26">
        <v>46080.408356481501</v>
      </c>
      <c r="B1053" s="27" t="s">
        <v>5574</v>
      </c>
      <c r="C1053" s="27" t="s">
        <v>87</v>
      </c>
      <c r="D1053" s="27" t="s">
        <v>88</v>
      </c>
      <c r="E1053" s="27" t="s">
        <v>62</v>
      </c>
      <c r="F1053" s="27"/>
      <c r="G1053" s="27"/>
      <c r="H1053" s="27" t="s">
        <v>720</v>
      </c>
      <c r="I1053" s="27" t="s">
        <v>148</v>
      </c>
      <c r="J1053" s="27" t="s">
        <v>1828</v>
      </c>
      <c r="K1053" s="27" t="s">
        <v>31</v>
      </c>
      <c r="L1053" s="27" t="s">
        <v>5575</v>
      </c>
      <c r="M1053" s="27" t="s">
        <v>5576</v>
      </c>
      <c r="N1053" s="28" t="s">
        <v>5577</v>
      </c>
      <c r="O1053" s="27" t="s">
        <v>5578</v>
      </c>
      <c r="P1053" s="27" t="s">
        <v>5579</v>
      </c>
      <c r="Q1053" s="27">
        <v>3</v>
      </c>
      <c r="R1053" s="27" t="s">
        <v>720</v>
      </c>
      <c r="S1053" s="27" t="s">
        <v>148</v>
      </c>
      <c r="T1053" s="27" t="s">
        <v>1828</v>
      </c>
      <c r="U1053" s="27" t="s">
        <v>31</v>
      </c>
      <c r="V1053" s="27">
        <v>1</v>
      </c>
      <c r="W1053" s="27" t="s">
        <v>416</v>
      </c>
      <c r="X1053" s="27" t="s">
        <v>417</v>
      </c>
      <c r="Y1053" s="27"/>
      <c r="Z1053" s="27" t="s">
        <v>53</v>
      </c>
      <c r="AA1053" s="28"/>
      <c r="AB1053" s="27" t="s">
        <v>5580</v>
      </c>
      <c r="AC1053" s="29"/>
      <c r="AD1053" s="27"/>
      <c r="AE1053" s="27"/>
      <c r="AF1053" s="27">
        <v>45967</v>
      </c>
      <c r="AG1053" s="27"/>
      <c r="AH1053" s="27"/>
      <c r="AI1053" s="27" t="s">
        <v>419</v>
      </c>
      <c r="AJ1053" s="27" t="s">
        <v>134</v>
      </c>
      <c r="AK1053" s="27" t="s">
        <v>578</v>
      </c>
      <c r="AL1053" s="27" t="s">
        <v>578</v>
      </c>
      <c r="AM1053" s="27" t="s">
        <v>108</v>
      </c>
      <c r="AN10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3" s="27" t="str">
        <f>TEXT(casesIPO[[#This Row],[Created On]],"yyyy / mm")</f>
        <v>2026 / 02</v>
      </c>
      <c r="AS1053" s="27" t="str">
        <f>casesIPO[[#This Row],[Interaction Type]]</f>
        <v>Return / Replace / Scrap</v>
      </c>
      <c r="AT10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54" spans="1:46" x14ac:dyDescent="0.25">
      <c r="A1054" s="26">
        <v>46080.408356481501</v>
      </c>
      <c r="B1054" s="27" t="s">
        <v>5574</v>
      </c>
      <c r="C1054" s="27" t="s">
        <v>87</v>
      </c>
      <c r="D1054" s="27" t="s">
        <v>88</v>
      </c>
      <c r="E1054" s="27" t="s">
        <v>62</v>
      </c>
      <c r="F1054" s="27"/>
      <c r="G1054" s="27"/>
      <c r="H1054" s="27" t="s">
        <v>720</v>
      </c>
      <c r="I1054" s="27" t="s">
        <v>148</v>
      </c>
      <c r="J1054" s="27" t="s">
        <v>1828</v>
      </c>
      <c r="K1054" s="27" t="s">
        <v>31</v>
      </c>
      <c r="L1054" s="27" t="s">
        <v>5575</v>
      </c>
      <c r="M1054" s="27" t="s">
        <v>5576</v>
      </c>
      <c r="N1054" s="28" t="s">
        <v>5577</v>
      </c>
      <c r="O1054" s="27" t="s">
        <v>5578</v>
      </c>
      <c r="P1054" s="27" t="s">
        <v>5579</v>
      </c>
      <c r="Q1054" s="27">
        <v>4</v>
      </c>
      <c r="R1054" s="27" t="s">
        <v>720</v>
      </c>
      <c r="S1054" s="27" t="s">
        <v>148</v>
      </c>
      <c r="T1054" s="27" t="s">
        <v>1828</v>
      </c>
      <c r="U1054" s="27" t="s">
        <v>31</v>
      </c>
      <c r="V1054" s="27">
        <v>1</v>
      </c>
      <c r="W1054" s="27" t="s">
        <v>416</v>
      </c>
      <c r="X1054" s="27" t="s">
        <v>417</v>
      </c>
      <c r="Y1054" s="27"/>
      <c r="Z1054" s="27" t="s">
        <v>53</v>
      </c>
      <c r="AA1054" s="28"/>
      <c r="AB1054" s="27" t="s">
        <v>5581</v>
      </c>
      <c r="AC1054" s="29"/>
      <c r="AD1054" s="27"/>
      <c r="AE1054" s="27"/>
      <c r="AF1054" s="27">
        <v>45967</v>
      </c>
      <c r="AG1054" s="27"/>
      <c r="AH1054" s="27"/>
      <c r="AI1054" s="27" t="s">
        <v>419</v>
      </c>
      <c r="AJ1054" s="27" t="s">
        <v>134</v>
      </c>
      <c r="AK1054" s="27" t="s">
        <v>578</v>
      </c>
      <c r="AL1054" s="27" t="s">
        <v>578</v>
      </c>
      <c r="AM1054" s="27" t="s">
        <v>108</v>
      </c>
      <c r="AN10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4" s="27" t="str">
        <f>TEXT(casesIPO[[#This Row],[Created On]],"yyyy / mm")</f>
        <v>2026 / 02</v>
      </c>
      <c r="AS1054" s="27" t="str">
        <f>casesIPO[[#This Row],[Interaction Type]]</f>
        <v>Return / Replace / Scrap</v>
      </c>
      <c r="AT105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55" spans="1:46" x14ac:dyDescent="0.25">
      <c r="A1055" s="26">
        <v>46080.408356481501</v>
      </c>
      <c r="B1055" s="27" t="s">
        <v>5574</v>
      </c>
      <c r="C1055" s="27" t="s">
        <v>87</v>
      </c>
      <c r="D1055" s="27" t="s">
        <v>88</v>
      </c>
      <c r="E1055" s="27" t="s">
        <v>62</v>
      </c>
      <c r="F1055" s="27"/>
      <c r="G1055" s="27"/>
      <c r="H1055" s="27" t="s">
        <v>720</v>
      </c>
      <c r="I1055" s="27" t="s">
        <v>148</v>
      </c>
      <c r="J1055" s="27" t="s">
        <v>1828</v>
      </c>
      <c r="K1055" s="27" t="s">
        <v>31</v>
      </c>
      <c r="L1055" s="27" t="s">
        <v>5575</v>
      </c>
      <c r="M1055" s="27" t="s">
        <v>5576</v>
      </c>
      <c r="N1055" s="28" t="s">
        <v>5577</v>
      </c>
      <c r="O1055" s="27" t="s">
        <v>5578</v>
      </c>
      <c r="P1055" s="27" t="s">
        <v>5579</v>
      </c>
      <c r="Q1055" s="27">
        <v>5</v>
      </c>
      <c r="R1055" s="27" t="s">
        <v>720</v>
      </c>
      <c r="S1055" s="27" t="s">
        <v>148</v>
      </c>
      <c r="T1055" s="27" t="s">
        <v>1828</v>
      </c>
      <c r="U1055" s="27" t="s">
        <v>31</v>
      </c>
      <c r="V1055" s="27">
        <v>1</v>
      </c>
      <c r="W1055" s="27" t="s">
        <v>416</v>
      </c>
      <c r="X1055" s="27" t="s">
        <v>417</v>
      </c>
      <c r="Y1055" s="27"/>
      <c r="Z1055" s="27" t="s">
        <v>53</v>
      </c>
      <c r="AA1055" s="28"/>
      <c r="AB1055" s="27" t="s">
        <v>5582</v>
      </c>
      <c r="AC1055" s="29"/>
      <c r="AD1055" s="27"/>
      <c r="AE1055" s="27"/>
      <c r="AF1055" s="27">
        <v>45967</v>
      </c>
      <c r="AG1055" s="27"/>
      <c r="AH1055" s="27"/>
      <c r="AI1055" s="27" t="s">
        <v>419</v>
      </c>
      <c r="AJ1055" s="27" t="s">
        <v>134</v>
      </c>
      <c r="AK1055" s="27" t="s">
        <v>578</v>
      </c>
      <c r="AL1055" s="27" t="s">
        <v>578</v>
      </c>
      <c r="AM1055" s="27" t="s">
        <v>108</v>
      </c>
      <c r="AN10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5" s="27" t="str">
        <f>TEXT(casesIPO[[#This Row],[Created On]],"yyyy / mm")</f>
        <v>2026 / 02</v>
      </c>
      <c r="AS1055" s="27" t="str">
        <f>casesIPO[[#This Row],[Interaction Type]]</f>
        <v>Return / Replace / Scrap</v>
      </c>
      <c r="AT105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56" spans="1:46" x14ac:dyDescent="0.25">
      <c r="A1056" s="26">
        <v>46080.408356481501</v>
      </c>
      <c r="B1056" s="27" t="s">
        <v>5574</v>
      </c>
      <c r="C1056" s="27" t="s">
        <v>87</v>
      </c>
      <c r="D1056" s="27" t="s">
        <v>88</v>
      </c>
      <c r="E1056" s="27" t="s">
        <v>62</v>
      </c>
      <c r="F1056" s="27"/>
      <c r="G1056" s="27"/>
      <c r="H1056" s="27" t="s">
        <v>720</v>
      </c>
      <c r="I1056" s="27" t="s">
        <v>148</v>
      </c>
      <c r="J1056" s="27" t="s">
        <v>1828</v>
      </c>
      <c r="K1056" s="27" t="s">
        <v>31</v>
      </c>
      <c r="L1056" s="27" t="s">
        <v>5575</v>
      </c>
      <c r="M1056" s="27" t="s">
        <v>5576</v>
      </c>
      <c r="N1056" s="28" t="s">
        <v>5577</v>
      </c>
      <c r="O1056" s="27" t="s">
        <v>5578</v>
      </c>
      <c r="P1056" s="27" t="s">
        <v>5579</v>
      </c>
      <c r="Q1056" s="27">
        <v>6</v>
      </c>
      <c r="R1056" s="27" t="s">
        <v>720</v>
      </c>
      <c r="S1056" s="27" t="s">
        <v>148</v>
      </c>
      <c r="T1056" s="27" t="s">
        <v>1828</v>
      </c>
      <c r="U1056" s="27" t="s">
        <v>31</v>
      </c>
      <c r="V1056" s="27">
        <v>5</v>
      </c>
      <c r="W1056" s="27" t="s">
        <v>416</v>
      </c>
      <c r="X1056" s="27" t="s">
        <v>417</v>
      </c>
      <c r="Y1056" s="27"/>
      <c r="Z1056" s="27" t="s">
        <v>53</v>
      </c>
      <c r="AA1056" s="28"/>
      <c r="AB1056" s="27" t="s">
        <v>5583</v>
      </c>
      <c r="AC1056" s="29"/>
      <c r="AD1056" s="27"/>
      <c r="AE1056" s="27"/>
      <c r="AF1056" s="27">
        <v>45967</v>
      </c>
      <c r="AG1056" s="27"/>
      <c r="AH1056" s="27"/>
      <c r="AI1056" s="27" t="s">
        <v>419</v>
      </c>
      <c r="AJ1056" s="27" t="s">
        <v>134</v>
      </c>
      <c r="AK1056" s="27" t="s">
        <v>578</v>
      </c>
      <c r="AL1056" s="27" t="s">
        <v>578</v>
      </c>
      <c r="AM1056" s="27" t="s">
        <v>108</v>
      </c>
      <c r="AN10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6" s="27" t="str">
        <f>TEXT(casesIPO[[#This Row],[Created On]],"yyyy / mm")</f>
        <v>2026 / 02</v>
      </c>
      <c r="AS1056" s="27" t="str">
        <f>casesIPO[[#This Row],[Interaction Type]]</f>
        <v>Return / Replace / Scrap</v>
      </c>
      <c r="AT105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57" spans="1:46" x14ac:dyDescent="0.25">
      <c r="A1057" s="26">
        <v>46080.408356481501</v>
      </c>
      <c r="B1057" s="27" t="s">
        <v>5574</v>
      </c>
      <c r="C1057" s="27" t="s">
        <v>87</v>
      </c>
      <c r="D1057" s="27" t="s">
        <v>88</v>
      </c>
      <c r="E1057" s="27" t="s">
        <v>62</v>
      </c>
      <c r="F1057" s="27"/>
      <c r="G1057" s="27"/>
      <c r="H1057" s="27" t="s">
        <v>720</v>
      </c>
      <c r="I1057" s="27" t="s">
        <v>148</v>
      </c>
      <c r="J1057" s="27" t="s">
        <v>1828</v>
      </c>
      <c r="K1057" s="27" t="s">
        <v>31</v>
      </c>
      <c r="L1057" s="27" t="s">
        <v>5575</v>
      </c>
      <c r="M1057" s="27" t="s">
        <v>5576</v>
      </c>
      <c r="N1057" s="28" t="s">
        <v>5577</v>
      </c>
      <c r="O1057" s="27" t="s">
        <v>5578</v>
      </c>
      <c r="P1057" s="27" t="s">
        <v>5579</v>
      </c>
      <c r="Q1057" s="27">
        <v>7</v>
      </c>
      <c r="R1057" s="27" t="s">
        <v>720</v>
      </c>
      <c r="S1057" s="27" t="s">
        <v>148</v>
      </c>
      <c r="T1057" s="27" t="s">
        <v>1828</v>
      </c>
      <c r="U1057" s="27" t="s">
        <v>31</v>
      </c>
      <c r="V1057" s="27">
        <v>10</v>
      </c>
      <c r="W1057" s="27" t="s">
        <v>416</v>
      </c>
      <c r="X1057" s="27" t="s">
        <v>417</v>
      </c>
      <c r="Y1057" s="27"/>
      <c r="Z1057" s="27" t="s">
        <v>53</v>
      </c>
      <c r="AA1057" s="28"/>
      <c r="AB1057" s="27" t="s">
        <v>5584</v>
      </c>
      <c r="AC1057" s="29"/>
      <c r="AD1057" s="27"/>
      <c r="AE1057" s="27"/>
      <c r="AF1057" s="27">
        <v>45967</v>
      </c>
      <c r="AG1057" s="27"/>
      <c r="AH1057" s="27"/>
      <c r="AI1057" s="27" t="s">
        <v>419</v>
      </c>
      <c r="AJ1057" s="27" t="s">
        <v>134</v>
      </c>
      <c r="AK1057" s="27" t="s">
        <v>578</v>
      </c>
      <c r="AL1057" s="27" t="s">
        <v>578</v>
      </c>
      <c r="AM1057" s="27" t="s">
        <v>108</v>
      </c>
      <c r="AN10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7" s="27" t="str">
        <f>TEXT(casesIPO[[#This Row],[Created On]],"yyyy / mm")</f>
        <v>2026 / 02</v>
      </c>
      <c r="AS1057" s="27" t="str">
        <f>casesIPO[[#This Row],[Interaction Type]]</f>
        <v>Return / Replace / Scrap</v>
      </c>
      <c r="AT105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58" spans="1:46" x14ac:dyDescent="0.25">
      <c r="A1058" s="26">
        <v>46080.408356481501</v>
      </c>
      <c r="B1058" s="27" t="s">
        <v>5574</v>
      </c>
      <c r="C1058" s="27" t="s">
        <v>87</v>
      </c>
      <c r="D1058" s="27" t="s">
        <v>88</v>
      </c>
      <c r="E1058" s="27" t="s">
        <v>62</v>
      </c>
      <c r="F1058" s="27"/>
      <c r="G1058" s="27"/>
      <c r="H1058" s="27" t="s">
        <v>720</v>
      </c>
      <c r="I1058" s="27" t="s">
        <v>148</v>
      </c>
      <c r="J1058" s="27" t="s">
        <v>1828</v>
      </c>
      <c r="K1058" s="27" t="s">
        <v>31</v>
      </c>
      <c r="L1058" s="27" t="s">
        <v>5575</v>
      </c>
      <c r="M1058" s="27" t="s">
        <v>5576</v>
      </c>
      <c r="N1058" s="28" t="s">
        <v>5577</v>
      </c>
      <c r="O1058" s="27" t="s">
        <v>5578</v>
      </c>
      <c r="P1058" s="27" t="s">
        <v>5579</v>
      </c>
      <c r="Q1058" s="27">
        <v>8</v>
      </c>
      <c r="R1058" s="27" t="s">
        <v>720</v>
      </c>
      <c r="S1058" s="27" t="s">
        <v>148</v>
      </c>
      <c r="T1058" s="27" t="s">
        <v>1828</v>
      </c>
      <c r="U1058" s="27" t="s">
        <v>31</v>
      </c>
      <c r="V1058" s="27">
        <v>1</v>
      </c>
      <c r="W1058" s="27" t="s">
        <v>416</v>
      </c>
      <c r="X1058" s="27" t="s">
        <v>417</v>
      </c>
      <c r="Y1058" s="27"/>
      <c r="Z1058" s="27" t="s">
        <v>53</v>
      </c>
      <c r="AA1058" s="28"/>
      <c r="AB1058" s="27" t="s">
        <v>5585</v>
      </c>
      <c r="AC1058" s="29"/>
      <c r="AD1058" s="27"/>
      <c r="AE1058" s="27"/>
      <c r="AF1058" s="27">
        <v>45967</v>
      </c>
      <c r="AG1058" s="27"/>
      <c r="AH1058" s="27"/>
      <c r="AI1058" s="27" t="s">
        <v>419</v>
      </c>
      <c r="AJ1058" s="27" t="s">
        <v>134</v>
      </c>
      <c r="AK1058" s="27" t="s">
        <v>578</v>
      </c>
      <c r="AL1058" s="27" t="s">
        <v>578</v>
      </c>
      <c r="AM1058" s="27" t="s">
        <v>108</v>
      </c>
      <c r="AN10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8" s="27" t="str">
        <f>TEXT(casesIPO[[#This Row],[Created On]],"yyyy / mm")</f>
        <v>2026 / 02</v>
      </c>
      <c r="AS1058" s="27" t="str">
        <f>casesIPO[[#This Row],[Interaction Type]]</f>
        <v>Return / Replace / Scrap</v>
      </c>
      <c r="AT105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59" spans="1:46" x14ac:dyDescent="0.25">
      <c r="A1059" s="26">
        <v>46080.408356481501</v>
      </c>
      <c r="B1059" s="27" t="s">
        <v>5574</v>
      </c>
      <c r="C1059" s="27" t="s">
        <v>87</v>
      </c>
      <c r="D1059" s="27" t="s">
        <v>88</v>
      </c>
      <c r="E1059" s="27" t="s">
        <v>62</v>
      </c>
      <c r="F1059" s="27"/>
      <c r="G1059" s="27"/>
      <c r="H1059" s="27" t="s">
        <v>720</v>
      </c>
      <c r="I1059" s="27" t="s">
        <v>148</v>
      </c>
      <c r="J1059" s="27" t="s">
        <v>1828</v>
      </c>
      <c r="K1059" s="27" t="s">
        <v>31</v>
      </c>
      <c r="L1059" s="27" t="s">
        <v>5575</v>
      </c>
      <c r="M1059" s="27" t="s">
        <v>5576</v>
      </c>
      <c r="N1059" s="28" t="s">
        <v>5577</v>
      </c>
      <c r="O1059" s="27" t="s">
        <v>5578</v>
      </c>
      <c r="P1059" s="27" t="s">
        <v>5579</v>
      </c>
      <c r="Q1059" s="27">
        <v>9</v>
      </c>
      <c r="R1059" s="27" t="s">
        <v>720</v>
      </c>
      <c r="S1059" s="27" t="s">
        <v>148</v>
      </c>
      <c r="T1059" s="27" t="s">
        <v>1828</v>
      </c>
      <c r="U1059" s="27" t="s">
        <v>31</v>
      </c>
      <c r="V1059" s="27">
        <v>3</v>
      </c>
      <c r="W1059" s="27" t="s">
        <v>416</v>
      </c>
      <c r="X1059" s="27" t="s">
        <v>417</v>
      </c>
      <c r="Y1059" s="27"/>
      <c r="Z1059" s="27" t="s">
        <v>53</v>
      </c>
      <c r="AA1059" s="28"/>
      <c r="AB1059" s="27" t="s">
        <v>5585</v>
      </c>
      <c r="AC1059" s="29"/>
      <c r="AD1059" s="27"/>
      <c r="AE1059" s="27"/>
      <c r="AF1059" s="27">
        <v>45967</v>
      </c>
      <c r="AG1059" s="27"/>
      <c r="AH1059" s="27"/>
      <c r="AI1059" s="27" t="s">
        <v>419</v>
      </c>
      <c r="AJ1059" s="27" t="s">
        <v>134</v>
      </c>
      <c r="AK1059" s="27" t="s">
        <v>578</v>
      </c>
      <c r="AL1059" s="27" t="s">
        <v>578</v>
      </c>
      <c r="AM1059" s="27" t="s">
        <v>108</v>
      </c>
      <c r="AN10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9" s="27" t="str">
        <f>TEXT(casesIPO[[#This Row],[Created On]],"yyyy / mm")</f>
        <v>2026 / 02</v>
      </c>
      <c r="AS1059" s="27" t="str">
        <f>casesIPO[[#This Row],[Interaction Type]]</f>
        <v>Return / Replace / Scrap</v>
      </c>
      <c r="AT105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60" spans="1:46" x14ac:dyDescent="0.25">
      <c r="A1060" s="26">
        <v>46080.408356481501</v>
      </c>
      <c r="B1060" s="27" t="s">
        <v>5574</v>
      </c>
      <c r="C1060" s="27" t="s">
        <v>87</v>
      </c>
      <c r="D1060" s="27" t="s">
        <v>88</v>
      </c>
      <c r="E1060" s="27" t="s">
        <v>62</v>
      </c>
      <c r="F1060" s="27"/>
      <c r="G1060" s="27"/>
      <c r="H1060" s="27" t="s">
        <v>720</v>
      </c>
      <c r="I1060" s="27" t="s">
        <v>148</v>
      </c>
      <c r="J1060" s="27" t="s">
        <v>1828</v>
      </c>
      <c r="K1060" s="27" t="s">
        <v>31</v>
      </c>
      <c r="L1060" s="27" t="s">
        <v>5575</v>
      </c>
      <c r="M1060" s="27" t="s">
        <v>5576</v>
      </c>
      <c r="N1060" s="28" t="s">
        <v>5577</v>
      </c>
      <c r="O1060" s="27" t="s">
        <v>5578</v>
      </c>
      <c r="P1060" s="27" t="s">
        <v>5579</v>
      </c>
      <c r="Q1060" s="27">
        <v>10</v>
      </c>
      <c r="R1060" s="27" t="s">
        <v>720</v>
      </c>
      <c r="S1060" s="27" t="s">
        <v>148</v>
      </c>
      <c r="T1060" s="27" t="s">
        <v>1828</v>
      </c>
      <c r="U1060" s="27" t="s">
        <v>31</v>
      </c>
      <c r="V1060" s="27">
        <v>1</v>
      </c>
      <c r="W1060" s="27" t="s">
        <v>416</v>
      </c>
      <c r="X1060" s="27" t="s">
        <v>417</v>
      </c>
      <c r="Y1060" s="27"/>
      <c r="Z1060" s="27" t="s">
        <v>53</v>
      </c>
      <c r="AA1060" s="28"/>
      <c r="AB1060" s="27" t="s">
        <v>5586</v>
      </c>
      <c r="AC1060" s="29"/>
      <c r="AD1060" s="27"/>
      <c r="AE1060" s="27"/>
      <c r="AF1060" s="27">
        <v>45967</v>
      </c>
      <c r="AG1060" s="27"/>
      <c r="AH1060" s="27"/>
      <c r="AI1060" s="27" t="s">
        <v>419</v>
      </c>
      <c r="AJ1060" s="27" t="s">
        <v>134</v>
      </c>
      <c r="AK1060" s="27" t="s">
        <v>578</v>
      </c>
      <c r="AL1060" s="27" t="s">
        <v>578</v>
      </c>
      <c r="AM1060" s="27" t="s">
        <v>108</v>
      </c>
      <c r="AN10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0" s="27" t="str">
        <f>TEXT(casesIPO[[#This Row],[Created On]],"yyyy / mm")</f>
        <v>2026 / 02</v>
      </c>
      <c r="AS1060" s="27" t="str">
        <f>casesIPO[[#This Row],[Interaction Type]]</f>
        <v>Return / Replace / Scrap</v>
      </c>
      <c r="AT10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61" spans="1:46" x14ac:dyDescent="0.25">
      <c r="A1061" s="26">
        <v>46080.408356481501</v>
      </c>
      <c r="B1061" s="27" t="s">
        <v>5574</v>
      </c>
      <c r="C1061" s="27" t="s">
        <v>87</v>
      </c>
      <c r="D1061" s="27" t="s">
        <v>88</v>
      </c>
      <c r="E1061" s="27" t="s">
        <v>62</v>
      </c>
      <c r="F1061" s="27"/>
      <c r="G1061" s="27"/>
      <c r="H1061" s="27" t="s">
        <v>720</v>
      </c>
      <c r="I1061" s="27" t="s">
        <v>148</v>
      </c>
      <c r="J1061" s="27" t="s">
        <v>1828</v>
      </c>
      <c r="K1061" s="27" t="s">
        <v>31</v>
      </c>
      <c r="L1061" s="27" t="s">
        <v>5575</v>
      </c>
      <c r="M1061" s="27" t="s">
        <v>5576</v>
      </c>
      <c r="N1061" s="28" t="s">
        <v>5577</v>
      </c>
      <c r="O1061" s="27" t="s">
        <v>5578</v>
      </c>
      <c r="P1061" s="27" t="s">
        <v>5579</v>
      </c>
      <c r="Q1061" s="27">
        <v>12</v>
      </c>
      <c r="R1061" s="27" t="s">
        <v>720</v>
      </c>
      <c r="S1061" s="27" t="s">
        <v>148</v>
      </c>
      <c r="T1061" s="27" t="s">
        <v>1828</v>
      </c>
      <c r="U1061" s="27" t="s">
        <v>31</v>
      </c>
      <c r="V1061" s="27">
        <v>1</v>
      </c>
      <c r="W1061" s="27" t="s">
        <v>416</v>
      </c>
      <c r="X1061" s="27" t="s">
        <v>417</v>
      </c>
      <c r="Y1061" s="27"/>
      <c r="Z1061" s="27" t="s">
        <v>53</v>
      </c>
      <c r="AA1061" s="28"/>
      <c r="AB1061" s="27" t="s">
        <v>5587</v>
      </c>
      <c r="AC1061" s="29"/>
      <c r="AD1061" s="27"/>
      <c r="AE1061" s="27"/>
      <c r="AF1061" s="27">
        <v>45967</v>
      </c>
      <c r="AG1061" s="27"/>
      <c r="AH1061" s="27"/>
      <c r="AI1061" s="27" t="s">
        <v>419</v>
      </c>
      <c r="AJ1061" s="27" t="s">
        <v>134</v>
      </c>
      <c r="AK1061" s="27" t="s">
        <v>578</v>
      </c>
      <c r="AL1061" s="27" t="s">
        <v>578</v>
      </c>
      <c r="AM1061" s="27" t="s">
        <v>108</v>
      </c>
      <c r="AN10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1" s="27" t="str">
        <f>TEXT(casesIPO[[#This Row],[Created On]],"yyyy / mm")</f>
        <v>2026 / 02</v>
      </c>
      <c r="AS1061" s="27" t="str">
        <f>casesIPO[[#This Row],[Interaction Type]]</f>
        <v>Return / Replace / Scrap</v>
      </c>
      <c r="AT106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62" spans="1:46" x14ac:dyDescent="0.25">
      <c r="A1062" s="26">
        <v>46080.688090277799</v>
      </c>
      <c r="B1062" s="27" t="s">
        <v>5588</v>
      </c>
      <c r="C1062" s="27" t="s">
        <v>87</v>
      </c>
      <c r="D1062" s="27" t="s">
        <v>88</v>
      </c>
      <c r="E1062" s="27" t="s">
        <v>110</v>
      </c>
      <c r="F1062" s="27"/>
      <c r="G1062" s="27"/>
      <c r="H1062" s="27" t="s">
        <v>23</v>
      </c>
      <c r="I1062" s="27" t="s">
        <v>91</v>
      </c>
      <c r="J1062" s="27" t="s">
        <v>251</v>
      </c>
      <c r="K1062" s="27" t="s">
        <v>33</v>
      </c>
      <c r="L1062" s="27" t="s">
        <v>5589</v>
      </c>
      <c r="M1062" s="27" t="s">
        <v>5590</v>
      </c>
      <c r="N1062" s="28" t="s">
        <v>5591</v>
      </c>
      <c r="O1062" s="27" t="s">
        <v>5592</v>
      </c>
      <c r="P1062" s="27" t="s">
        <v>5593</v>
      </c>
      <c r="Q1062" s="27">
        <v>1</v>
      </c>
      <c r="R1062" s="27" t="s">
        <v>23</v>
      </c>
      <c r="S1062" s="27" t="s">
        <v>91</v>
      </c>
      <c r="T1062" s="27" t="s">
        <v>251</v>
      </c>
      <c r="U1062" s="27" t="s">
        <v>33</v>
      </c>
      <c r="V1062" s="27">
        <v>1</v>
      </c>
      <c r="W1062" s="27" t="s">
        <v>131</v>
      </c>
      <c r="X1062" s="27" t="s">
        <v>165</v>
      </c>
      <c r="Y1062" s="27"/>
      <c r="Z1062" s="27" t="s">
        <v>133</v>
      </c>
      <c r="AA1062" s="28"/>
      <c r="AB1062" s="27"/>
      <c r="AC1062" s="29"/>
      <c r="AD1062" s="27"/>
      <c r="AE1062" s="27"/>
      <c r="AF1062" s="27">
        <v>46078</v>
      </c>
      <c r="AG1062" s="27"/>
      <c r="AH1062" s="27"/>
      <c r="AI1062" s="27" t="s">
        <v>419</v>
      </c>
      <c r="AJ1062" s="27" t="s">
        <v>134</v>
      </c>
      <c r="AK1062" s="27" t="s">
        <v>563</v>
      </c>
      <c r="AL1062" s="27" t="s">
        <v>563</v>
      </c>
      <c r="AM1062" s="27" t="s">
        <v>108</v>
      </c>
      <c r="AN10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0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0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2" s="27" t="str">
        <f>TEXT(casesIPO[[#This Row],[Created On]],"yyyy / mm")</f>
        <v>2026 / 02</v>
      </c>
      <c r="AS1062" s="27" t="str">
        <f>casesIPO[[#This Row],[Interaction Type]]</f>
        <v>Return / Replace / Scrap</v>
      </c>
      <c r="AT10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63" spans="1:46" x14ac:dyDescent="0.25">
      <c r="A1063" s="26">
        <v>46080.688090277799</v>
      </c>
      <c r="B1063" s="27" t="s">
        <v>5588</v>
      </c>
      <c r="C1063" s="27" t="s">
        <v>87</v>
      </c>
      <c r="D1063" s="27" t="s">
        <v>88</v>
      </c>
      <c r="E1063" s="27" t="s">
        <v>110</v>
      </c>
      <c r="F1063" s="27"/>
      <c r="G1063" s="27"/>
      <c r="H1063" s="27" t="s">
        <v>23</v>
      </c>
      <c r="I1063" s="27" t="s">
        <v>91</v>
      </c>
      <c r="J1063" s="27" t="s">
        <v>251</v>
      </c>
      <c r="K1063" s="27" t="s">
        <v>33</v>
      </c>
      <c r="L1063" s="27" t="s">
        <v>5589</v>
      </c>
      <c r="M1063" s="27" t="s">
        <v>5590</v>
      </c>
      <c r="N1063" s="28" t="s">
        <v>5591</v>
      </c>
      <c r="O1063" s="27" t="s">
        <v>5592</v>
      </c>
      <c r="P1063" s="27" t="s">
        <v>5593</v>
      </c>
      <c r="Q1063" s="27">
        <v>1</v>
      </c>
      <c r="R1063" s="27" t="s">
        <v>23</v>
      </c>
      <c r="S1063" s="27" t="s">
        <v>91</v>
      </c>
      <c r="T1063" s="27" t="s">
        <v>251</v>
      </c>
      <c r="U1063" s="27" t="s">
        <v>33</v>
      </c>
      <c r="V1063" s="27">
        <v>1</v>
      </c>
      <c r="W1063" s="27" t="s">
        <v>131</v>
      </c>
      <c r="X1063" s="27" t="s">
        <v>165</v>
      </c>
      <c r="Y1063" s="27"/>
      <c r="Z1063" s="27" t="s">
        <v>133</v>
      </c>
      <c r="AA1063" s="28"/>
      <c r="AB1063" s="27"/>
      <c r="AC1063" s="29"/>
      <c r="AD1063" s="27"/>
      <c r="AE1063" s="27"/>
      <c r="AF1063" s="27">
        <v>46078</v>
      </c>
      <c r="AG1063" s="27"/>
      <c r="AH1063" s="27"/>
      <c r="AI1063" s="27" t="s">
        <v>104</v>
      </c>
      <c r="AJ1063" s="27" t="s">
        <v>134</v>
      </c>
      <c r="AK1063" s="27" t="s">
        <v>563</v>
      </c>
      <c r="AL1063" s="27" t="s">
        <v>563</v>
      </c>
      <c r="AM1063" s="27" t="s">
        <v>108</v>
      </c>
      <c r="AN10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0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0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3" s="27" t="str">
        <f>TEXT(casesIPO[[#This Row],[Created On]],"yyyy / mm")</f>
        <v>2026 / 02</v>
      </c>
      <c r="AS1063" s="27" t="str">
        <f>casesIPO[[#This Row],[Interaction Type]]</f>
        <v>Return / Replace / Scrap</v>
      </c>
      <c r="AT106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64" spans="1:46" x14ac:dyDescent="0.25">
      <c r="A1064" s="26">
        <v>46080.8063078704</v>
      </c>
      <c r="B1064" s="27" t="s">
        <v>5594</v>
      </c>
      <c r="C1064" s="27" t="s">
        <v>87</v>
      </c>
      <c r="D1064" s="27" t="s">
        <v>88</v>
      </c>
      <c r="E1064" s="27" t="s">
        <v>110</v>
      </c>
      <c r="F1064" s="27"/>
      <c r="G1064" s="27"/>
      <c r="H1064" s="27" t="s">
        <v>12</v>
      </c>
      <c r="I1064" s="27" t="s">
        <v>111</v>
      </c>
      <c r="J1064" s="27" t="s">
        <v>112</v>
      </c>
      <c r="K1064" s="27" t="s">
        <v>33</v>
      </c>
      <c r="L1064" s="27" t="s">
        <v>5595</v>
      </c>
      <c r="M1064" s="27" t="s">
        <v>2057</v>
      </c>
      <c r="N1064" s="28" t="s">
        <v>5596</v>
      </c>
      <c r="O1064" s="27" t="s">
        <v>5597</v>
      </c>
      <c r="P1064" s="27" t="s">
        <v>5598</v>
      </c>
      <c r="Q1064" s="27">
        <v>9</v>
      </c>
      <c r="R1064" s="27"/>
      <c r="S1064" s="27"/>
      <c r="T1064" s="27"/>
      <c r="U1064" s="27"/>
      <c r="V1064" s="27">
        <v>1</v>
      </c>
      <c r="W1064" s="27"/>
      <c r="X1064" s="27"/>
      <c r="Y1064" s="27"/>
      <c r="Z1064" s="27"/>
      <c r="AA1064" s="28"/>
      <c r="AB1064" s="27" t="s">
        <v>5599</v>
      </c>
      <c r="AC1064" s="29"/>
      <c r="AD1064" s="27"/>
      <c r="AE1064" s="27"/>
      <c r="AF1064" s="27">
        <v>46069.791666666701</v>
      </c>
      <c r="AG1064" s="27"/>
      <c r="AH1064" s="27"/>
      <c r="AI1064" s="27"/>
      <c r="AJ1064" s="27" t="s">
        <v>134</v>
      </c>
      <c r="AK1064" s="27" t="s">
        <v>106</v>
      </c>
      <c r="AL1064" s="27" t="s">
        <v>106</v>
      </c>
      <c r="AM1064" s="27" t="s">
        <v>108</v>
      </c>
      <c r="AN10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0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0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4" s="27" t="str">
        <f>TEXT(casesIPO[[#This Row],[Created On]],"yyyy / mm")</f>
        <v>2026 / 02</v>
      </c>
      <c r="AS1064" s="27" t="str">
        <f>casesIPO[[#This Row],[Interaction Type]]</f>
        <v>Return / Replace / Scrap</v>
      </c>
      <c r="AT106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65" spans="1:46" x14ac:dyDescent="0.25">
      <c r="A1065" s="26">
        <v>46076.628217592603</v>
      </c>
      <c r="B1065" s="27" t="s">
        <v>5600</v>
      </c>
      <c r="C1065" s="27" t="s">
        <v>87</v>
      </c>
      <c r="D1065" s="27" t="s">
        <v>88</v>
      </c>
      <c r="E1065" s="27" t="s">
        <v>89</v>
      </c>
      <c r="F1065" s="27"/>
      <c r="G1065" s="27" t="s">
        <v>90</v>
      </c>
      <c r="H1065" s="27" t="s">
        <v>23</v>
      </c>
      <c r="I1065" s="27" t="s">
        <v>91</v>
      </c>
      <c r="J1065" s="27" t="s">
        <v>251</v>
      </c>
      <c r="K1065" s="27" t="s">
        <v>33</v>
      </c>
      <c r="L1065" s="27" t="s">
        <v>5601</v>
      </c>
      <c r="M1065" s="27" t="s">
        <v>1294</v>
      </c>
      <c r="N1065" s="28" t="s">
        <v>5602</v>
      </c>
      <c r="O1065" s="27" t="s">
        <v>5603</v>
      </c>
      <c r="P1065" s="27" t="s">
        <v>5604</v>
      </c>
      <c r="Q1065" s="27">
        <v>7</v>
      </c>
      <c r="R1065" s="27" t="s">
        <v>23</v>
      </c>
      <c r="S1065" s="27" t="s">
        <v>91</v>
      </c>
      <c r="T1065" s="27" t="s">
        <v>251</v>
      </c>
      <c r="U1065" s="27" t="s">
        <v>33</v>
      </c>
      <c r="V1065" s="27">
        <v>1</v>
      </c>
      <c r="W1065" s="27" t="s">
        <v>266</v>
      </c>
      <c r="X1065" s="27" t="s">
        <v>2975</v>
      </c>
      <c r="Y1065" s="27" t="s">
        <v>2976</v>
      </c>
      <c r="Z1065" s="27" t="s">
        <v>101</v>
      </c>
      <c r="AA1065" s="28"/>
      <c r="AB1065" s="27" t="s">
        <v>5605</v>
      </c>
      <c r="AC1065" s="29" t="s">
        <v>5606</v>
      </c>
      <c r="AD1065" s="27"/>
      <c r="AE1065" s="27"/>
      <c r="AF1065" s="27">
        <v>45511.833333333299</v>
      </c>
      <c r="AG1065" s="27"/>
      <c r="AH1065" s="27"/>
      <c r="AI1065" s="27" t="s">
        <v>178</v>
      </c>
      <c r="AJ1065" s="27" t="s">
        <v>134</v>
      </c>
      <c r="AK1065" s="27" t="s">
        <v>106</v>
      </c>
      <c r="AL1065" s="27" t="s">
        <v>1196</v>
      </c>
      <c r="AM1065" s="27" t="s">
        <v>108</v>
      </c>
      <c r="AN10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Circuit Board Issue</v>
      </c>
      <c r="AQ10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Input / Output Not Working</v>
      </c>
      <c r="AR1065" s="27" t="str">
        <f>TEXT(casesIPO[[#This Row],[Created On]],"yyyy / mm")</f>
        <v>2026 / 02</v>
      </c>
      <c r="AS1065" s="27" t="str">
        <f>casesIPO[[#This Row],[Interaction Type]]</f>
        <v>Return / Replace / Scrap</v>
      </c>
      <c r="AT10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66" spans="1:46" x14ac:dyDescent="0.25">
      <c r="A1066" s="26">
        <v>46076.4155439815</v>
      </c>
      <c r="B1066" s="27" t="s">
        <v>5607</v>
      </c>
      <c r="C1066" s="27" t="s">
        <v>87</v>
      </c>
      <c r="D1066" s="27" t="s">
        <v>194</v>
      </c>
      <c r="E1066" s="27" t="s">
        <v>195</v>
      </c>
      <c r="F1066" s="27"/>
      <c r="G1066" s="27"/>
      <c r="H1066" s="27" t="s">
        <v>286</v>
      </c>
      <c r="I1066" s="27" t="s">
        <v>148</v>
      </c>
      <c r="J1066" s="27" t="s">
        <v>304</v>
      </c>
      <c r="K1066" s="27" t="s">
        <v>32</v>
      </c>
      <c r="L1066" s="27" t="s">
        <v>5608</v>
      </c>
      <c r="M1066" s="27" t="s">
        <v>1581</v>
      </c>
      <c r="N1066" s="28" t="s">
        <v>4664</v>
      </c>
      <c r="O1066" s="27" t="s">
        <v>4665</v>
      </c>
      <c r="P1066" s="27" t="s">
        <v>5609</v>
      </c>
      <c r="Q1066" s="27"/>
      <c r="R1066" s="27" t="s">
        <v>286</v>
      </c>
      <c r="S1066" s="27" t="s">
        <v>148</v>
      </c>
      <c r="T1066" s="27" t="s">
        <v>304</v>
      </c>
      <c r="U1066" s="27" t="s">
        <v>32</v>
      </c>
      <c r="V1066" s="27">
        <v>18</v>
      </c>
      <c r="W1066" s="27" t="s">
        <v>427</v>
      </c>
      <c r="X1066" s="27" t="s">
        <v>428</v>
      </c>
      <c r="Y1066" s="27"/>
      <c r="Z1066" s="27" t="s">
        <v>429</v>
      </c>
      <c r="AA1066" s="28"/>
      <c r="AB1066" s="27" t="s">
        <v>5610</v>
      </c>
      <c r="AC1066" s="29"/>
      <c r="AD1066" s="27"/>
      <c r="AE1066" s="27"/>
      <c r="AF1066" s="27">
        <v>46069.791666666701</v>
      </c>
      <c r="AG1066" s="27"/>
      <c r="AH1066" s="27"/>
      <c r="AI1066" s="27" t="s">
        <v>204</v>
      </c>
      <c r="AJ1066" s="27" t="s">
        <v>105</v>
      </c>
      <c r="AK1066" s="27" t="s">
        <v>298</v>
      </c>
      <c r="AL1066" s="27" t="s">
        <v>298</v>
      </c>
      <c r="AM1066" s="27" t="s">
        <v>299</v>
      </c>
      <c r="AN10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6" s="27" t="str">
        <f>TEXT(casesIPO[[#This Row],[Created On]],"yyyy / mm")</f>
        <v>2026 / 02</v>
      </c>
      <c r="AS1066" s="27" t="str">
        <f>casesIPO[[#This Row],[Interaction Type]]</f>
        <v>Credit / Debit Request</v>
      </c>
      <c r="AT106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67" spans="1:46" x14ac:dyDescent="0.25">
      <c r="A1067" s="26">
        <v>46076.4155439815</v>
      </c>
      <c r="B1067" s="27" t="s">
        <v>5607</v>
      </c>
      <c r="C1067" s="27" t="s">
        <v>87</v>
      </c>
      <c r="D1067" s="27" t="s">
        <v>194</v>
      </c>
      <c r="E1067" s="27" t="s">
        <v>195</v>
      </c>
      <c r="F1067" s="27"/>
      <c r="G1067" s="27"/>
      <c r="H1067" s="27" t="s">
        <v>286</v>
      </c>
      <c r="I1067" s="27" t="s">
        <v>148</v>
      </c>
      <c r="J1067" s="27" t="s">
        <v>304</v>
      </c>
      <c r="K1067" s="27" t="s">
        <v>32</v>
      </c>
      <c r="L1067" s="27" t="s">
        <v>5608</v>
      </c>
      <c r="M1067" s="27" t="s">
        <v>1581</v>
      </c>
      <c r="N1067" s="28" t="s">
        <v>4664</v>
      </c>
      <c r="O1067" s="27" t="s">
        <v>4665</v>
      </c>
      <c r="P1067" s="27" t="s">
        <v>5609</v>
      </c>
      <c r="Q1067" s="27"/>
      <c r="R1067" s="27" t="s">
        <v>286</v>
      </c>
      <c r="S1067" s="27" t="s">
        <v>148</v>
      </c>
      <c r="T1067" s="27" t="s">
        <v>304</v>
      </c>
      <c r="U1067" s="27" t="s">
        <v>32</v>
      </c>
      <c r="V1067" s="27">
        <v>2</v>
      </c>
      <c r="W1067" s="27" t="s">
        <v>427</v>
      </c>
      <c r="X1067" s="27" t="s">
        <v>428</v>
      </c>
      <c r="Y1067" s="27"/>
      <c r="Z1067" s="27" t="s">
        <v>429</v>
      </c>
      <c r="AA1067" s="28"/>
      <c r="AB1067" s="27" t="s">
        <v>5611</v>
      </c>
      <c r="AC1067" s="29"/>
      <c r="AD1067" s="27"/>
      <c r="AE1067" s="27"/>
      <c r="AF1067" s="27">
        <v>46069.791666666701</v>
      </c>
      <c r="AG1067" s="27"/>
      <c r="AH1067" s="27"/>
      <c r="AI1067" s="27" t="s">
        <v>204</v>
      </c>
      <c r="AJ1067" s="27" t="s">
        <v>105</v>
      </c>
      <c r="AK1067" s="27" t="s">
        <v>298</v>
      </c>
      <c r="AL1067" s="27" t="s">
        <v>298</v>
      </c>
      <c r="AM1067" s="27" t="s">
        <v>299</v>
      </c>
      <c r="AN10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7" s="27" t="str">
        <f>TEXT(casesIPO[[#This Row],[Created On]],"yyyy / mm")</f>
        <v>2026 / 02</v>
      </c>
      <c r="AS1067" s="27" t="str">
        <f>casesIPO[[#This Row],[Interaction Type]]</f>
        <v>Credit / Debit Request</v>
      </c>
      <c r="AT106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68" spans="1:46" x14ac:dyDescent="0.25">
      <c r="A1068" s="26">
        <v>46076.4155439815</v>
      </c>
      <c r="B1068" s="27" t="s">
        <v>5607</v>
      </c>
      <c r="C1068" s="27" t="s">
        <v>87</v>
      </c>
      <c r="D1068" s="27" t="s">
        <v>194</v>
      </c>
      <c r="E1068" s="27" t="s">
        <v>195</v>
      </c>
      <c r="F1068" s="27"/>
      <c r="G1068" s="27"/>
      <c r="H1068" s="27" t="s">
        <v>286</v>
      </c>
      <c r="I1068" s="27" t="s">
        <v>148</v>
      </c>
      <c r="J1068" s="27" t="s">
        <v>304</v>
      </c>
      <c r="K1068" s="27" t="s">
        <v>32</v>
      </c>
      <c r="L1068" s="27" t="s">
        <v>5608</v>
      </c>
      <c r="M1068" s="27" t="s">
        <v>1581</v>
      </c>
      <c r="N1068" s="28" t="s">
        <v>4664</v>
      </c>
      <c r="O1068" s="27" t="s">
        <v>4665</v>
      </c>
      <c r="P1068" s="27" t="s">
        <v>5609</v>
      </c>
      <c r="Q1068" s="27"/>
      <c r="R1068" s="27" t="s">
        <v>286</v>
      </c>
      <c r="S1068" s="27" t="s">
        <v>148</v>
      </c>
      <c r="T1068" s="27" t="s">
        <v>304</v>
      </c>
      <c r="U1068" s="27" t="s">
        <v>32</v>
      </c>
      <c r="V1068" s="27">
        <v>8</v>
      </c>
      <c r="W1068" s="27" t="s">
        <v>427</v>
      </c>
      <c r="X1068" s="27" t="s">
        <v>428</v>
      </c>
      <c r="Y1068" s="27"/>
      <c r="Z1068" s="27" t="s">
        <v>429</v>
      </c>
      <c r="AA1068" s="28"/>
      <c r="AB1068" s="27" t="s">
        <v>5612</v>
      </c>
      <c r="AC1068" s="29"/>
      <c r="AD1068" s="27"/>
      <c r="AE1068" s="27"/>
      <c r="AF1068" s="27">
        <v>46069.791666666701</v>
      </c>
      <c r="AG1068" s="27"/>
      <c r="AH1068" s="27"/>
      <c r="AI1068" s="27" t="s">
        <v>204</v>
      </c>
      <c r="AJ1068" s="27" t="s">
        <v>105</v>
      </c>
      <c r="AK1068" s="27" t="s">
        <v>298</v>
      </c>
      <c r="AL1068" s="27" t="s">
        <v>298</v>
      </c>
      <c r="AM1068" s="27" t="s">
        <v>299</v>
      </c>
      <c r="AN10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8" s="27" t="str">
        <f>TEXT(casesIPO[[#This Row],[Created On]],"yyyy / mm")</f>
        <v>2026 / 02</v>
      </c>
      <c r="AS1068" s="27" t="str">
        <f>casesIPO[[#This Row],[Interaction Type]]</f>
        <v>Credit / Debit Request</v>
      </c>
      <c r="AT10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69" spans="1:46" x14ac:dyDescent="0.25">
      <c r="A1069" s="26">
        <v>46076.4155439815</v>
      </c>
      <c r="B1069" s="27" t="s">
        <v>5607</v>
      </c>
      <c r="C1069" s="27" t="s">
        <v>87</v>
      </c>
      <c r="D1069" s="27" t="s">
        <v>194</v>
      </c>
      <c r="E1069" s="27" t="s">
        <v>195</v>
      </c>
      <c r="F1069" s="27"/>
      <c r="G1069" s="27"/>
      <c r="H1069" s="27" t="s">
        <v>286</v>
      </c>
      <c r="I1069" s="27" t="s">
        <v>148</v>
      </c>
      <c r="J1069" s="27" t="s">
        <v>304</v>
      </c>
      <c r="K1069" s="27" t="s">
        <v>32</v>
      </c>
      <c r="L1069" s="27" t="s">
        <v>5608</v>
      </c>
      <c r="M1069" s="27" t="s">
        <v>1581</v>
      </c>
      <c r="N1069" s="28" t="s">
        <v>4664</v>
      </c>
      <c r="O1069" s="27" t="s">
        <v>4665</v>
      </c>
      <c r="P1069" s="27" t="s">
        <v>5609</v>
      </c>
      <c r="Q1069" s="27"/>
      <c r="R1069" s="27" t="s">
        <v>286</v>
      </c>
      <c r="S1069" s="27" t="s">
        <v>148</v>
      </c>
      <c r="T1069" s="27" t="s">
        <v>304</v>
      </c>
      <c r="U1069" s="27" t="s">
        <v>32</v>
      </c>
      <c r="V1069" s="27">
        <v>4</v>
      </c>
      <c r="W1069" s="27" t="s">
        <v>427</v>
      </c>
      <c r="X1069" s="27" t="s">
        <v>428</v>
      </c>
      <c r="Y1069" s="27"/>
      <c r="Z1069" s="27" t="s">
        <v>429</v>
      </c>
      <c r="AA1069" s="28"/>
      <c r="AB1069" s="27" t="s">
        <v>5613</v>
      </c>
      <c r="AC1069" s="29"/>
      <c r="AD1069" s="27"/>
      <c r="AE1069" s="27"/>
      <c r="AF1069" s="27">
        <v>46069.791666666701</v>
      </c>
      <c r="AG1069" s="27"/>
      <c r="AH1069" s="27"/>
      <c r="AI1069" s="27" t="s">
        <v>204</v>
      </c>
      <c r="AJ1069" s="27" t="s">
        <v>105</v>
      </c>
      <c r="AK1069" s="27" t="s">
        <v>298</v>
      </c>
      <c r="AL1069" s="27" t="s">
        <v>298</v>
      </c>
      <c r="AM1069" s="27" t="s">
        <v>299</v>
      </c>
      <c r="AN10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9" s="27" t="str">
        <f>TEXT(casesIPO[[#This Row],[Created On]],"yyyy / mm")</f>
        <v>2026 / 02</v>
      </c>
      <c r="AS1069" s="27" t="str">
        <f>casesIPO[[#This Row],[Interaction Type]]</f>
        <v>Credit / Debit Request</v>
      </c>
      <c r="AT10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0" spans="1:46" x14ac:dyDescent="0.25">
      <c r="A1070" s="26">
        <v>46076.4155439815</v>
      </c>
      <c r="B1070" s="27" t="s">
        <v>5607</v>
      </c>
      <c r="C1070" s="27" t="s">
        <v>87</v>
      </c>
      <c r="D1070" s="27" t="s">
        <v>194</v>
      </c>
      <c r="E1070" s="27" t="s">
        <v>195</v>
      </c>
      <c r="F1070" s="27"/>
      <c r="G1070" s="27"/>
      <c r="H1070" s="27" t="s">
        <v>286</v>
      </c>
      <c r="I1070" s="27" t="s">
        <v>148</v>
      </c>
      <c r="J1070" s="27" t="s">
        <v>304</v>
      </c>
      <c r="K1070" s="27" t="s">
        <v>32</v>
      </c>
      <c r="L1070" s="27" t="s">
        <v>5608</v>
      </c>
      <c r="M1070" s="27" t="s">
        <v>1581</v>
      </c>
      <c r="N1070" s="28" t="s">
        <v>4664</v>
      </c>
      <c r="O1070" s="27" t="s">
        <v>4665</v>
      </c>
      <c r="P1070" s="27" t="s">
        <v>5609</v>
      </c>
      <c r="Q1070" s="27"/>
      <c r="R1070" s="27" t="s">
        <v>286</v>
      </c>
      <c r="S1070" s="27" t="s">
        <v>148</v>
      </c>
      <c r="T1070" s="27" t="s">
        <v>304</v>
      </c>
      <c r="U1070" s="27" t="s">
        <v>32</v>
      </c>
      <c r="V1070" s="27">
        <v>80</v>
      </c>
      <c r="W1070" s="27" t="s">
        <v>427</v>
      </c>
      <c r="X1070" s="27" t="s">
        <v>428</v>
      </c>
      <c r="Y1070" s="27"/>
      <c r="Z1070" s="27" t="s">
        <v>429</v>
      </c>
      <c r="AA1070" s="28"/>
      <c r="AB1070" s="27" t="s">
        <v>5614</v>
      </c>
      <c r="AC1070" s="29"/>
      <c r="AD1070" s="27"/>
      <c r="AE1070" s="27"/>
      <c r="AF1070" s="27">
        <v>46069.791666666701</v>
      </c>
      <c r="AG1070" s="27"/>
      <c r="AH1070" s="27"/>
      <c r="AI1070" s="27" t="s">
        <v>204</v>
      </c>
      <c r="AJ1070" s="27" t="s">
        <v>105</v>
      </c>
      <c r="AK1070" s="27" t="s">
        <v>298</v>
      </c>
      <c r="AL1070" s="27" t="s">
        <v>298</v>
      </c>
      <c r="AM1070" s="27" t="s">
        <v>299</v>
      </c>
      <c r="AN10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0" s="27" t="str">
        <f>TEXT(casesIPO[[#This Row],[Created On]],"yyyy / mm")</f>
        <v>2026 / 02</v>
      </c>
      <c r="AS1070" s="27" t="str">
        <f>casesIPO[[#This Row],[Interaction Type]]</f>
        <v>Credit / Debit Request</v>
      </c>
      <c r="AT107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1" spans="1:46" x14ac:dyDescent="0.25">
      <c r="A1071" s="26">
        <v>46076.4155439815</v>
      </c>
      <c r="B1071" s="27" t="s">
        <v>5607</v>
      </c>
      <c r="C1071" s="27" t="s">
        <v>87</v>
      </c>
      <c r="D1071" s="27" t="s">
        <v>194</v>
      </c>
      <c r="E1071" s="27" t="s">
        <v>195</v>
      </c>
      <c r="F1071" s="27"/>
      <c r="G1071" s="27"/>
      <c r="H1071" s="27" t="s">
        <v>286</v>
      </c>
      <c r="I1071" s="27" t="s">
        <v>148</v>
      </c>
      <c r="J1071" s="27" t="s">
        <v>304</v>
      </c>
      <c r="K1071" s="27" t="s">
        <v>32</v>
      </c>
      <c r="L1071" s="27" t="s">
        <v>5608</v>
      </c>
      <c r="M1071" s="27" t="s">
        <v>1581</v>
      </c>
      <c r="N1071" s="28" t="s">
        <v>4664</v>
      </c>
      <c r="O1071" s="27" t="s">
        <v>4665</v>
      </c>
      <c r="P1071" s="27" t="s">
        <v>5609</v>
      </c>
      <c r="Q1071" s="27"/>
      <c r="R1071" s="27" t="s">
        <v>286</v>
      </c>
      <c r="S1071" s="27" t="s">
        <v>148</v>
      </c>
      <c r="T1071" s="27" t="s">
        <v>304</v>
      </c>
      <c r="U1071" s="27" t="s">
        <v>32</v>
      </c>
      <c r="V1071" s="27">
        <v>56</v>
      </c>
      <c r="W1071" s="27" t="s">
        <v>427</v>
      </c>
      <c r="X1071" s="27" t="s">
        <v>428</v>
      </c>
      <c r="Y1071" s="27"/>
      <c r="Z1071" s="27" t="s">
        <v>429</v>
      </c>
      <c r="AA1071" s="28"/>
      <c r="AB1071" s="27" t="s">
        <v>5615</v>
      </c>
      <c r="AC1071" s="29"/>
      <c r="AD1071" s="27"/>
      <c r="AE1071" s="27"/>
      <c r="AF1071" s="27">
        <v>46069.791666666701</v>
      </c>
      <c r="AG1071" s="27"/>
      <c r="AH1071" s="27"/>
      <c r="AI1071" s="27" t="s">
        <v>204</v>
      </c>
      <c r="AJ1071" s="27" t="s">
        <v>105</v>
      </c>
      <c r="AK1071" s="27" t="s">
        <v>298</v>
      </c>
      <c r="AL1071" s="27" t="s">
        <v>298</v>
      </c>
      <c r="AM1071" s="27" t="s">
        <v>299</v>
      </c>
      <c r="AN10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1" s="27" t="str">
        <f>TEXT(casesIPO[[#This Row],[Created On]],"yyyy / mm")</f>
        <v>2026 / 02</v>
      </c>
      <c r="AS1071" s="27" t="str">
        <f>casesIPO[[#This Row],[Interaction Type]]</f>
        <v>Credit / Debit Request</v>
      </c>
      <c r="AT107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2" spans="1:46" x14ac:dyDescent="0.25">
      <c r="A1072" s="26">
        <v>46076.4155439815</v>
      </c>
      <c r="B1072" s="27" t="s">
        <v>5607</v>
      </c>
      <c r="C1072" s="27" t="s">
        <v>87</v>
      </c>
      <c r="D1072" s="27" t="s">
        <v>194</v>
      </c>
      <c r="E1072" s="27" t="s">
        <v>195</v>
      </c>
      <c r="F1072" s="27"/>
      <c r="G1072" s="27"/>
      <c r="H1072" s="27" t="s">
        <v>286</v>
      </c>
      <c r="I1072" s="27" t="s">
        <v>148</v>
      </c>
      <c r="J1072" s="27" t="s">
        <v>304</v>
      </c>
      <c r="K1072" s="27" t="s">
        <v>32</v>
      </c>
      <c r="L1072" s="27" t="s">
        <v>5608</v>
      </c>
      <c r="M1072" s="27" t="s">
        <v>1581</v>
      </c>
      <c r="N1072" s="28" t="s">
        <v>4664</v>
      </c>
      <c r="O1072" s="27" t="s">
        <v>4665</v>
      </c>
      <c r="P1072" s="27" t="s">
        <v>5609</v>
      </c>
      <c r="Q1072" s="27"/>
      <c r="R1072" s="27" t="s">
        <v>286</v>
      </c>
      <c r="S1072" s="27" t="s">
        <v>148</v>
      </c>
      <c r="T1072" s="27" t="s">
        <v>304</v>
      </c>
      <c r="U1072" s="27" t="s">
        <v>32</v>
      </c>
      <c r="V1072" s="27">
        <v>24</v>
      </c>
      <c r="W1072" s="27" t="s">
        <v>427</v>
      </c>
      <c r="X1072" s="27" t="s">
        <v>428</v>
      </c>
      <c r="Y1072" s="27"/>
      <c r="Z1072" s="27" t="s">
        <v>429</v>
      </c>
      <c r="AA1072" s="28"/>
      <c r="AB1072" s="27" t="s">
        <v>5616</v>
      </c>
      <c r="AC1072" s="29"/>
      <c r="AD1072" s="27"/>
      <c r="AE1072" s="27"/>
      <c r="AF1072" s="27">
        <v>46069.791666666701</v>
      </c>
      <c r="AG1072" s="27"/>
      <c r="AH1072" s="27"/>
      <c r="AI1072" s="27" t="s">
        <v>204</v>
      </c>
      <c r="AJ1072" s="27" t="s">
        <v>105</v>
      </c>
      <c r="AK1072" s="27" t="s">
        <v>298</v>
      </c>
      <c r="AL1072" s="27" t="s">
        <v>298</v>
      </c>
      <c r="AM1072" s="27" t="s">
        <v>299</v>
      </c>
      <c r="AN10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2" s="27" t="str">
        <f>TEXT(casesIPO[[#This Row],[Created On]],"yyyy / mm")</f>
        <v>2026 / 02</v>
      </c>
      <c r="AS1072" s="27" t="str">
        <f>casesIPO[[#This Row],[Interaction Type]]</f>
        <v>Credit / Debit Request</v>
      </c>
      <c r="AT107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3" spans="1:46" x14ac:dyDescent="0.25">
      <c r="A1073" s="26">
        <v>46076.4155439815</v>
      </c>
      <c r="B1073" s="27" t="s">
        <v>5607</v>
      </c>
      <c r="C1073" s="27" t="s">
        <v>87</v>
      </c>
      <c r="D1073" s="27" t="s">
        <v>194</v>
      </c>
      <c r="E1073" s="27" t="s">
        <v>195</v>
      </c>
      <c r="F1073" s="27"/>
      <c r="G1073" s="27"/>
      <c r="H1073" s="27" t="s">
        <v>286</v>
      </c>
      <c r="I1073" s="27" t="s">
        <v>148</v>
      </c>
      <c r="J1073" s="27" t="s">
        <v>304</v>
      </c>
      <c r="K1073" s="27" t="s">
        <v>32</v>
      </c>
      <c r="L1073" s="27" t="s">
        <v>5608</v>
      </c>
      <c r="M1073" s="27" t="s">
        <v>1581</v>
      </c>
      <c r="N1073" s="28" t="s">
        <v>4664</v>
      </c>
      <c r="O1073" s="27" t="s">
        <v>4665</v>
      </c>
      <c r="P1073" s="27" t="s">
        <v>5609</v>
      </c>
      <c r="Q1073" s="27"/>
      <c r="R1073" s="27" t="s">
        <v>286</v>
      </c>
      <c r="S1073" s="27" t="s">
        <v>148</v>
      </c>
      <c r="T1073" s="27" t="s">
        <v>304</v>
      </c>
      <c r="U1073" s="27" t="s">
        <v>32</v>
      </c>
      <c r="V1073" s="27">
        <v>24</v>
      </c>
      <c r="W1073" s="27" t="s">
        <v>427</v>
      </c>
      <c r="X1073" s="27" t="s">
        <v>428</v>
      </c>
      <c r="Y1073" s="27"/>
      <c r="Z1073" s="27" t="s">
        <v>429</v>
      </c>
      <c r="AA1073" s="28"/>
      <c r="AB1073" s="27" t="s">
        <v>5617</v>
      </c>
      <c r="AC1073" s="29"/>
      <c r="AD1073" s="27"/>
      <c r="AE1073" s="27"/>
      <c r="AF1073" s="27">
        <v>46069.791666666701</v>
      </c>
      <c r="AG1073" s="27"/>
      <c r="AH1073" s="27"/>
      <c r="AI1073" s="27" t="s">
        <v>204</v>
      </c>
      <c r="AJ1073" s="27" t="s">
        <v>105</v>
      </c>
      <c r="AK1073" s="27" t="s">
        <v>298</v>
      </c>
      <c r="AL1073" s="27" t="s">
        <v>298</v>
      </c>
      <c r="AM1073" s="27" t="s">
        <v>299</v>
      </c>
      <c r="AN10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3" s="27" t="str">
        <f>TEXT(casesIPO[[#This Row],[Created On]],"yyyy / mm")</f>
        <v>2026 / 02</v>
      </c>
      <c r="AS1073" s="27" t="str">
        <f>casesIPO[[#This Row],[Interaction Type]]</f>
        <v>Credit / Debit Request</v>
      </c>
      <c r="AT10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4" spans="1:46" x14ac:dyDescent="0.25">
      <c r="A1074" s="26">
        <v>46076.4155439815</v>
      </c>
      <c r="B1074" s="27" t="s">
        <v>5607</v>
      </c>
      <c r="C1074" s="27" t="s">
        <v>87</v>
      </c>
      <c r="D1074" s="27" t="s">
        <v>194</v>
      </c>
      <c r="E1074" s="27" t="s">
        <v>195</v>
      </c>
      <c r="F1074" s="27"/>
      <c r="G1074" s="27"/>
      <c r="H1074" s="27" t="s">
        <v>286</v>
      </c>
      <c r="I1074" s="27" t="s">
        <v>148</v>
      </c>
      <c r="J1074" s="27" t="s">
        <v>304</v>
      </c>
      <c r="K1074" s="27" t="s">
        <v>32</v>
      </c>
      <c r="L1074" s="27" t="s">
        <v>5608</v>
      </c>
      <c r="M1074" s="27" t="s">
        <v>1581</v>
      </c>
      <c r="N1074" s="28" t="s">
        <v>4664</v>
      </c>
      <c r="O1074" s="27" t="s">
        <v>4665</v>
      </c>
      <c r="P1074" s="27" t="s">
        <v>5609</v>
      </c>
      <c r="Q1074" s="27"/>
      <c r="R1074" s="27" t="s">
        <v>286</v>
      </c>
      <c r="S1074" s="27" t="s">
        <v>148</v>
      </c>
      <c r="T1074" s="27" t="s">
        <v>304</v>
      </c>
      <c r="U1074" s="27" t="s">
        <v>32</v>
      </c>
      <c r="V1074" s="27">
        <v>16</v>
      </c>
      <c r="W1074" s="27" t="s">
        <v>427</v>
      </c>
      <c r="X1074" s="27" t="s">
        <v>428</v>
      </c>
      <c r="Y1074" s="27"/>
      <c r="Z1074" s="27" t="s">
        <v>429</v>
      </c>
      <c r="AA1074" s="28"/>
      <c r="AB1074" s="27" t="s">
        <v>5618</v>
      </c>
      <c r="AC1074" s="29"/>
      <c r="AD1074" s="27"/>
      <c r="AE1074" s="27"/>
      <c r="AF1074" s="27">
        <v>46069.791666666701</v>
      </c>
      <c r="AG1074" s="27"/>
      <c r="AH1074" s="27"/>
      <c r="AI1074" s="27" t="s">
        <v>204</v>
      </c>
      <c r="AJ1074" s="27" t="s">
        <v>105</v>
      </c>
      <c r="AK1074" s="27" t="s">
        <v>298</v>
      </c>
      <c r="AL1074" s="27" t="s">
        <v>298</v>
      </c>
      <c r="AM1074" s="27" t="s">
        <v>299</v>
      </c>
      <c r="AN10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4" s="27" t="str">
        <f>TEXT(casesIPO[[#This Row],[Created On]],"yyyy / mm")</f>
        <v>2026 / 02</v>
      </c>
      <c r="AS1074" s="27" t="str">
        <f>casesIPO[[#This Row],[Interaction Type]]</f>
        <v>Credit / Debit Request</v>
      </c>
      <c r="AT10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5" spans="1:46" x14ac:dyDescent="0.25">
      <c r="A1075" s="26">
        <v>46076.4155439815</v>
      </c>
      <c r="B1075" s="27" t="s">
        <v>5607</v>
      </c>
      <c r="C1075" s="27" t="s">
        <v>87</v>
      </c>
      <c r="D1075" s="27" t="s">
        <v>194</v>
      </c>
      <c r="E1075" s="27" t="s">
        <v>195</v>
      </c>
      <c r="F1075" s="27"/>
      <c r="G1075" s="27"/>
      <c r="H1075" s="27" t="s">
        <v>286</v>
      </c>
      <c r="I1075" s="27" t="s">
        <v>148</v>
      </c>
      <c r="J1075" s="27" t="s">
        <v>304</v>
      </c>
      <c r="K1075" s="27" t="s">
        <v>32</v>
      </c>
      <c r="L1075" s="27" t="s">
        <v>5608</v>
      </c>
      <c r="M1075" s="27" t="s">
        <v>1581</v>
      </c>
      <c r="N1075" s="28" t="s">
        <v>4664</v>
      </c>
      <c r="O1075" s="27" t="s">
        <v>4665</v>
      </c>
      <c r="P1075" s="27" t="s">
        <v>5609</v>
      </c>
      <c r="Q1075" s="27"/>
      <c r="R1075" s="27" t="s">
        <v>286</v>
      </c>
      <c r="S1075" s="27" t="s">
        <v>148</v>
      </c>
      <c r="T1075" s="27" t="s">
        <v>304</v>
      </c>
      <c r="U1075" s="27" t="s">
        <v>32</v>
      </c>
      <c r="V1075" s="27">
        <v>120</v>
      </c>
      <c r="W1075" s="27" t="s">
        <v>427</v>
      </c>
      <c r="X1075" s="27" t="s">
        <v>428</v>
      </c>
      <c r="Y1075" s="27"/>
      <c r="Z1075" s="27" t="s">
        <v>429</v>
      </c>
      <c r="AA1075" s="28"/>
      <c r="AB1075" s="27" t="s">
        <v>320</v>
      </c>
      <c r="AC1075" s="29"/>
      <c r="AD1075" s="27"/>
      <c r="AE1075" s="27"/>
      <c r="AF1075" s="27">
        <v>46069.791666666701</v>
      </c>
      <c r="AG1075" s="27"/>
      <c r="AH1075" s="27"/>
      <c r="AI1075" s="27" t="s">
        <v>204</v>
      </c>
      <c r="AJ1075" s="27" t="s">
        <v>105</v>
      </c>
      <c r="AK1075" s="27" t="s">
        <v>298</v>
      </c>
      <c r="AL1075" s="27" t="s">
        <v>298</v>
      </c>
      <c r="AM1075" s="27" t="s">
        <v>299</v>
      </c>
      <c r="AN10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5" s="27" t="str">
        <f>TEXT(casesIPO[[#This Row],[Created On]],"yyyy / mm")</f>
        <v>2026 / 02</v>
      </c>
      <c r="AS1075" s="27" t="str">
        <f>casesIPO[[#This Row],[Interaction Type]]</f>
        <v>Credit / Debit Request</v>
      </c>
      <c r="AT10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6" spans="1:46" x14ac:dyDescent="0.25">
      <c r="A1076" s="26">
        <v>46076.4155439815</v>
      </c>
      <c r="B1076" s="27" t="s">
        <v>5607</v>
      </c>
      <c r="C1076" s="27" t="s">
        <v>87</v>
      </c>
      <c r="D1076" s="27" t="s">
        <v>194</v>
      </c>
      <c r="E1076" s="27" t="s">
        <v>195</v>
      </c>
      <c r="F1076" s="27"/>
      <c r="G1076" s="27"/>
      <c r="H1076" s="27" t="s">
        <v>286</v>
      </c>
      <c r="I1076" s="27" t="s">
        <v>148</v>
      </c>
      <c r="J1076" s="27" t="s">
        <v>304</v>
      </c>
      <c r="K1076" s="27" t="s">
        <v>32</v>
      </c>
      <c r="L1076" s="27" t="s">
        <v>5608</v>
      </c>
      <c r="M1076" s="27" t="s">
        <v>1581</v>
      </c>
      <c r="N1076" s="28" t="s">
        <v>4664</v>
      </c>
      <c r="O1076" s="27" t="s">
        <v>4665</v>
      </c>
      <c r="P1076" s="27" t="s">
        <v>5609</v>
      </c>
      <c r="Q1076" s="27"/>
      <c r="R1076" s="27" t="s">
        <v>286</v>
      </c>
      <c r="S1076" s="27" t="s">
        <v>148</v>
      </c>
      <c r="T1076" s="27" t="s">
        <v>304</v>
      </c>
      <c r="U1076" s="27" t="s">
        <v>32</v>
      </c>
      <c r="V1076" s="27">
        <v>8</v>
      </c>
      <c r="W1076" s="27" t="s">
        <v>427</v>
      </c>
      <c r="X1076" s="27" t="s">
        <v>428</v>
      </c>
      <c r="Y1076" s="27"/>
      <c r="Z1076" s="27" t="s">
        <v>429</v>
      </c>
      <c r="AA1076" s="28"/>
      <c r="AB1076" s="27" t="s">
        <v>5619</v>
      </c>
      <c r="AC1076" s="29"/>
      <c r="AD1076" s="27"/>
      <c r="AE1076" s="27"/>
      <c r="AF1076" s="27">
        <v>46069.791666666701</v>
      </c>
      <c r="AG1076" s="27"/>
      <c r="AH1076" s="27"/>
      <c r="AI1076" s="27" t="s">
        <v>204</v>
      </c>
      <c r="AJ1076" s="27" t="s">
        <v>105</v>
      </c>
      <c r="AK1076" s="27" t="s">
        <v>298</v>
      </c>
      <c r="AL1076" s="27" t="s">
        <v>298</v>
      </c>
      <c r="AM1076" s="27" t="s">
        <v>299</v>
      </c>
      <c r="AN10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6" s="27" t="str">
        <f>TEXT(casesIPO[[#This Row],[Created On]],"yyyy / mm")</f>
        <v>2026 / 02</v>
      </c>
      <c r="AS1076" s="27" t="str">
        <f>casesIPO[[#This Row],[Interaction Type]]</f>
        <v>Credit / Debit Request</v>
      </c>
      <c r="AT10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7" spans="1:46" x14ac:dyDescent="0.25">
      <c r="A1077" s="26">
        <v>46076.440057870401</v>
      </c>
      <c r="B1077" s="27" t="s">
        <v>5620</v>
      </c>
      <c r="C1077" s="27" t="s">
        <v>87</v>
      </c>
      <c r="D1077" s="27" t="s">
        <v>194</v>
      </c>
      <c r="E1077" s="27" t="s">
        <v>195</v>
      </c>
      <c r="F1077" s="27"/>
      <c r="G1077" s="27"/>
      <c r="H1077" s="27" t="s">
        <v>720</v>
      </c>
      <c r="I1077" s="27" t="s">
        <v>91</v>
      </c>
      <c r="J1077" s="27" t="s">
        <v>92</v>
      </c>
      <c r="K1077" s="27" t="s">
        <v>33</v>
      </c>
      <c r="L1077" s="27" t="s">
        <v>5621</v>
      </c>
      <c r="M1077" s="27" t="s">
        <v>5622</v>
      </c>
      <c r="N1077" s="28" t="s">
        <v>5623</v>
      </c>
      <c r="O1077" s="27" t="s">
        <v>5624</v>
      </c>
      <c r="P1077" s="27" t="s">
        <v>5625</v>
      </c>
      <c r="Q1077" s="27">
        <v>1</v>
      </c>
      <c r="R1077" s="27" t="s">
        <v>720</v>
      </c>
      <c r="S1077" s="27" t="s">
        <v>91</v>
      </c>
      <c r="T1077" s="27" t="s">
        <v>92</v>
      </c>
      <c r="U1077" s="27" t="s">
        <v>33</v>
      </c>
      <c r="V1077" s="27">
        <v>1</v>
      </c>
      <c r="W1077" s="27" t="s">
        <v>364</v>
      </c>
      <c r="X1077" s="27" t="s">
        <v>365</v>
      </c>
      <c r="Y1077" s="27"/>
      <c r="Z1077" s="27" t="s">
        <v>53</v>
      </c>
      <c r="AA1077" s="28"/>
      <c r="AB1077" s="27" t="s">
        <v>5626</v>
      </c>
      <c r="AC1077" s="29"/>
      <c r="AD1077" s="27"/>
      <c r="AE1077" s="27"/>
      <c r="AF1077" s="27">
        <v>46058.791666666701</v>
      </c>
      <c r="AG1077" s="27"/>
      <c r="AH1077" s="27"/>
      <c r="AI1077" s="27" t="s">
        <v>204</v>
      </c>
      <c r="AJ1077" s="27" t="s">
        <v>134</v>
      </c>
      <c r="AK1077" s="27" t="s">
        <v>2180</v>
      </c>
      <c r="AL1077" s="27" t="s">
        <v>2180</v>
      </c>
      <c r="AM1077" s="27" t="s">
        <v>108</v>
      </c>
      <c r="AN10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10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0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7" s="27" t="str">
        <f>TEXT(casesIPO[[#This Row],[Created On]],"yyyy / mm")</f>
        <v>2026 / 02</v>
      </c>
      <c r="AS1077" s="27" t="str">
        <f>casesIPO[[#This Row],[Interaction Type]]</f>
        <v>Credit / Debit Request</v>
      </c>
      <c r="AT107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78" spans="1:46" x14ac:dyDescent="0.25">
      <c r="A1078" s="26">
        <v>46076.545590277798</v>
      </c>
      <c r="B1078" s="27" t="s">
        <v>5627</v>
      </c>
      <c r="C1078" s="27" t="s">
        <v>87</v>
      </c>
      <c r="D1078" s="27" t="s">
        <v>194</v>
      </c>
      <c r="E1078" s="27" t="s">
        <v>195</v>
      </c>
      <c r="F1078" s="27"/>
      <c r="G1078" s="27"/>
      <c r="H1078" s="27" t="s">
        <v>23</v>
      </c>
      <c r="I1078" s="27" t="s">
        <v>91</v>
      </c>
      <c r="J1078" s="27" t="s">
        <v>251</v>
      </c>
      <c r="K1078" s="27" t="s">
        <v>33</v>
      </c>
      <c r="L1078" s="27" t="s">
        <v>5628</v>
      </c>
      <c r="M1078" s="27" t="s">
        <v>955</v>
      </c>
      <c r="N1078" s="28" t="s">
        <v>5629</v>
      </c>
      <c r="O1078" s="27" t="s">
        <v>5630</v>
      </c>
      <c r="P1078" s="27" t="s">
        <v>5631</v>
      </c>
      <c r="Q1078" s="27">
        <v>1</v>
      </c>
      <c r="R1078" s="27" t="s">
        <v>23</v>
      </c>
      <c r="S1078" s="27" t="s">
        <v>91</v>
      </c>
      <c r="T1078" s="27" t="s">
        <v>251</v>
      </c>
      <c r="U1078" s="27" t="s">
        <v>33</v>
      </c>
      <c r="V1078" s="27">
        <v>5</v>
      </c>
      <c r="W1078" s="27" t="s">
        <v>201</v>
      </c>
      <c r="X1078" s="27" t="s">
        <v>201</v>
      </c>
      <c r="Y1078" s="27"/>
      <c r="Z1078" s="27" t="s">
        <v>202</v>
      </c>
      <c r="AA1078" s="28"/>
      <c r="AB1078" s="27" t="s">
        <v>5632</v>
      </c>
      <c r="AC1078" s="29"/>
      <c r="AD1078" s="27"/>
      <c r="AE1078" s="27"/>
      <c r="AF1078" s="27">
        <v>46057.791666666701</v>
      </c>
      <c r="AG1078" s="27"/>
      <c r="AH1078" s="27"/>
      <c r="AI1078" s="27" t="s">
        <v>204</v>
      </c>
      <c r="AJ1078" s="27" t="s">
        <v>105</v>
      </c>
      <c r="AK1078" s="27" t="s">
        <v>2180</v>
      </c>
      <c r="AL1078" s="27" t="s">
        <v>2180</v>
      </c>
      <c r="AM1078" s="27" t="s">
        <v>108</v>
      </c>
      <c r="AN10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8" s="27" t="str">
        <f>TEXT(casesIPO[[#This Row],[Created On]],"yyyy / mm")</f>
        <v>2026 / 02</v>
      </c>
      <c r="AS1078" s="27" t="str">
        <f>casesIPO[[#This Row],[Interaction Type]]</f>
        <v>Credit / Debit Request</v>
      </c>
      <c r="AT10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9" spans="1:46" x14ac:dyDescent="0.25">
      <c r="A1079" s="26">
        <v>46076.5875115741</v>
      </c>
      <c r="B1079" s="27" t="s">
        <v>5633</v>
      </c>
      <c r="C1079" s="27" t="s">
        <v>87</v>
      </c>
      <c r="D1079" s="27" t="s">
        <v>88</v>
      </c>
      <c r="E1079" s="27" t="s">
        <v>110</v>
      </c>
      <c r="F1079" s="27"/>
      <c r="G1079" s="27"/>
      <c r="H1079" s="27" t="s">
        <v>12</v>
      </c>
      <c r="I1079" s="27" t="s">
        <v>111</v>
      </c>
      <c r="J1079" s="27" t="s">
        <v>931</v>
      </c>
      <c r="K1079" s="27" t="s">
        <v>33</v>
      </c>
      <c r="L1079" s="27" t="s">
        <v>5634</v>
      </c>
      <c r="M1079" s="27" t="s">
        <v>5635</v>
      </c>
      <c r="N1079" s="28" t="s">
        <v>5636</v>
      </c>
      <c r="O1079" s="27" t="s">
        <v>5637</v>
      </c>
      <c r="P1079" s="27" t="s">
        <v>5638</v>
      </c>
      <c r="Q1079" s="27">
        <v>8</v>
      </c>
      <c r="R1079" s="27" t="s">
        <v>12</v>
      </c>
      <c r="S1079" s="27" t="s">
        <v>111</v>
      </c>
      <c r="T1079" s="27" t="s">
        <v>931</v>
      </c>
      <c r="U1079" s="27" t="s">
        <v>33</v>
      </c>
      <c r="V1079" s="27">
        <v>7</v>
      </c>
      <c r="W1079" s="27" t="s">
        <v>131</v>
      </c>
      <c r="X1079" s="27" t="s">
        <v>165</v>
      </c>
      <c r="Y1079" s="27"/>
      <c r="Z1079" s="27" t="s">
        <v>133</v>
      </c>
      <c r="AA1079" s="28"/>
      <c r="AB1079" s="27" t="s">
        <v>5639</v>
      </c>
      <c r="AC1079" s="29" t="s">
        <v>936</v>
      </c>
      <c r="AD1079" s="27"/>
      <c r="AE1079" s="27"/>
      <c r="AF1079" s="27">
        <v>46070.791666666701</v>
      </c>
      <c r="AG1079" s="27"/>
      <c r="AH1079" s="27"/>
      <c r="AI1079" s="27" t="s">
        <v>104</v>
      </c>
      <c r="AJ1079" s="27" t="s">
        <v>134</v>
      </c>
      <c r="AK1079" s="27" t="s">
        <v>106</v>
      </c>
      <c r="AL1079" s="27" t="s">
        <v>107</v>
      </c>
      <c r="AM1079" s="27" t="s">
        <v>108</v>
      </c>
      <c r="AN10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0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0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9" s="27" t="str">
        <f>TEXT(casesIPO[[#This Row],[Created On]],"yyyy / mm")</f>
        <v>2026 / 02</v>
      </c>
      <c r="AS1079" s="27" t="str">
        <f>casesIPO[[#This Row],[Interaction Type]]</f>
        <v>Return / Replace / Scrap</v>
      </c>
      <c r="AT107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80" spans="1:46" x14ac:dyDescent="0.25">
      <c r="A1080" s="26">
        <v>46076.5875115741</v>
      </c>
      <c r="B1080" s="27" t="s">
        <v>5633</v>
      </c>
      <c r="C1080" s="27" t="s">
        <v>87</v>
      </c>
      <c r="D1080" s="27" t="s">
        <v>88</v>
      </c>
      <c r="E1080" s="27" t="s">
        <v>110</v>
      </c>
      <c r="F1080" s="27"/>
      <c r="G1080" s="27"/>
      <c r="H1080" s="27" t="s">
        <v>12</v>
      </c>
      <c r="I1080" s="27" t="s">
        <v>111</v>
      </c>
      <c r="J1080" s="27" t="s">
        <v>931</v>
      </c>
      <c r="K1080" s="27" t="s">
        <v>33</v>
      </c>
      <c r="L1080" s="27" t="s">
        <v>5634</v>
      </c>
      <c r="M1080" s="27" t="s">
        <v>5635</v>
      </c>
      <c r="N1080" s="28" t="s">
        <v>5636</v>
      </c>
      <c r="O1080" s="27" t="s">
        <v>5637</v>
      </c>
      <c r="P1080" s="27" t="s">
        <v>5638</v>
      </c>
      <c r="Q1080" s="27">
        <v>8</v>
      </c>
      <c r="R1080" s="27" t="s">
        <v>12</v>
      </c>
      <c r="S1080" s="27" t="s">
        <v>111</v>
      </c>
      <c r="T1080" s="27" t="s">
        <v>931</v>
      </c>
      <c r="U1080" s="27" t="s">
        <v>33</v>
      </c>
      <c r="V1080" s="27">
        <v>7</v>
      </c>
      <c r="W1080" s="27" t="s">
        <v>131</v>
      </c>
      <c r="X1080" s="27" t="s">
        <v>165</v>
      </c>
      <c r="Y1080" s="27"/>
      <c r="Z1080" s="27" t="s">
        <v>133</v>
      </c>
      <c r="AA1080" s="28"/>
      <c r="AB1080" s="27" t="s">
        <v>5640</v>
      </c>
      <c r="AC1080" s="29" t="s">
        <v>936</v>
      </c>
      <c r="AD1080" s="27"/>
      <c r="AE1080" s="27"/>
      <c r="AF1080" s="27">
        <v>46077.791666666701</v>
      </c>
      <c r="AG1080" s="27"/>
      <c r="AH1080" s="27"/>
      <c r="AI1080" s="27" t="s">
        <v>419</v>
      </c>
      <c r="AJ1080" s="27" t="s">
        <v>134</v>
      </c>
      <c r="AK1080" s="27" t="s">
        <v>106</v>
      </c>
      <c r="AL1080" s="27" t="s">
        <v>107</v>
      </c>
      <c r="AM1080" s="27" t="s">
        <v>108</v>
      </c>
      <c r="AN10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0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0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80" s="27" t="str">
        <f>TEXT(casesIPO[[#This Row],[Created On]],"yyyy / mm")</f>
        <v>2026 / 02</v>
      </c>
      <c r="AS1080" s="27" t="str">
        <f>casesIPO[[#This Row],[Interaction Type]]</f>
        <v>Return / Replace / Scrap</v>
      </c>
      <c r="AT108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81" spans="1:46" x14ac:dyDescent="0.25">
      <c r="A1081" s="26">
        <v>46076.660381944399</v>
      </c>
      <c r="B1081" s="27" t="s">
        <v>5641</v>
      </c>
      <c r="C1081" s="27" t="s">
        <v>87</v>
      </c>
      <c r="D1081" s="27" t="s">
        <v>88</v>
      </c>
      <c r="E1081" s="27" t="s">
        <v>89</v>
      </c>
      <c r="F1081" s="27"/>
      <c r="G1081" s="27" t="s">
        <v>90</v>
      </c>
      <c r="H1081" s="27" t="s">
        <v>21</v>
      </c>
      <c r="I1081" s="27" t="s">
        <v>272</v>
      </c>
      <c r="J1081" s="27" t="s">
        <v>1564</v>
      </c>
      <c r="K1081" s="27" t="s">
        <v>35</v>
      </c>
      <c r="L1081" s="27" t="s">
        <v>5642</v>
      </c>
      <c r="M1081" s="27" t="s">
        <v>1906</v>
      </c>
      <c r="N1081" s="28" t="s">
        <v>5643</v>
      </c>
      <c r="O1081" s="27" t="s">
        <v>5644</v>
      </c>
      <c r="P1081" s="27" t="s">
        <v>5645</v>
      </c>
      <c r="Q1081" s="27">
        <v>4</v>
      </c>
      <c r="R1081" s="27" t="s">
        <v>21</v>
      </c>
      <c r="S1081" s="27" t="s">
        <v>272</v>
      </c>
      <c r="T1081" s="27" t="s">
        <v>1564</v>
      </c>
      <c r="U1081" s="27" t="s">
        <v>35</v>
      </c>
      <c r="V1081" s="27">
        <v>1</v>
      </c>
      <c r="W1081" s="27" t="s">
        <v>266</v>
      </c>
      <c r="X1081" s="27" t="s">
        <v>1569</v>
      </c>
      <c r="Y1081" s="27" t="s">
        <v>5646</v>
      </c>
      <c r="Z1081" s="27" t="s">
        <v>101</v>
      </c>
      <c r="AA1081" s="28"/>
      <c r="AB1081" s="27" t="s">
        <v>5647</v>
      </c>
      <c r="AC1081" s="29" t="s">
        <v>1741</v>
      </c>
      <c r="AD1081" s="27"/>
      <c r="AE1081" s="27"/>
      <c r="AF1081" s="27">
        <v>45977.791666666701</v>
      </c>
      <c r="AG1081" s="27"/>
      <c r="AH1081" s="27"/>
      <c r="AI1081" s="27" t="s">
        <v>104</v>
      </c>
      <c r="AJ1081" s="27" t="s">
        <v>105</v>
      </c>
      <c r="AK1081" s="27" t="s">
        <v>1733</v>
      </c>
      <c r="AL1081" s="27" t="s">
        <v>146</v>
      </c>
      <c r="AM1081" s="27" t="s">
        <v>108</v>
      </c>
      <c r="AN10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10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Electrical Malfunction</v>
      </c>
      <c r="AQ10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Audible</v>
      </c>
      <c r="AR1081" s="27" t="str">
        <f>TEXT(casesIPO[[#This Row],[Created On]],"yyyy / mm")</f>
        <v>2026 / 02</v>
      </c>
      <c r="AS1081" s="27" t="str">
        <f>casesIPO[[#This Row],[Interaction Type]]</f>
        <v>Return / Replace / Scrap</v>
      </c>
      <c r="AT108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82" spans="1:46" x14ac:dyDescent="0.25">
      <c r="A1082" s="26">
        <v>46076.699756944399</v>
      </c>
      <c r="B1082" s="27" t="s">
        <v>5648</v>
      </c>
      <c r="C1082" s="27" t="s">
        <v>87</v>
      </c>
      <c r="D1082" s="27" t="s">
        <v>194</v>
      </c>
      <c r="E1082" s="27" t="s">
        <v>195</v>
      </c>
      <c r="F1082" s="27"/>
      <c r="G1082" s="27"/>
      <c r="H1082" s="27" t="s">
        <v>21</v>
      </c>
      <c r="I1082" s="27" t="s">
        <v>272</v>
      </c>
      <c r="J1082" s="27" t="s">
        <v>5649</v>
      </c>
      <c r="K1082" s="27" t="s">
        <v>35</v>
      </c>
      <c r="L1082" s="27" t="s">
        <v>5650</v>
      </c>
      <c r="M1082" s="27" t="s">
        <v>1441</v>
      </c>
      <c r="N1082" s="28" t="s">
        <v>5651</v>
      </c>
      <c r="O1082" s="27" t="s">
        <v>5652</v>
      </c>
      <c r="P1082" s="27" t="s">
        <v>5653</v>
      </c>
      <c r="Q1082" s="27">
        <v>1</v>
      </c>
      <c r="R1082" s="27" t="s">
        <v>21</v>
      </c>
      <c r="S1082" s="27" t="s">
        <v>272</v>
      </c>
      <c r="T1082" s="27" t="s">
        <v>5649</v>
      </c>
      <c r="U1082" s="27" t="s">
        <v>35</v>
      </c>
      <c r="V1082" s="27">
        <v>1</v>
      </c>
      <c r="W1082" s="27" t="s">
        <v>364</v>
      </c>
      <c r="X1082" s="27" t="s">
        <v>757</v>
      </c>
      <c r="Y1082" s="27"/>
      <c r="Z1082" s="27" t="s">
        <v>53</v>
      </c>
      <c r="AA1082" s="28"/>
      <c r="AB1082" s="27" t="s">
        <v>5654</v>
      </c>
      <c r="AC1082" s="29"/>
      <c r="AD1082" s="27"/>
      <c r="AE1082" s="27"/>
      <c r="AF1082" s="27">
        <v>46062.791666666701</v>
      </c>
      <c r="AG1082" s="27"/>
      <c r="AH1082" s="27"/>
      <c r="AI1082" s="27" t="s">
        <v>2259</v>
      </c>
      <c r="AJ1082" s="27" t="s">
        <v>105</v>
      </c>
      <c r="AK1082" s="27" t="s">
        <v>1733</v>
      </c>
      <c r="AL1082" s="27" t="s">
        <v>1733</v>
      </c>
      <c r="AM1082" s="27" t="s">
        <v>108</v>
      </c>
      <c r="AN10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10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0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82" s="27" t="str">
        <f>TEXT(casesIPO[[#This Row],[Created On]],"yyyy / mm")</f>
        <v>2026 / 02</v>
      </c>
      <c r="AS1082" s="27" t="str">
        <f>casesIPO[[#This Row],[Interaction Type]]</f>
        <v>Credit / Debit Request</v>
      </c>
      <c r="AT10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83" spans="1:46" x14ac:dyDescent="0.25">
      <c r="A1083" s="26">
        <v>46076.770868055602</v>
      </c>
      <c r="B1083" s="27" t="s">
        <v>5655</v>
      </c>
      <c r="C1083" s="27" t="s">
        <v>87</v>
      </c>
      <c r="D1083" s="27" t="s">
        <v>88</v>
      </c>
      <c r="E1083" s="27" t="s">
        <v>89</v>
      </c>
      <c r="F1083" s="27"/>
      <c r="G1083" s="27" t="s">
        <v>168</v>
      </c>
      <c r="H1083" s="27" t="s">
        <v>23</v>
      </c>
      <c r="I1083" s="27" t="s">
        <v>91</v>
      </c>
      <c r="J1083" s="27" t="s">
        <v>1256</v>
      </c>
      <c r="K1083" s="27" t="s">
        <v>33</v>
      </c>
      <c r="L1083" s="27" t="s">
        <v>5656</v>
      </c>
      <c r="M1083" s="27" t="s">
        <v>1166</v>
      </c>
      <c r="N1083" s="28" t="s">
        <v>5657</v>
      </c>
      <c r="O1083" s="27" t="s">
        <v>5658</v>
      </c>
      <c r="P1083" s="27" t="s">
        <v>5659</v>
      </c>
      <c r="Q1083" s="27">
        <v>2</v>
      </c>
      <c r="R1083" s="27" t="s">
        <v>23</v>
      </c>
      <c r="S1083" s="27" t="s">
        <v>91</v>
      </c>
      <c r="T1083" s="27" t="s">
        <v>1256</v>
      </c>
      <c r="U1083" s="27" t="s">
        <v>33</v>
      </c>
      <c r="V1083" s="27">
        <v>1</v>
      </c>
      <c r="W1083" s="27" t="s">
        <v>266</v>
      </c>
      <c r="X1083" s="27" t="s">
        <v>629</v>
      </c>
      <c r="Y1083" s="27" t="s">
        <v>3981</v>
      </c>
      <c r="Z1083" s="27" t="s">
        <v>101</v>
      </c>
      <c r="AA1083" s="28"/>
      <c r="AB1083" s="27" t="s">
        <v>5660</v>
      </c>
      <c r="AC1083" s="29" t="s">
        <v>3983</v>
      </c>
      <c r="AD1083" s="27"/>
      <c r="AE1083" s="27"/>
      <c r="AF1083" s="27">
        <v>45818.833333333299</v>
      </c>
      <c r="AG1083" s="27"/>
      <c r="AH1083" s="27"/>
      <c r="AI1083" s="27" t="s">
        <v>104</v>
      </c>
      <c r="AJ1083" s="27" t="s">
        <v>105</v>
      </c>
      <c r="AK1083" s="27" t="s">
        <v>106</v>
      </c>
      <c r="AL1083" s="27" t="s">
        <v>680</v>
      </c>
      <c r="AM1083" s="27" t="s">
        <v>108</v>
      </c>
      <c r="AN10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10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Solenoid Not Pulling / Releasing</v>
      </c>
      <c r="AR1083" s="27" t="str">
        <f>TEXT(casesIPO[[#This Row],[Created On]],"yyyy / mm")</f>
        <v>2026 / 02</v>
      </c>
      <c r="AS1083" s="27" t="str">
        <f>casesIPO[[#This Row],[Interaction Type]]</f>
        <v>Return / Replace / Scrap</v>
      </c>
      <c r="AT10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84" spans="1:46" x14ac:dyDescent="0.25">
      <c r="A1084" s="26">
        <v>46077.425243055601</v>
      </c>
      <c r="B1084" s="27" t="s">
        <v>5661</v>
      </c>
      <c r="C1084" s="27" t="s">
        <v>87</v>
      </c>
      <c r="D1084" s="27" t="s">
        <v>88</v>
      </c>
      <c r="E1084" s="27" t="s">
        <v>89</v>
      </c>
      <c r="F1084" s="27"/>
      <c r="G1084" s="27" t="s">
        <v>90</v>
      </c>
      <c r="H1084" s="27" t="s">
        <v>286</v>
      </c>
      <c r="I1084" s="27" t="s">
        <v>148</v>
      </c>
      <c r="J1084" s="27" t="s">
        <v>287</v>
      </c>
      <c r="K1084" s="27" t="s">
        <v>288</v>
      </c>
      <c r="L1084" s="27" t="s">
        <v>5662</v>
      </c>
      <c r="M1084" s="27" t="s">
        <v>5663</v>
      </c>
      <c r="N1084" s="28"/>
      <c r="O1084" s="27"/>
      <c r="P1084" s="27" t="s">
        <v>5664</v>
      </c>
      <c r="Q1084" s="27"/>
      <c r="R1084" s="27" t="s">
        <v>286</v>
      </c>
      <c r="S1084" s="27" t="s">
        <v>148</v>
      </c>
      <c r="T1084" s="27" t="s">
        <v>287</v>
      </c>
      <c r="U1084" s="27" t="s">
        <v>288</v>
      </c>
      <c r="V1084" s="27">
        <v>1</v>
      </c>
      <c r="W1084" s="27" t="s">
        <v>98</v>
      </c>
      <c r="X1084" s="27" t="s">
        <v>5665</v>
      </c>
      <c r="Y1084" s="27"/>
      <c r="Z1084" s="27" t="s">
        <v>101</v>
      </c>
      <c r="AA1084" s="28"/>
      <c r="AB1084" s="27"/>
      <c r="AC1084" s="29"/>
      <c r="AD1084" s="27"/>
      <c r="AE1084" s="27"/>
      <c r="AF1084" s="27">
        <v>46076.791666666701</v>
      </c>
      <c r="AG1084" s="27"/>
      <c r="AH1084" s="27"/>
      <c r="AI1084" s="27" t="s">
        <v>204</v>
      </c>
      <c r="AJ1084" s="27" t="s">
        <v>105</v>
      </c>
      <c r="AK1084" s="27" t="s">
        <v>2070</v>
      </c>
      <c r="AL1084" s="27" t="s">
        <v>2070</v>
      </c>
      <c r="AM1084" s="27" t="s">
        <v>108</v>
      </c>
      <c r="AN10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0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Open / Close</v>
      </c>
      <c r="AQ10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84" s="27" t="str">
        <f>TEXT(casesIPO[[#This Row],[Created On]],"yyyy / mm")</f>
        <v>2026 / 02</v>
      </c>
      <c r="AS1084" s="27" t="str">
        <f>casesIPO[[#This Row],[Interaction Type]]</f>
        <v>Return / Replace / Scrap</v>
      </c>
      <c r="AT108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85" spans="1:46" x14ac:dyDescent="0.25">
      <c r="A1085" s="26">
        <v>46077.473692129599</v>
      </c>
      <c r="B1085" s="27" t="s">
        <v>5666</v>
      </c>
      <c r="C1085" s="27" t="s">
        <v>87</v>
      </c>
      <c r="D1085" s="27" t="s">
        <v>88</v>
      </c>
      <c r="E1085" s="27" t="s">
        <v>89</v>
      </c>
      <c r="F1085" s="27"/>
      <c r="G1085" s="27" t="s">
        <v>90</v>
      </c>
      <c r="H1085" s="27" t="s">
        <v>18</v>
      </c>
      <c r="I1085" s="27" t="s">
        <v>460</v>
      </c>
      <c r="J1085" s="27" t="s">
        <v>461</v>
      </c>
      <c r="K1085" s="27" t="s">
        <v>31</v>
      </c>
      <c r="L1085" s="27" t="s">
        <v>5667</v>
      </c>
      <c r="M1085" s="27" t="s">
        <v>5668</v>
      </c>
      <c r="N1085" s="28" t="s">
        <v>5669</v>
      </c>
      <c r="O1085" s="27" t="s">
        <v>5670</v>
      </c>
      <c r="P1085" s="27" t="s">
        <v>5671</v>
      </c>
      <c r="Q1085" s="27"/>
      <c r="R1085" s="27" t="s">
        <v>18</v>
      </c>
      <c r="S1085" s="27" t="s">
        <v>460</v>
      </c>
      <c r="T1085" s="27" t="s">
        <v>461</v>
      </c>
      <c r="U1085" s="27" t="s">
        <v>31</v>
      </c>
      <c r="V1085" s="27">
        <v>1</v>
      </c>
      <c r="W1085" s="27" t="s">
        <v>266</v>
      </c>
      <c r="X1085" s="27" t="s">
        <v>279</v>
      </c>
      <c r="Y1085" s="27" t="s">
        <v>677</v>
      </c>
      <c r="Z1085" s="27" t="s">
        <v>101</v>
      </c>
      <c r="AA1085" s="28"/>
      <c r="AB1085" s="27" t="s">
        <v>5672</v>
      </c>
      <c r="AC1085" s="29" t="s">
        <v>2348</v>
      </c>
      <c r="AD1085" s="27"/>
      <c r="AE1085" s="27">
        <v>45814</v>
      </c>
      <c r="AF1085" s="27"/>
      <c r="AG1085" s="27"/>
      <c r="AH1085" s="27"/>
      <c r="AI1085" s="27" t="s">
        <v>104</v>
      </c>
      <c r="AJ1085" s="27" t="s">
        <v>105</v>
      </c>
      <c r="AK1085" s="27" t="s">
        <v>1369</v>
      </c>
      <c r="AL1085" s="27" t="s">
        <v>146</v>
      </c>
      <c r="AM1085" s="27" t="s">
        <v>108</v>
      </c>
      <c r="AN10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0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085" s="27" t="str">
        <f>TEXT(casesIPO[[#This Row],[Created On]],"yyyy / mm")</f>
        <v>2026 / 02</v>
      </c>
      <c r="AS1085" s="27" t="str">
        <f>casesIPO[[#This Row],[Interaction Type]]</f>
        <v>Return / Replace / Scrap</v>
      </c>
      <c r="AT108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86" spans="1:46" x14ac:dyDescent="0.25">
      <c r="A1086" s="26">
        <v>46077.553692129601</v>
      </c>
      <c r="B1086" s="27" t="s">
        <v>5673</v>
      </c>
      <c r="C1086" s="27" t="s">
        <v>87</v>
      </c>
      <c r="D1086" s="27" t="s">
        <v>88</v>
      </c>
      <c r="E1086" s="27" t="s">
        <v>89</v>
      </c>
      <c r="F1086" s="27"/>
      <c r="G1086" s="27" t="s">
        <v>90</v>
      </c>
      <c r="H1086" s="27" t="s">
        <v>18</v>
      </c>
      <c r="I1086" s="27" t="s">
        <v>460</v>
      </c>
      <c r="J1086" s="27" t="s">
        <v>2161</v>
      </c>
      <c r="K1086" s="27" t="s">
        <v>32</v>
      </c>
      <c r="L1086" s="27" t="s">
        <v>5674</v>
      </c>
      <c r="M1086" s="27" t="s">
        <v>5675</v>
      </c>
      <c r="N1086" s="28" t="s">
        <v>5676</v>
      </c>
      <c r="O1086" s="27"/>
      <c r="P1086" s="27"/>
      <c r="Q1086" s="27"/>
      <c r="R1086" s="27" t="s">
        <v>18</v>
      </c>
      <c r="S1086" s="27" t="s">
        <v>460</v>
      </c>
      <c r="T1086" s="27" t="s">
        <v>2161</v>
      </c>
      <c r="U1086" s="27" t="s">
        <v>32</v>
      </c>
      <c r="V1086" s="27">
        <v>2</v>
      </c>
      <c r="W1086" s="27" t="s">
        <v>266</v>
      </c>
      <c r="X1086" s="27" t="s">
        <v>279</v>
      </c>
      <c r="Y1086" s="27" t="s">
        <v>677</v>
      </c>
      <c r="Z1086" s="27" t="s">
        <v>101</v>
      </c>
      <c r="AA1086" s="28"/>
      <c r="AB1086" s="27"/>
      <c r="AC1086" s="29" t="s">
        <v>1001</v>
      </c>
      <c r="AD1086" s="27"/>
      <c r="AE1086" s="27">
        <v>45947</v>
      </c>
      <c r="AF1086" s="27"/>
      <c r="AG1086" s="27"/>
      <c r="AH1086" s="27"/>
      <c r="AI1086" s="27" t="s">
        <v>178</v>
      </c>
      <c r="AJ1086" s="27" t="s">
        <v>105</v>
      </c>
      <c r="AK1086" s="27" t="s">
        <v>1369</v>
      </c>
      <c r="AL1086" s="27" t="s">
        <v>1369</v>
      </c>
      <c r="AM1086" s="27" t="s">
        <v>108</v>
      </c>
      <c r="AN10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0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086" s="27" t="str">
        <f>TEXT(casesIPO[[#This Row],[Created On]],"yyyy / mm")</f>
        <v>2026 / 02</v>
      </c>
      <c r="AS1086" s="27" t="str">
        <f>casesIPO[[#This Row],[Interaction Type]]</f>
        <v>Return / Replace / Scrap</v>
      </c>
      <c r="AT108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87" spans="1:46" x14ac:dyDescent="0.25">
      <c r="A1087" s="26">
        <v>46077.569826388899</v>
      </c>
      <c r="B1087" s="27" t="s">
        <v>5677</v>
      </c>
      <c r="C1087" s="27" t="s">
        <v>87</v>
      </c>
      <c r="D1087" s="27" t="s">
        <v>88</v>
      </c>
      <c r="E1087" s="27" t="s">
        <v>89</v>
      </c>
      <c r="F1087" s="27"/>
      <c r="G1087" s="27" t="s">
        <v>168</v>
      </c>
      <c r="H1087" s="27" t="s">
        <v>286</v>
      </c>
      <c r="I1087" s="27" t="s">
        <v>148</v>
      </c>
      <c r="J1087" s="27" t="s">
        <v>4273</v>
      </c>
      <c r="K1087" s="27" t="s">
        <v>288</v>
      </c>
      <c r="L1087" s="27" t="s">
        <v>5678</v>
      </c>
      <c r="M1087" s="27" t="s">
        <v>1241</v>
      </c>
      <c r="N1087" s="28" t="s">
        <v>5679</v>
      </c>
      <c r="O1087" s="27" t="s">
        <v>5680</v>
      </c>
      <c r="P1087" s="27" t="s">
        <v>5681</v>
      </c>
      <c r="Q1087" s="27">
        <v>6</v>
      </c>
      <c r="R1087" s="27" t="s">
        <v>286</v>
      </c>
      <c r="S1087" s="27" t="s">
        <v>148</v>
      </c>
      <c r="T1087" s="27" t="s">
        <v>4273</v>
      </c>
      <c r="U1087" s="27" t="s">
        <v>288</v>
      </c>
      <c r="V1087" s="27">
        <v>1</v>
      </c>
      <c r="W1087" s="27" t="s">
        <v>187</v>
      </c>
      <c r="X1087" s="27" t="s">
        <v>5682</v>
      </c>
      <c r="Y1087" s="27"/>
      <c r="Z1087" s="27" t="s">
        <v>101</v>
      </c>
      <c r="AA1087" s="28"/>
      <c r="AB1087" s="27" t="s">
        <v>5683</v>
      </c>
      <c r="AC1087" s="29"/>
      <c r="AD1087" s="27"/>
      <c r="AE1087" s="27"/>
      <c r="AF1087" s="27">
        <v>45627.791666666701</v>
      </c>
      <c r="AG1087" s="27"/>
      <c r="AH1087" s="27"/>
      <c r="AI1087" s="27" t="s">
        <v>204</v>
      </c>
      <c r="AJ1087" s="27" t="s">
        <v>105</v>
      </c>
      <c r="AK1087" s="27" t="s">
        <v>420</v>
      </c>
      <c r="AL1087" s="27" t="s">
        <v>420</v>
      </c>
      <c r="AM1087" s="27" t="s">
        <v>299</v>
      </c>
      <c r="AN10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0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0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Discoloration</v>
      </c>
      <c r="AQ10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87" s="27" t="str">
        <f>TEXT(casesIPO[[#This Row],[Created On]],"yyyy / mm")</f>
        <v>2026 / 02</v>
      </c>
      <c r="AS1087" s="27" t="str">
        <f>casesIPO[[#This Row],[Interaction Type]]</f>
        <v>Return / Replace / Scrap</v>
      </c>
      <c r="AT108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88" spans="1:46" x14ac:dyDescent="0.25">
      <c r="A1088" s="26">
        <v>46077.571689814802</v>
      </c>
      <c r="B1088" s="27" t="s">
        <v>5684</v>
      </c>
      <c r="C1088" s="27" t="s">
        <v>87</v>
      </c>
      <c r="D1088" s="27" t="s">
        <v>194</v>
      </c>
      <c r="E1088" s="27" t="s">
        <v>195</v>
      </c>
      <c r="F1088" s="27"/>
      <c r="G1088" s="27"/>
      <c r="H1088" s="27" t="s">
        <v>5685</v>
      </c>
      <c r="I1088" s="27" t="s">
        <v>5686</v>
      </c>
      <c r="J1088" s="27" t="s">
        <v>5687</v>
      </c>
      <c r="K1088" s="27" t="s">
        <v>35</v>
      </c>
      <c r="L1088" s="27" t="s">
        <v>5688</v>
      </c>
      <c r="M1088" s="27" t="s">
        <v>5689</v>
      </c>
      <c r="N1088" s="28"/>
      <c r="O1088" s="27"/>
      <c r="P1088" s="27" t="s">
        <v>5690</v>
      </c>
      <c r="Q1088" s="27"/>
      <c r="R1088" s="27" t="s">
        <v>5685</v>
      </c>
      <c r="S1088" s="27" t="s">
        <v>5686</v>
      </c>
      <c r="T1088" s="27" t="s">
        <v>5687</v>
      </c>
      <c r="U1088" s="27" t="s">
        <v>35</v>
      </c>
      <c r="V1088" s="27">
        <v>1</v>
      </c>
      <c r="W1088" s="27" t="s">
        <v>364</v>
      </c>
      <c r="X1088" s="27" t="s">
        <v>365</v>
      </c>
      <c r="Y1088" s="27"/>
      <c r="Z1088" s="27" t="s">
        <v>53</v>
      </c>
      <c r="AA1088" s="28"/>
      <c r="AB1088" s="27"/>
      <c r="AC1088" s="29"/>
      <c r="AD1088" s="27"/>
      <c r="AE1088" s="27"/>
      <c r="AF1088" s="27">
        <v>46061.791666666701</v>
      </c>
      <c r="AG1088" s="27"/>
      <c r="AH1088" s="27"/>
      <c r="AI1088" s="27" t="s">
        <v>204</v>
      </c>
      <c r="AJ1088" s="27" t="s">
        <v>105</v>
      </c>
      <c r="AK1088" s="27" t="s">
        <v>2070</v>
      </c>
      <c r="AL1088" s="27" t="s">
        <v>2070</v>
      </c>
      <c r="AM1088" s="27" t="s">
        <v>108</v>
      </c>
      <c r="AN10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ISONAS</v>
      </c>
      <c r="AO10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0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88" s="27" t="str">
        <f>TEXT(casesIPO[[#This Row],[Created On]],"yyyy / mm")</f>
        <v>2026 / 02</v>
      </c>
      <c r="AS1088" s="27" t="str">
        <f>casesIPO[[#This Row],[Interaction Type]]</f>
        <v>Credit / Debit Request</v>
      </c>
      <c r="AT108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89" spans="1:46" x14ac:dyDescent="0.25">
      <c r="A1089" s="26">
        <v>46077.587615740696</v>
      </c>
      <c r="B1089" s="27" t="s">
        <v>5691</v>
      </c>
      <c r="C1089" s="27" t="s">
        <v>87</v>
      </c>
      <c r="D1089" s="27" t="s">
        <v>194</v>
      </c>
      <c r="E1089" s="27" t="s">
        <v>195</v>
      </c>
      <c r="F1089" s="27"/>
      <c r="G1089" s="27"/>
      <c r="H1089" s="27" t="s">
        <v>286</v>
      </c>
      <c r="I1089" s="27" t="s">
        <v>148</v>
      </c>
      <c r="J1089" s="27" t="s">
        <v>287</v>
      </c>
      <c r="K1089" s="27" t="s">
        <v>288</v>
      </c>
      <c r="L1089" s="27" t="s">
        <v>5692</v>
      </c>
      <c r="M1089" s="27" t="s">
        <v>3287</v>
      </c>
      <c r="N1089" s="28" t="s">
        <v>5693</v>
      </c>
      <c r="O1089" s="27" t="s">
        <v>5694</v>
      </c>
      <c r="P1089" s="27" t="s">
        <v>5695</v>
      </c>
      <c r="Q1089" s="27"/>
      <c r="R1089" s="27" t="s">
        <v>286</v>
      </c>
      <c r="S1089" s="27" t="s">
        <v>148</v>
      </c>
      <c r="T1089" s="27" t="s">
        <v>287</v>
      </c>
      <c r="U1089" s="27" t="s">
        <v>288</v>
      </c>
      <c r="V1089" s="27">
        <v>1</v>
      </c>
      <c r="W1089" s="27" t="s">
        <v>427</v>
      </c>
      <c r="X1089" s="27" t="s">
        <v>428</v>
      </c>
      <c r="Y1089" s="27"/>
      <c r="Z1089" s="27" t="s">
        <v>429</v>
      </c>
      <c r="AA1089" s="28"/>
      <c r="AB1089" s="27"/>
      <c r="AC1089" s="29"/>
      <c r="AD1089" s="27"/>
      <c r="AE1089" s="27">
        <v>46076.041666666701</v>
      </c>
      <c r="AF1089" s="27">
        <v>46075.791666666701</v>
      </c>
      <c r="AG1089" s="27"/>
      <c r="AH1089" s="27"/>
      <c r="AI1089" s="27" t="s">
        <v>204</v>
      </c>
      <c r="AJ1089" s="27" t="s">
        <v>105</v>
      </c>
      <c r="AK1089" s="27" t="s">
        <v>420</v>
      </c>
      <c r="AL1089" s="27" t="s">
        <v>420</v>
      </c>
      <c r="AM1089" s="27" t="s">
        <v>299</v>
      </c>
      <c r="AN10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0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89" s="27" t="str">
        <f>TEXT(casesIPO[[#This Row],[Created On]],"yyyy / mm")</f>
        <v>2026 / 02</v>
      </c>
      <c r="AS1089" s="27" t="str">
        <f>casesIPO[[#This Row],[Interaction Type]]</f>
        <v>Credit / Debit Request</v>
      </c>
      <c r="AT108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90" spans="1:46" x14ac:dyDescent="0.25">
      <c r="A1090" s="26">
        <v>46077.692650463003</v>
      </c>
      <c r="B1090" s="27" t="s">
        <v>5696</v>
      </c>
      <c r="C1090" s="27" t="s">
        <v>87</v>
      </c>
      <c r="D1090" s="27" t="s">
        <v>88</v>
      </c>
      <c r="E1090" s="27" t="s">
        <v>89</v>
      </c>
      <c r="F1090" s="27"/>
      <c r="G1090" s="27" t="s">
        <v>168</v>
      </c>
      <c r="H1090" s="27" t="s">
        <v>17</v>
      </c>
      <c r="I1090" s="27" t="s">
        <v>148</v>
      </c>
      <c r="J1090" s="27" t="s">
        <v>149</v>
      </c>
      <c r="K1090" s="27" t="s">
        <v>35</v>
      </c>
      <c r="L1090" s="27" t="s">
        <v>5697</v>
      </c>
      <c r="M1090" s="27" t="s">
        <v>550</v>
      </c>
      <c r="N1090" s="28" t="s">
        <v>5698</v>
      </c>
      <c r="O1090" s="27" t="s">
        <v>5699</v>
      </c>
      <c r="P1090" s="27" t="s">
        <v>5700</v>
      </c>
      <c r="Q1090" s="27"/>
      <c r="R1090" s="27"/>
      <c r="S1090" s="27"/>
      <c r="T1090" s="27"/>
      <c r="U1090" s="27"/>
      <c r="V1090" s="27"/>
      <c r="W1090" s="27"/>
      <c r="X1090" s="27"/>
      <c r="Y1090" s="27"/>
      <c r="Z1090" s="27"/>
      <c r="AA1090" s="28"/>
      <c r="AB1090" s="27"/>
      <c r="AC1090" s="29"/>
      <c r="AD1090" s="27"/>
      <c r="AE1090" s="27"/>
      <c r="AF1090" s="27"/>
      <c r="AG1090" s="27"/>
      <c r="AH1090" s="27"/>
      <c r="AI1090" s="27"/>
      <c r="AJ1090" s="27" t="s">
        <v>134</v>
      </c>
      <c r="AK1090" s="27" t="s">
        <v>621</v>
      </c>
      <c r="AL1090" s="27" t="s">
        <v>621</v>
      </c>
      <c r="AM1090" s="27" t="s">
        <v>108</v>
      </c>
      <c r="AN10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0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0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0" s="27" t="str">
        <f>TEXT(casesIPO[[#This Row],[Created On]],"yyyy / mm")</f>
        <v>2026 / 02</v>
      </c>
      <c r="AS1090" s="27" t="str">
        <f>casesIPO[[#This Row],[Interaction Type]]</f>
        <v>Return / Replace / Scrap</v>
      </c>
      <c r="AT10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91" spans="1:46" x14ac:dyDescent="0.25">
      <c r="A1091" s="26">
        <v>46077.709745370397</v>
      </c>
      <c r="B1091" s="27" t="s">
        <v>5701</v>
      </c>
      <c r="C1091" s="27" t="s">
        <v>87</v>
      </c>
      <c r="D1091" s="27" t="s">
        <v>88</v>
      </c>
      <c r="E1091" s="27" t="s">
        <v>89</v>
      </c>
      <c r="F1091" s="27"/>
      <c r="G1091" s="27" t="s">
        <v>90</v>
      </c>
      <c r="H1091" s="27" t="s">
        <v>23</v>
      </c>
      <c r="I1091" s="27" t="s">
        <v>91</v>
      </c>
      <c r="J1091" s="27" t="s">
        <v>1623</v>
      </c>
      <c r="K1091" s="27" t="s">
        <v>33</v>
      </c>
      <c r="L1091" s="27" t="s">
        <v>5702</v>
      </c>
      <c r="M1091" s="27" t="s">
        <v>4740</v>
      </c>
      <c r="N1091" s="28" t="s">
        <v>186</v>
      </c>
      <c r="O1091" s="27" t="s">
        <v>186</v>
      </c>
      <c r="P1091" s="27"/>
      <c r="Q1091" s="27"/>
      <c r="R1091" s="27" t="s">
        <v>23</v>
      </c>
      <c r="S1091" s="27" t="s">
        <v>91</v>
      </c>
      <c r="T1091" s="27" t="s">
        <v>1623</v>
      </c>
      <c r="U1091" s="27" t="s">
        <v>33</v>
      </c>
      <c r="V1091" s="27">
        <v>1</v>
      </c>
      <c r="W1091" s="27" t="s">
        <v>266</v>
      </c>
      <c r="X1091" s="27" t="s">
        <v>5703</v>
      </c>
      <c r="Y1091" s="27"/>
      <c r="Z1091" s="27" t="s">
        <v>101</v>
      </c>
      <c r="AA1091" s="28"/>
      <c r="AB1091" s="27"/>
      <c r="AC1091" s="29" t="s">
        <v>5704</v>
      </c>
      <c r="AD1091" s="27"/>
      <c r="AE1091" s="27"/>
      <c r="AF1091" s="27">
        <v>46077.791666666701</v>
      </c>
      <c r="AG1091" s="27"/>
      <c r="AH1091" s="27"/>
      <c r="AI1091" s="27" t="s">
        <v>104</v>
      </c>
      <c r="AJ1091" s="27" t="s">
        <v>105</v>
      </c>
      <c r="AK1091" s="27" t="s">
        <v>1975</v>
      </c>
      <c r="AL1091" s="27" t="s">
        <v>792</v>
      </c>
      <c r="AM1091" s="27" t="s">
        <v>108</v>
      </c>
      <c r="AN10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Wire / Cable Wrong or Broken</v>
      </c>
      <c r="AQ10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1" s="27" t="str">
        <f>TEXT(casesIPO[[#This Row],[Created On]],"yyyy / mm")</f>
        <v>2026 / 02</v>
      </c>
      <c r="AS1091" s="27" t="str">
        <f>casesIPO[[#This Row],[Interaction Type]]</f>
        <v>Return / Replace / Scrap</v>
      </c>
      <c r="AT10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92" spans="1:46" x14ac:dyDescent="0.25">
      <c r="A1092" s="26">
        <v>46077.7754166667</v>
      </c>
      <c r="B1092" s="27" t="s">
        <v>5705</v>
      </c>
      <c r="C1092" s="27" t="s">
        <v>87</v>
      </c>
      <c r="D1092" s="27" t="s">
        <v>88</v>
      </c>
      <c r="E1092" s="27" t="s">
        <v>89</v>
      </c>
      <c r="F1092" s="27"/>
      <c r="G1092" s="27" t="s">
        <v>90</v>
      </c>
      <c r="H1092" s="27" t="s">
        <v>23</v>
      </c>
      <c r="I1092" s="27" t="s">
        <v>91</v>
      </c>
      <c r="J1092" s="27" t="s">
        <v>251</v>
      </c>
      <c r="K1092" s="27" t="s">
        <v>33</v>
      </c>
      <c r="L1092" s="27" t="s">
        <v>5706</v>
      </c>
      <c r="M1092" s="27" t="s">
        <v>1116</v>
      </c>
      <c r="N1092" s="28" t="s">
        <v>5707</v>
      </c>
      <c r="O1092" s="27" t="s">
        <v>5708</v>
      </c>
      <c r="P1092" s="27" t="s">
        <v>5709</v>
      </c>
      <c r="Q1092" s="27">
        <v>1</v>
      </c>
      <c r="R1092" s="27" t="s">
        <v>23</v>
      </c>
      <c r="S1092" s="27" t="s">
        <v>91</v>
      </c>
      <c r="T1092" s="27" t="s">
        <v>251</v>
      </c>
      <c r="U1092" s="27" t="s">
        <v>33</v>
      </c>
      <c r="V1092" s="27">
        <v>1</v>
      </c>
      <c r="W1092" s="27" t="s">
        <v>98</v>
      </c>
      <c r="X1092" s="27" t="s">
        <v>1148</v>
      </c>
      <c r="Y1092" s="27" t="s">
        <v>1399</v>
      </c>
      <c r="Z1092" s="27" t="s">
        <v>101</v>
      </c>
      <c r="AA1092" s="28"/>
      <c r="AB1092" s="27" t="s">
        <v>5710</v>
      </c>
      <c r="AC1092" s="29" t="s">
        <v>547</v>
      </c>
      <c r="AD1092" s="27"/>
      <c r="AE1092" s="27"/>
      <c r="AF1092" s="27">
        <v>46028.791666666701</v>
      </c>
      <c r="AG1092" s="27"/>
      <c r="AH1092" s="27"/>
      <c r="AI1092" s="27" t="s">
        <v>104</v>
      </c>
      <c r="AJ1092" s="27" t="s">
        <v>105</v>
      </c>
      <c r="AK1092" s="27" t="s">
        <v>106</v>
      </c>
      <c r="AL1092" s="27" t="s">
        <v>680</v>
      </c>
      <c r="AM1092" s="27" t="s">
        <v>108</v>
      </c>
      <c r="AN10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10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Release</v>
      </c>
      <c r="AR1092" s="27" t="str">
        <f>TEXT(casesIPO[[#This Row],[Created On]],"yyyy / mm")</f>
        <v>2026 / 02</v>
      </c>
      <c r="AS1092" s="27" t="str">
        <f>casesIPO[[#This Row],[Interaction Type]]</f>
        <v>Return / Replace / Scrap</v>
      </c>
      <c r="AT109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93" spans="1:46" x14ac:dyDescent="0.25">
      <c r="A1093" s="26">
        <v>46078.471377314803</v>
      </c>
      <c r="B1093" s="27" t="s">
        <v>5711</v>
      </c>
      <c r="C1093" s="27" t="s">
        <v>87</v>
      </c>
      <c r="D1093" s="27" t="s">
        <v>194</v>
      </c>
      <c r="E1093" s="27" t="s">
        <v>195</v>
      </c>
      <c r="F1093" s="27"/>
      <c r="G1093" s="27"/>
      <c r="H1093" s="27" t="s">
        <v>12</v>
      </c>
      <c r="I1093" s="27" t="s">
        <v>111</v>
      </c>
      <c r="J1093" s="27" t="s">
        <v>1112</v>
      </c>
      <c r="K1093" s="27" t="s">
        <v>33</v>
      </c>
      <c r="L1093" s="27" t="s">
        <v>5712</v>
      </c>
      <c r="M1093" s="27" t="s">
        <v>3113</v>
      </c>
      <c r="N1093" s="28" t="s">
        <v>5713</v>
      </c>
      <c r="O1093" s="27" t="s">
        <v>5714</v>
      </c>
      <c r="P1093" s="27" t="s">
        <v>5715</v>
      </c>
      <c r="Q1093" s="27"/>
      <c r="R1093" s="27" t="s">
        <v>12</v>
      </c>
      <c r="S1093" s="27" t="s">
        <v>111</v>
      </c>
      <c r="T1093" s="27" t="s">
        <v>1112</v>
      </c>
      <c r="U1093" s="27" t="s">
        <v>33</v>
      </c>
      <c r="V1093" s="27">
        <v>1</v>
      </c>
      <c r="W1093" s="27" t="s">
        <v>201</v>
      </c>
      <c r="X1093" s="27" t="s">
        <v>201</v>
      </c>
      <c r="Y1093" s="27"/>
      <c r="Z1093" s="27" t="s">
        <v>202</v>
      </c>
      <c r="AA1093" s="28"/>
      <c r="AB1093" s="27"/>
      <c r="AC1093" s="29"/>
      <c r="AD1093" s="27"/>
      <c r="AE1093" s="27"/>
      <c r="AF1093" s="27">
        <v>45994.791666666701</v>
      </c>
      <c r="AG1093" s="27"/>
      <c r="AH1093" s="27"/>
      <c r="AI1093" s="27" t="s">
        <v>204</v>
      </c>
      <c r="AJ1093" s="27" t="s">
        <v>105</v>
      </c>
      <c r="AK1093" s="27" t="s">
        <v>664</v>
      </c>
      <c r="AL1093" s="27" t="s">
        <v>664</v>
      </c>
      <c r="AM1093" s="27" t="s">
        <v>108</v>
      </c>
      <c r="AN10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3" s="27" t="str">
        <f>TEXT(casesIPO[[#This Row],[Created On]],"yyyy / mm")</f>
        <v>2026 / 02</v>
      </c>
      <c r="AS1093" s="27" t="str">
        <f>casesIPO[[#This Row],[Interaction Type]]</f>
        <v>Credit / Debit Request</v>
      </c>
      <c r="AT10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94" spans="1:46" x14ac:dyDescent="0.25">
      <c r="A1094" s="26">
        <v>46078.480624999997</v>
      </c>
      <c r="B1094" s="27" t="s">
        <v>5716</v>
      </c>
      <c r="C1094" s="27" t="s">
        <v>87</v>
      </c>
      <c r="D1094" s="27" t="s">
        <v>194</v>
      </c>
      <c r="E1094" s="27" t="s">
        <v>195</v>
      </c>
      <c r="F1094" s="27"/>
      <c r="G1094" s="27"/>
      <c r="H1094" s="27" t="s">
        <v>12</v>
      </c>
      <c r="I1094" s="27" t="s">
        <v>111</v>
      </c>
      <c r="J1094" s="27" t="s">
        <v>477</v>
      </c>
      <c r="K1094" s="27" t="s">
        <v>33</v>
      </c>
      <c r="L1094" s="27" t="s">
        <v>5717</v>
      </c>
      <c r="M1094" s="27" t="s">
        <v>2690</v>
      </c>
      <c r="N1094" s="28" t="s">
        <v>5718</v>
      </c>
      <c r="O1094" s="27" t="s">
        <v>5719</v>
      </c>
      <c r="P1094" s="27" t="s">
        <v>5720</v>
      </c>
      <c r="Q1094" s="27"/>
      <c r="R1094" s="27" t="s">
        <v>12</v>
      </c>
      <c r="S1094" s="27" t="s">
        <v>111</v>
      </c>
      <c r="T1094" s="27" t="s">
        <v>477</v>
      </c>
      <c r="U1094" s="27" t="s">
        <v>33</v>
      </c>
      <c r="V1094" s="27">
        <v>1</v>
      </c>
      <c r="W1094" s="27" t="s">
        <v>201</v>
      </c>
      <c r="X1094" s="27" t="s">
        <v>201</v>
      </c>
      <c r="Y1094" s="27"/>
      <c r="Z1094" s="27" t="s">
        <v>202</v>
      </c>
      <c r="AA1094" s="28"/>
      <c r="AB1094" s="27"/>
      <c r="AC1094" s="29"/>
      <c r="AD1094" s="27"/>
      <c r="AE1094" s="27"/>
      <c r="AF1094" s="27">
        <v>45999.791666666701</v>
      </c>
      <c r="AG1094" s="27"/>
      <c r="AH1094" s="27"/>
      <c r="AI1094" s="27" t="s">
        <v>204</v>
      </c>
      <c r="AJ1094" s="27" t="s">
        <v>105</v>
      </c>
      <c r="AK1094" s="27" t="s">
        <v>664</v>
      </c>
      <c r="AL1094" s="27" t="s">
        <v>664</v>
      </c>
      <c r="AM1094" s="27" t="s">
        <v>108</v>
      </c>
      <c r="AN10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4" s="27" t="str">
        <f>TEXT(casesIPO[[#This Row],[Created On]],"yyyy / mm")</f>
        <v>2026 / 02</v>
      </c>
      <c r="AS1094" s="27" t="str">
        <f>casesIPO[[#This Row],[Interaction Type]]</f>
        <v>Credit / Debit Request</v>
      </c>
      <c r="AT109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95" spans="1:46" x14ac:dyDescent="0.25">
      <c r="A1095" s="26">
        <v>46078.518692129597</v>
      </c>
      <c r="B1095" s="27" t="s">
        <v>5721</v>
      </c>
      <c r="C1095" s="27" t="s">
        <v>87</v>
      </c>
      <c r="D1095" s="27" t="s">
        <v>194</v>
      </c>
      <c r="E1095" s="27" t="s">
        <v>195</v>
      </c>
      <c r="F1095" s="27"/>
      <c r="G1095" s="27"/>
      <c r="H1095" s="27" t="s">
        <v>12</v>
      </c>
      <c r="I1095" s="27" t="s">
        <v>111</v>
      </c>
      <c r="J1095" s="27" t="s">
        <v>477</v>
      </c>
      <c r="K1095" s="27" t="s">
        <v>33</v>
      </c>
      <c r="L1095" s="27" t="s">
        <v>5717</v>
      </c>
      <c r="M1095" s="27" t="s">
        <v>2690</v>
      </c>
      <c r="N1095" s="28" t="s">
        <v>5718</v>
      </c>
      <c r="O1095" s="27" t="s">
        <v>5719</v>
      </c>
      <c r="P1095" s="27" t="s">
        <v>5722</v>
      </c>
      <c r="Q1095" s="27"/>
      <c r="R1095" s="27" t="s">
        <v>12</v>
      </c>
      <c r="S1095" s="27" t="s">
        <v>111</v>
      </c>
      <c r="T1095" s="27" t="s">
        <v>477</v>
      </c>
      <c r="U1095" s="27" t="s">
        <v>33</v>
      </c>
      <c r="V1095" s="27">
        <v>1</v>
      </c>
      <c r="W1095" s="27" t="s">
        <v>201</v>
      </c>
      <c r="X1095" s="27" t="s">
        <v>201</v>
      </c>
      <c r="Y1095" s="27"/>
      <c r="Z1095" s="27" t="s">
        <v>202</v>
      </c>
      <c r="AA1095" s="28"/>
      <c r="AB1095" s="27"/>
      <c r="AC1095" s="29"/>
      <c r="AD1095" s="27"/>
      <c r="AE1095" s="27"/>
      <c r="AF1095" s="27">
        <v>46000.791666666701</v>
      </c>
      <c r="AG1095" s="27"/>
      <c r="AH1095" s="27"/>
      <c r="AI1095" s="27" t="s">
        <v>204</v>
      </c>
      <c r="AJ1095" s="27" t="s">
        <v>105</v>
      </c>
      <c r="AK1095" s="27" t="s">
        <v>664</v>
      </c>
      <c r="AL1095" s="27" t="s">
        <v>664</v>
      </c>
      <c r="AM1095" s="27" t="s">
        <v>108</v>
      </c>
      <c r="AN10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5" s="27" t="str">
        <f>TEXT(casesIPO[[#This Row],[Created On]],"yyyy / mm")</f>
        <v>2026 / 02</v>
      </c>
      <c r="AS1095" s="27" t="str">
        <f>casesIPO[[#This Row],[Interaction Type]]</f>
        <v>Credit / Debit Request</v>
      </c>
      <c r="AT10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96" spans="1:46" x14ac:dyDescent="0.25">
      <c r="A1096" s="26">
        <v>46078.529803240701</v>
      </c>
      <c r="B1096" s="27" t="s">
        <v>5723</v>
      </c>
      <c r="C1096" s="27" t="s">
        <v>87</v>
      </c>
      <c r="D1096" s="27" t="s">
        <v>194</v>
      </c>
      <c r="E1096" s="27" t="s">
        <v>195</v>
      </c>
      <c r="F1096" s="27"/>
      <c r="G1096" s="27"/>
      <c r="H1096" s="27" t="s">
        <v>23</v>
      </c>
      <c r="I1096" s="27" t="s">
        <v>91</v>
      </c>
      <c r="J1096" s="27" t="s">
        <v>251</v>
      </c>
      <c r="K1096" s="27" t="s">
        <v>33</v>
      </c>
      <c r="L1096" s="27" t="s">
        <v>5724</v>
      </c>
      <c r="M1096" s="27" t="s">
        <v>2690</v>
      </c>
      <c r="N1096" s="28" t="s">
        <v>5725</v>
      </c>
      <c r="O1096" s="27" t="s">
        <v>5726</v>
      </c>
      <c r="P1096" s="27" t="s">
        <v>5727</v>
      </c>
      <c r="Q1096" s="27"/>
      <c r="R1096" s="27" t="s">
        <v>23</v>
      </c>
      <c r="S1096" s="27" t="s">
        <v>91</v>
      </c>
      <c r="T1096" s="27" t="s">
        <v>251</v>
      </c>
      <c r="U1096" s="27" t="s">
        <v>33</v>
      </c>
      <c r="V1096" s="27">
        <v>1</v>
      </c>
      <c r="W1096" s="27" t="s">
        <v>201</v>
      </c>
      <c r="X1096" s="27" t="s">
        <v>201</v>
      </c>
      <c r="Y1096" s="27"/>
      <c r="Z1096" s="27" t="s">
        <v>202</v>
      </c>
      <c r="AA1096" s="28"/>
      <c r="AB1096" s="27"/>
      <c r="AC1096" s="29"/>
      <c r="AD1096" s="27"/>
      <c r="AE1096" s="27"/>
      <c r="AF1096" s="27">
        <v>45994.791666666701</v>
      </c>
      <c r="AG1096" s="27"/>
      <c r="AH1096" s="27"/>
      <c r="AI1096" s="27" t="s">
        <v>204</v>
      </c>
      <c r="AJ1096" s="27" t="s">
        <v>105</v>
      </c>
      <c r="AK1096" s="27" t="s">
        <v>664</v>
      </c>
      <c r="AL1096" s="27" t="s">
        <v>664</v>
      </c>
      <c r="AM1096" s="27" t="s">
        <v>108</v>
      </c>
      <c r="AN10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6" s="27" t="str">
        <f>TEXT(casesIPO[[#This Row],[Created On]],"yyyy / mm")</f>
        <v>2026 / 02</v>
      </c>
      <c r="AS1096" s="27" t="str">
        <f>casesIPO[[#This Row],[Interaction Type]]</f>
        <v>Credit / Debit Request</v>
      </c>
      <c r="AT109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97" spans="1:46" x14ac:dyDescent="0.25">
      <c r="A1097" s="26">
        <v>46079.273946759298</v>
      </c>
      <c r="B1097" s="27" t="s">
        <v>5728</v>
      </c>
      <c r="C1097" s="27" t="s">
        <v>87</v>
      </c>
      <c r="D1097" s="27" t="s">
        <v>88</v>
      </c>
      <c r="E1097" s="27" t="s">
        <v>62</v>
      </c>
      <c r="F1097" s="27"/>
      <c r="G1097" s="27"/>
      <c r="H1097" s="27" t="s">
        <v>12</v>
      </c>
      <c r="I1097" s="27" t="s">
        <v>111</v>
      </c>
      <c r="J1097" s="27" t="s">
        <v>112</v>
      </c>
      <c r="K1097" s="27" t="s">
        <v>33</v>
      </c>
      <c r="L1097" s="27" t="s">
        <v>5729</v>
      </c>
      <c r="M1097" s="27" t="s">
        <v>401</v>
      </c>
      <c r="N1097" s="28" t="s">
        <v>5730</v>
      </c>
      <c r="O1097" s="27" t="s">
        <v>5731</v>
      </c>
      <c r="P1097" s="27" t="s">
        <v>5732</v>
      </c>
      <c r="Q1097" s="27">
        <v>1</v>
      </c>
      <c r="R1097" s="27" t="s">
        <v>12</v>
      </c>
      <c r="S1097" s="27" t="s">
        <v>111</v>
      </c>
      <c r="T1097" s="27" t="s">
        <v>112</v>
      </c>
      <c r="U1097" s="27" t="s">
        <v>33</v>
      </c>
      <c r="V1097" s="27">
        <v>6</v>
      </c>
      <c r="W1097" s="27" t="s">
        <v>346</v>
      </c>
      <c r="X1097" s="27" t="s">
        <v>347</v>
      </c>
      <c r="Y1097" s="27"/>
      <c r="Z1097" s="27" t="s">
        <v>285</v>
      </c>
      <c r="AA1097" s="28"/>
      <c r="AB1097" s="27" t="s">
        <v>5733</v>
      </c>
      <c r="AC1097" s="29"/>
      <c r="AD1097" s="27"/>
      <c r="AE1097" s="27"/>
      <c r="AF1097" s="27">
        <v>45937.833333333299</v>
      </c>
      <c r="AG1097" s="27"/>
      <c r="AH1097" s="27"/>
      <c r="AI1097" s="27" t="s">
        <v>104</v>
      </c>
      <c r="AJ1097" s="27" t="s">
        <v>105</v>
      </c>
      <c r="AK1097" s="27" t="s">
        <v>877</v>
      </c>
      <c r="AL1097" s="27" t="s">
        <v>877</v>
      </c>
      <c r="AM1097" s="27" t="s">
        <v>108</v>
      </c>
      <c r="AN10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0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0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7" s="27" t="str">
        <f>TEXT(casesIPO[[#This Row],[Created On]],"yyyy / mm")</f>
        <v>2026 / 02</v>
      </c>
      <c r="AS1097" s="27" t="str">
        <f>casesIPO[[#This Row],[Interaction Type]]</f>
        <v>Return / Replace / Scrap</v>
      </c>
      <c r="AT109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98" spans="1:46" x14ac:dyDescent="0.25">
      <c r="A1098" s="26">
        <v>46079.281550925902</v>
      </c>
      <c r="B1098" s="27" t="s">
        <v>5734</v>
      </c>
      <c r="C1098" s="27" t="s">
        <v>87</v>
      </c>
      <c r="D1098" s="27" t="s">
        <v>88</v>
      </c>
      <c r="E1098" s="27" t="s">
        <v>62</v>
      </c>
      <c r="F1098" s="27"/>
      <c r="G1098" s="27"/>
      <c r="H1098" s="27" t="s">
        <v>14</v>
      </c>
      <c r="I1098" s="27" t="s">
        <v>182</v>
      </c>
      <c r="J1098" s="27" t="s">
        <v>5735</v>
      </c>
      <c r="K1098" s="27" t="s">
        <v>34</v>
      </c>
      <c r="L1098" s="27" t="s">
        <v>5736</v>
      </c>
      <c r="M1098" s="27" t="s">
        <v>401</v>
      </c>
      <c r="N1098" s="28" t="s">
        <v>5737</v>
      </c>
      <c r="O1098" s="27" t="s">
        <v>5738</v>
      </c>
      <c r="P1098" s="27" t="s">
        <v>5737</v>
      </c>
      <c r="Q1098" s="27">
        <v>31</v>
      </c>
      <c r="R1098" s="27" t="s">
        <v>14</v>
      </c>
      <c r="S1098" s="27" t="s">
        <v>182</v>
      </c>
      <c r="T1098" s="27" t="s">
        <v>5735</v>
      </c>
      <c r="U1098" s="27" t="s">
        <v>34</v>
      </c>
      <c r="V1098" s="27">
        <v>4</v>
      </c>
      <c r="W1098" s="27" t="s">
        <v>346</v>
      </c>
      <c r="X1098" s="27" t="s">
        <v>347</v>
      </c>
      <c r="Y1098" s="27"/>
      <c r="Z1098" s="27" t="s">
        <v>285</v>
      </c>
      <c r="AA1098" s="28"/>
      <c r="AB1098" s="27" t="s">
        <v>5739</v>
      </c>
      <c r="AC1098" s="29" t="s">
        <v>5740</v>
      </c>
      <c r="AD1098" s="27"/>
      <c r="AE1098" s="27"/>
      <c r="AF1098" s="27">
        <v>45945.833333333299</v>
      </c>
      <c r="AG1098" s="27"/>
      <c r="AH1098" s="27"/>
      <c r="AI1098" s="27" t="s">
        <v>104</v>
      </c>
      <c r="AJ1098" s="27" t="s">
        <v>105</v>
      </c>
      <c r="AK1098" s="27" t="s">
        <v>877</v>
      </c>
      <c r="AL1098" s="27" t="s">
        <v>192</v>
      </c>
      <c r="AM1098" s="27" t="s">
        <v>108</v>
      </c>
      <c r="AN10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0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0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8" s="27" t="str">
        <f>TEXT(casesIPO[[#This Row],[Created On]],"yyyy / mm")</f>
        <v>2026 / 02</v>
      </c>
      <c r="AS1098" s="27" t="str">
        <f>casesIPO[[#This Row],[Interaction Type]]</f>
        <v>Return / Replace / Scrap</v>
      </c>
      <c r="AT109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99" spans="1:46" x14ac:dyDescent="0.25">
      <c r="A1099" s="26">
        <v>46079.475474537001</v>
      </c>
      <c r="B1099" s="27" t="s">
        <v>5741</v>
      </c>
      <c r="C1099" s="27" t="s">
        <v>87</v>
      </c>
      <c r="D1099" s="27" t="s">
        <v>88</v>
      </c>
      <c r="E1099" s="27" t="s">
        <v>89</v>
      </c>
      <c r="F1099" s="27"/>
      <c r="G1099" s="27" t="s">
        <v>168</v>
      </c>
      <c r="H1099" s="27" t="s">
        <v>23</v>
      </c>
      <c r="I1099" s="27" t="s">
        <v>91</v>
      </c>
      <c r="J1099" s="27" t="s">
        <v>251</v>
      </c>
      <c r="K1099" s="27" t="s">
        <v>33</v>
      </c>
      <c r="L1099" s="27" t="s">
        <v>5742</v>
      </c>
      <c r="M1099" s="27" t="s">
        <v>94</v>
      </c>
      <c r="N1099" s="28" t="s">
        <v>5743</v>
      </c>
      <c r="O1099" s="27" t="s">
        <v>5744</v>
      </c>
      <c r="P1099" s="27" t="s">
        <v>5745</v>
      </c>
      <c r="Q1099" s="27">
        <v>6</v>
      </c>
      <c r="R1099" s="27" t="s">
        <v>23</v>
      </c>
      <c r="S1099" s="27" t="s">
        <v>91</v>
      </c>
      <c r="T1099" s="27" t="s">
        <v>251</v>
      </c>
      <c r="U1099" s="27" t="s">
        <v>33</v>
      </c>
      <c r="V1099" s="27">
        <v>1</v>
      </c>
      <c r="W1099" s="27" t="s">
        <v>98</v>
      </c>
      <c r="X1099" s="27" t="s">
        <v>544</v>
      </c>
      <c r="Y1099" s="27" t="s">
        <v>545</v>
      </c>
      <c r="Z1099" s="27" t="s">
        <v>101</v>
      </c>
      <c r="AA1099" s="28"/>
      <c r="AB1099" s="27" t="s">
        <v>5746</v>
      </c>
      <c r="AC1099" s="29" t="s">
        <v>5747</v>
      </c>
      <c r="AD1099" s="27"/>
      <c r="AE1099" s="27"/>
      <c r="AF1099" s="27">
        <v>45790.833333333299</v>
      </c>
      <c r="AG1099" s="27"/>
      <c r="AH1099" s="27"/>
      <c r="AI1099" s="27" t="s">
        <v>104</v>
      </c>
      <c r="AJ1099" s="27" t="s">
        <v>105</v>
      </c>
      <c r="AK1099" s="27" t="s">
        <v>877</v>
      </c>
      <c r="AL1099" s="27" t="s">
        <v>877</v>
      </c>
      <c r="AM1099" s="27" t="s">
        <v>108</v>
      </c>
      <c r="AN10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10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1099" s="27" t="str">
        <f>TEXT(casesIPO[[#This Row],[Created On]],"yyyy / mm")</f>
        <v>2026 / 02</v>
      </c>
      <c r="AS1099" s="27" t="str">
        <f>casesIPO[[#This Row],[Interaction Type]]</f>
        <v>Return / Replace / Scrap</v>
      </c>
      <c r="AT109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00" spans="1:46" x14ac:dyDescent="0.25">
      <c r="A1100" s="26">
        <v>46079.718587962998</v>
      </c>
      <c r="B1100" s="27" t="s">
        <v>5748</v>
      </c>
      <c r="C1100" s="27" t="s">
        <v>87</v>
      </c>
      <c r="D1100" s="27" t="s">
        <v>194</v>
      </c>
      <c r="E1100" s="27" t="s">
        <v>195</v>
      </c>
      <c r="F1100" s="27"/>
      <c r="G1100" s="27"/>
      <c r="H1100" s="27" t="s">
        <v>23</v>
      </c>
      <c r="I1100" s="27" t="s">
        <v>91</v>
      </c>
      <c r="J1100" s="27" t="s">
        <v>251</v>
      </c>
      <c r="K1100" s="27" t="s">
        <v>33</v>
      </c>
      <c r="L1100" s="27" t="s">
        <v>5749</v>
      </c>
      <c r="M1100" s="27" t="s">
        <v>374</v>
      </c>
      <c r="N1100" s="28" t="s">
        <v>5750</v>
      </c>
      <c r="O1100" s="27" t="s">
        <v>5751</v>
      </c>
      <c r="P1100" s="27" t="s">
        <v>5752</v>
      </c>
      <c r="Q1100" s="27">
        <v>2</v>
      </c>
      <c r="R1100" s="27" t="s">
        <v>23</v>
      </c>
      <c r="S1100" s="27" t="s">
        <v>91</v>
      </c>
      <c r="T1100" s="27" t="s">
        <v>251</v>
      </c>
      <c r="U1100" s="27" t="s">
        <v>33</v>
      </c>
      <c r="V1100" s="27">
        <v>1</v>
      </c>
      <c r="W1100" s="27" t="s">
        <v>1008</v>
      </c>
      <c r="X1100" s="27" t="s">
        <v>1009</v>
      </c>
      <c r="Y1100" s="27"/>
      <c r="Z1100" s="27" t="s">
        <v>202</v>
      </c>
      <c r="AA1100" s="28"/>
      <c r="AB1100" s="27"/>
      <c r="AC1100" s="29"/>
      <c r="AD1100" s="27"/>
      <c r="AE1100" s="27"/>
      <c r="AF1100" s="27">
        <v>46075.791666666701</v>
      </c>
      <c r="AG1100" s="27"/>
      <c r="AH1100" s="27"/>
      <c r="AI1100" s="27" t="s">
        <v>204</v>
      </c>
      <c r="AJ1100" s="27" t="s">
        <v>134</v>
      </c>
      <c r="AK1100" s="27" t="s">
        <v>986</v>
      </c>
      <c r="AL1100" s="27" t="s">
        <v>986</v>
      </c>
      <c r="AM1100" s="27" t="s">
        <v>108</v>
      </c>
      <c r="AN11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11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11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0" s="27" t="str">
        <f>TEXT(casesIPO[[#This Row],[Created On]],"yyyy / mm")</f>
        <v>2026 / 02</v>
      </c>
      <c r="AS1100" s="27" t="str">
        <f>casesIPO[[#This Row],[Interaction Type]]</f>
        <v>Credit / Debit Request</v>
      </c>
      <c r="AT110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01" spans="1:46" x14ac:dyDescent="0.25">
      <c r="A1101" s="26">
        <v>46080.445694444403</v>
      </c>
      <c r="B1101" s="27" t="s">
        <v>5753</v>
      </c>
      <c r="C1101" s="27" t="s">
        <v>87</v>
      </c>
      <c r="D1101" s="27" t="s">
        <v>88</v>
      </c>
      <c r="E1101" s="27" t="s">
        <v>89</v>
      </c>
      <c r="F1101" s="27"/>
      <c r="G1101" s="27" t="s">
        <v>168</v>
      </c>
      <c r="H1101" s="27" t="s">
        <v>18</v>
      </c>
      <c r="I1101" s="27" t="s">
        <v>460</v>
      </c>
      <c r="J1101" s="27" t="s">
        <v>506</v>
      </c>
      <c r="K1101" s="27" t="s">
        <v>35</v>
      </c>
      <c r="L1101" s="27" t="s">
        <v>5754</v>
      </c>
      <c r="M1101" s="27" t="s">
        <v>5755</v>
      </c>
      <c r="N1101" s="28" t="s">
        <v>5756</v>
      </c>
      <c r="O1101" s="27"/>
      <c r="P1101" s="27"/>
      <c r="Q1101" s="27"/>
      <c r="R1101" s="27" t="s">
        <v>18</v>
      </c>
      <c r="S1101" s="27" t="s">
        <v>460</v>
      </c>
      <c r="T1101" s="27" t="s">
        <v>506</v>
      </c>
      <c r="U1101" s="27" t="s">
        <v>35</v>
      </c>
      <c r="V1101" s="27">
        <v>4</v>
      </c>
      <c r="W1101" s="27" t="s">
        <v>266</v>
      </c>
      <c r="X1101" s="27" t="s">
        <v>510</v>
      </c>
      <c r="Y1101" s="27"/>
      <c r="Z1101" s="27" t="s">
        <v>101</v>
      </c>
      <c r="AA1101" s="28"/>
      <c r="AB1101" s="27"/>
      <c r="AC1101" s="29" t="s">
        <v>1562</v>
      </c>
      <c r="AD1101" s="27"/>
      <c r="AE1101" s="27"/>
      <c r="AF1101" s="27">
        <v>45982.083333333299</v>
      </c>
      <c r="AG1101" s="27"/>
      <c r="AH1101" s="27"/>
      <c r="AI1101" s="27" t="s">
        <v>104</v>
      </c>
      <c r="AJ1101" s="27" t="s">
        <v>134</v>
      </c>
      <c r="AK1101" s="27" t="s">
        <v>512</v>
      </c>
      <c r="AL1101" s="27" t="s">
        <v>512</v>
      </c>
      <c r="AM1101" s="27" t="s">
        <v>108</v>
      </c>
      <c r="AN11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1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1" s="27" t="str">
        <f>TEXT(casesIPO[[#This Row],[Created On]],"yyyy / mm")</f>
        <v>2026 / 02</v>
      </c>
      <c r="AS1101" s="27" t="str">
        <f>casesIPO[[#This Row],[Interaction Type]]</f>
        <v>Return / Replace / Scrap</v>
      </c>
      <c r="AT110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02" spans="1:46" x14ac:dyDescent="0.25">
      <c r="A1102" s="26">
        <v>46080.480300925898</v>
      </c>
      <c r="B1102" s="27" t="s">
        <v>5757</v>
      </c>
      <c r="C1102" s="27" t="s">
        <v>87</v>
      </c>
      <c r="D1102" s="27" t="s">
        <v>88</v>
      </c>
      <c r="E1102" s="27" t="s">
        <v>89</v>
      </c>
      <c r="F1102" s="27"/>
      <c r="G1102" s="27" t="s">
        <v>168</v>
      </c>
      <c r="H1102" s="27" t="s">
        <v>18</v>
      </c>
      <c r="I1102" s="27" t="s">
        <v>460</v>
      </c>
      <c r="J1102" s="27" t="s">
        <v>506</v>
      </c>
      <c r="K1102" s="27" t="s">
        <v>35</v>
      </c>
      <c r="L1102" s="27" t="s">
        <v>5758</v>
      </c>
      <c r="M1102" s="27" t="s">
        <v>5759</v>
      </c>
      <c r="N1102" s="28" t="s">
        <v>5760</v>
      </c>
      <c r="O1102" s="27"/>
      <c r="P1102" s="27"/>
      <c r="Q1102" s="27"/>
      <c r="R1102" s="27"/>
      <c r="S1102" s="27"/>
      <c r="T1102" s="27"/>
      <c r="U1102" s="27"/>
      <c r="V1102" s="27"/>
      <c r="W1102" s="27"/>
      <c r="X1102" s="27"/>
      <c r="Y1102" s="27"/>
      <c r="Z1102" s="27"/>
      <c r="AA1102" s="28"/>
      <c r="AB1102" s="27"/>
      <c r="AC1102" s="29"/>
      <c r="AD1102" s="27"/>
      <c r="AE1102" s="27"/>
      <c r="AF1102" s="27"/>
      <c r="AG1102" s="27"/>
      <c r="AH1102" s="27"/>
      <c r="AI1102" s="27"/>
      <c r="AJ1102" s="27" t="s">
        <v>134</v>
      </c>
      <c r="AK1102" s="27" t="s">
        <v>512</v>
      </c>
      <c r="AL1102" s="27" t="s">
        <v>512</v>
      </c>
      <c r="AM1102" s="27" t="s">
        <v>108</v>
      </c>
      <c r="AN11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2" s="27" t="str">
        <f>TEXT(casesIPO[[#This Row],[Created On]],"yyyy / mm")</f>
        <v>2026 / 02</v>
      </c>
      <c r="AS1102" s="27" t="str">
        <f>casesIPO[[#This Row],[Interaction Type]]</f>
        <v>Return / Replace / Scrap</v>
      </c>
      <c r="AT11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03" spans="1:46" x14ac:dyDescent="0.25">
      <c r="A1103" s="26">
        <v>46080.527071759301</v>
      </c>
      <c r="B1103" s="27" t="s">
        <v>5761</v>
      </c>
      <c r="C1103" s="27" t="s">
        <v>87</v>
      </c>
      <c r="D1103" s="27" t="s">
        <v>88</v>
      </c>
      <c r="E1103" s="27" t="s">
        <v>110</v>
      </c>
      <c r="F1103" s="27"/>
      <c r="G1103" s="27"/>
      <c r="H1103" s="27" t="s">
        <v>12</v>
      </c>
      <c r="I1103" s="27" t="s">
        <v>111</v>
      </c>
      <c r="J1103" s="27" t="s">
        <v>4835</v>
      </c>
      <c r="K1103" s="27" t="s">
        <v>33</v>
      </c>
      <c r="L1103" s="27" t="s">
        <v>5762</v>
      </c>
      <c r="M1103" s="27" t="s">
        <v>471</v>
      </c>
      <c r="N1103" s="28" t="s">
        <v>5763</v>
      </c>
      <c r="O1103" s="27" t="s">
        <v>5764</v>
      </c>
      <c r="P1103" s="27" t="s">
        <v>5765</v>
      </c>
      <c r="Q1103" s="27">
        <v>1</v>
      </c>
      <c r="R1103" s="27"/>
      <c r="S1103" s="27"/>
      <c r="T1103" s="27"/>
      <c r="U1103" s="27"/>
      <c r="V1103" s="27">
        <v>2</v>
      </c>
      <c r="W1103" s="27"/>
      <c r="X1103" s="27"/>
      <c r="Y1103" s="27"/>
      <c r="Z1103" s="27"/>
      <c r="AA1103" s="28"/>
      <c r="AB1103" s="27" t="s">
        <v>5766</v>
      </c>
      <c r="AC1103" s="29"/>
      <c r="AD1103" s="27"/>
      <c r="AE1103" s="27"/>
      <c r="AF1103" s="27">
        <v>46034.791666666701</v>
      </c>
      <c r="AG1103" s="27"/>
      <c r="AH1103" s="27"/>
      <c r="AI1103" s="27"/>
      <c r="AJ1103" s="27" t="s">
        <v>134</v>
      </c>
      <c r="AK1103" s="27" t="s">
        <v>106</v>
      </c>
      <c r="AL1103" s="27" t="s">
        <v>106</v>
      </c>
      <c r="AM1103" s="27" t="s">
        <v>108</v>
      </c>
      <c r="AN11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3" s="27" t="str">
        <f>TEXT(casesIPO[[#This Row],[Created On]],"yyyy / mm")</f>
        <v>2026 / 02</v>
      </c>
      <c r="AS1103" s="27" t="str">
        <f>casesIPO[[#This Row],[Interaction Type]]</f>
        <v>Return / Replace / Scrap</v>
      </c>
      <c r="AT110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04" spans="1:46" x14ac:dyDescent="0.25">
      <c r="A1104" s="26">
        <v>46080.553912037001</v>
      </c>
      <c r="B1104" s="27" t="s">
        <v>5767</v>
      </c>
      <c r="C1104" s="27" t="s">
        <v>87</v>
      </c>
      <c r="D1104" s="27" t="s">
        <v>88</v>
      </c>
      <c r="E1104" s="27" t="s">
        <v>89</v>
      </c>
      <c r="F1104" s="27"/>
      <c r="G1104" s="27" t="s">
        <v>168</v>
      </c>
      <c r="H1104" s="27" t="s">
        <v>17</v>
      </c>
      <c r="I1104" s="27" t="s">
        <v>148</v>
      </c>
      <c r="J1104" s="27" t="s">
        <v>410</v>
      </c>
      <c r="K1104" s="27" t="s">
        <v>31</v>
      </c>
      <c r="L1104" s="27" t="s">
        <v>5768</v>
      </c>
      <c r="M1104" s="27" t="s">
        <v>2710</v>
      </c>
      <c r="N1104" s="28" t="s">
        <v>5769</v>
      </c>
      <c r="O1104" s="27" t="s">
        <v>5770</v>
      </c>
      <c r="P1104" s="27" t="s">
        <v>5771</v>
      </c>
      <c r="Q1104" s="27"/>
      <c r="R1104" s="27"/>
      <c r="S1104" s="27"/>
      <c r="T1104" s="27"/>
      <c r="U1104" s="27"/>
      <c r="V1104" s="27">
        <v>1</v>
      </c>
      <c r="W1104" s="27"/>
      <c r="X1104" s="27"/>
      <c r="Y1104" s="27"/>
      <c r="Z1104" s="27"/>
      <c r="AA1104" s="28"/>
      <c r="AB1104" s="27" t="s">
        <v>5772</v>
      </c>
      <c r="AC1104" s="29"/>
      <c r="AD1104" s="27"/>
      <c r="AE1104" s="27"/>
      <c r="AF1104" s="27">
        <v>45814.833333333299</v>
      </c>
      <c r="AG1104" s="27"/>
      <c r="AH1104" s="27"/>
      <c r="AI1104" s="27"/>
      <c r="AJ1104" s="27" t="s">
        <v>134</v>
      </c>
      <c r="AK1104" s="27" t="s">
        <v>106</v>
      </c>
      <c r="AL1104" s="27" t="s">
        <v>106</v>
      </c>
      <c r="AM1104" s="27" t="s">
        <v>108</v>
      </c>
      <c r="AN11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4" s="27" t="str">
        <f>TEXT(casesIPO[[#This Row],[Created On]],"yyyy / mm")</f>
        <v>2026 / 02</v>
      </c>
      <c r="AS1104" s="27" t="str">
        <f>casesIPO[[#This Row],[Interaction Type]]</f>
        <v>Return / Replace / Scrap</v>
      </c>
      <c r="AT110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05" spans="1:46" x14ac:dyDescent="0.25">
      <c r="A1105" s="26">
        <v>46080.693032407398</v>
      </c>
      <c r="B1105" s="27" t="s">
        <v>5773</v>
      </c>
      <c r="C1105" s="27" t="s">
        <v>87</v>
      </c>
      <c r="D1105" s="27" t="s">
        <v>88</v>
      </c>
      <c r="E1105" s="27" t="s">
        <v>89</v>
      </c>
      <c r="F1105" s="27"/>
      <c r="G1105" s="27" t="s">
        <v>90</v>
      </c>
      <c r="H1105" s="27" t="s">
        <v>18</v>
      </c>
      <c r="I1105" s="27" t="s">
        <v>460</v>
      </c>
      <c r="J1105" s="27" t="s">
        <v>506</v>
      </c>
      <c r="K1105" s="27" t="s">
        <v>35</v>
      </c>
      <c r="L1105" s="27" t="s">
        <v>5774</v>
      </c>
      <c r="M1105" s="27" t="s">
        <v>5775</v>
      </c>
      <c r="N1105" s="28" t="s">
        <v>5776</v>
      </c>
      <c r="O1105" s="27"/>
      <c r="P1105" s="27"/>
      <c r="Q1105" s="27"/>
      <c r="R1105" s="27"/>
      <c r="S1105" s="27"/>
      <c r="T1105" s="27"/>
      <c r="U1105" s="27"/>
      <c r="V1105" s="27"/>
      <c r="W1105" s="27"/>
      <c r="X1105" s="27"/>
      <c r="Y1105" s="27"/>
      <c r="Z1105" s="27"/>
      <c r="AA1105" s="28"/>
      <c r="AB1105" s="27"/>
      <c r="AC1105" s="29"/>
      <c r="AD1105" s="27"/>
      <c r="AE1105" s="27"/>
      <c r="AF1105" s="27"/>
      <c r="AG1105" s="27"/>
      <c r="AH1105" s="27"/>
      <c r="AI1105" s="27"/>
      <c r="AJ1105" s="27" t="s">
        <v>134</v>
      </c>
      <c r="AK1105" s="27" t="s">
        <v>512</v>
      </c>
      <c r="AL1105" s="27" t="s">
        <v>512</v>
      </c>
      <c r="AM1105" s="27" t="s">
        <v>108</v>
      </c>
      <c r="AN11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5" s="27" t="str">
        <f>TEXT(casesIPO[[#This Row],[Created On]],"yyyy / mm")</f>
        <v>2026 / 02</v>
      </c>
      <c r="AS1105" s="27" t="str">
        <f>casesIPO[[#This Row],[Interaction Type]]</f>
        <v>Return / Replace / Scrap</v>
      </c>
      <c r="AT110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06" spans="1:46" x14ac:dyDescent="0.25">
      <c r="A1106" s="26">
        <v>46080.721921296303</v>
      </c>
      <c r="B1106" s="27" t="s">
        <v>5777</v>
      </c>
      <c r="C1106" s="27" t="s">
        <v>87</v>
      </c>
      <c r="D1106" s="27" t="s">
        <v>88</v>
      </c>
      <c r="E1106" s="27" t="s">
        <v>110</v>
      </c>
      <c r="F1106" s="27"/>
      <c r="G1106" s="27"/>
      <c r="H1106" s="27" t="s">
        <v>23</v>
      </c>
      <c r="I1106" s="27" t="s">
        <v>91</v>
      </c>
      <c r="J1106" s="27" t="s">
        <v>92</v>
      </c>
      <c r="K1106" s="27" t="s">
        <v>33</v>
      </c>
      <c r="L1106" s="27" t="s">
        <v>5778</v>
      </c>
      <c r="M1106" s="27" t="s">
        <v>872</v>
      </c>
      <c r="N1106" s="28" t="s">
        <v>5779</v>
      </c>
      <c r="O1106" s="27" t="s">
        <v>5780</v>
      </c>
      <c r="P1106" s="27" t="s">
        <v>5781</v>
      </c>
      <c r="Q1106" s="27">
        <v>4</v>
      </c>
      <c r="R1106" s="27"/>
      <c r="S1106" s="27"/>
      <c r="T1106" s="27"/>
      <c r="U1106" s="27"/>
      <c r="V1106" s="27">
        <v>1</v>
      </c>
      <c r="W1106" s="27"/>
      <c r="X1106" s="27"/>
      <c r="Y1106" s="27"/>
      <c r="Z1106" s="27"/>
      <c r="AA1106" s="28"/>
      <c r="AB1106" s="27" t="s">
        <v>657</v>
      </c>
      <c r="AC1106" s="29"/>
      <c r="AD1106" s="27"/>
      <c r="AE1106" s="27"/>
      <c r="AF1106" s="27">
        <v>46077.791666666701</v>
      </c>
      <c r="AG1106" s="27"/>
      <c r="AH1106" s="27"/>
      <c r="AI1106" s="27"/>
      <c r="AJ1106" s="27" t="s">
        <v>134</v>
      </c>
      <c r="AK1106" s="27" t="s">
        <v>106</v>
      </c>
      <c r="AL1106" s="27" t="s">
        <v>106</v>
      </c>
      <c r="AM1106" s="27" t="s">
        <v>108</v>
      </c>
      <c r="AN11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6" s="27" t="str">
        <f>TEXT(casesIPO[[#This Row],[Created On]],"yyyy / mm")</f>
        <v>2026 / 02</v>
      </c>
      <c r="AS1106" s="27" t="str">
        <f>casesIPO[[#This Row],[Interaction Type]]</f>
        <v>Return / Replace / Scrap</v>
      </c>
      <c r="AT110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07" spans="1:46" x14ac:dyDescent="0.25">
      <c r="A1107" s="26">
        <v>46079.4436921296</v>
      </c>
      <c r="B1107" s="27" t="s">
        <v>5782</v>
      </c>
      <c r="C1107" s="27" t="s">
        <v>87</v>
      </c>
      <c r="D1107" s="27" t="s">
        <v>88</v>
      </c>
      <c r="E1107" s="27" t="s">
        <v>89</v>
      </c>
      <c r="F1107" s="27"/>
      <c r="G1107" s="27" t="s">
        <v>168</v>
      </c>
      <c r="H1107" s="27" t="s">
        <v>18</v>
      </c>
      <c r="I1107" s="27" t="s">
        <v>460</v>
      </c>
      <c r="J1107" s="27" t="s">
        <v>737</v>
      </c>
      <c r="K1107" s="27" t="s">
        <v>35</v>
      </c>
      <c r="L1107" s="27" t="s">
        <v>5783</v>
      </c>
      <c r="M1107" s="27" t="s">
        <v>739</v>
      </c>
      <c r="N1107" s="28" t="s">
        <v>276</v>
      </c>
      <c r="O1107" s="27" t="s">
        <v>5784</v>
      </c>
      <c r="P1107" s="27"/>
      <c r="Q1107" s="27"/>
      <c r="R1107" s="27" t="s">
        <v>18</v>
      </c>
      <c r="S1107" s="27" t="s">
        <v>460</v>
      </c>
      <c r="T1107" s="27" t="s">
        <v>737</v>
      </c>
      <c r="U1107" s="27" t="s">
        <v>35</v>
      </c>
      <c r="V1107" s="27">
        <v>5</v>
      </c>
      <c r="W1107" s="27" t="s">
        <v>266</v>
      </c>
      <c r="X1107" s="27" t="s">
        <v>510</v>
      </c>
      <c r="Y1107" s="27"/>
      <c r="Z1107" s="27" t="s">
        <v>101</v>
      </c>
      <c r="AA1107" s="28"/>
      <c r="AB1107" s="27" t="s">
        <v>741</v>
      </c>
      <c r="AC1107" s="29" t="s">
        <v>741</v>
      </c>
      <c r="AD1107" s="27"/>
      <c r="AE1107" s="27"/>
      <c r="AF1107" s="27"/>
      <c r="AG1107" s="27">
        <v>46079.083333333299</v>
      </c>
      <c r="AH1107" s="27"/>
      <c r="AI1107" s="27" t="s">
        <v>104</v>
      </c>
      <c r="AJ1107" s="27" t="s">
        <v>105</v>
      </c>
      <c r="AK1107" s="27" t="s">
        <v>1572</v>
      </c>
      <c r="AL1107" s="27" t="s">
        <v>146</v>
      </c>
      <c r="AM1107" s="27" t="s">
        <v>108</v>
      </c>
      <c r="AN11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1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7" s="27" t="str">
        <f>TEXT(casesIPO[[#This Row],[Created On]],"yyyy / mm")</f>
        <v>2026 / 02</v>
      </c>
      <c r="AS1107" s="27" t="str">
        <f>casesIPO[[#This Row],[Interaction Type]]</f>
        <v>Return / Replace / Scrap</v>
      </c>
      <c r="AT11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08" spans="1:46" x14ac:dyDescent="0.25">
      <c r="A1108" s="26">
        <v>46079.447650463</v>
      </c>
      <c r="B1108" s="27" t="s">
        <v>5785</v>
      </c>
      <c r="C1108" s="27" t="s">
        <v>87</v>
      </c>
      <c r="D1108" s="27" t="s">
        <v>88</v>
      </c>
      <c r="E1108" s="27" t="s">
        <v>89</v>
      </c>
      <c r="F1108" s="27"/>
      <c r="G1108" s="27" t="s">
        <v>168</v>
      </c>
      <c r="H1108" s="27" t="s">
        <v>18</v>
      </c>
      <c r="I1108" s="27" t="s">
        <v>460</v>
      </c>
      <c r="J1108" s="27" t="s">
        <v>737</v>
      </c>
      <c r="K1108" s="27" t="s">
        <v>35</v>
      </c>
      <c r="L1108" s="27" t="s">
        <v>5786</v>
      </c>
      <c r="M1108" s="27" t="s">
        <v>739</v>
      </c>
      <c r="N1108" s="28" t="s">
        <v>276</v>
      </c>
      <c r="O1108" s="27" t="s">
        <v>5787</v>
      </c>
      <c r="P1108" s="27"/>
      <c r="Q1108" s="27"/>
      <c r="R1108" s="27" t="s">
        <v>18</v>
      </c>
      <c r="S1108" s="27" t="s">
        <v>460</v>
      </c>
      <c r="T1108" s="27" t="s">
        <v>737</v>
      </c>
      <c r="U1108" s="27" t="s">
        <v>35</v>
      </c>
      <c r="V1108" s="27">
        <v>2</v>
      </c>
      <c r="W1108" s="27" t="s">
        <v>266</v>
      </c>
      <c r="X1108" s="27" t="s">
        <v>510</v>
      </c>
      <c r="Y1108" s="27"/>
      <c r="Z1108" s="27" t="s">
        <v>101</v>
      </c>
      <c r="AA1108" s="28"/>
      <c r="AB1108" s="27" t="s">
        <v>741</v>
      </c>
      <c r="AC1108" s="29" t="s">
        <v>741</v>
      </c>
      <c r="AD1108" s="27"/>
      <c r="AE1108" s="27"/>
      <c r="AF1108" s="27"/>
      <c r="AG1108" s="27">
        <v>46079.083333333299</v>
      </c>
      <c r="AH1108" s="27"/>
      <c r="AI1108" s="27" t="s">
        <v>104</v>
      </c>
      <c r="AJ1108" s="27" t="s">
        <v>105</v>
      </c>
      <c r="AK1108" s="27" t="s">
        <v>1572</v>
      </c>
      <c r="AL1108" s="27" t="s">
        <v>146</v>
      </c>
      <c r="AM1108" s="27" t="s">
        <v>108</v>
      </c>
      <c r="AN11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1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8" s="27" t="str">
        <f>TEXT(casesIPO[[#This Row],[Created On]],"yyyy / mm")</f>
        <v>2026 / 02</v>
      </c>
      <c r="AS1108" s="27" t="str">
        <f>casesIPO[[#This Row],[Interaction Type]]</f>
        <v>Return / Replace / Scrap</v>
      </c>
      <c r="AT110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09" spans="1:46" x14ac:dyDescent="0.25">
      <c r="A1109" s="26">
        <v>46079.447650463</v>
      </c>
      <c r="B1109" s="27" t="s">
        <v>5785</v>
      </c>
      <c r="C1109" s="27" t="s">
        <v>87</v>
      </c>
      <c r="D1109" s="27" t="s">
        <v>88</v>
      </c>
      <c r="E1109" s="27" t="s">
        <v>89</v>
      </c>
      <c r="F1109" s="27"/>
      <c r="G1109" s="27" t="s">
        <v>168</v>
      </c>
      <c r="H1109" s="27" t="s">
        <v>18</v>
      </c>
      <c r="I1109" s="27" t="s">
        <v>460</v>
      </c>
      <c r="J1109" s="27" t="s">
        <v>737</v>
      </c>
      <c r="K1109" s="27" t="s">
        <v>35</v>
      </c>
      <c r="L1109" s="27" t="s">
        <v>5786</v>
      </c>
      <c r="M1109" s="27" t="s">
        <v>739</v>
      </c>
      <c r="N1109" s="28" t="s">
        <v>276</v>
      </c>
      <c r="O1109" s="27" t="s">
        <v>5787</v>
      </c>
      <c r="P1109" s="27"/>
      <c r="Q1109" s="27"/>
      <c r="R1109" s="27" t="s">
        <v>18</v>
      </c>
      <c r="S1109" s="27" t="s">
        <v>460</v>
      </c>
      <c r="T1109" s="27" t="s">
        <v>506</v>
      </c>
      <c r="U1109" s="27" t="s">
        <v>35</v>
      </c>
      <c r="V1109" s="27">
        <v>2</v>
      </c>
      <c r="W1109" s="27" t="s">
        <v>266</v>
      </c>
      <c r="X1109" s="27" t="s">
        <v>510</v>
      </c>
      <c r="Y1109" s="27"/>
      <c r="Z1109" s="27" t="s">
        <v>101</v>
      </c>
      <c r="AA1109" s="28"/>
      <c r="AB1109" s="27" t="s">
        <v>5788</v>
      </c>
      <c r="AC1109" s="29" t="s">
        <v>1562</v>
      </c>
      <c r="AD1109" s="27"/>
      <c r="AE1109" s="27"/>
      <c r="AF1109" s="27"/>
      <c r="AG1109" s="27">
        <v>46079.083333333299</v>
      </c>
      <c r="AH1109" s="27"/>
      <c r="AI1109" s="27" t="s">
        <v>104</v>
      </c>
      <c r="AJ1109" s="27" t="s">
        <v>105</v>
      </c>
      <c r="AK1109" s="27" t="s">
        <v>1572</v>
      </c>
      <c r="AL1109" s="27" t="s">
        <v>146</v>
      </c>
      <c r="AM1109" s="27" t="s">
        <v>108</v>
      </c>
      <c r="AN11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1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9" s="27" t="str">
        <f>TEXT(casesIPO[[#This Row],[Created On]],"yyyy / mm")</f>
        <v>2026 / 02</v>
      </c>
      <c r="AS1109" s="27" t="str">
        <f>casesIPO[[#This Row],[Interaction Type]]</f>
        <v>Return / Replace / Scrap</v>
      </c>
      <c r="AT110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10" spans="1:46" x14ac:dyDescent="0.25">
      <c r="A1110" s="26">
        <v>46079.4528125</v>
      </c>
      <c r="B1110" s="27" t="s">
        <v>5789</v>
      </c>
      <c r="C1110" s="27" t="s">
        <v>87</v>
      </c>
      <c r="D1110" s="27" t="s">
        <v>88</v>
      </c>
      <c r="E1110" s="27" t="s">
        <v>62</v>
      </c>
      <c r="F1110" s="27"/>
      <c r="G1110" s="27"/>
      <c r="H1110" s="27" t="s">
        <v>23</v>
      </c>
      <c r="I1110" s="27" t="s">
        <v>91</v>
      </c>
      <c r="J1110" s="27" t="s">
        <v>251</v>
      </c>
      <c r="K1110" s="27" t="s">
        <v>33</v>
      </c>
      <c r="L1110" s="27" t="s">
        <v>5790</v>
      </c>
      <c r="M1110" s="27" t="s">
        <v>5791</v>
      </c>
      <c r="N1110" s="28" t="s">
        <v>5792</v>
      </c>
      <c r="O1110" s="27" t="s">
        <v>5793</v>
      </c>
      <c r="P1110" s="27" t="s">
        <v>5794</v>
      </c>
      <c r="Q1110" s="27">
        <v>4</v>
      </c>
      <c r="R1110" s="27" t="s">
        <v>23</v>
      </c>
      <c r="S1110" s="27" t="s">
        <v>91</v>
      </c>
      <c r="T1110" s="27" t="s">
        <v>251</v>
      </c>
      <c r="U1110" s="27" t="s">
        <v>33</v>
      </c>
      <c r="V1110" s="27">
        <v>1</v>
      </c>
      <c r="W1110" s="27" t="s">
        <v>416</v>
      </c>
      <c r="X1110" s="27" t="s">
        <v>417</v>
      </c>
      <c r="Y1110" s="27"/>
      <c r="Z1110" s="27"/>
      <c r="AA1110" s="28"/>
      <c r="AB1110" s="27" t="s">
        <v>5795</v>
      </c>
      <c r="AC1110" s="29"/>
      <c r="AD1110" s="27"/>
      <c r="AE1110" s="27"/>
      <c r="AF1110" s="27">
        <v>46019.791666666701</v>
      </c>
      <c r="AG1110" s="27"/>
      <c r="AH1110" s="27"/>
      <c r="AI1110" s="27" t="s">
        <v>419</v>
      </c>
      <c r="AJ1110" s="27" t="s">
        <v>134</v>
      </c>
      <c r="AK1110" s="27" t="s">
        <v>106</v>
      </c>
      <c r="AL1110" s="27" t="s">
        <v>107</v>
      </c>
      <c r="AM1110" s="27" t="s">
        <v>108</v>
      </c>
      <c r="AN11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0" s="27" t="str">
        <f>TEXT(casesIPO[[#This Row],[Created On]],"yyyy / mm")</f>
        <v>2026 / 02</v>
      </c>
      <c r="AS1110" s="27" t="str">
        <f>casesIPO[[#This Row],[Interaction Type]]</f>
        <v>Return / Replace / Scrap</v>
      </c>
      <c r="AT111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11" spans="1:46" x14ac:dyDescent="0.25">
      <c r="A1111" s="26">
        <v>46079.4528125</v>
      </c>
      <c r="B1111" s="27" t="s">
        <v>5789</v>
      </c>
      <c r="C1111" s="27" t="s">
        <v>87</v>
      </c>
      <c r="D1111" s="27" t="s">
        <v>88</v>
      </c>
      <c r="E1111" s="27" t="s">
        <v>62</v>
      </c>
      <c r="F1111" s="27"/>
      <c r="G1111" s="27"/>
      <c r="H1111" s="27" t="s">
        <v>23</v>
      </c>
      <c r="I1111" s="27" t="s">
        <v>91</v>
      </c>
      <c r="J1111" s="27" t="s">
        <v>251</v>
      </c>
      <c r="K1111" s="27" t="s">
        <v>33</v>
      </c>
      <c r="L1111" s="27" t="s">
        <v>5790</v>
      </c>
      <c r="M1111" s="27" t="s">
        <v>5791</v>
      </c>
      <c r="N1111" s="28" t="s">
        <v>5792</v>
      </c>
      <c r="O1111" s="27" t="s">
        <v>5793</v>
      </c>
      <c r="P1111" s="27" t="s">
        <v>5794</v>
      </c>
      <c r="Q1111" s="27">
        <v>5</v>
      </c>
      <c r="R1111" s="27" t="s">
        <v>23</v>
      </c>
      <c r="S1111" s="27" t="s">
        <v>91</v>
      </c>
      <c r="T1111" s="27" t="s">
        <v>251</v>
      </c>
      <c r="U1111" s="27" t="s">
        <v>33</v>
      </c>
      <c r="V1111" s="27">
        <v>1</v>
      </c>
      <c r="W1111" s="27" t="s">
        <v>416</v>
      </c>
      <c r="X1111" s="27" t="s">
        <v>417</v>
      </c>
      <c r="Y1111" s="27"/>
      <c r="Z1111" s="27"/>
      <c r="AA1111" s="28"/>
      <c r="AB1111" s="27" t="s">
        <v>5796</v>
      </c>
      <c r="AC1111" s="29"/>
      <c r="AD1111" s="27"/>
      <c r="AE1111" s="27"/>
      <c r="AF1111" s="27">
        <v>46013.791666666701</v>
      </c>
      <c r="AG1111" s="27"/>
      <c r="AH1111" s="27"/>
      <c r="AI1111" s="27" t="s">
        <v>419</v>
      </c>
      <c r="AJ1111" s="27" t="s">
        <v>134</v>
      </c>
      <c r="AK1111" s="27" t="s">
        <v>106</v>
      </c>
      <c r="AL1111" s="27" t="s">
        <v>107</v>
      </c>
      <c r="AM1111" s="27" t="s">
        <v>108</v>
      </c>
      <c r="AN11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1" s="27" t="str">
        <f>TEXT(casesIPO[[#This Row],[Created On]],"yyyy / mm")</f>
        <v>2026 / 02</v>
      </c>
      <c r="AS1111" s="27" t="str">
        <f>casesIPO[[#This Row],[Interaction Type]]</f>
        <v>Return / Replace / Scrap</v>
      </c>
      <c r="AT11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12" spans="1:46" x14ac:dyDescent="0.25">
      <c r="A1112" s="26">
        <v>46079.4528125</v>
      </c>
      <c r="B1112" s="27" t="s">
        <v>5789</v>
      </c>
      <c r="C1112" s="27" t="s">
        <v>87</v>
      </c>
      <c r="D1112" s="27" t="s">
        <v>88</v>
      </c>
      <c r="E1112" s="27" t="s">
        <v>62</v>
      </c>
      <c r="F1112" s="27"/>
      <c r="G1112" s="27"/>
      <c r="H1112" s="27" t="s">
        <v>23</v>
      </c>
      <c r="I1112" s="27" t="s">
        <v>91</v>
      </c>
      <c r="J1112" s="27" t="s">
        <v>251</v>
      </c>
      <c r="K1112" s="27" t="s">
        <v>33</v>
      </c>
      <c r="L1112" s="27" t="s">
        <v>5790</v>
      </c>
      <c r="M1112" s="27" t="s">
        <v>5791</v>
      </c>
      <c r="N1112" s="28" t="s">
        <v>5792</v>
      </c>
      <c r="O1112" s="27" t="s">
        <v>5793</v>
      </c>
      <c r="P1112" s="27" t="s">
        <v>5794</v>
      </c>
      <c r="Q1112" s="27">
        <v>6</v>
      </c>
      <c r="R1112" s="27" t="s">
        <v>23</v>
      </c>
      <c r="S1112" s="27" t="s">
        <v>91</v>
      </c>
      <c r="T1112" s="27" t="s">
        <v>251</v>
      </c>
      <c r="U1112" s="27" t="s">
        <v>33</v>
      </c>
      <c r="V1112" s="27">
        <v>1</v>
      </c>
      <c r="W1112" s="27" t="s">
        <v>416</v>
      </c>
      <c r="X1112" s="27" t="s">
        <v>417</v>
      </c>
      <c r="Y1112" s="27"/>
      <c r="Z1112" s="27"/>
      <c r="AA1112" s="28"/>
      <c r="AB1112" s="27" t="s">
        <v>5797</v>
      </c>
      <c r="AC1112" s="29"/>
      <c r="AD1112" s="27"/>
      <c r="AE1112" s="27"/>
      <c r="AF1112" s="27">
        <v>46013.791666666701</v>
      </c>
      <c r="AG1112" s="27"/>
      <c r="AH1112" s="27"/>
      <c r="AI1112" s="27" t="s">
        <v>419</v>
      </c>
      <c r="AJ1112" s="27" t="s">
        <v>134</v>
      </c>
      <c r="AK1112" s="27" t="s">
        <v>106</v>
      </c>
      <c r="AL1112" s="27" t="s">
        <v>107</v>
      </c>
      <c r="AM1112" s="27" t="s">
        <v>108</v>
      </c>
      <c r="AN11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2" s="27" t="str">
        <f>TEXT(casesIPO[[#This Row],[Created On]],"yyyy / mm")</f>
        <v>2026 / 02</v>
      </c>
      <c r="AS1112" s="27" t="str">
        <f>casesIPO[[#This Row],[Interaction Type]]</f>
        <v>Return / Replace / Scrap</v>
      </c>
      <c r="AT11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13" spans="1:46" x14ac:dyDescent="0.25">
      <c r="A1113" s="26">
        <v>46079.4528125</v>
      </c>
      <c r="B1113" s="27" t="s">
        <v>5789</v>
      </c>
      <c r="C1113" s="27" t="s">
        <v>87</v>
      </c>
      <c r="D1113" s="27" t="s">
        <v>88</v>
      </c>
      <c r="E1113" s="27" t="s">
        <v>62</v>
      </c>
      <c r="F1113" s="27"/>
      <c r="G1113" s="27"/>
      <c r="H1113" s="27" t="s">
        <v>23</v>
      </c>
      <c r="I1113" s="27" t="s">
        <v>91</v>
      </c>
      <c r="J1113" s="27" t="s">
        <v>251</v>
      </c>
      <c r="K1113" s="27" t="s">
        <v>33</v>
      </c>
      <c r="L1113" s="27" t="s">
        <v>5790</v>
      </c>
      <c r="M1113" s="27" t="s">
        <v>5791</v>
      </c>
      <c r="N1113" s="28" t="s">
        <v>5792</v>
      </c>
      <c r="O1113" s="27" t="s">
        <v>5793</v>
      </c>
      <c r="P1113" s="27" t="s">
        <v>5794</v>
      </c>
      <c r="Q1113" s="27">
        <v>7</v>
      </c>
      <c r="R1113" s="27" t="s">
        <v>23</v>
      </c>
      <c r="S1113" s="27" t="s">
        <v>91</v>
      </c>
      <c r="T1113" s="27" t="s">
        <v>251</v>
      </c>
      <c r="U1113" s="27" t="s">
        <v>33</v>
      </c>
      <c r="V1113" s="27">
        <v>4</v>
      </c>
      <c r="W1113" s="27" t="s">
        <v>416</v>
      </c>
      <c r="X1113" s="27" t="s">
        <v>417</v>
      </c>
      <c r="Y1113" s="27"/>
      <c r="Z1113" s="27"/>
      <c r="AA1113" s="28"/>
      <c r="AB1113" s="27" t="s">
        <v>5796</v>
      </c>
      <c r="AC1113" s="29"/>
      <c r="AD1113" s="27"/>
      <c r="AE1113" s="27"/>
      <c r="AF1113" s="27">
        <v>46013.791666666701</v>
      </c>
      <c r="AG1113" s="27"/>
      <c r="AH1113" s="27"/>
      <c r="AI1113" s="27" t="s">
        <v>419</v>
      </c>
      <c r="AJ1113" s="27" t="s">
        <v>134</v>
      </c>
      <c r="AK1113" s="27" t="s">
        <v>106</v>
      </c>
      <c r="AL1113" s="27" t="s">
        <v>107</v>
      </c>
      <c r="AM1113" s="27" t="s">
        <v>108</v>
      </c>
      <c r="AN11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3" s="27" t="str">
        <f>TEXT(casesIPO[[#This Row],[Created On]],"yyyy / mm")</f>
        <v>2026 / 02</v>
      </c>
      <c r="AS1113" s="27" t="str">
        <f>casesIPO[[#This Row],[Interaction Type]]</f>
        <v>Return / Replace / Scrap</v>
      </c>
      <c r="AT11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14" spans="1:46" x14ac:dyDescent="0.25">
      <c r="A1114" s="26">
        <v>46079.4528125</v>
      </c>
      <c r="B1114" s="27" t="s">
        <v>5789</v>
      </c>
      <c r="C1114" s="27" t="s">
        <v>87</v>
      </c>
      <c r="D1114" s="27" t="s">
        <v>88</v>
      </c>
      <c r="E1114" s="27" t="s">
        <v>62</v>
      </c>
      <c r="F1114" s="27"/>
      <c r="G1114" s="27"/>
      <c r="H1114" s="27" t="s">
        <v>23</v>
      </c>
      <c r="I1114" s="27" t="s">
        <v>91</v>
      </c>
      <c r="J1114" s="27" t="s">
        <v>251</v>
      </c>
      <c r="K1114" s="27" t="s">
        <v>33</v>
      </c>
      <c r="L1114" s="27" t="s">
        <v>5790</v>
      </c>
      <c r="M1114" s="27" t="s">
        <v>5791</v>
      </c>
      <c r="N1114" s="28" t="s">
        <v>5792</v>
      </c>
      <c r="O1114" s="27" t="s">
        <v>5793</v>
      </c>
      <c r="P1114" s="27" t="s">
        <v>5794</v>
      </c>
      <c r="Q1114" s="27">
        <v>8</v>
      </c>
      <c r="R1114" s="27" t="s">
        <v>23</v>
      </c>
      <c r="S1114" s="27" t="s">
        <v>91</v>
      </c>
      <c r="T1114" s="27" t="s">
        <v>251</v>
      </c>
      <c r="U1114" s="27" t="s">
        <v>33</v>
      </c>
      <c r="V1114" s="27">
        <v>5</v>
      </c>
      <c r="W1114" s="27" t="s">
        <v>416</v>
      </c>
      <c r="X1114" s="27" t="s">
        <v>417</v>
      </c>
      <c r="Y1114" s="27"/>
      <c r="Z1114" s="27"/>
      <c r="AA1114" s="28"/>
      <c r="AB1114" s="27" t="s">
        <v>5798</v>
      </c>
      <c r="AC1114" s="29"/>
      <c r="AD1114" s="27"/>
      <c r="AE1114" s="27"/>
      <c r="AF1114" s="27">
        <v>46013.791666666701</v>
      </c>
      <c r="AG1114" s="27"/>
      <c r="AH1114" s="27"/>
      <c r="AI1114" s="27" t="s">
        <v>419</v>
      </c>
      <c r="AJ1114" s="27" t="s">
        <v>134</v>
      </c>
      <c r="AK1114" s="27" t="s">
        <v>106</v>
      </c>
      <c r="AL1114" s="27" t="s">
        <v>107</v>
      </c>
      <c r="AM1114" s="27" t="s">
        <v>108</v>
      </c>
      <c r="AN11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4" s="27" t="str">
        <f>TEXT(casesIPO[[#This Row],[Created On]],"yyyy / mm")</f>
        <v>2026 / 02</v>
      </c>
      <c r="AS1114" s="27" t="str">
        <f>casesIPO[[#This Row],[Interaction Type]]</f>
        <v>Return / Replace / Scrap</v>
      </c>
      <c r="AT111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15" spans="1:46" x14ac:dyDescent="0.25">
      <c r="A1115" s="26">
        <v>46079.4528125</v>
      </c>
      <c r="B1115" s="27" t="s">
        <v>5789</v>
      </c>
      <c r="C1115" s="27" t="s">
        <v>87</v>
      </c>
      <c r="D1115" s="27" t="s">
        <v>88</v>
      </c>
      <c r="E1115" s="27" t="s">
        <v>62</v>
      </c>
      <c r="F1115" s="27"/>
      <c r="G1115" s="27"/>
      <c r="H1115" s="27" t="s">
        <v>23</v>
      </c>
      <c r="I1115" s="27" t="s">
        <v>91</v>
      </c>
      <c r="J1115" s="27" t="s">
        <v>251</v>
      </c>
      <c r="K1115" s="27" t="s">
        <v>33</v>
      </c>
      <c r="L1115" s="27" t="s">
        <v>5790</v>
      </c>
      <c r="M1115" s="27" t="s">
        <v>5791</v>
      </c>
      <c r="N1115" s="28" t="s">
        <v>5792</v>
      </c>
      <c r="O1115" s="27" t="s">
        <v>5793</v>
      </c>
      <c r="P1115" s="27" t="s">
        <v>5794</v>
      </c>
      <c r="Q1115" s="27">
        <v>11</v>
      </c>
      <c r="R1115" s="27" t="s">
        <v>23</v>
      </c>
      <c r="S1115" s="27" t="s">
        <v>91</v>
      </c>
      <c r="T1115" s="27" t="s">
        <v>251</v>
      </c>
      <c r="U1115" s="27" t="s">
        <v>33</v>
      </c>
      <c r="V1115" s="27">
        <v>1</v>
      </c>
      <c r="W1115" s="27" t="s">
        <v>416</v>
      </c>
      <c r="X1115" s="27" t="s">
        <v>417</v>
      </c>
      <c r="Y1115" s="27"/>
      <c r="Z1115" s="27"/>
      <c r="AA1115" s="28"/>
      <c r="AB1115" s="27" t="s">
        <v>5799</v>
      </c>
      <c r="AC1115" s="29"/>
      <c r="AD1115" s="27"/>
      <c r="AE1115" s="27"/>
      <c r="AF1115" s="27">
        <v>46013.791666666701</v>
      </c>
      <c r="AG1115" s="27"/>
      <c r="AH1115" s="27"/>
      <c r="AI1115" s="27" t="s">
        <v>419</v>
      </c>
      <c r="AJ1115" s="27" t="s">
        <v>134</v>
      </c>
      <c r="AK1115" s="27" t="s">
        <v>106</v>
      </c>
      <c r="AL1115" s="27" t="s">
        <v>107</v>
      </c>
      <c r="AM1115" s="27" t="s">
        <v>108</v>
      </c>
      <c r="AN11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5" s="27" t="str">
        <f>TEXT(casesIPO[[#This Row],[Created On]],"yyyy / mm")</f>
        <v>2026 / 02</v>
      </c>
      <c r="AS1115" s="27" t="str">
        <f>casesIPO[[#This Row],[Interaction Type]]</f>
        <v>Return / Replace / Scrap</v>
      </c>
      <c r="AT11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16" spans="1:46" x14ac:dyDescent="0.25">
      <c r="A1116" s="26">
        <v>46079.510300925896</v>
      </c>
      <c r="B1116" s="27" t="s">
        <v>5800</v>
      </c>
      <c r="C1116" s="27" t="s">
        <v>87</v>
      </c>
      <c r="D1116" s="27" t="s">
        <v>88</v>
      </c>
      <c r="E1116" s="27" t="s">
        <v>110</v>
      </c>
      <c r="F1116" s="27"/>
      <c r="G1116" s="27"/>
      <c r="H1116" s="27" t="s">
        <v>286</v>
      </c>
      <c r="I1116" s="27" t="s">
        <v>148</v>
      </c>
      <c r="J1116" s="27" t="s">
        <v>287</v>
      </c>
      <c r="K1116" s="27" t="s">
        <v>288</v>
      </c>
      <c r="L1116" s="27" t="s">
        <v>5801</v>
      </c>
      <c r="M1116" s="27" t="s">
        <v>975</v>
      </c>
      <c r="N1116" s="28" t="s">
        <v>5802</v>
      </c>
      <c r="O1116" s="27" t="s">
        <v>5803</v>
      </c>
      <c r="P1116" s="27" t="s">
        <v>5804</v>
      </c>
      <c r="Q1116" s="27">
        <v>4</v>
      </c>
      <c r="R1116" s="27" t="s">
        <v>286</v>
      </c>
      <c r="S1116" s="27" t="s">
        <v>148</v>
      </c>
      <c r="T1116" s="27" t="s">
        <v>287</v>
      </c>
      <c r="U1116" s="27" t="s">
        <v>288</v>
      </c>
      <c r="V1116" s="27">
        <v>14</v>
      </c>
      <c r="W1116" s="27" t="s">
        <v>155</v>
      </c>
      <c r="X1116" s="27" t="s">
        <v>156</v>
      </c>
      <c r="Y1116" s="27"/>
      <c r="Z1116" s="27" t="s">
        <v>101</v>
      </c>
      <c r="AA1116" s="28"/>
      <c r="AB1116" s="27" t="s">
        <v>5805</v>
      </c>
      <c r="AC1116" s="29"/>
      <c r="AD1116" s="27"/>
      <c r="AE1116" s="27"/>
      <c r="AF1116" s="27">
        <v>46069.791666666701</v>
      </c>
      <c r="AG1116" s="27"/>
      <c r="AH1116" s="27"/>
      <c r="AI1116" s="27" t="s">
        <v>104</v>
      </c>
      <c r="AJ1116" s="27" t="s">
        <v>105</v>
      </c>
      <c r="AK1116" s="27" t="s">
        <v>2680</v>
      </c>
      <c r="AL1116" s="27" t="s">
        <v>2680</v>
      </c>
      <c r="AM1116" s="27" t="s">
        <v>299</v>
      </c>
      <c r="AN11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1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6" s="27" t="str">
        <f>TEXT(casesIPO[[#This Row],[Created On]],"yyyy / mm")</f>
        <v>2026 / 02</v>
      </c>
      <c r="AS1116" s="27" t="str">
        <f>casesIPO[[#This Row],[Interaction Type]]</f>
        <v>Return / Replace / Scrap</v>
      </c>
      <c r="AT11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17" spans="1:46" x14ac:dyDescent="0.25">
      <c r="A1117" s="26">
        <v>46075.850092592598</v>
      </c>
      <c r="B1117" s="27" t="s">
        <v>5806</v>
      </c>
      <c r="C1117" s="27" t="s">
        <v>87</v>
      </c>
      <c r="D1117" s="27" t="s">
        <v>88</v>
      </c>
      <c r="E1117" s="27" t="s">
        <v>285</v>
      </c>
      <c r="F1117" s="27"/>
      <c r="G1117" s="27"/>
      <c r="H1117" s="27" t="s">
        <v>12</v>
      </c>
      <c r="I1117" s="27" t="s">
        <v>111</v>
      </c>
      <c r="J1117" s="27" t="s">
        <v>477</v>
      </c>
      <c r="K1117" s="27" t="s">
        <v>33</v>
      </c>
      <c r="L1117" s="27" t="s">
        <v>5807</v>
      </c>
      <c r="M1117" s="27" t="s">
        <v>1766</v>
      </c>
      <c r="N1117" s="28" t="s">
        <v>5808</v>
      </c>
      <c r="O1117" s="27" t="s">
        <v>5809</v>
      </c>
      <c r="P1117" s="27" t="s">
        <v>5810</v>
      </c>
      <c r="Q1117" s="27"/>
      <c r="R1117" s="27" t="s">
        <v>12</v>
      </c>
      <c r="S1117" s="27" t="s">
        <v>111</v>
      </c>
      <c r="T1117" s="27" t="s">
        <v>477</v>
      </c>
      <c r="U1117" s="27" t="s">
        <v>33</v>
      </c>
      <c r="V1117" s="27">
        <v>1</v>
      </c>
      <c r="W1117" s="27" t="s">
        <v>300</v>
      </c>
      <c r="X1117" s="27" t="s">
        <v>301</v>
      </c>
      <c r="Y1117" s="27"/>
      <c r="Z1117" s="27" t="s">
        <v>296</v>
      </c>
      <c r="AA1117" s="28"/>
      <c r="AB1117" s="27"/>
      <c r="AC1117" s="29"/>
      <c r="AD1117" s="27"/>
      <c r="AE1117" s="27"/>
      <c r="AF1117" s="27"/>
      <c r="AG1117" s="27">
        <v>46077</v>
      </c>
      <c r="AH1117" s="27"/>
      <c r="AI1117" s="27" t="s">
        <v>104</v>
      </c>
      <c r="AJ1117" s="27" t="s">
        <v>105</v>
      </c>
      <c r="AK1117" s="27" t="s">
        <v>122</v>
      </c>
      <c r="AL1117" s="27" t="s">
        <v>122</v>
      </c>
      <c r="AM1117" s="27" t="s">
        <v>108</v>
      </c>
      <c r="AN11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11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11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7" s="27" t="str">
        <f>TEXT(casesIPO[[#This Row],[Created On]],"yyyy / mm")</f>
        <v>2026 / 02</v>
      </c>
      <c r="AS1117" s="27" t="str">
        <f>casesIPO[[#This Row],[Interaction Type]]</f>
        <v>Return / Replace / Scrap</v>
      </c>
      <c r="AT11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18" spans="1:46" x14ac:dyDescent="0.25">
      <c r="A1118" s="26">
        <v>46076.292604166701</v>
      </c>
      <c r="B1118" s="27" t="s">
        <v>5811</v>
      </c>
      <c r="C1118" s="27" t="s">
        <v>87</v>
      </c>
      <c r="D1118" s="27" t="s">
        <v>88</v>
      </c>
      <c r="E1118" s="27" t="s">
        <v>110</v>
      </c>
      <c r="F1118" s="27"/>
      <c r="G1118" s="27"/>
      <c r="H1118" s="27" t="s">
        <v>23</v>
      </c>
      <c r="I1118" s="27" t="s">
        <v>91</v>
      </c>
      <c r="J1118" s="27" t="s">
        <v>1375</v>
      </c>
      <c r="K1118" s="27" t="s">
        <v>33</v>
      </c>
      <c r="L1118" s="27" t="s">
        <v>5812</v>
      </c>
      <c r="M1118" s="27" t="s">
        <v>5813</v>
      </c>
      <c r="N1118" s="28" t="s">
        <v>5814</v>
      </c>
      <c r="O1118" s="27" t="s">
        <v>5815</v>
      </c>
      <c r="P1118" s="27" t="s">
        <v>5816</v>
      </c>
      <c r="Q1118" s="27">
        <v>1</v>
      </c>
      <c r="R1118" s="27" t="s">
        <v>23</v>
      </c>
      <c r="S1118" s="27" t="s">
        <v>91</v>
      </c>
      <c r="T1118" s="27" t="s">
        <v>1375</v>
      </c>
      <c r="U1118" s="27" t="s">
        <v>33</v>
      </c>
      <c r="V1118" s="27">
        <v>2</v>
      </c>
      <c r="W1118" s="27" t="s">
        <v>119</v>
      </c>
      <c r="X1118" s="27" t="s">
        <v>570</v>
      </c>
      <c r="Y1118" s="27"/>
      <c r="Z1118" s="27" t="s">
        <v>101</v>
      </c>
      <c r="AA1118" s="28"/>
      <c r="AB1118" s="27" t="s">
        <v>2112</v>
      </c>
      <c r="AC1118" s="29"/>
      <c r="AD1118" s="27"/>
      <c r="AE1118" s="27"/>
      <c r="AF1118" s="27">
        <v>46055.791666666701</v>
      </c>
      <c r="AG1118" s="27"/>
      <c r="AH1118" s="27"/>
      <c r="AI1118" s="27" t="s">
        <v>178</v>
      </c>
      <c r="AJ1118" s="27" t="s">
        <v>105</v>
      </c>
      <c r="AK1118" s="27" t="s">
        <v>2449</v>
      </c>
      <c r="AL1118" s="27" t="s">
        <v>2449</v>
      </c>
      <c r="AM1118" s="27" t="s">
        <v>159</v>
      </c>
      <c r="AN11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1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1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8" s="27" t="str">
        <f>TEXT(casesIPO[[#This Row],[Created On]],"yyyy / mm")</f>
        <v>2026 / 02</v>
      </c>
      <c r="AS1118" s="27" t="str">
        <f>casesIPO[[#This Row],[Interaction Type]]</f>
        <v>Return / Replace / Scrap</v>
      </c>
      <c r="AT111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19" spans="1:46" x14ac:dyDescent="0.25">
      <c r="A1119" s="26">
        <v>46076.410219907397</v>
      </c>
      <c r="B1119" s="27" t="s">
        <v>5817</v>
      </c>
      <c r="C1119" s="27" t="s">
        <v>87</v>
      </c>
      <c r="D1119" s="27" t="s">
        <v>88</v>
      </c>
      <c r="E1119" s="27" t="s">
        <v>110</v>
      </c>
      <c r="F1119" s="27"/>
      <c r="G1119" s="27"/>
      <c r="H1119" s="27" t="s">
        <v>23</v>
      </c>
      <c r="I1119" s="27" t="s">
        <v>91</v>
      </c>
      <c r="J1119" s="27" t="s">
        <v>251</v>
      </c>
      <c r="K1119" s="27" t="s">
        <v>33</v>
      </c>
      <c r="L1119" s="27" t="s">
        <v>5818</v>
      </c>
      <c r="M1119" s="27" t="s">
        <v>787</v>
      </c>
      <c r="N1119" s="28" t="s">
        <v>5819</v>
      </c>
      <c r="O1119" s="27" t="s">
        <v>5820</v>
      </c>
      <c r="P1119" s="27" t="s">
        <v>5821</v>
      </c>
      <c r="Q1119" s="27">
        <v>2</v>
      </c>
      <c r="R1119" s="27" t="s">
        <v>23</v>
      </c>
      <c r="S1119" s="27" t="s">
        <v>91</v>
      </c>
      <c r="T1119" s="27" t="s">
        <v>251</v>
      </c>
      <c r="U1119" s="27" t="s">
        <v>33</v>
      </c>
      <c r="V1119" s="27">
        <v>1</v>
      </c>
      <c r="W1119" s="27" t="s">
        <v>155</v>
      </c>
      <c r="X1119" s="27" t="s">
        <v>587</v>
      </c>
      <c r="Y1119" s="27"/>
      <c r="Z1119" s="27" t="s">
        <v>101</v>
      </c>
      <c r="AA1119" s="28"/>
      <c r="AB1119" s="27" t="s">
        <v>5822</v>
      </c>
      <c r="AC1119" s="29"/>
      <c r="AD1119" s="27"/>
      <c r="AE1119" s="27"/>
      <c r="AF1119" s="27">
        <v>45909.833333333299</v>
      </c>
      <c r="AG1119" s="27"/>
      <c r="AH1119" s="27"/>
      <c r="AI1119" s="27" t="s">
        <v>104</v>
      </c>
      <c r="AJ1119" s="27" t="s">
        <v>105</v>
      </c>
      <c r="AK1119" s="27" t="s">
        <v>106</v>
      </c>
      <c r="AL1119" s="27" t="s">
        <v>1196</v>
      </c>
      <c r="AM1119" s="27" t="s">
        <v>108</v>
      </c>
      <c r="AN11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9" s="27" t="str">
        <f>TEXT(casesIPO[[#This Row],[Created On]],"yyyy / mm")</f>
        <v>2026 / 02</v>
      </c>
      <c r="AS1119" s="27" t="str">
        <f>casesIPO[[#This Row],[Interaction Type]]</f>
        <v>Return / Replace / Scrap</v>
      </c>
      <c r="AT111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0" spans="1:46" x14ac:dyDescent="0.25">
      <c r="A1120" s="26">
        <v>46076.410219907397</v>
      </c>
      <c r="B1120" s="27" t="s">
        <v>5817</v>
      </c>
      <c r="C1120" s="27" t="s">
        <v>87</v>
      </c>
      <c r="D1120" s="27" t="s">
        <v>88</v>
      </c>
      <c r="E1120" s="27" t="s">
        <v>110</v>
      </c>
      <c r="F1120" s="27"/>
      <c r="G1120" s="27"/>
      <c r="H1120" s="27" t="s">
        <v>23</v>
      </c>
      <c r="I1120" s="27" t="s">
        <v>91</v>
      </c>
      <c r="J1120" s="27" t="s">
        <v>251</v>
      </c>
      <c r="K1120" s="27" t="s">
        <v>33</v>
      </c>
      <c r="L1120" s="27" t="s">
        <v>5818</v>
      </c>
      <c r="M1120" s="27" t="s">
        <v>787</v>
      </c>
      <c r="N1120" s="28" t="s">
        <v>5819</v>
      </c>
      <c r="O1120" s="27" t="s">
        <v>5820</v>
      </c>
      <c r="P1120" s="27" t="s">
        <v>5821</v>
      </c>
      <c r="Q1120" s="27">
        <v>2</v>
      </c>
      <c r="R1120" s="27" t="s">
        <v>23</v>
      </c>
      <c r="S1120" s="27" t="s">
        <v>91</v>
      </c>
      <c r="T1120" s="27" t="s">
        <v>251</v>
      </c>
      <c r="U1120" s="27" t="s">
        <v>33</v>
      </c>
      <c r="V1120" s="27">
        <v>1</v>
      </c>
      <c r="W1120" s="27" t="s">
        <v>155</v>
      </c>
      <c r="X1120" s="27" t="s">
        <v>587</v>
      </c>
      <c r="Y1120" s="27"/>
      <c r="Z1120" s="27" t="s">
        <v>101</v>
      </c>
      <c r="AA1120" s="28"/>
      <c r="AB1120" s="27" t="s">
        <v>5823</v>
      </c>
      <c r="AC1120" s="29"/>
      <c r="AD1120" s="27"/>
      <c r="AE1120" s="27"/>
      <c r="AF1120" s="27">
        <v>45909.833333333299</v>
      </c>
      <c r="AG1120" s="27"/>
      <c r="AH1120" s="27"/>
      <c r="AI1120" s="27" t="s">
        <v>104</v>
      </c>
      <c r="AJ1120" s="27" t="s">
        <v>105</v>
      </c>
      <c r="AK1120" s="27" t="s">
        <v>106</v>
      </c>
      <c r="AL1120" s="27" t="s">
        <v>1196</v>
      </c>
      <c r="AM1120" s="27" t="s">
        <v>108</v>
      </c>
      <c r="AN11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0" s="27" t="str">
        <f>TEXT(casesIPO[[#This Row],[Created On]],"yyyy / mm")</f>
        <v>2026 / 02</v>
      </c>
      <c r="AS1120" s="27" t="str">
        <f>casesIPO[[#This Row],[Interaction Type]]</f>
        <v>Return / Replace / Scrap</v>
      </c>
      <c r="AT112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1" spans="1:46" x14ac:dyDescent="0.25">
      <c r="A1121" s="26">
        <v>46076.410219907397</v>
      </c>
      <c r="B1121" s="27" t="s">
        <v>5817</v>
      </c>
      <c r="C1121" s="27" t="s">
        <v>87</v>
      </c>
      <c r="D1121" s="27" t="s">
        <v>88</v>
      </c>
      <c r="E1121" s="27" t="s">
        <v>110</v>
      </c>
      <c r="F1121" s="27"/>
      <c r="G1121" s="27"/>
      <c r="H1121" s="27" t="s">
        <v>23</v>
      </c>
      <c r="I1121" s="27" t="s">
        <v>91</v>
      </c>
      <c r="J1121" s="27" t="s">
        <v>251</v>
      </c>
      <c r="K1121" s="27" t="s">
        <v>33</v>
      </c>
      <c r="L1121" s="27" t="s">
        <v>5818</v>
      </c>
      <c r="M1121" s="27" t="s">
        <v>787</v>
      </c>
      <c r="N1121" s="28" t="s">
        <v>5819</v>
      </c>
      <c r="O1121" s="27" t="s">
        <v>5820</v>
      </c>
      <c r="P1121" s="27" t="s">
        <v>5821</v>
      </c>
      <c r="Q1121" s="27">
        <v>2</v>
      </c>
      <c r="R1121" s="27" t="s">
        <v>23</v>
      </c>
      <c r="S1121" s="27" t="s">
        <v>91</v>
      </c>
      <c r="T1121" s="27" t="s">
        <v>251</v>
      </c>
      <c r="U1121" s="27" t="s">
        <v>33</v>
      </c>
      <c r="V1121" s="27">
        <v>1</v>
      </c>
      <c r="W1121" s="27" t="s">
        <v>155</v>
      </c>
      <c r="X1121" s="27" t="s">
        <v>587</v>
      </c>
      <c r="Y1121" s="27"/>
      <c r="Z1121" s="27" t="s">
        <v>101</v>
      </c>
      <c r="AA1121" s="28"/>
      <c r="AB1121" s="27" t="s">
        <v>5824</v>
      </c>
      <c r="AC1121" s="29"/>
      <c r="AD1121" s="27"/>
      <c r="AE1121" s="27"/>
      <c r="AF1121" s="27">
        <v>45909.833333333299</v>
      </c>
      <c r="AG1121" s="27"/>
      <c r="AH1121" s="27"/>
      <c r="AI1121" s="27" t="s">
        <v>104</v>
      </c>
      <c r="AJ1121" s="27" t="s">
        <v>105</v>
      </c>
      <c r="AK1121" s="27" t="s">
        <v>106</v>
      </c>
      <c r="AL1121" s="27" t="s">
        <v>1196</v>
      </c>
      <c r="AM1121" s="27" t="s">
        <v>108</v>
      </c>
      <c r="AN11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1" s="27" t="str">
        <f>TEXT(casesIPO[[#This Row],[Created On]],"yyyy / mm")</f>
        <v>2026 / 02</v>
      </c>
      <c r="AS1121" s="27" t="str">
        <f>casesIPO[[#This Row],[Interaction Type]]</f>
        <v>Return / Replace / Scrap</v>
      </c>
      <c r="AT112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2" spans="1:46" x14ac:dyDescent="0.25">
      <c r="A1122" s="26">
        <v>46076.410219907397</v>
      </c>
      <c r="B1122" s="27" t="s">
        <v>5817</v>
      </c>
      <c r="C1122" s="27" t="s">
        <v>87</v>
      </c>
      <c r="D1122" s="27" t="s">
        <v>88</v>
      </c>
      <c r="E1122" s="27" t="s">
        <v>110</v>
      </c>
      <c r="F1122" s="27"/>
      <c r="G1122" s="27"/>
      <c r="H1122" s="27" t="s">
        <v>23</v>
      </c>
      <c r="I1122" s="27" t="s">
        <v>91</v>
      </c>
      <c r="J1122" s="27" t="s">
        <v>251</v>
      </c>
      <c r="K1122" s="27" t="s">
        <v>33</v>
      </c>
      <c r="L1122" s="27" t="s">
        <v>5818</v>
      </c>
      <c r="M1122" s="27" t="s">
        <v>787</v>
      </c>
      <c r="N1122" s="28" t="s">
        <v>5819</v>
      </c>
      <c r="O1122" s="27" t="s">
        <v>5820</v>
      </c>
      <c r="P1122" s="27" t="s">
        <v>5821</v>
      </c>
      <c r="Q1122" s="27">
        <v>2</v>
      </c>
      <c r="R1122" s="27" t="s">
        <v>23</v>
      </c>
      <c r="S1122" s="27" t="s">
        <v>91</v>
      </c>
      <c r="T1122" s="27" t="s">
        <v>251</v>
      </c>
      <c r="U1122" s="27" t="s">
        <v>33</v>
      </c>
      <c r="V1122" s="27">
        <v>1</v>
      </c>
      <c r="W1122" s="27" t="s">
        <v>155</v>
      </c>
      <c r="X1122" s="27" t="s">
        <v>587</v>
      </c>
      <c r="Y1122" s="27"/>
      <c r="Z1122" s="27" t="s">
        <v>101</v>
      </c>
      <c r="AA1122" s="28"/>
      <c r="AB1122" s="27" t="s">
        <v>5825</v>
      </c>
      <c r="AC1122" s="29"/>
      <c r="AD1122" s="27"/>
      <c r="AE1122" s="27"/>
      <c r="AF1122" s="27">
        <v>45909.833333333299</v>
      </c>
      <c r="AG1122" s="27"/>
      <c r="AH1122" s="27"/>
      <c r="AI1122" s="27" t="s">
        <v>104</v>
      </c>
      <c r="AJ1122" s="27" t="s">
        <v>105</v>
      </c>
      <c r="AK1122" s="27" t="s">
        <v>106</v>
      </c>
      <c r="AL1122" s="27" t="s">
        <v>1196</v>
      </c>
      <c r="AM1122" s="27" t="s">
        <v>108</v>
      </c>
      <c r="AN11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2" s="27" t="str">
        <f>TEXT(casesIPO[[#This Row],[Created On]],"yyyy / mm")</f>
        <v>2026 / 02</v>
      </c>
      <c r="AS1122" s="27" t="str">
        <f>casesIPO[[#This Row],[Interaction Type]]</f>
        <v>Return / Replace / Scrap</v>
      </c>
      <c r="AT112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3" spans="1:46" x14ac:dyDescent="0.25">
      <c r="A1123" s="26">
        <v>46076.410219907397</v>
      </c>
      <c r="B1123" s="27" t="s">
        <v>5817</v>
      </c>
      <c r="C1123" s="27" t="s">
        <v>87</v>
      </c>
      <c r="D1123" s="27" t="s">
        <v>88</v>
      </c>
      <c r="E1123" s="27" t="s">
        <v>110</v>
      </c>
      <c r="F1123" s="27"/>
      <c r="G1123" s="27"/>
      <c r="H1123" s="27" t="s">
        <v>23</v>
      </c>
      <c r="I1123" s="27" t="s">
        <v>91</v>
      </c>
      <c r="J1123" s="27" t="s">
        <v>251</v>
      </c>
      <c r="K1123" s="27" t="s">
        <v>33</v>
      </c>
      <c r="L1123" s="27" t="s">
        <v>5818</v>
      </c>
      <c r="M1123" s="27" t="s">
        <v>787</v>
      </c>
      <c r="N1123" s="28" t="s">
        <v>5819</v>
      </c>
      <c r="O1123" s="27" t="s">
        <v>5820</v>
      </c>
      <c r="P1123" s="27" t="s">
        <v>5821</v>
      </c>
      <c r="Q1123" s="27">
        <v>2</v>
      </c>
      <c r="R1123" s="27" t="s">
        <v>23</v>
      </c>
      <c r="S1123" s="27" t="s">
        <v>91</v>
      </c>
      <c r="T1123" s="27" t="s">
        <v>251</v>
      </c>
      <c r="U1123" s="27" t="s">
        <v>33</v>
      </c>
      <c r="V1123" s="27">
        <v>1</v>
      </c>
      <c r="W1123" s="27" t="s">
        <v>155</v>
      </c>
      <c r="X1123" s="27" t="s">
        <v>587</v>
      </c>
      <c r="Y1123" s="27"/>
      <c r="Z1123" s="27" t="s">
        <v>101</v>
      </c>
      <c r="AA1123" s="28"/>
      <c r="AB1123" s="27" t="s">
        <v>5826</v>
      </c>
      <c r="AC1123" s="29"/>
      <c r="AD1123" s="27"/>
      <c r="AE1123" s="27"/>
      <c r="AF1123" s="27">
        <v>45909.833333333299</v>
      </c>
      <c r="AG1123" s="27"/>
      <c r="AH1123" s="27"/>
      <c r="AI1123" s="27" t="s">
        <v>104</v>
      </c>
      <c r="AJ1123" s="27" t="s">
        <v>105</v>
      </c>
      <c r="AK1123" s="27" t="s">
        <v>106</v>
      </c>
      <c r="AL1123" s="27" t="s">
        <v>1196</v>
      </c>
      <c r="AM1123" s="27" t="s">
        <v>108</v>
      </c>
      <c r="AN11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3" s="27" t="str">
        <f>TEXT(casesIPO[[#This Row],[Created On]],"yyyy / mm")</f>
        <v>2026 / 02</v>
      </c>
      <c r="AS1123" s="27" t="str">
        <f>casesIPO[[#This Row],[Interaction Type]]</f>
        <v>Return / Replace / Scrap</v>
      </c>
      <c r="AT11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4" spans="1:46" x14ac:dyDescent="0.25">
      <c r="A1124" s="26">
        <v>46076.410219907397</v>
      </c>
      <c r="B1124" s="27" t="s">
        <v>5817</v>
      </c>
      <c r="C1124" s="27" t="s">
        <v>87</v>
      </c>
      <c r="D1124" s="27" t="s">
        <v>88</v>
      </c>
      <c r="E1124" s="27" t="s">
        <v>110</v>
      </c>
      <c r="F1124" s="27"/>
      <c r="G1124" s="27"/>
      <c r="H1124" s="27" t="s">
        <v>23</v>
      </c>
      <c r="I1124" s="27" t="s">
        <v>91</v>
      </c>
      <c r="J1124" s="27" t="s">
        <v>251</v>
      </c>
      <c r="K1124" s="27" t="s">
        <v>33</v>
      </c>
      <c r="L1124" s="27" t="s">
        <v>5818</v>
      </c>
      <c r="M1124" s="27" t="s">
        <v>787</v>
      </c>
      <c r="N1124" s="28" t="s">
        <v>5819</v>
      </c>
      <c r="O1124" s="27" t="s">
        <v>5820</v>
      </c>
      <c r="P1124" s="27" t="s">
        <v>5821</v>
      </c>
      <c r="Q1124" s="27">
        <v>2</v>
      </c>
      <c r="R1124" s="27" t="s">
        <v>23</v>
      </c>
      <c r="S1124" s="27" t="s">
        <v>91</v>
      </c>
      <c r="T1124" s="27" t="s">
        <v>251</v>
      </c>
      <c r="U1124" s="27" t="s">
        <v>33</v>
      </c>
      <c r="V1124" s="27">
        <v>1</v>
      </c>
      <c r="W1124" s="27" t="s">
        <v>155</v>
      </c>
      <c r="X1124" s="27" t="s">
        <v>587</v>
      </c>
      <c r="Y1124" s="27"/>
      <c r="Z1124" s="27" t="s">
        <v>101</v>
      </c>
      <c r="AA1124" s="28"/>
      <c r="AB1124" s="27" t="s">
        <v>5827</v>
      </c>
      <c r="AC1124" s="29"/>
      <c r="AD1124" s="27"/>
      <c r="AE1124" s="27"/>
      <c r="AF1124" s="27">
        <v>45909.833333333299</v>
      </c>
      <c r="AG1124" s="27"/>
      <c r="AH1124" s="27"/>
      <c r="AI1124" s="27" t="s">
        <v>104</v>
      </c>
      <c r="AJ1124" s="27" t="s">
        <v>105</v>
      </c>
      <c r="AK1124" s="27" t="s">
        <v>106</v>
      </c>
      <c r="AL1124" s="27" t="s">
        <v>1196</v>
      </c>
      <c r="AM1124" s="27" t="s">
        <v>108</v>
      </c>
      <c r="AN11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4" s="27" t="str">
        <f>TEXT(casesIPO[[#This Row],[Created On]],"yyyy / mm")</f>
        <v>2026 / 02</v>
      </c>
      <c r="AS1124" s="27" t="str">
        <f>casesIPO[[#This Row],[Interaction Type]]</f>
        <v>Return / Replace / Scrap</v>
      </c>
      <c r="AT112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5" spans="1:46" x14ac:dyDescent="0.25">
      <c r="A1125" s="26">
        <v>46076.410219907397</v>
      </c>
      <c r="B1125" s="27" t="s">
        <v>5817</v>
      </c>
      <c r="C1125" s="27" t="s">
        <v>87</v>
      </c>
      <c r="D1125" s="27" t="s">
        <v>88</v>
      </c>
      <c r="E1125" s="27" t="s">
        <v>110</v>
      </c>
      <c r="F1125" s="27"/>
      <c r="G1125" s="27"/>
      <c r="H1125" s="27" t="s">
        <v>23</v>
      </c>
      <c r="I1125" s="27" t="s">
        <v>91</v>
      </c>
      <c r="J1125" s="27" t="s">
        <v>251</v>
      </c>
      <c r="K1125" s="27" t="s">
        <v>33</v>
      </c>
      <c r="L1125" s="27" t="s">
        <v>5818</v>
      </c>
      <c r="M1125" s="27" t="s">
        <v>787</v>
      </c>
      <c r="N1125" s="28" t="s">
        <v>5819</v>
      </c>
      <c r="O1125" s="27" t="s">
        <v>5820</v>
      </c>
      <c r="P1125" s="27" t="s">
        <v>5821</v>
      </c>
      <c r="Q1125" s="27">
        <v>2</v>
      </c>
      <c r="R1125" s="27" t="s">
        <v>23</v>
      </c>
      <c r="S1125" s="27" t="s">
        <v>91</v>
      </c>
      <c r="T1125" s="27" t="s">
        <v>251</v>
      </c>
      <c r="U1125" s="27" t="s">
        <v>33</v>
      </c>
      <c r="V1125" s="27">
        <v>1</v>
      </c>
      <c r="W1125" s="27" t="s">
        <v>155</v>
      </c>
      <c r="X1125" s="27" t="s">
        <v>587</v>
      </c>
      <c r="Y1125" s="27"/>
      <c r="Z1125" s="27" t="s">
        <v>101</v>
      </c>
      <c r="AA1125" s="28"/>
      <c r="AB1125" s="27" t="s">
        <v>5828</v>
      </c>
      <c r="AC1125" s="29"/>
      <c r="AD1125" s="27"/>
      <c r="AE1125" s="27"/>
      <c r="AF1125" s="27">
        <v>45909.833333333299</v>
      </c>
      <c r="AG1125" s="27"/>
      <c r="AH1125" s="27"/>
      <c r="AI1125" s="27" t="s">
        <v>104</v>
      </c>
      <c r="AJ1125" s="27" t="s">
        <v>105</v>
      </c>
      <c r="AK1125" s="27" t="s">
        <v>106</v>
      </c>
      <c r="AL1125" s="27" t="s">
        <v>1196</v>
      </c>
      <c r="AM1125" s="27" t="s">
        <v>108</v>
      </c>
      <c r="AN11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5" s="27" t="str">
        <f>TEXT(casesIPO[[#This Row],[Created On]],"yyyy / mm")</f>
        <v>2026 / 02</v>
      </c>
      <c r="AS1125" s="27" t="str">
        <f>casesIPO[[#This Row],[Interaction Type]]</f>
        <v>Return / Replace / Scrap</v>
      </c>
      <c r="AT112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6" spans="1:46" x14ac:dyDescent="0.25">
      <c r="A1126" s="26">
        <v>46076.410219907397</v>
      </c>
      <c r="B1126" s="27" t="s">
        <v>5817</v>
      </c>
      <c r="C1126" s="27" t="s">
        <v>87</v>
      </c>
      <c r="D1126" s="27" t="s">
        <v>88</v>
      </c>
      <c r="E1126" s="27" t="s">
        <v>110</v>
      </c>
      <c r="F1126" s="27"/>
      <c r="G1126" s="27"/>
      <c r="H1126" s="27" t="s">
        <v>23</v>
      </c>
      <c r="I1126" s="27" t="s">
        <v>91</v>
      </c>
      <c r="J1126" s="27" t="s">
        <v>251</v>
      </c>
      <c r="K1126" s="27" t="s">
        <v>33</v>
      </c>
      <c r="L1126" s="27" t="s">
        <v>5818</v>
      </c>
      <c r="M1126" s="27" t="s">
        <v>787</v>
      </c>
      <c r="N1126" s="28" t="s">
        <v>5819</v>
      </c>
      <c r="O1126" s="27" t="s">
        <v>5820</v>
      </c>
      <c r="P1126" s="27" t="s">
        <v>5821</v>
      </c>
      <c r="Q1126" s="27">
        <v>2</v>
      </c>
      <c r="R1126" s="27" t="s">
        <v>23</v>
      </c>
      <c r="S1126" s="27" t="s">
        <v>91</v>
      </c>
      <c r="T1126" s="27" t="s">
        <v>251</v>
      </c>
      <c r="U1126" s="27" t="s">
        <v>33</v>
      </c>
      <c r="V1126" s="27">
        <v>1</v>
      </c>
      <c r="W1126" s="27" t="s">
        <v>155</v>
      </c>
      <c r="X1126" s="27" t="s">
        <v>587</v>
      </c>
      <c r="Y1126" s="27"/>
      <c r="Z1126" s="27" t="s">
        <v>101</v>
      </c>
      <c r="AA1126" s="28"/>
      <c r="AB1126" s="27" t="s">
        <v>5829</v>
      </c>
      <c r="AC1126" s="29"/>
      <c r="AD1126" s="27"/>
      <c r="AE1126" s="27"/>
      <c r="AF1126" s="27">
        <v>45909.833333333299</v>
      </c>
      <c r="AG1126" s="27"/>
      <c r="AH1126" s="27"/>
      <c r="AI1126" s="27" t="s">
        <v>104</v>
      </c>
      <c r="AJ1126" s="27" t="s">
        <v>105</v>
      </c>
      <c r="AK1126" s="27" t="s">
        <v>106</v>
      </c>
      <c r="AL1126" s="27" t="s">
        <v>1196</v>
      </c>
      <c r="AM1126" s="27" t="s">
        <v>108</v>
      </c>
      <c r="AN11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6" s="27" t="str">
        <f>TEXT(casesIPO[[#This Row],[Created On]],"yyyy / mm")</f>
        <v>2026 / 02</v>
      </c>
      <c r="AS1126" s="27" t="str">
        <f>casesIPO[[#This Row],[Interaction Type]]</f>
        <v>Return / Replace / Scrap</v>
      </c>
      <c r="AT11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7" spans="1:46" x14ac:dyDescent="0.25">
      <c r="A1127" s="26">
        <v>46076.410219907397</v>
      </c>
      <c r="B1127" s="27" t="s">
        <v>5817</v>
      </c>
      <c r="C1127" s="27" t="s">
        <v>87</v>
      </c>
      <c r="D1127" s="27" t="s">
        <v>88</v>
      </c>
      <c r="E1127" s="27" t="s">
        <v>110</v>
      </c>
      <c r="F1127" s="27"/>
      <c r="G1127" s="27"/>
      <c r="H1127" s="27" t="s">
        <v>23</v>
      </c>
      <c r="I1127" s="27" t="s">
        <v>91</v>
      </c>
      <c r="J1127" s="27" t="s">
        <v>251</v>
      </c>
      <c r="K1127" s="27" t="s">
        <v>33</v>
      </c>
      <c r="L1127" s="27" t="s">
        <v>5818</v>
      </c>
      <c r="M1127" s="27" t="s">
        <v>787</v>
      </c>
      <c r="N1127" s="28" t="s">
        <v>5819</v>
      </c>
      <c r="O1127" s="27" t="s">
        <v>5820</v>
      </c>
      <c r="P1127" s="27" t="s">
        <v>5821</v>
      </c>
      <c r="Q1127" s="27">
        <v>2</v>
      </c>
      <c r="R1127" s="27" t="s">
        <v>23</v>
      </c>
      <c r="S1127" s="27" t="s">
        <v>91</v>
      </c>
      <c r="T1127" s="27" t="s">
        <v>251</v>
      </c>
      <c r="U1127" s="27" t="s">
        <v>33</v>
      </c>
      <c r="V1127" s="27">
        <v>1</v>
      </c>
      <c r="W1127" s="27" t="s">
        <v>155</v>
      </c>
      <c r="X1127" s="27" t="s">
        <v>587</v>
      </c>
      <c r="Y1127" s="27"/>
      <c r="Z1127" s="27" t="s">
        <v>101</v>
      </c>
      <c r="AA1127" s="28"/>
      <c r="AB1127" s="27" t="s">
        <v>5830</v>
      </c>
      <c r="AC1127" s="29"/>
      <c r="AD1127" s="27"/>
      <c r="AE1127" s="27"/>
      <c r="AF1127" s="27">
        <v>45909.833333333299</v>
      </c>
      <c r="AG1127" s="27"/>
      <c r="AH1127" s="27"/>
      <c r="AI1127" s="27" t="s">
        <v>104</v>
      </c>
      <c r="AJ1127" s="27" t="s">
        <v>105</v>
      </c>
      <c r="AK1127" s="27" t="s">
        <v>106</v>
      </c>
      <c r="AL1127" s="27" t="s">
        <v>1196</v>
      </c>
      <c r="AM1127" s="27" t="s">
        <v>108</v>
      </c>
      <c r="AN11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7" s="27" t="str">
        <f>TEXT(casesIPO[[#This Row],[Created On]],"yyyy / mm")</f>
        <v>2026 / 02</v>
      </c>
      <c r="AS1127" s="27" t="str">
        <f>casesIPO[[#This Row],[Interaction Type]]</f>
        <v>Return / Replace / Scrap</v>
      </c>
      <c r="AT11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8" spans="1:46" x14ac:dyDescent="0.25">
      <c r="A1128" s="26">
        <v>46076.612233796302</v>
      </c>
      <c r="B1128" s="27" t="s">
        <v>5831</v>
      </c>
      <c r="C1128" s="27" t="s">
        <v>87</v>
      </c>
      <c r="D1128" s="27" t="s">
        <v>88</v>
      </c>
      <c r="E1128" s="27" t="s">
        <v>89</v>
      </c>
      <c r="F1128" s="27"/>
      <c r="G1128" s="27" t="s">
        <v>168</v>
      </c>
      <c r="H1128" s="27" t="s">
        <v>14</v>
      </c>
      <c r="I1128" s="27" t="s">
        <v>182</v>
      </c>
      <c r="J1128" s="27" t="s">
        <v>183</v>
      </c>
      <c r="K1128" s="27" t="s">
        <v>34</v>
      </c>
      <c r="L1128" s="27" t="s">
        <v>5832</v>
      </c>
      <c r="M1128" s="27" t="s">
        <v>5833</v>
      </c>
      <c r="N1128" s="28" t="s">
        <v>5834</v>
      </c>
      <c r="O1128" s="27" t="s">
        <v>5835</v>
      </c>
      <c r="P1128" s="27" t="s">
        <v>5836</v>
      </c>
      <c r="Q1128" s="27"/>
      <c r="R1128" s="27" t="s">
        <v>14</v>
      </c>
      <c r="S1128" s="27" t="s">
        <v>182</v>
      </c>
      <c r="T1128" s="27" t="s">
        <v>183</v>
      </c>
      <c r="U1128" s="27" t="s">
        <v>34</v>
      </c>
      <c r="V1128" s="27">
        <v>4</v>
      </c>
      <c r="W1128" s="27" t="s">
        <v>958</v>
      </c>
      <c r="X1128" s="27" t="s">
        <v>1805</v>
      </c>
      <c r="Y1128" s="27"/>
      <c r="Z1128" s="27" t="s">
        <v>101</v>
      </c>
      <c r="AA1128" s="28"/>
      <c r="AB1128" s="27" t="s">
        <v>5837</v>
      </c>
      <c r="AC1128" s="29" t="s">
        <v>190</v>
      </c>
      <c r="AD1128" s="27"/>
      <c r="AE1128" s="27"/>
      <c r="AF1128" s="27">
        <v>45881.833333333299</v>
      </c>
      <c r="AG1128" s="27"/>
      <c r="AH1128" s="27"/>
      <c r="AI1128" s="27" t="s">
        <v>178</v>
      </c>
      <c r="AJ1128" s="27" t="s">
        <v>134</v>
      </c>
      <c r="AK1128" s="27" t="s">
        <v>191</v>
      </c>
      <c r="AL1128" s="27" t="s">
        <v>1196</v>
      </c>
      <c r="AM1128" s="27" t="s">
        <v>108</v>
      </c>
      <c r="AN11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1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11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8" s="27" t="str">
        <f>TEXT(casesIPO[[#This Row],[Created On]],"yyyy / mm")</f>
        <v>2026 / 02</v>
      </c>
      <c r="AS1128" s="27" t="str">
        <f>casesIPO[[#This Row],[Interaction Type]]</f>
        <v>Return / Replace / Scrap</v>
      </c>
      <c r="AT112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9" spans="1:46" x14ac:dyDescent="0.25">
      <c r="A1129" s="26">
        <v>46077.375428240703</v>
      </c>
      <c r="B1129" s="27" t="s">
        <v>5838</v>
      </c>
      <c r="C1129" s="27" t="s">
        <v>87</v>
      </c>
      <c r="D1129" s="27" t="s">
        <v>88</v>
      </c>
      <c r="E1129" s="27" t="s">
        <v>110</v>
      </c>
      <c r="F1129" s="27"/>
      <c r="G1129" s="27"/>
      <c r="H1129" s="27" t="s">
        <v>11</v>
      </c>
      <c r="I1129" s="27" t="s">
        <v>469</v>
      </c>
      <c r="J1129" s="27" t="s">
        <v>469</v>
      </c>
      <c r="K1129" s="27" t="s">
        <v>33</v>
      </c>
      <c r="L1129" s="27" t="s">
        <v>5839</v>
      </c>
      <c r="M1129" s="27" t="s">
        <v>401</v>
      </c>
      <c r="N1129" s="28" t="s">
        <v>5840</v>
      </c>
      <c r="O1129" s="27" t="s">
        <v>5841</v>
      </c>
      <c r="P1129" s="27" t="s">
        <v>5842</v>
      </c>
      <c r="Q1129" s="27"/>
      <c r="R1129" s="27" t="s">
        <v>11</v>
      </c>
      <c r="S1129" s="27" t="s">
        <v>469</v>
      </c>
      <c r="T1129" s="27" t="s">
        <v>469</v>
      </c>
      <c r="U1129" s="27" t="s">
        <v>33</v>
      </c>
      <c r="V1129" s="27">
        <v>5</v>
      </c>
      <c r="W1129" s="27" t="s">
        <v>131</v>
      </c>
      <c r="X1129" s="27" t="s">
        <v>165</v>
      </c>
      <c r="Y1129" s="27"/>
      <c r="Z1129" s="27" t="s">
        <v>133</v>
      </c>
      <c r="AA1129" s="28"/>
      <c r="AB1129" s="27" t="s">
        <v>5843</v>
      </c>
      <c r="AC1129" s="29"/>
      <c r="AD1129" s="27"/>
      <c r="AE1129" s="27"/>
      <c r="AF1129" s="27">
        <v>46083.791666666701</v>
      </c>
      <c r="AG1129" s="27"/>
      <c r="AH1129" s="27"/>
      <c r="AI1129" s="27" t="s">
        <v>104</v>
      </c>
      <c r="AJ1129" s="27" t="s">
        <v>134</v>
      </c>
      <c r="AK1129" s="27" t="s">
        <v>298</v>
      </c>
      <c r="AL1129" s="27" t="s">
        <v>3828</v>
      </c>
      <c r="AM1129" s="27" t="s">
        <v>108</v>
      </c>
      <c r="AN11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11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1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1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9" s="27" t="str">
        <f>TEXT(casesIPO[[#This Row],[Created On]],"yyyy / mm")</f>
        <v>2026 / 02</v>
      </c>
      <c r="AS1129" s="27" t="str">
        <f>casesIPO[[#This Row],[Interaction Type]]</f>
        <v>Return / Replace / Scrap</v>
      </c>
      <c r="AT112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30" spans="1:46" x14ac:dyDescent="0.25">
      <c r="A1130" s="26">
        <v>46077.392824074101</v>
      </c>
      <c r="B1130" s="27" t="s">
        <v>5844</v>
      </c>
      <c r="C1130" s="27" t="s">
        <v>87</v>
      </c>
      <c r="D1130" s="27" t="s">
        <v>88</v>
      </c>
      <c r="E1130" s="27" t="s">
        <v>89</v>
      </c>
      <c r="F1130" s="27"/>
      <c r="G1130" s="27" t="s">
        <v>168</v>
      </c>
      <c r="H1130" s="27" t="s">
        <v>17</v>
      </c>
      <c r="I1130" s="27" t="s">
        <v>148</v>
      </c>
      <c r="J1130" s="27" t="s">
        <v>149</v>
      </c>
      <c r="K1130" s="27" t="s">
        <v>35</v>
      </c>
      <c r="L1130" s="27" t="s">
        <v>5845</v>
      </c>
      <c r="M1130" s="27" t="s">
        <v>5846</v>
      </c>
      <c r="N1130" s="28" t="s">
        <v>5847</v>
      </c>
      <c r="O1130" s="27" t="s">
        <v>5848</v>
      </c>
      <c r="P1130" s="27" t="s">
        <v>5849</v>
      </c>
      <c r="Q1130" s="27">
        <v>9</v>
      </c>
      <c r="R1130" s="27" t="s">
        <v>17</v>
      </c>
      <c r="S1130" s="27" t="s">
        <v>148</v>
      </c>
      <c r="T1130" s="27" t="s">
        <v>149</v>
      </c>
      <c r="U1130" s="27" t="s">
        <v>35</v>
      </c>
      <c r="V1130" s="27">
        <v>1</v>
      </c>
      <c r="W1130" s="27" t="s">
        <v>98</v>
      </c>
      <c r="X1130" s="27" t="s">
        <v>317</v>
      </c>
      <c r="Y1130" s="27"/>
      <c r="Z1130" s="27" t="s">
        <v>101</v>
      </c>
      <c r="AA1130" s="28"/>
      <c r="AB1130" s="27" t="s">
        <v>5850</v>
      </c>
      <c r="AC1130" s="29" t="s">
        <v>708</v>
      </c>
      <c r="AD1130" s="27"/>
      <c r="AE1130" s="27"/>
      <c r="AF1130" s="27">
        <v>45861.833333333299</v>
      </c>
      <c r="AG1130" s="27"/>
      <c r="AH1130" s="27"/>
      <c r="AI1130" s="27" t="s">
        <v>104</v>
      </c>
      <c r="AJ1130" s="27" t="s">
        <v>105</v>
      </c>
      <c r="AK1130" s="27" t="s">
        <v>106</v>
      </c>
      <c r="AL1130" s="27" t="s">
        <v>270</v>
      </c>
      <c r="AM1130" s="27" t="s">
        <v>108</v>
      </c>
      <c r="AN11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1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0" s="27" t="str">
        <f>TEXT(casesIPO[[#This Row],[Created On]],"yyyy / mm")</f>
        <v>2026 / 02</v>
      </c>
      <c r="AS1130" s="27" t="str">
        <f>casesIPO[[#This Row],[Interaction Type]]</f>
        <v>Return / Replace / Scrap</v>
      </c>
      <c r="AT113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31" spans="1:46" x14ac:dyDescent="0.25">
      <c r="A1131" s="26">
        <v>46077.395844907398</v>
      </c>
      <c r="B1131" s="27" t="s">
        <v>5851</v>
      </c>
      <c r="C1131" s="27" t="s">
        <v>87</v>
      </c>
      <c r="D1131" s="27" t="s">
        <v>88</v>
      </c>
      <c r="E1131" s="27" t="s">
        <v>89</v>
      </c>
      <c r="F1131" s="27"/>
      <c r="G1131" s="27" t="s">
        <v>168</v>
      </c>
      <c r="H1131" s="27" t="s">
        <v>286</v>
      </c>
      <c r="I1131" s="27" t="s">
        <v>148</v>
      </c>
      <c r="J1131" s="27" t="s">
        <v>287</v>
      </c>
      <c r="K1131" s="27" t="s">
        <v>288</v>
      </c>
      <c r="L1131" s="27" t="s">
        <v>5852</v>
      </c>
      <c r="M1131" s="27" t="s">
        <v>5539</v>
      </c>
      <c r="N1131" s="28" t="s">
        <v>5853</v>
      </c>
      <c r="O1131" s="27" t="s">
        <v>5854</v>
      </c>
      <c r="P1131" s="27" t="s">
        <v>5855</v>
      </c>
      <c r="Q1131" s="27"/>
      <c r="R1131" s="27" t="s">
        <v>286</v>
      </c>
      <c r="S1131" s="27" t="s">
        <v>148</v>
      </c>
      <c r="T1131" s="27" t="s">
        <v>287</v>
      </c>
      <c r="U1131" s="27" t="s">
        <v>288</v>
      </c>
      <c r="V1131" s="27">
        <v>2</v>
      </c>
      <c r="W1131" s="27" t="s">
        <v>98</v>
      </c>
      <c r="X1131" s="27" t="s">
        <v>317</v>
      </c>
      <c r="Y1131" s="27"/>
      <c r="Z1131" s="27" t="s">
        <v>101</v>
      </c>
      <c r="AA1131" s="28"/>
      <c r="AB1131" s="27" t="s">
        <v>5856</v>
      </c>
      <c r="AC1131" s="29" t="s">
        <v>5857</v>
      </c>
      <c r="AD1131" s="27"/>
      <c r="AE1131" s="27"/>
      <c r="AF1131" s="27">
        <v>45860.833333333299</v>
      </c>
      <c r="AG1131" s="27"/>
      <c r="AH1131" s="27"/>
      <c r="AI1131" s="27" t="s">
        <v>104</v>
      </c>
      <c r="AJ1131" s="27" t="s">
        <v>105</v>
      </c>
      <c r="AK1131" s="27" t="s">
        <v>298</v>
      </c>
      <c r="AL1131" s="27" t="s">
        <v>298</v>
      </c>
      <c r="AM1131" s="27" t="s">
        <v>299</v>
      </c>
      <c r="AN11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1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1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1" s="27" t="str">
        <f>TEXT(casesIPO[[#This Row],[Created On]],"yyyy / mm")</f>
        <v>2026 / 02</v>
      </c>
      <c r="AS1131" s="27" t="str">
        <f>casesIPO[[#This Row],[Interaction Type]]</f>
        <v>Return / Replace / Scrap</v>
      </c>
      <c r="AT113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32" spans="1:46" x14ac:dyDescent="0.25">
      <c r="A1132" s="26">
        <v>46077.399942129603</v>
      </c>
      <c r="B1132" s="27" t="s">
        <v>5858</v>
      </c>
      <c r="C1132" s="27" t="s">
        <v>87</v>
      </c>
      <c r="D1132" s="27" t="s">
        <v>88</v>
      </c>
      <c r="E1132" s="27" t="s">
        <v>89</v>
      </c>
      <c r="F1132" s="27"/>
      <c r="G1132" s="27" t="s">
        <v>90</v>
      </c>
      <c r="H1132" s="27" t="s">
        <v>17</v>
      </c>
      <c r="I1132" s="27" t="s">
        <v>148</v>
      </c>
      <c r="J1132" s="27" t="s">
        <v>149</v>
      </c>
      <c r="K1132" s="27" t="s">
        <v>35</v>
      </c>
      <c r="L1132" s="27" t="s">
        <v>5859</v>
      </c>
      <c r="M1132" s="27" t="s">
        <v>5860</v>
      </c>
      <c r="N1132" s="28" t="s">
        <v>5861</v>
      </c>
      <c r="O1132" s="27" t="s">
        <v>5862</v>
      </c>
      <c r="P1132" s="27" t="s">
        <v>5863</v>
      </c>
      <c r="Q1132" s="27">
        <v>2</v>
      </c>
      <c r="R1132" s="27" t="s">
        <v>17</v>
      </c>
      <c r="S1132" s="27" t="s">
        <v>148</v>
      </c>
      <c r="T1132" s="27" t="s">
        <v>149</v>
      </c>
      <c r="U1132" s="27" t="s">
        <v>35</v>
      </c>
      <c r="V1132" s="27">
        <v>2</v>
      </c>
      <c r="W1132" s="27" t="s">
        <v>98</v>
      </c>
      <c r="X1132" s="27" t="s">
        <v>317</v>
      </c>
      <c r="Y1132" s="27"/>
      <c r="Z1132" s="27" t="s">
        <v>101</v>
      </c>
      <c r="AA1132" s="28"/>
      <c r="AB1132" s="27" t="s">
        <v>1063</v>
      </c>
      <c r="AC1132" s="29" t="s">
        <v>820</v>
      </c>
      <c r="AD1132" s="27"/>
      <c r="AE1132" s="27"/>
      <c r="AF1132" s="27">
        <v>45951.833333333299</v>
      </c>
      <c r="AG1132" s="27"/>
      <c r="AH1132" s="27"/>
      <c r="AI1132" s="27" t="s">
        <v>104</v>
      </c>
      <c r="AJ1132" s="27" t="s">
        <v>105</v>
      </c>
      <c r="AK1132" s="27" t="s">
        <v>621</v>
      </c>
      <c r="AL1132" s="27" t="s">
        <v>408</v>
      </c>
      <c r="AM1132" s="27" t="s">
        <v>108</v>
      </c>
      <c r="AN11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1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2" s="27" t="str">
        <f>TEXT(casesIPO[[#This Row],[Created On]],"yyyy / mm")</f>
        <v>2026 / 02</v>
      </c>
      <c r="AS1132" s="27" t="str">
        <f>casesIPO[[#This Row],[Interaction Type]]</f>
        <v>Return / Replace / Scrap</v>
      </c>
      <c r="AT113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33" spans="1:46" x14ac:dyDescent="0.25">
      <c r="A1133" s="26">
        <v>46077.440416666701</v>
      </c>
      <c r="B1133" s="27" t="s">
        <v>5864</v>
      </c>
      <c r="C1133" s="27" t="s">
        <v>87</v>
      </c>
      <c r="D1133" s="27" t="s">
        <v>88</v>
      </c>
      <c r="E1133" s="27" t="s">
        <v>110</v>
      </c>
      <c r="F1133" s="27"/>
      <c r="G1133" s="27"/>
      <c r="H1133" s="27" t="s">
        <v>720</v>
      </c>
      <c r="I1133" s="27" t="s">
        <v>148</v>
      </c>
      <c r="J1133" s="27" t="s">
        <v>1027</v>
      </c>
      <c r="K1133" s="27" t="s">
        <v>31</v>
      </c>
      <c r="L1133" s="27" t="s">
        <v>5865</v>
      </c>
      <c r="M1133" s="27" t="s">
        <v>5866</v>
      </c>
      <c r="N1133" s="28" t="s">
        <v>5867</v>
      </c>
      <c r="O1133" s="27" t="s">
        <v>5868</v>
      </c>
      <c r="P1133" s="27" t="s">
        <v>5869</v>
      </c>
      <c r="Q1133" s="27">
        <v>1</v>
      </c>
      <c r="R1133" s="27" t="s">
        <v>720</v>
      </c>
      <c r="S1133" s="27" t="s">
        <v>148</v>
      </c>
      <c r="T1133" s="27" t="s">
        <v>1027</v>
      </c>
      <c r="U1133" s="27" t="s">
        <v>31</v>
      </c>
      <c r="V1133" s="27">
        <v>1</v>
      </c>
      <c r="W1133" s="27" t="s">
        <v>119</v>
      </c>
      <c r="X1133" s="27" t="s">
        <v>570</v>
      </c>
      <c r="Y1133" s="27"/>
      <c r="Z1133" s="27" t="s">
        <v>101</v>
      </c>
      <c r="AA1133" s="28"/>
      <c r="AB1133" s="27" t="s">
        <v>5870</v>
      </c>
      <c r="AC1133" s="29"/>
      <c r="AD1133" s="27"/>
      <c r="AE1133" s="27"/>
      <c r="AF1133" s="27">
        <v>46026.791666666701</v>
      </c>
      <c r="AG1133" s="27"/>
      <c r="AH1133" s="27"/>
      <c r="AI1133" s="27" t="s">
        <v>104</v>
      </c>
      <c r="AJ1133" s="27" t="s">
        <v>105</v>
      </c>
      <c r="AK1133" s="27" t="s">
        <v>621</v>
      </c>
      <c r="AL1133" s="27" t="s">
        <v>180</v>
      </c>
      <c r="AM1133" s="27" t="s">
        <v>108</v>
      </c>
      <c r="AN11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1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1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1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3" s="27" t="str">
        <f>TEXT(casesIPO[[#This Row],[Created On]],"yyyy / mm")</f>
        <v>2026 / 02</v>
      </c>
      <c r="AS1133" s="27" t="str">
        <f>casesIPO[[#This Row],[Interaction Type]]</f>
        <v>Return / Replace / Scrap</v>
      </c>
      <c r="AT113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34" spans="1:46" x14ac:dyDescent="0.25">
      <c r="A1134" s="26">
        <v>46077.634641203702</v>
      </c>
      <c r="B1134" s="27" t="s">
        <v>5871</v>
      </c>
      <c r="C1134" s="27" t="s">
        <v>87</v>
      </c>
      <c r="D1134" s="27" t="s">
        <v>88</v>
      </c>
      <c r="E1134" s="27" t="s">
        <v>110</v>
      </c>
      <c r="F1134" s="27"/>
      <c r="G1134" s="27"/>
      <c r="H1134" s="27" t="s">
        <v>12</v>
      </c>
      <c r="I1134" s="27" t="s">
        <v>111</v>
      </c>
      <c r="J1134" s="27" t="s">
        <v>477</v>
      </c>
      <c r="K1134" s="27" t="s">
        <v>33</v>
      </c>
      <c r="L1134" s="27" t="s">
        <v>5872</v>
      </c>
      <c r="M1134" s="27" t="s">
        <v>5873</v>
      </c>
      <c r="N1134" s="28" t="s">
        <v>5874</v>
      </c>
      <c r="O1134" s="27" t="s">
        <v>5875</v>
      </c>
      <c r="P1134" s="27" t="s">
        <v>5876</v>
      </c>
      <c r="Q1134" s="27">
        <v>5</v>
      </c>
      <c r="R1134" s="27" t="s">
        <v>12</v>
      </c>
      <c r="S1134" s="27" t="s">
        <v>111</v>
      </c>
      <c r="T1134" s="27" t="s">
        <v>477</v>
      </c>
      <c r="U1134" s="27" t="s">
        <v>33</v>
      </c>
      <c r="V1134" s="27">
        <v>5</v>
      </c>
      <c r="W1134" s="27" t="s">
        <v>119</v>
      </c>
      <c r="X1134" s="27" t="s">
        <v>120</v>
      </c>
      <c r="Y1134" s="27"/>
      <c r="Z1134" s="27" t="s">
        <v>101</v>
      </c>
      <c r="AA1134" s="28"/>
      <c r="AB1134" s="27" t="s">
        <v>5877</v>
      </c>
      <c r="AC1134" s="29"/>
      <c r="AD1134" s="27"/>
      <c r="AE1134" s="27"/>
      <c r="AF1134" s="27">
        <v>46075.791666666701</v>
      </c>
      <c r="AG1134" s="27"/>
      <c r="AH1134" s="27"/>
      <c r="AI1134" s="27" t="s">
        <v>104</v>
      </c>
      <c r="AJ1134" s="27" t="s">
        <v>105</v>
      </c>
      <c r="AK1134" s="27" t="s">
        <v>106</v>
      </c>
      <c r="AL1134" s="27" t="s">
        <v>122</v>
      </c>
      <c r="AM1134" s="27" t="s">
        <v>108</v>
      </c>
      <c r="AN11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1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1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4" s="27" t="str">
        <f>TEXT(casesIPO[[#This Row],[Created On]],"yyyy / mm")</f>
        <v>2026 / 02</v>
      </c>
      <c r="AS1134" s="27" t="str">
        <f>casesIPO[[#This Row],[Interaction Type]]</f>
        <v>Return / Replace / Scrap</v>
      </c>
      <c r="AT11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35" spans="1:46" x14ac:dyDescent="0.25">
      <c r="A1135" s="26">
        <v>46077.641412037003</v>
      </c>
      <c r="B1135" s="27" t="s">
        <v>5878</v>
      </c>
      <c r="C1135" s="27" t="s">
        <v>87</v>
      </c>
      <c r="D1135" s="27" t="s">
        <v>88</v>
      </c>
      <c r="E1135" s="27" t="s">
        <v>110</v>
      </c>
      <c r="F1135" s="27"/>
      <c r="G1135" s="27"/>
      <c r="H1135" s="27" t="s">
        <v>12</v>
      </c>
      <c r="I1135" s="27" t="s">
        <v>111</v>
      </c>
      <c r="J1135" s="27" t="s">
        <v>112</v>
      </c>
      <c r="K1135" s="27" t="s">
        <v>33</v>
      </c>
      <c r="L1135" s="27" t="s">
        <v>5879</v>
      </c>
      <c r="M1135" s="27" t="s">
        <v>2057</v>
      </c>
      <c r="N1135" s="28" t="s">
        <v>5880</v>
      </c>
      <c r="O1135" s="27" t="s">
        <v>5881</v>
      </c>
      <c r="P1135" s="27" t="s">
        <v>5882</v>
      </c>
      <c r="Q1135" s="27">
        <v>4</v>
      </c>
      <c r="R1135" s="27" t="s">
        <v>12</v>
      </c>
      <c r="S1135" s="27" t="s">
        <v>111</v>
      </c>
      <c r="T1135" s="27" t="s">
        <v>112</v>
      </c>
      <c r="U1135" s="27" t="s">
        <v>33</v>
      </c>
      <c r="V1135" s="27">
        <v>6</v>
      </c>
      <c r="W1135" s="27" t="s">
        <v>131</v>
      </c>
      <c r="X1135" s="27" t="s">
        <v>165</v>
      </c>
      <c r="Y1135" s="27"/>
      <c r="Z1135" s="27" t="s">
        <v>133</v>
      </c>
      <c r="AA1135" s="28"/>
      <c r="AB1135" s="27" t="s">
        <v>5883</v>
      </c>
      <c r="AC1135" s="29"/>
      <c r="AD1135" s="27"/>
      <c r="AE1135" s="27"/>
      <c r="AF1135" s="27">
        <v>46070.791666666701</v>
      </c>
      <c r="AG1135" s="27"/>
      <c r="AH1135" s="27"/>
      <c r="AI1135" s="27" t="s">
        <v>104</v>
      </c>
      <c r="AJ1135" s="27" t="s">
        <v>105</v>
      </c>
      <c r="AK1135" s="27" t="s">
        <v>106</v>
      </c>
      <c r="AL1135" s="27" t="s">
        <v>122</v>
      </c>
      <c r="AM1135" s="27" t="s">
        <v>108</v>
      </c>
      <c r="AN11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1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1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5" s="27" t="str">
        <f>TEXT(casesIPO[[#This Row],[Created On]],"yyyy / mm")</f>
        <v>2026 / 02</v>
      </c>
      <c r="AS1135" s="27" t="str">
        <f>casesIPO[[#This Row],[Interaction Type]]</f>
        <v>Return / Replace / Scrap</v>
      </c>
      <c r="AT113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36" spans="1:46" x14ac:dyDescent="0.25">
      <c r="A1136" s="26">
        <v>46078.454953703702</v>
      </c>
      <c r="B1136" s="27" t="s">
        <v>5884</v>
      </c>
      <c r="C1136" s="27" t="s">
        <v>87</v>
      </c>
      <c r="D1136" s="27" t="s">
        <v>88</v>
      </c>
      <c r="E1136" s="27" t="s">
        <v>62</v>
      </c>
      <c r="F1136" s="27"/>
      <c r="G1136" s="27"/>
      <c r="H1136" s="27" t="s">
        <v>12</v>
      </c>
      <c r="I1136" s="27" t="s">
        <v>111</v>
      </c>
      <c r="J1136" s="27" t="s">
        <v>5885</v>
      </c>
      <c r="K1136" s="27" t="s">
        <v>33</v>
      </c>
      <c r="L1136" s="27" t="s">
        <v>5886</v>
      </c>
      <c r="M1136" s="27" t="s">
        <v>127</v>
      </c>
      <c r="N1136" s="28" t="s">
        <v>5887</v>
      </c>
      <c r="O1136" s="27" t="s">
        <v>5888</v>
      </c>
      <c r="P1136" s="27" t="s">
        <v>5889</v>
      </c>
      <c r="Q1136" s="27">
        <v>1</v>
      </c>
      <c r="R1136" s="27" t="s">
        <v>12</v>
      </c>
      <c r="S1136" s="27" t="s">
        <v>111</v>
      </c>
      <c r="T1136" s="27" t="s">
        <v>112</v>
      </c>
      <c r="U1136" s="27" t="s">
        <v>33</v>
      </c>
      <c r="V1136" s="27">
        <v>4</v>
      </c>
      <c r="W1136" s="27" t="s">
        <v>416</v>
      </c>
      <c r="X1136" s="27" t="s">
        <v>417</v>
      </c>
      <c r="Y1136" s="27"/>
      <c r="Z1136" s="27" t="s">
        <v>53</v>
      </c>
      <c r="AA1136" s="28"/>
      <c r="AB1136" s="27" t="s">
        <v>5890</v>
      </c>
      <c r="AC1136" s="29"/>
      <c r="AD1136" s="27"/>
      <c r="AE1136" s="27"/>
      <c r="AF1136" s="27">
        <v>46013.791666666701</v>
      </c>
      <c r="AG1136" s="27"/>
      <c r="AH1136" s="27"/>
      <c r="AI1136" s="27" t="s">
        <v>419</v>
      </c>
      <c r="AJ1136" s="27" t="s">
        <v>134</v>
      </c>
      <c r="AK1136" s="27" t="s">
        <v>106</v>
      </c>
      <c r="AL1136" s="27" t="s">
        <v>382</v>
      </c>
      <c r="AM1136" s="27" t="s">
        <v>108</v>
      </c>
      <c r="AN11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6" s="27" t="str">
        <f>TEXT(casesIPO[[#This Row],[Created On]],"yyyy / mm")</f>
        <v>2026 / 02</v>
      </c>
      <c r="AS1136" s="27" t="str">
        <f>casesIPO[[#This Row],[Interaction Type]]</f>
        <v>Return / Replace / Scrap</v>
      </c>
      <c r="AT113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37" spans="1:46" x14ac:dyDescent="0.25">
      <c r="A1137" s="26">
        <v>46078.480509259301</v>
      </c>
      <c r="B1137" s="27" t="s">
        <v>5891</v>
      </c>
      <c r="C1137" s="27" t="s">
        <v>87</v>
      </c>
      <c r="D1137" s="27" t="s">
        <v>88</v>
      </c>
      <c r="E1137" s="27" t="s">
        <v>110</v>
      </c>
      <c r="F1137" s="27"/>
      <c r="G1137" s="27"/>
      <c r="H1137" s="27" t="s">
        <v>12</v>
      </c>
      <c r="I1137" s="27" t="s">
        <v>111</v>
      </c>
      <c r="J1137" s="27" t="s">
        <v>4835</v>
      </c>
      <c r="K1137" s="27" t="s">
        <v>33</v>
      </c>
      <c r="L1137" s="27" t="s">
        <v>5892</v>
      </c>
      <c r="M1137" s="27" t="s">
        <v>5893</v>
      </c>
      <c r="N1137" s="28" t="s">
        <v>5894</v>
      </c>
      <c r="O1137" s="27" t="s">
        <v>5895</v>
      </c>
      <c r="P1137" s="27" t="s">
        <v>5896</v>
      </c>
      <c r="Q1137" s="27">
        <v>5</v>
      </c>
      <c r="R1137" s="27" t="s">
        <v>12</v>
      </c>
      <c r="S1137" s="27" t="s">
        <v>111</v>
      </c>
      <c r="T1137" s="27" t="s">
        <v>4835</v>
      </c>
      <c r="U1137" s="27" t="s">
        <v>33</v>
      </c>
      <c r="V1137" s="27">
        <v>4</v>
      </c>
      <c r="W1137" s="27" t="s">
        <v>155</v>
      </c>
      <c r="X1137" s="27" t="s">
        <v>587</v>
      </c>
      <c r="Y1137" s="27"/>
      <c r="Z1137" s="27" t="s">
        <v>101</v>
      </c>
      <c r="AA1137" s="28"/>
      <c r="AB1137" s="27" t="s">
        <v>4840</v>
      </c>
      <c r="AC1137" s="29"/>
      <c r="AD1137" s="27"/>
      <c r="AE1137" s="27"/>
      <c r="AF1137" s="27">
        <v>46058.791666666701</v>
      </c>
      <c r="AG1137" s="27"/>
      <c r="AH1137" s="27"/>
      <c r="AI1137" s="27" t="s">
        <v>104</v>
      </c>
      <c r="AJ1137" s="27" t="s">
        <v>105</v>
      </c>
      <c r="AK1137" s="27" t="s">
        <v>205</v>
      </c>
      <c r="AL1137" s="27" t="s">
        <v>122</v>
      </c>
      <c r="AM1137" s="27" t="s">
        <v>108</v>
      </c>
      <c r="AN11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7" s="27" t="str">
        <f>TEXT(casesIPO[[#This Row],[Created On]],"yyyy / mm")</f>
        <v>2026 / 02</v>
      </c>
      <c r="AS1137" s="27" t="str">
        <f>casesIPO[[#This Row],[Interaction Type]]</f>
        <v>Return / Replace / Scrap</v>
      </c>
      <c r="AT113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38" spans="1:46" x14ac:dyDescent="0.25">
      <c r="A1138" s="26">
        <v>46078.482430555603</v>
      </c>
      <c r="B1138" s="27" t="s">
        <v>5897</v>
      </c>
      <c r="C1138" s="27" t="s">
        <v>87</v>
      </c>
      <c r="D1138" s="27" t="s">
        <v>88</v>
      </c>
      <c r="E1138" s="27" t="s">
        <v>110</v>
      </c>
      <c r="F1138" s="27"/>
      <c r="G1138" s="27"/>
      <c r="H1138" s="27" t="s">
        <v>286</v>
      </c>
      <c r="I1138" s="27" t="s">
        <v>148</v>
      </c>
      <c r="J1138" s="27" t="s">
        <v>2020</v>
      </c>
      <c r="K1138" s="27" t="s">
        <v>32</v>
      </c>
      <c r="L1138" s="27" t="s">
        <v>5898</v>
      </c>
      <c r="M1138" s="27" t="s">
        <v>5899</v>
      </c>
      <c r="N1138" s="28" t="s">
        <v>5900</v>
      </c>
      <c r="O1138" s="27" t="s">
        <v>5901</v>
      </c>
      <c r="P1138" s="27" t="s">
        <v>5902</v>
      </c>
      <c r="Q1138" s="27">
        <v>2</v>
      </c>
      <c r="R1138" s="27" t="s">
        <v>286</v>
      </c>
      <c r="S1138" s="27" t="s">
        <v>148</v>
      </c>
      <c r="T1138" s="27" t="s">
        <v>2020</v>
      </c>
      <c r="U1138" s="27" t="s">
        <v>32</v>
      </c>
      <c r="V1138" s="27">
        <v>6</v>
      </c>
      <c r="W1138" s="27" t="s">
        <v>1034</v>
      </c>
      <c r="X1138" s="27" t="s">
        <v>1035</v>
      </c>
      <c r="Y1138" s="27"/>
      <c r="Z1138" s="27" t="s">
        <v>53</v>
      </c>
      <c r="AA1138" s="28"/>
      <c r="AB1138" s="27" t="s">
        <v>5903</v>
      </c>
      <c r="AC1138" s="29"/>
      <c r="AD1138" s="27"/>
      <c r="AE1138" s="27"/>
      <c r="AF1138" s="27">
        <v>46056</v>
      </c>
      <c r="AG1138" s="27"/>
      <c r="AH1138" s="27"/>
      <c r="AI1138" s="27" t="s">
        <v>419</v>
      </c>
      <c r="AJ1138" s="27" t="s">
        <v>134</v>
      </c>
      <c r="AK1138" s="27" t="s">
        <v>504</v>
      </c>
      <c r="AL1138" s="27" t="s">
        <v>180</v>
      </c>
      <c r="AM1138" s="27" t="s">
        <v>108</v>
      </c>
      <c r="AN11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1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8" s="27" t="str">
        <f>TEXT(casesIPO[[#This Row],[Created On]],"yyyy / mm")</f>
        <v>2026 / 02</v>
      </c>
      <c r="AS1138" s="27" t="str">
        <f>casesIPO[[#This Row],[Interaction Type]]</f>
        <v>Return / Replace / Scrap</v>
      </c>
      <c r="AT11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39" spans="1:46" x14ac:dyDescent="0.25">
      <c r="A1139" s="26">
        <v>46078.482430555603</v>
      </c>
      <c r="B1139" s="27" t="s">
        <v>5897</v>
      </c>
      <c r="C1139" s="27" t="s">
        <v>87</v>
      </c>
      <c r="D1139" s="27" t="s">
        <v>88</v>
      </c>
      <c r="E1139" s="27" t="s">
        <v>110</v>
      </c>
      <c r="F1139" s="27"/>
      <c r="G1139" s="27"/>
      <c r="H1139" s="27" t="s">
        <v>286</v>
      </c>
      <c r="I1139" s="27" t="s">
        <v>148</v>
      </c>
      <c r="J1139" s="27" t="s">
        <v>2020</v>
      </c>
      <c r="K1139" s="27" t="s">
        <v>32</v>
      </c>
      <c r="L1139" s="27" t="s">
        <v>5898</v>
      </c>
      <c r="M1139" s="27" t="s">
        <v>5899</v>
      </c>
      <c r="N1139" s="28" t="s">
        <v>5900</v>
      </c>
      <c r="O1139" s="27" t="s">
        <v>5901</v>
      </c>
      <c r="P1139" s="27" t="s">
        <v>5902</v>
      </c>
      <c r="Q1139" s="27">
        <v>2</v>
      </c>
      <c r="R1139" s="27" t="s">
        <v>286</v>
      </c>
      <c r="S1139" s="27" t="s">
        <v>148</v>
      </c>
      <c r="T1139" s="27" t="s">
        <v>2020</v>
      </c>
      <c r="U1139" s="27" t="s">
        <v>32</v>
      </c>
      <c r="V1139" s="27">
        <v>6</v>
      </c>
      <c r="W1139" s="27" t="s">
        <v>1034</v>
      </c>
      <c r="X1139" s="27" t="s">
        <v>1035</v>
      </c>
      <c r="Y1139" s="27"/>
      <c r="Z1139" s="27" t="s">
        <v>53</v>
      </c>
      <c r="AA1139" s="28"/>
      <c r="AB1139" s="27" t="s">
        <v>5904</v>
      </c>
      <c r="AC1139" s="29"/>
      <c r="AD1139" s="27"/>
      <c r="AE1139" s="27"/>
      <c r="AF1139" s="27">
        <v>46056</v>
      </c>
      <c r="AG1139" s="27"/>
      <c r="AH1139" s="27"/>
      <c r="AI1139" s="27" t="s">
        <v>104</v>
      </c>
      <c r="AJ1139" s="27" t="s">
        <v>134</v>
      </c>
      <c r="AK1139" s="27" t="s">
        <v>504</v>
      </c>
      <c r="AL1139" s="27" t="s">
        <v>180</v>
      </c>
      <c r="AM1139" s="27" t="s">
        <v>108</v>
      </c>
      <c r="AN11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1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9" s="27" t="str">
        <f>TEXT(casesIPO[[#This Row],[Created On]],"yyyy / mm")</f>
        <v>2026 / 02</v>
      </c>
      <c r="AS1139" s="27" t="str">
        <f>casesIPO[[#This Row],[Interaction Type]]</f>
        <v>Return / Replace / Scrap</v>
      </c>
      <c r="AT113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40" spans="1:46" x14ac:dyDescent="0.25">
      <c r="A1140" s="26">
        <v>46078.495752314797</v>
      </c>
      <c r="B1140" s="27" t="s">
        <v>5905</v>
      </c>
      <c r="C1140" s="27" t="s">
        <v>87</v>
      </c>
      <c r="D1140" s="27" t="s">
        <v>88</v>
      </c>
      <c r="E1140" s="27" t="s">
        <v>110</v>
      </c>
      <c r="F1140" s="27"/>
      <c r="G1140" s="27"/>
      <c r="H1140" s="27" t="s">
        <v>17</v>
      </c>
      <c r="I1140" s="27" t="s">
        <v>148</v>
      </c>
      <c r="J1140" s="27" t="s">
        <v>149</v>
      </c>
      <c r="K1140" s="27" t="s">
        <v>35</v>
      </c>
      <c r="L1140" s="27" t="s">
        <v>5906</v>
      </c>
      <c r="M1140" s="27" t="s">
        <v>5907</v>
      </c>
      <c r="N1140" s="28" t="s">
        <v>5908</v>
      </c>
      <c r="O1140" s="27" t="s">
        <v>5909</v>
      </c>
      <c r="P1140" s="27" t="s">
        <v>5910</v>
      </c>
      <c r="Q1140" s="27"/>
      <c r="R1140" s="27" t="s">
        <v>17</v>
      </c>
      <c r="S1140" s="27" t="s">
        <v>148</v>
      </c>
      <c r="T1140" s="27" t="s">
        <v>149</v>
      </c>
      <c r="U1140" s="27" t="s">
        <v>35</v>
      </c>
      <c r="V1140" s="27">
        <v>10</v>
      </c>
      <c r="W1140" s="27" t="s">
        <v>1034</v>
      </c>
      <c r="X1140" s="27" t="s">
        <v>1035</v>
      </c>
      <c r="Y1140" s="27"/>
      <c r="Z1140" s="27" t="s">
        <v>53</v>
      </c>
      <c r="AA1140" s="28"/>
      <c r="AB1140" s="27" t="s">
        <v>5911</v>
      </c>
      <c r="AC1140" s="29" t="s">
        <v>406</v>
      </c>
      <c r="AD1140" s="27"/>
      <c r="AE1140" s="27"/>
      <c r="AF1140" s="27">
        <v>46070.791666666701</v>
      </c>
      <c r="AG1140" s="27"/>
      <c r="AH1140" s="27"/>
      <c r="AI1140" s="27" t="s">
        <v>104</v>
      </c>
      <c r="AJ1140" s="27" t="s">
        <v>105</v>
      </c>
      <c r="AK1140" s="27" t="s">
        <v>504</v>
      </c>
      <c r="AL1140" s="27" t="s">
        <v>408</v>
      </c>
      <c r="AM1140" s="27" t="s">
        <v>108</v>
      </c>
      <c r="AN11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0" s="27" t="str">
        <f>TEXT(casesIPO[[#This Row],[Created On]],"yyyy / mm")</f>
        <v>2026 / 02</v>
      </c>
      <c r="AS1140" s="27" t="str">
        <f>casesIPO[[#This Row],[Interaction Type]]</f>
        <v>Return / Replace / Scrap</v>
      </c>
      <c r="AT114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41" spans="1:46" x14ac:dyDescent="0.25">
      <c r="A1141" s="26">
        <v>46078.685717592598</v>
      </c>
      <c r="B1141" s="27" t="s">
        <v>5912</v>
      </c>
      <c r="C1141" s="27" t="s">
        <v>87</v>
      </c>
      <c r="D1141" s="27" t="s">
        <v>194</v>
      </c>
      <c r="E1141" s="27" t="s">
        <v>195</v>
      </c>
      <c r="F1141" s="27"/>
      <c r="G1141" s="27"/>
      <c r="H1141" s="27" t="s">
        <v>24</v>
      </c>
      <c r="I1141" s="27" t="s">
        <v>111</v>
      </c>
      <c r="J1141" s="27" t="s">
        <v>600</v>
      </c>
      <c r="K1141" s="27" t="s">
        <v>33</v>
      </c>
      <c r="L1141" s="27" t="s">
        <v>5913</v>
      </c>
      <c r="M1141" s="27" t="s">
        <v>550</v>
      </c>
      <c r="N1141" s="28" t="s">
        <v>5914</v>
      </c>
      <c r="O1141" s="27" t="s">
        <v>5915</v>
      </c>
      <c r="P1141" s="27" t="s">
        <v>5916</v>
      </c>
      <c r="Q1141" s="27">
        <v>1</v>
      </c>
      <c r="R1141" s="27" t="s">
        <v>24</v>
      </c>
      <c r="S1141" s="27" t="s">
        <v>111</v>
      </c>
      <c r="T1141" s="27" t="s">
        <v>600</v>
      </c>
      <c r="U1141" s="27" t="s">
        <v>33</v>
      </c>
      <c r="V1141" s="27">
        <v>73</v>
      </c>
      <c r="W1141" s="27" t="s">
        <v>5917</v>
      </c>
      <c r="X1141" s="27" t="s">
        <v>5918</v>
      </c>
      <c r="Y1141" s="27"/>
      <c r="Z1141" s="27" t="s">
        <v>429</v>
      </c>
      <c r="AA1141" s="28"/>
      <c r="AB1141" s="27" t="s">
        <v>5919</v>
      </c>
      <c r="AC1141" s="29"/>
      <c r="AD1141" s="27"/>
      <c r="AE1141" s="27"/>
      <c r="AF1141" s="27">
        <v>46075.791666666701</v>
      </c>
      <c r="AG1141" s="27"/>
      <c r="AH1141" s="27"/>
      <c r="AI1141" s="27" t="s">
        <v>204</v>
      </c>
      <c r="AJ1141" s="27" t="s">
        <v>105</v>
      </c>
      <c r="AK1141" s="27" t="s">
        <v>205</v>
      </c>
      <c r="AL1141" s="27" t="s">
        <v>205</v>
      </c>
      <c r="AM1141" s="27" t="s">
        <v>108</v>
      </c>
      <c r="AN11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1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Exhausted / Expired</v>
      </c>
      <c r="AP11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Exhausted / Expired</v>
      </c>
      <c r="AQ11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1" s="27" t="str">
        <f>TEXT(casesIPO[[#This Row],[Created On]],"yyyy / mm")</f>
        <v>2026 / 02</v>
      </c>
      <c r="AS1141" s="27" t="str">
        <f>casesIPO[[#This Row],[Interaction Type]]</f>
        <v>Credit / Debit Request</v>
      </c>
      <c r="AT114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42" spans="1:46" x14ac:dyDescent="0.25">
      <c r="A1142" s="26">
        <v>46079.394606481503</v>
      </c>
      <c r="B1142" s="27" t="s">
        <v>5920</v>
      </c>
      <c r="C1142" s="27" t="s">
        <v>87</v>
      </c>
      <c r="D1142" s="27" t="s">
        <v>88</v>
      </c>
      <c r="E1142" s="27" t="s">
        <v>89</v>
      </c>
      <c r="F1142" s="27"/>
      <c r="G1142" s="27" t="s">
        <v>168</v>
      </c>
      <c r="H1142" s="27" t="s">
        <v>17</v>
      </c>
      <c r="I1142" s="27" t="s">
        <v>148</v>
      </c>
      <c r="J1142" s="27" t="s">
        <v>169</v>
      </c>
      <c r="K1142" s="27" t="s">
        <v>31</v>
      </c>
      <c r="L1142" s="27" t="s">
        <v>5921</v>
      </c>
      <c r="M1142" s="27" t="s">
        <v>5922</v>
      </c>
      <c r="N1142" s="28" t="s">
        <v>5923</v>
      </c>
      <c r="O1142" s="27" t="s">
        <v>5924</v>
      </c>
      <c r="P1142" s="27"/>
      <c r="Q1142" s="27"/>
      <c r="R1142" s="27" t="s">
        <v>17</v>
      </c>
      <c r="S1142" s="27" t="s">
        <v>148</v>
      </c>
      <c r="T1142" s="27" t="s">
        <v>169</v>
      </c>
      <c r="U1142" s="27" t="s">
        <v>31</v>
      </c>
      <c r="V1142" s="27">
        <v>1</v>
      </c>
      <c r="W1142" s="27" t="s">
        <v>98</v>
      </c>
      <c r="X1142" s="27" t="s">
        <v>175</v>
      </c>
      <c r="Y1142" s="27"/>
      <c r="Z1142" s="27" t="s">
        <v>101</v>
      </c>
      <c r="AA1142" s="28"/>
      <c r="AB1142" s="27"/>
      <c r="AC1142" s="29" t="s">
        <v>554</v>
      </c>
      <c r="AD1142" s="27" t="s">
        <v>1930</v>
      </c>
      <c r="AE1142" s="27"/>
      <c r="AF1142" s="27">
        <v>45462.833333333299</v>
      </c>
      <c r="AG1142" s="27"/>
      <c r="AH1142" s="27"/>
      <c r="AI1142" s="27" t="s">
        <v>178</v>
      </c>
      <c r="AJ1142" s="27" t="s">
        <v>134</v>
      </c>
      <c r="AK1142" s="27" t="s">
        <v>1134</v>
      </c>
      <c r="AL1142" s="27" t="s">
        <v>1134</v>
      </c>
      <c r="AM1142" s="27" t="s">
        <v>108</v>
      </c>
      <c r="AN11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1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2" s="27" t="str">
        <f>TEXT(casesIPO[[#This Row],[Created On]],"yyyy / mm")</f>
        <v>2026 / 02</v>
      </c>
      <c r="AS1142" s="27" t="str">
        <f>casesIPO[[#This Row],[Interaction Type]]</f>
        <v>Return / Replace / Scrap</v>
      </c>
      <c r="AT114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43" spans="1:46" x14ac:dyDescent="0.25">
      <c r="A1143" s="26">
        <v>46079.583414351902</v>
      </c>
      <c r="B1143" s="27" t="s">
        <v>5925</v>
      </c>
      <c r="C1143" s="27" t="s">
        <v>87</v>
      </c>
      <c r="D1143" s="27" t="s">
        <v>88</v>
      </c>
      <c r="E1143" s="27" t="s">
        <v>110</v>
      </c>
      <c r="F1143" s="27"/>
      <c r="G1143" s="27"/>
      <c r="H1143" s="27" t="s">
        <v>12</v>
      </c>
      <c r="I1143" s="27" t="s">
        <v>111</v>
      </c>
      <c r="J1143" s="27" t="s">
        <v>112</v>
      </c>
      <c r="K1143" s="27" t="s">
        <v>33</v>
      </c>
      <c r="L1143" s="27" t="s">
        <v>5926</v>
      </c>
      <c r="M1143" s="27" t="s">
        <v>5927</v>
      </c>
      <c r="N1143" s="28" t="s">
        <v>5928</v>
      </c>
      <c r="O1143" s="27" t="s">
        <v>5929</v>
      </c>
      <c r="P1143" s="27" t="s">
        <v>5930</v>
      </c>
      <c r="Q1143" s="27">
        <v>1</v>
      </c>
      <c r="R1143" s="27" t="s">
        <v>12</v>
      </c>
      <c r="S1143" s="27" t="s">
        <v>111</v>
      </c>
      <c r="T1143" s="27" t="s">
        <v>112</v>
      </c>
      <c r="U1143" s="27" t="s">
        <v>33</v>
      </c>
      <c r="V1143" s="27">
        <v>4</v>
      </c>
      <c r="W1143" s="27" t="s">
        <v>155</v>
      </c>
      <c r="X1143" s="27" t="s">
        <v>156</v>
      </c>
      <c r="Y1143" s="27"/>
      <c r="Z1143" s="27" t="s">
        <v>101</v>
      </c>
      <c r="AA1143" s="28"/>
      <c r="AB1143" s="27" t="s">
        <v>701</v>
      </c>
      <c r="AC1143" s="29"/>
      <c r="AD1143" s="27"/>
      <c r="AE1143" s="27"/>
      <c r="AF1143" s="27">
        <v>46078.791666666701</v>
      </c>
      <c r="AG1143" s="27"/>
      <c r="AH1143" s="27"/>
      <c r="AI1143" s="27" t="s">
        <v>104</v>
      </c>
      <c r="AJ1143" s="27" t="s">
        <v>134</v>
      </c>
      <c r="AK1143" s="27" t="s">
        <v>1946</v>
      </c>
      <c r="AL1143" s="27" t="s">
        <v>122</v>
      </c>
      <c r="AM1143" s="27" t="s">
        <v>108</v>
      </c>
      <c r="AN11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3" s="27" t="str">
        <f>TEXT(casesIPO[[#This Row],[Created On]],"yyyy / mm")</f>
        <v>2026 / 02</v>
      </c>
      <c r="AS1143" s="27" t="str">
        <f>casesIPO[[#This Row],[Interaction Type]]</f>
        <v>Return / Replace / Scrap</v>
      </c>
      <c r="AT11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44" spans="1:46" x14ac:dyDescent="0.25">
      <c r="A1144" s="26">
        <v>46079.583414351902</v>
      </c>
      <c r="B1144" s="27" t="s">
        <v>5925</v>
      </c>
      <c r="C1144" s="27" t="s">
        <v>87</v>
      </c>
      <c r="D1144" s="27" t="s">
        <v>88</v>
      </c>
      <c r="E1144" s="27" t="s">
        <v>110</v>
      </c>
      <c r="F1144" s="27"/>
      <c r="G1144" s="27"/>
      <c r="H1144" s="27" t="s">
        <v>12</v>
      </c>
      <c r="I1144" s="27" t="s">
        <v>111</v>
      </c>
      <c r="J1144" s="27" t="s">
        <v>112</v>
      </c>
      <c r="K1144" s="27" t="s">
        <v>33</v>
      </c>
      <c r="L1144" s="27" t="s">
        <v>5926</v>
      </c>
      <c r="M1144" s="27" t="s">
        <v>5927</v>
      </c>
      <c r="N1144" s="28" t="s">
        <v>5928</v>
      </c>
      <c r="O1144" s="27" t="s">
        <v>5929</v>
      </c>
      <c r="P1144" s="27" t="s">
        <v>5930</v>
      </c>
      <c r="Q1144" s="27">
        <v>2</v>
      </c>
      <c r="R1144" s="27" t="s">
        <v>12</v>
      </c>
      <c r="S1144" s="27" t="s">
        <v>111</v>
      </c>
      <c r="T1144" s="27" t="s">
        <v>112</v>
      </c>
      <c r="U1144" s="27" t="s">
        <v>33</v>
      </c>
      <c r="V1144" s="27">
        <v>4</v>
      </c>
      <c r="W1144" s="27" t="s">
        <v>119</v>
      </c>
      <c r="X1144" s="27" t="s">
        <v>570</v>
      </c>
      <c r="Y1144" s="27"/>
      <c r="Z1144" s="27" t="s">
        <v>101</v>
      </c>
      <c r="AA1144" s="28"/>
      <c r="AB1144" s="27" t="s">
        <v>701</v>
      </c>
      <c r="AC1144" s="29"/>
      <c r="AD1144" s="27"/>
      <c r="AE1144" s="27"/>
      <c r="AF1144" s="27">
        <v>46078.791666666701</v>
      </c>
      <c r="AG1144" s="27"/>
      <c r="AH1144" s="27"/>
      <c r="AI1144" s="27" t="s">
        <v>104</v>
      </c>
      <c r="AJ1144" s="27" t="s">
        <v>134</v>
      </c>
      <c r="AK1144" s="27" t="s">
        <v>1946</v>
      </c>
      <c r="AL1144" s="27" t="s">
        <v>122</v>
      </c>
      <c r="AM1144" s="27" t="s">
        <v>108</v>
      </c>
      <c r="AN11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1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1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4" s="27" t="str">
        <f>TEXT(casesIPO[[#This Row],[Created On]],"yyyy / mm")</f>
        <v>2026 / 02</v>
      </c>
      <c r="AS1144" s="27" t="str">
        <f>casesIPO[[#This Row],[Interaction Type]]</f>
        <v>Return / Replace / Scrap</v>
      </c>
      <c r="AT114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45" spans="1:46" x14ac:dyDescent="0.25">
      <c r="A1145" s="26">
        <v>46079.675196759301</v>
      </c>
      <c r="B1145" s="27" t="s">
        <v>5931</v>
      </c>
      <c r="C1145" s="27" t="s">
        <v>87</v>
      </c>
      <c r="D1145" s="27" t="s">
        <v>88</v>
      </c>
      <c r="E1145" s="27" t="s">
        <v>89</v>
      </c>
      <c r="F1145" s="27"/>
      <c r="G1145" s="27" t="s">
        <v>90</v>
      </c>
      <c r="H1145" s="27" t="s">
        <v>14</v>
      </c>
      <c r="I1145" s="27" t="s">
        <v>182</v>
      </c>
      <c r="J1145" s="27" t="s">
        <v>1532</v>
      </c>
      <c r="K1145" s="27" t="s">
        <v>34</v>
      </c>
      <c r="L1145" s="27" t="s">
        <v>5932</v>
      </c>
      <c r="M1145" s="27" t="s">
        <v>2043</v>
      </c>
      <c r="N1145" s="28" t="s">
        <v>5933</v>
      </c>
      <c r="O1145" s="27" t="s">
        <v>5934</v>
      </c>
      <c r="P1145" s="27" t="s">
        <v>5935</v>
      </c>
      <c r="Q1145" s="27">
        <v>4</v>
      </c>
      <c r="R1145" s="27" t="s">
        <v>14</v>
      </c>
      <c r="S1145" s="27" t="s">
        <v>182</v>
      </c>
      <c r="T1145" s="27" t="s">
        <v>1532</v>
      </c>
      <c r="U1145" s="27" t="s">
        <v>34</v>
      </c>
      <c r="V1145" s="27">
        <v>24</v>
      </c>
      <c r="W1145" s="27" t="s">
        <v>346</v>
      </c>
      <c r="X1145" s="27" t="s">
        <v>417</v>
      </c>
      <c r="Y1145" s="27"/>
      <c r="Z1145" s="27" t="s">
        <v>285</v>
      </c>
      <c r="AA1145" s="28"/>
      <c r="AB1145" s="27" t="s">
        <v>5936</v>
      </c>
      <c r="AC1145" s="29" t="s">
        <v>761</v>
      </c>
      <c r="AD1145" s="27"/>
      <c r="AE1145" s="27"/>
      <c r="AF1145" s="27">
        <v>46070</v>
      </c>
      <c r="AG1145" s="27"/>
      <c r="AH1145" s="27"/>
      <c r="AI1145" s="27" t="s">
        <v>419</v>
      </c>
      <c r="AJ1145" s="27" t="s">
        <v>134</v>
      </c>
      <c r="AK1145" s="27" t="s">
        <v>1196</v>
      </c>
      <c r="AL1145" s="27" t="s">
        <v>1706</v>
      </c>
      <c r="AM1145" s="27" t="s">
        <v>108</v>
      </c>
      <c r="AN11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1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5" s="27" t="str">
        <f>TEXT(casesIPO[[#This Row],[Created On]],"yyyy / mm")</f>
        <v>2026 / 02</v>
      </c>
      <c r="AS1145" s="27" t="str">
        <f>casesIPO[[#This Row],[Interaction Type]]</f>
        <v>Return / Replace / Scrap</v>
      </c>
      <c r="AT114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46" spans="1:46" x14ac:dyDescent="0.25">
      <c r="A1146" s="26">
        <v>46079.675196759301</v>
      </c>
      <c r="B1146" s="27" t="s">
        <v>5931</v>
      </c>
      <c r="C1146" s="27" t="s">
        <v>87</v>
      </c>
      <c r="D1146" s="27" t="s">
        <v>88</v>
      </c>
      <c r="E1146" s="27" t="s">
        <v>89</v>
      </c>
      <c r="F1146" s="27"/>
      <c r="G1146" s="27" t="s">
        <v>90</v>
      </c>
      <c r="H1146" s="27" t="s">
        <v>14</v>
      </c>
      <c r="I1146" s="27" t="s">
        <v>182</v>
      </c>
      <c r="J1146" s="27" t="s">
        <v>1532</v>
      </c>
      <c r="K1146" s="27" t="s">
        <v>34</v>
      </c>
      <c r="L1146" s="27" t="s">
        <v>5932</v>
      </c>
      <c r="M1146" s="27" t="s">
        <v>2043</v>
      </c>
      <c r="N1146" s="28" t="s">
        <v>5933</v>
      </c>
      <c r="O1146" s="27" t="s">
        <v>5934</v>
      </c>
      <c r="P1146" s="27" t="s">
        <v>5935</v>
      </c>
      <c r="Q1146" s="27">
        <v>1</v>
      </c>
      <c r="R1146" s="27" t="s">
        <v>720</v>
      </c>
      <c r="S1146" s="27" t="s">
        <v>91</v>
      </c>
      <c r="T1146" s="27" t="s">
        <v>3494</v>
      </c>
      <c r="U1146" s="27" t="s">
        <v>33</v>
      </c>
      <c r="V1146" s="27">
        <v>1</v>
      </c>
      <c r="W1146" s="27" t="s">
        <v>187</v>
      </c>
      <c r="X1146" s="27" t="s">
        <v>899</v>
      </c>
      <c r="Y1146" s="27"/>
      <c r="Z1146" s="27" t="s">
        <v>101</v>
      </c>
      <c r="AA1146" s="28"/>
      <c r="AB1146" s="27" t="s">
        <v>5937</v>
      </c>
      <c r="AC1146" s="29" t="s">
        <v>5938</v>
      </c>
      <c r="AD1146" s="27"/>
      <c r="AE1146" s="27"/>
      <c r="AF1146" s="27">
        <v>46070</v>
      </c>
      <c r="AG1146" s="27"/>
      <c r="AH1146" s="27"/>
      <c r="AI1146" s="27" t="s">
        <v>104</v>
      </c>
      <c r="AJ1146" s="27" t="s">
        <v>134</v>
      </c>
      <c r="AK1146" s="27" t="s">
        <v>1196</v>
      </c>
      <c r="AL1146" s="27" t="s">
        <v>1706</v>
      </c>
      <c r="AM1146" s="27" t="s">
        <v>108</v>
      </c>
      <c r="AN11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1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11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6" s="27" t="str">
        <f>TEXT(casesIPO[[#This Row],[Created On]],"yyyy / mm")</f>
        <v>2026 / 02</v>
      </c>
      <c r="AS1146" s="27" t="str">
        <f>casesIPO[[#This Row],[Interaction Type]]</f>
        <v>Return / Replace / Scrap</v>
      </c>
      <c r="AT114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47" spans="1:46" x14ac:dyDescent="0.25">
      <c r="A1147" s="26">
        <v>46079.693032407398</v>
      </c>
      <c r="B1147" s="27" t="s">
        <v>5939</v>
      </c>
      <c r="C1147" s="27" t="s">
        <v>87</v>
      </c>
      <c r="D1147" s="27" t="s">
        <v>88</v>
      </c>
      <c r="E1147" s="27" t="s">
        <v>62</v>
      </c>
      <c r="F1147" s="27"/>
      <c r="G1147" s="27"/>
      <c r="H1147" s="27" t="s">
        <v>23</v>
      </c>
      <c r="I1147" s="27" t="s">
        <v>91</v>
      </c>
      <c r="J1147" s="27" t="s">
        <v>251</v>
      </c>
      <c r="K1147" s="27" t="s">
        <v>33</v>
      </c>
      <c r="L1147" s="27" t="s">
        <v>5940</v>
      </c>
      <c r="M1147" s="27" t="s">
        <v>5569</v>
      </c>
      <c r="N1147" s="28" t="s">
        <v>5941</v>
      </c>
      <c r="O1147" s="27" t="s">
        <v>5942</v>
      </c>
      <c r="P1147" s="27" t="s">
        <v>5943</v>
      </c>
      <c r="Q1147" s="27">
        <v>6</v>
      </c>
      <c r="R1147" s="27" t="s">
        <v>23</v>
      </c>
      <c r="S1147" s="27" t="s">
        <v>91</v>
      </c>
      <c r="T1147" s="27" t="s">
        <v>251</v>
      </c>
      <c r="U1147" s="27" t="s">
        <v>33</v>
      </c>
      <c r="V1147" s="27">
        <v>1</v>
      </c>
      <c r="W1147" s="27" t="s">
        <v>346</v>
      </c>
      <c r="X1147" s="27" t="s">
        <v>347</v>
      </c>
      <c r="Y1147" s="27"/>
      <c r="Z1147" s="27" t="s">
        <v>285</v>
      </c>
      <c r="AA1147" s="28"/>
      <c r="AB1147" s="27" t="s">
        <v>5944</v>
      </c>
      <c r="AC1147" s="29"/>
      <c r="AD1147" s="27"/>
      <c r="AE1147" s="27"/>
      <c r="AF1147" s="27">
        <v>46071.791666666701</v>
      </c>
      <c r="AG1147" s="27"/>
      <c r="AH1147" s="27"/>
      <c r="AI1147" s="27" t="s">
        <v>104</v>
      </c>
      <c r="AJ1147" s="27" t="s">
        <v>134</v>
      </c>
      <c r="AK1147" s="27" t="s">
        <v>1196</v>
      </c>
      <c r="AL1147" s="27" t="s">
        <v>1706</v>
      </c>
      <c r="AM1147" s="27" t="s">
        <v>108</v>
      </c>
      <c r="AN11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1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1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7" s="27" t="str">
        <f>TEXT(casesIPO[[#This Row],[Created On]],"yyyy / mm")</f>
        <v>2026 / 02</v>
      </c>
      <c r="AS1147" s="27" t="str">
        <f>casesIPO[[#This Row],[Interaction Type]]</f>
        <v>Return / Replace / Scrap</v>
      </c>
      <c r="AT114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48" spans="1:46" x14ac:dyDescent="0.25">
      <c r="A1148" s="26">
        <v>46079.694583333301</v>
      </c>
      <c r="B1148" s="27" t="s">
        <v>5945</v>
      </c>
      <c r="C1148" s="27" t="s">
        <v>87</v>
      </c>
      <c r="D1148" s="27" t="s">
        <v>88</v>
      </c>
      <c r="E1148" s="27" t="s">
        <v>89</v>
      </c>
      <c r="F1148" s="27"/>
      <c r="G1148" s="27" t="s">
        <v>90</v>
      </c>
      <c r="H1148" s="27" t="s">
        <v>15</v>
      </c>
      <c r="I1148" s="27" t="s">
        <v>272</v>
      </c>
      <c r="J1148" s="27" t="s">
        <v>5946</v>
      </c>
      <c r="K1148" s="27" t="s">
        <v>288</v>
      </c>
      <c r="L1148" s="27" t="s">
        <v>5947</v>
      </c>
      <c r="M1148" s="27" t="s">
        <v>2610</v>
      </c>
      <c r="N1148" s="28" t="s">
        <v>5948</v>
      </c>
      <c r="O1148" s="27" t="s">
        <v>5949</v>
      </c>
      <c r="P1148" s="27" t="s">
        <v>5950</v>
      </c>
      <c r="Q1148" s="27">
        <v>36</v>
      </c>
      <c r="R1148" s="27"/>
      <c r="S1148" s="27"/>
      <c r="T1148" s="27"/>
      <c r="U1148" s="27"/>
      <c r="V1148" s="27">
        <v>1</v>
      </c>
      <c r="W1148" s="27"/>
      <c r="X1148" s="27"/>
      <c r="Y1148" s="27"/>
      <c r="Z1148" s="27"/>
      <c r="AA1148" s="28"/>
      <c r="AB1148" s="27" t="s">
        <v>5951</v>
      </c>
      <c r="AC1148" s="29"/>
      <c r="AD1148" s="27"/>
      <c r="AE1148" s="27"/>
      <c r="AF1148" s="27">
        <v>45879.833333333299</v>
      </c>
      <c r="AG1148" s="27"/>
      <c r="AH1148" s="27"/>
      <c r="AI1148" s="27"/>
      <c r="AJ1148" s="27" t="s">
        <v>134</v>
      </c>
      <c r="AK1148" s="27" t="s">
        <v>106</v>
      </c>
      <c r="AL1148" s="27" t="s">
        <v>106</v>
      </c>
      <c r="AM1148" s="27" t="s">
        <v>108</v>
      </c>
      <c r="AN11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Locknetics</v>
      </c>
      <c r="AO11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8" s="27" t="str">
        <f>TEXT(casesIPO[[#This Row],[Created On]],"yyyy / mm")</f>
        <v>2026 / 02</v>
      </c>
      <c r="AS1148" s="27" t="str">
        <f>casesIPO[[#This Row],[Interaction Type]]</f>
        <v>Return / Replace / Scrap</v>
      </c>
      <c r="AT11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49" spans="1:46" x14ac:dyDescent="0.25">
      <c r="A1149" s="26">
        <v>46079.715798611098</v>
      </c>
      <c r="B1149" s="27" t="s">
        <v>5952</v>
      </c>
      <c r="C1149" s="27" t="s">
        <v>87</v>
      </c>
      <c r="D1149" s="27" t="s">
        <v>88</v>
      </c>
      <c r="E1149" s="27" t="s">
        <v>89</v>
      </c>
      <c r="F1149" s="27"/>
      <c r="G1149" s="27" t="s">
        <v>168</v>
      </c>
      <c r="H1149" s="27" t="s">
        <v>23</v>
      </c>
      <c r="I1149" s="27" t="s">
        <v>91</v>
      </c>
      <c r="J1149" s="27" t="s">
        <v>251</v>
      </c>
      <c r="K1149" s="27" t="s">
        <v>33</v>
      </c>
      <c r="L1149" s="27" t="s">
        <v>5953</v>
      </c>
      <c r="M1149" s="27" t="s">
        <v>1495</v>
      </c>
      <c r="N1149" s="28" t="s">
        <v>5954</v>
      </c>
      <c r="O1149" s="27" t="s">
        <v>5955</v>
      </c>
      <c r="P1149" s="27" t="s">
        <v>5956</v>
      </c>
      <c r="Q1149" s="27"/>
      <c r="R1149" s="27" t="s">
        <v>23</v>
      </c>
      <c r="S1149" s="27" t="s">
        <v>91</v>
      </c>
      <c r="T1149" s="27" t="s">
        <v>251</v>
      </c>
      <c r="U1149" s="27" t="s">
        <v>33</v>
      </c>
      <c r="V1149" s="27">
        <v>1</v>
      </c>
      <c r="W1149" s="27" t="s">
        <v>266</v>
      </c>
      <c r="X1149" s="27" t="s">
        <v>5957</v>
      </c>
      <c r="Y1149" s="27"/>
      <c r="Z1149" s="27" t="s">
        <v>101</v>
      </c>
      <c r="AA1149" s="28"/>
      <c r="AB1149" s="27" t="s">
        <v>5958</v>
      </c>
      <c r="AC1149" s="29" t="s">
        <v>5959</v>
      </c>
      <c r="AD1149" s="27"/>
      <c r="AE1149" s="27"/>
      <c r="AF1149" s="27">
        <v>45994.791666666701</v>
      </c>
      <c r="AG1149" s="27"/>
      <c r="AH1149" s="27"/>
      <c r="AI1149" s="27" t="s">
        <v>104</v>
      </c>
      <c r="AJ1149" s="27" t="s">
        <v>134</v>
      </c>
      <c r="AK1149" s="27" t="s">
        <v>1196</v>
      </c>
      <c r="AL1149" s="27" t="s">
        <v>1706</v>
      </c>
      <c r="AM1149" s="27" t="s">
        <v>108</v>
      </c>
      <c r="AN11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Connector Issue</v>
      </c>
      <c r="AQ11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9" s="27" t="str">
        <f>TEXT(casesIPO[[#This Row],[Created On]],"yyyy / mm")</f>
        <v>2026 / 02</v>
      </c>
      <c r="AS1149" s="27" t="str">
        <f>casesIPO[[#This Row],[Interaction Type]]</f>
        <v>Return / Replace / Scrap</v>
      </c>
      <c r="AT114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0" spans="1:46" x14ac:dyDescent="0.25">
      <c r="A1150" s="26">
        <v>46080.398333333302</v>
      </c>
      <c r="B1150" s="27" t="s">
        <v>5960</v>
      </c>
      <c r="C1150" s="27" t="s">
        <v>87</v>
      </c>
      <c r="D1150" s="27" t="s">
        <v>88</v>
      </c>
      <c r="E1150" s="27" t="s">
        <v>89</v>
      </c>
      <c r="F1150" s="27"/>
      <c r="G1150" s="27" t="s">
        <v>168</v>
      </c>
      <c r="H1150" s="27" t="s">
        <v>18</v>
      </c>
      <c r="I1150" s="27" t="s">
        <v>460</v>
      </c>
      <c r="J1150" s="27" t="s">
        <v>2161</v>
      </c>
      <c r="K1150" s="27" t="s">
        <v>32</v>
      </c>
      <c r="L1150" s="27" t="s">
        <v>5961</v>
      </c>
      <c r="M1150" s="27" t="s">
        <v>5962</v>
      </c>
      <c r="N1150" s="28" t="s">
        <v>5963</v>
      </c>
      <c r="O1150" s="27"/>
      <c r="P1150" s="27"/>
      <c r="Q1150" s="27"/>
      <c r="R1150" s="27" t="s">
        <v>18</v>
      </c>
      <c r="S1150" s="27" t="s">
        <v>460</v>
      </c>
      <c r="T1150" s="27" t="s">
        <v>2161</v>
      </c>
      <c r="U1150" s="27" t="s">
        <v>32</v>
      </c>
      <c r="V1150" s="27">
        <v>1</v>
      </c>
      <c r="W1150" s="27" t="s">
        <v>266</v>
      </c>
      <c r="X1150" s="27" t="s">
        <v>685</v>
      </c>
      <c r="Y1150" s="27" t="s">
        <v>908</v>
      </c>
      <c r="Z1150" s="27" t="s">
        <v>101</v>
      </c>
      <c r="AA1150" s="28"/>
      <c r="AB1150" s="27"/>
      <c r="AC1150" s="29" t="s">
        <v>1001</v>
      </c>
      <c r="AD1150" s="27"/>
      <c r="AE1150" s="27"/>
      <c r="AF1150" s="27">
        <v>45618</v>
      </c>
      <c r="AG1150" s="27"/>
      <c r="AH1150" s="27"/>
      <c r="AI1150" s="27" t="s">
        <v>178</v>
      </c>
      <c r="AJ1150" s="27" t="s">
        <v>105</v>
      </c>
      <c r="AK1150" s="27" t="s">
        <v>1369</v>
      </c>
      <c r="AL1150" s="27" t="s">
        <v>1369</v>
      </c>
      <c r="AM1150" s="27" t="s">
        <v>108</v>
      </c>
      <c r="AN11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11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Lock Unresponsive</v>
      </c>
      <c r="AR1150" s="27" t="str">
        <f>TEXT(casesIPO[[#This Row],[Created On]],"yyyy / mm")</f>
        <v>2026 / 02</v>
      </c>
      <c r="AS1150" s="27" t="str">
        <f>casesIPO[[#This Row],[Interaction Type]]</f>
        <v>Return / Replace / Scrap</v>
      </c>
      <c r="AT11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1" spans="1:46" x14ac:dyDescent="0.25">
      <c r="A1151" s="26">
        <v>46080.407256944403</v>
      </c>
      <c r="B1151" s="27" t="s">
        <v>5964</v>
      </c>
      <c r="C1151" s="27" t="s">
        <v>87</v>
      </c>
      <c r="D1151" s="27" t="s">
        <v>88</v>
      </c>
      <c r="E1151" s="27" t="s">
        <v>89</v>
      </c>
      <c r="F1151" s="27"/>
      <c r="G1151" s="27" t="s">
        <v>168</v>
      </c>
      <c r="H1151" s="27" t="s">
        <v>18</v>
      </c>
      <c r="I1151" s="27" t="s">
        <v>460</v>
      </c>
      <c r="J1151" s="27" t="s">
        <v>461</v>
      </c>
      <c r="K1151" s="27" t="s">
        <v>31</v>
      </c>
      <c r="L1151" s="27" t="s">
        <v>5965</v>
      </c>
      <c r="M1151" s="27" t="s">
        <v>5966</v>
      </c>
      <c r="N1151" s="28" t="s">
        <v>5967</v>
      </c>
      <c r="O1151" s="27"/>
      <c r="P1151" s="27"/>
      <c r="Q1151" s="27"/>
      <c r="R1151" s="27" t="s">
        <v>18</v>
      </c>
      <c r="S1151" s="27" t="s">
        <v>460</v>
      </c>
      <c r="T1151" s="27" t="s">
        <v>461</v>
      </c>
      <c r="U1151" s="27" t="s">
        <v>31</v>
      </c>
      <c r="V1151" s="27">
        <v>1</v>
      </c>
      <c r="W1151" s="27" t="s">
        <v>266</v>
      </c>
      <c r="X1151" s="27" t="s">
        <v>510</v>
      </c>
      <c r="Y1151" s="27"/>
      <c r="Z1151" s="27" t="s">
        <v>101</v>
      </c>
      <c r="AA1151" s="28"/>
      <c r="AB1151" s="27"/>
      <c r="AC1151" s="29" t="s">
        <v>2348</v>
      </c>
      <c r="AD1151" s="27"/>
      <c r="AE1151" s="27"/>
      <c r="AF1151" s="27"/>
      <c r="AG1151" s="27">
        <v>45870</v>
      </c>
      <c r="AH1151" s="27"/>
      <c r="AI1151" s="27" t="s">
        <v>178</v>
      </c>
      <c r="AJ1151" s="27" t="s">
        <v>105</v>
      </c>
      <c r="AK1151" s="27" t="s">
        <v>1369</v>
      </c>
      <c r="AL1151" s="27" t="s">
        <v>1369</v>
      </c>
      <c r="AM1151" s="27" t="s">
        <v>108</v>
      </c>
      <c r="AN11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1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51" s="27" t="str">
        <f>TEXT(casesIPO[[#This Row],[Created On]],"yyyy / mm")</f>
        <v>2026 / 02</v>
      </c>
      <c r="AS1151" s="27" t="str">
        <f>casesIPO[[#This Row],[Interaction Type]]</f>
        <v>Return / Replace / Scrap</v>
      </c>
      <c r="AT11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2" spans="1:46" x14ac:dyDescent="0.25">
      <c r="A1152" s="26">
        <v>46080.430162037002</v>
      </c>
      <c r="B1152" s="27" t="s">
        <v>5968</v>
      </c>
      <c r="C1152" s="27" t="s">
        <v>87</v>
      </c>
      <c r="D1152" s="27" t="s">
        <v>88</v>
      </c>
      <c r="E1152" s="27" t="s">
        <v>89</v>
      </c>
      <c r="F1152" s="27"/>
      <c r="G1152" s="27" t="s">
        <v>168</v>
      </c>
      <c r="H1152" s="27" t="s">
        <v>18</v>
      </c>
      <c r="I1152" s="27" t="s">
        <v>460</v>
      </c>
      <c r="J1152" s="27" t="s">
        <v>2814</v>
      </c>
      <c r="K1152" s="27" t="s">
        <v>35</v>
      </c>
      <c r="L1152" s="27" t="s">
        <v>5969</v>
      </c>
      <c r="M1152" s="27" t="s">
        <v>5970</v>
      </c>
      <c r="N1152" s="28" t="s">
        <v>5971</v>
      </c>
      <c r="O1152" s="27"/>
      <c r="P1152" s="27"/>
      <c r="Q1152" s="27"/>
      <c r="R1152" s="27" t="s">
        <v>18</v>
      </c>
      <c r="S1152" s="27" t="s">
        <v>460</v>
      </c>
      <c r="T1152" s="27" t="s">
        <v>2814</v>
      </c>
      <c r="U1152" s="27" t="s">
        <v>35</v>
      </c>
      <c r="V1152" s="27">
        <v>1</v>
      </c>
      <c r="W1152" s="27" t="s">
        <v>266</v>
      </c>
      <c r="X1152" s="27" t="s">
        <v>279</v>
      </c>
      <c r="Y1152" s="27" t="s">
        <v>5972</v>
      </c>
      <c r="Z1152" s="27" t="s">
        <v>101</v>
      </c>
      <c r="AA1152" s="28"/>
      <c r="AB1152" s="27"/>
      <c r="AC1152" s="29" t="s">
        <v>282</v>
      </c>
      <c r="AD1152" s="27"/>
      <c r="AE1152" s="27"/>
      <c r="AF1152" s="27"/>
      <c r="AG1152" s="27">
        <v>45951</v>
      </c>
      <c r="AH1152" s="27"/>
      <c r="AI1152" s="27" t="s">
        <v>178</v>
      </c>
      <c r="AJ1152" s="27" t="s">
        <v>105</v>
      </c>
      <c r="AK1152" s="27" t="s">
        <v>1369</v>
      </c>
      <c r="AL1152" s="27" t="s">
        <v>1369</v>
      </c>
      <c r="AM1152" s="27" t="s">
        <v>108</v>
      </c>
      <c r="AN11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1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Wi-Fi Module Failure</v>
      </c>
      <c r="AR1152" s="27" t="str">
        <f>TEXT(casesIPO[[#This Row],[Created On]],"yyyy / mm")</f>
        <v>2026 / 02</v>
      </c>
      <c r="AS1152" s="27" t="str">
        <f>casesIPO[[#This Row],[Interaction Type]]</f>
        <v>Return / Replace / Scrap</v>
      </c>
      <c r="AT11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3" spans="1:46" x14ac:dyDescent="0.25">
      <c r="A1153" s="26">
        <v>46080.4676736111</v>
      </c>
      <c r="B1153" s="27" t="s">
        <v>5973</v>
      </c>
      <c r="C1153" s="27" t="s">
        <v>87</v>
      </c>
      <c r="D1153" s="27" t="s">
        <v>88</v>
      </c>
      <c r="E1153" s="27" t="s">
        <v>62</v>
      </c>
      <c r="F1153" s="27"/>
      <c r="G1153" s="27"/>
      <c r="H1153" s="27" t="s">
        <v>14</v>
      </c>
      <c r="I1153" s="27" t="s">
        <v>182</v>
      </c>
      <c r="J1153" s="27" t="s">
        <v>1356</v>
      </c>
      <c r="K1153" s="27" t="s">
        <v>34</v>
      </c>
      <c r="L1153" s="27" t="s">
        <v>5974</v>
      </c>
      <c r="M1153" s="27" t="s">
        <v>1123</v>
      </c>
      <c r="N1153" s="28" t="s">
        <v>5975</v>
      </c>
      <c r="O1153" s="27" t="s">
        <v>5976</v>
      </c>
      <c r="P1153" s="27"/>
      <c r="Q1153" s="27"/>
      <c r="R1153" s="27" t="s">
        <v>14</v>
      </c>
      <c r="S1153" s="27" t="s">
        <v>182</v>
      </c>
      <c r="T1153" s="27" t="s">
        <v>1356</v>
      </c>
      <c r="U1153" s="27" t="s">
        <v>34</v>
      </c>
      <c r="V1153" s="27">
        <v>1</v>
      </c>
      <c r="W1153" s="27" t="s">
        <v>416</v>
      </c>
      <c r="X1153" s="27" t="s">
        <v>347</v>
      </c>
      <c r="Y1153" s="27"/>
      <c r="Z1153" s="27" t="s">
        <v>53</v>
      </c>
      <c r="AA1153" s="28"/>
      <c r="AB1153" s="27"/>
      <c r="AC1153" s="29"/>
      <c r="AD1153" s="27"/>
      <c r="AE1153" s="27"/>
      <c r="AF1153" s="27">
        <v>46076.041666666701</v>
      </c>
      <c r="AG1153" s="27"/>
      <c r="AH1153" s="27"/>
      <c r="AI1153" s="27" t="s">
        <v>104</v>
      </c>
      <c r="AJ1153" s="27" t="s">
        <v>134</v>
      </c>
      <c r="AK1153" s="27" t="s">
        <v>1080</v>
      </c>
      <c r="AL1153" s="27" t="s">
        <v>1080</v>
      </c>
      <c r="AM1153" s="27" t="s">
        <v>108</v>
      </c>
      <c r="AN11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1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53" s="27" t="str">
        <f>TEXT(casesIPO[[#This Row],[Created On]],"yyyy / mm")</f>
        <v>2026 / 02</v>
      </c>
      <c r="AS1153" s="27" t="str">
        <f>casesIPO[[#This Row],[Interaction Type]]</f>
        <v>Return / Replace / Scrap</v>
      </c>
      <c r="AT11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54" spans="1:46" x14ac:dyDescent="0.25">
      <c r="A1154" s="26">
        <v>46080.4687962963</v>
      </c>
      <c r="B1154" s="27" t="s">
        <v>5977</v>
      </c>
      <c r="C1154" s="27" t="s">
        <v>87</v>
      </c>
      <c r="D1154" s="27" t="s">
        <v>88</v>
      </c>
      <c r="E1154" s="27" t="s">
        <v>110</v>
      </c>
      <c r="F1154" s="27"/>
      <c r="G1154" s="27"/>
      <c r="H1154" s="27" t="s">
        <v>12</v>
      </c>
      <c r="I1154" s="27" t="s">
        <v>111</v>
      </c>
      <c r="J1154" s="27" t="s">
        <v>1112</v>
      </c>
      <c r="K1154" s="27" t="s">
        <v>33</v>
      </c>
      <c r="L1154" s="27" t="s">
        <v>5978</v>
      </c>
      <c r="M1154" s="27" t="s">
        <v>5922</v>
      </c>
      <c r="N1154" s="28" t="s">
        <v>5979</v>
      </c>
      <c r="O1154" s="27" t="s">
        <v>5980</v>
      </c>
      <c r="P1154" s="27" t="s">
        <v>5981</v>
      </c>
      <c r="Q1154" s="27">
        <v>3</v>
      </c>
      <c r="R1154" s="27" t="s">
        <v>12</v>
      </c>
      <c r="S1154" s="27" t="s">
        <v>111</v>
      </c>
      <c r="T1154" s="27" t="s">
        <v>1112</v>
      </c>
      <c r="U1154" s="27" t="s">
        <v>33</v>
      </c>
      <c r="V1154" s="27">
        <v>10</v>
      </c>
      <c r="W1154" s="27" t="s">
        <v>119</v>
      </c>
      <c r="X1154" s="27" t="s">
        <v>570</v>
      </c>
      <c r="Y1154" s="27"/>
      <c r="Z1154" s="27" t="s">
        <v>101</v>
      </c>
      <c r="AA1154" s="28"/>
      <c r="AB1154" s="27" t="s">
        <v>5982</v>
      </c>
      <c r="AC1154" s="29"/>
      <c r="AD1154" s="27"/>
      <c r="AE1154" s="27"/>
      <c r="AF1154" s="27">
        <v>45737</v>
      </c>
      <c r="AG1154" s="27"/>
      <c r="AH1154" s="27"/>
      <c r="AI1154" s="27" t="s">
        <v>104</v>
      </c>
      <c r="AJ1154" s="27" t="s">
        <v>105</v>
      </c>
      <c r="AK1154" s="27" t="s">
        <v>803</v>
      </c>
      <c r="AL1154" s="27" t="s">
        <v>877</v>
      </c>
      <c r="AM1154" s="27" t="s">
        <v>108</v>
      </c>
      <c r="AN11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1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1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54" s="27" t="str">
        <f>TEXT(casesIPO[[#This Row],[Created On]],"yyyy / mm")</f>
        <v>2026 / 02</v>
      </c>
      <c r="AS1154" s="27" t="str">
        <f>casesIPO[[#This Row],[Interaction Type]]</f>
        <v>Return / Replace / Scrap</v>
      </c>
      <c r="AT115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5" spans="1:46" x14ac:dyDescent="0.25">
      <c r="A1155" s="26">
        <v>46080.5094791667</v>
      </c>
      <c r="B1155" s="27" t="s">
        <v>5983</v>
      </c>
      <c r="C1155" s="27" t="s">
        <v>87</v>
      </c>
      <c r="D1155" s="27" t="s">
        <v>88</v>
      </c>
      <c r="E1155" s="27" t="s">
        <v>89</v>
      </c>
      <c r="F1155" s="27"/>
      <c r="G1155" s="27" t="s">
        <v>168</v>
      </c>
      <c r="H1155" s="27" t="s">
        <v>17</v>
      </c>
      <c r="I1155" s="27" t="s">
        <v>148</v>
      </c>
      <c r="J1155" s="27" t="s">
        <v>169</v>
      </c>
      <c r="K1155" s="27" t="s">
        <v>31</v>
      </c>
      <c r="L1155" s="27" t="s">
        <v>5984</v>
      </c>
      <c r="M1155" s="27" t="s">
        <v>651</v>
      </c>
      <c r="N1155" s="28" t="s">
        <v>5985</v>
      </c>
      <c r="O1155" s="27" t="s">
        <v>5986</v>
      </c>
      <c r="P1155" s="27" t="s">
        <v>5987</v>
      </c>
      <c r="Q1155" s="27"/>
      <c r="R1155" s="27"/>
      <c r="S1155" s="27"/>
      <c r="T1155" s="27"/>
      <c r="U1155" s="27"/>
      <c r="V1155" s="27">
        <v>1</v>
      </c>
      <c r="W1155" s="27"/>
      <c r="X1155" s="27"/>
      <c r="Y1155" s="27"/>
      <c r="Z1155" s="27"/>
      <c r="AA1155" s="28"/>
      <c r="AB1155" s="27" t="s">
        <v>2676</v>
      </c>
      <c r="AC1155" s="29"/>
      <c r="AD1155" s="27"/>
      <c r="AE1155" s="27"/>
      <c r="AF1155" s="27">
        <v>45860.833333333299</v>
      </c>
      <c r="AG1155" s="27"/>
      <c r="AH1155" s="27"/>
      <c r="AI1155" s="27"/>
      <c r="AJ1155" s="27" t="s">
        <v>134</v>
      </c>
      <c r="AK1155" s="27" t="s">
        <v>106</v>
      </c>
      <c r="AL1155" s="27" t="s">
        <v>106</v>
      </c>
      <c r="AM1155" s="27" t="s">
        <v>108</v>
      </c>
      <c r="AN11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55" s="27" t="str">
        <f>TEXT(casesIPO[[#This Row],[Created On]],"yyyy / mm")</f>
        <v>2026 / 02</v>
      </c>
      <c r="AS1155" s="27" t="str">
        <f>casesIPO[[#This Row],[Interaction Type]]</f>
        <v>Return / Replace / Scrap</v>
      </c>
      <c r="AT115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56" spans="1:46" x14ac:dyDescent="0.25">
      <c r="A1156" s="26">
        <v>46080.519456018497</v>
      </c>
      <c r="B1156" s="27" t="s">
        <v>5988</v>
      </c>
      <c r="C1156" s="27" t="s">
        <v>87</v>
      </c>
      <c r="D1156" s="27" t="s">
        <v>88</v>
      </c>
      <c r="E1156" s="27" t="s">
        <v>89</v>
      </c>
      <c r="F1156" s="27"/>
      <c r="G1156" s="27" t="s">
        <v>168</v>
      </c>
      <c r="H1156" s="27" t="s">
        <v>17</v>
      </c>
      <c r="I1156" s="27" t="s">
        <v>148</v>
      </c>
      <c r="J1156" s="27" t="s">
        <v>169</v>
      </c>
      <c r="K1156" s="27" t="s">
        <v>35</v>
      </c>
      <c r="L1156" s="27" t="s">
        <v>5989</v>
      </c>
      <c r="M1156" s="27" t="s">
        <v>5990</v>
      </c>
      <c r="N1156" s="28" t="s">
        <v>5991</v>
      </c>
      <c r="O1156" s="27" t="s">
        <v>5992</v>
      </c>
      <c r="P1156" s="27" t="s">
        <v>5993</v>
      </c>
      <c r="Q1156" s="27"/>
      <c r="R1156" s="27" t="s">
        <v>17</v>
      </c>
      <c r="S1156" s="27" t="s">
        <v>148</v>
      </c>
      <c r="T1156" s="27" t="s">
        <v>169</v>
      </c>
      <c r="U1156" s="27" t="s">
        <v>31</v>
      </c>
      <c r="V1156" s="27">
        <v>1</v>
      </c>
      <c r="W1156" s="27" t="s">
        <v>98</v>
      </c>
      <c r="X1156" s="27" t="s">
        <v>175</v>
      </c>
      <c r="Y1156" s="27"/>
      <c r="Z1156" s="27" t="s">
        <v>101</v>
      </c>
      <c r="AA1156" s="28"/>
      <c r="AB1156" s="27" t="s">
        <v>5994</v>
      </c>
      <c r="AC1156" s="29" t="s">
        <v>177</v>
      </c>
      <c r="AD1156" s="27"/>
      <c r="AE1156" s="27"/>
      <c r="AF1156" s="27">
        <v>45643.083333333299</v>
      </c>
      <c r="AG1156" s="27"/>
      <c r="AH1156" s="27"/>
      <c r="AI1156" s="27" t="s">
        <v>104</v>
      </c>
      <c r="AJ1156" s="27" t="s">
        <v>105</v>
      </c>
      <c r="AK1156" s="27" t="s">
        <v>179</v>
      </c>
      <c r="AL1156" s="27" t="s">
        <v>408</v>
      </c>
      <c r="AM1156" s="27" t="s">
        <v>108</v>
      </c>
      <c r="AN11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1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56" s="27" t="str">
        <f>TEXT(casesIPO[[#This Row],[Created On]],"yyyy / mm")</f>
        <v>2026 / 02</v>
      </c>
      <c r="AS1156" s="27" t="str">
        <f>casesIPO[[#This Row],[Interaction Type]]</f>
        <v>Return / Replace / Scrap</v>
      </c>
      <c r="AT11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7" spans="1:46" x14ac:dyDescent="0.25">
      <c r="A1157" s="26">
        <v>46080.599930555603</v>
      </c>
      <c r="B1157" s="27" t="s">
        <v>5995</v>
      </c>
      <c r="C1157" s="27" t="s">
        <v>87</v>
      </c>
      <c r="D1157" s="27" t="s">
        <v>88</v>
      </c>
      <c r="E1157" s="27" t="s">
        <v>89</v>
      </c>
      <c r="F1157" s="27"/>
      <c r="G1157" s="27" t="s">
        <v>168</v>
      </c>
      <c r="H1157" s="27" t="s">
        <v>18</v>
      </c>
      <c r="I1157" s="27" t="s">
        <v>460</v>
      </c>
      <c r="J1157" s="27" t="s">
        <v>5996</v>
      </c>
      <c r="K1157" s="27" t="s">
        <v>32</v>
      </c>
      <c r="L1157" s="27" t="s">
        <v>5997</v>
      </c>
      <c r="M1157" s="27" t="s">
        <v>5998</v>
      </c>
      <c r="N1157" s="28" t="s">
        <v>5999</v>
      </c>
      <c r="O1157" s="27"/>
      <c r="P1157" s="27"/>
      <c r="Q1157" s="27"/>
      <c r="R1157" s="27" t="s">
        <v>18</v>
      </c>
      <c r="S1157" s="27" t="s">
        <v>460</v>
      </c>
      <c r="T1157" s="27" t="s">
        <v>5996</v>
      </c>
      <c r="U1157" s="27" t="s">
        <v>32</v>
      </c>
      <c r="V1157" s="27">
        <v>3</v>
      </c>
      <c r="W1157" s="27" t="s">
        <v>266</v>
      </c>
      <c r="X1157" s="27" t="s">
        <v>279</v>
      </c>
      <c r="Y1157" s="27" t="s">
        <v>677</v>
      </c>
      <c r="Z1157" s="27" t="s">
        <v>101</v>
      </c>
      <c r="AA1157" s="28"/>
      <c r="AB1157" s="27"/>
      <c r="AC1157" s="29" t="s">
        <v>2348</v>
      </c>
      <c r="AD1157" s="27"/>
      <c r="AE1157" s="27">
        <v>45378</v>
      </c>
      <c r="AF1157" s="27"/>
      <c r="AG1157" s="27"/>
      <c r="AH1157" s="27"/>
      <c r="AI1157" s="27" t="s">
        <v>1644</v>
      </c>
      <c r="AJ1157" s="27" t="s">
        <v>105</v>
      </c>
      <c r="AK1157" s="27" t="s">
        <v>1369</v>
      </c>
      <c r="AL1157" s="27" t="s">
        <v>1369</v>
      </c>
      <c r="AM1157" s="27" t="s">
        <v>108</v>
      </c>
      <c r="AN11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1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157" s="27" t="str">
        <f>TEXT(casesIPO[[#This Row],[Created On]],"yyyy / mm")</f>
        <v>2026 / 02</v>
      </c>
      <c r="AS1157" s="27" t="str">
        <f>casesIPO[[#This Row],[Interaction Type]]</f>
        <v>Return / Replace / Scrap</v>
      </c>
      <c r="AT115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8" spans="1:46" x14ac:dyDescent="0.25">
      <c r="A1158" s="26">
        <v>46080.617442129602</v>
      </c>
      <c r="B1158" s="27" t="s">
        <v>6000</v>
      </c>
      <c r="C1158" s="27" t="s">
        <v>87</v>
      </c>
      <c r="D1158" s="27" t="s">
        <v>88</v>
      </c>
      <c r="E1158" s="27" t="s">
        <v>89</v>
      </c>
      <c r="F1158" s="27"/>
      <c r="G1158" s="27" t="s">
        <v>90</v>
      </c>
      <c r="H1158" s="27" t="s">
        <v>18</v>
      </c>
      <c r="I1158" s="27" t="s">
        <v>460</v>
      </c>
      <c r="J1158" s="27" t="s">
        <v>461</v>
      </c>
      <c r="K1158" s="27" t="s">
        <v>31</v>
      </c>
      <c r="L1158" s="27" t="s">
        <v>6001</v>
      </c>
      <c r="M1158" s="27" t="s">
        <v>6002</v>
      </c>
      <c r="N1158" s="28" t="s">
        <v>6003</v>
      </c>
      <c r="O1158" s="27"/>
      <c r="P1158" s="27"/>
      <c r="Q1158" s="27"/>
      <c r="R1158" s="27" t="s">
        <v>18</v>
      </c>
      <c r="S1158" s="27" t="s">
        <v>460</v>
      </c>
      <c r="T1158" s="27" t="s">
        <v>461</v>
      </c>
      <c r="U1158" s="27" t="s">
        <v>31</v>
      </c>
      <c r="V1158" s="27">
        <v>1</v>
      </c>
      <c r="W1158" s="27" t="s">
        <v>266</v>
      </c>
      <c r="X1158" s="27" t="s">
        <v>279</v>
      </c>
      <c r="Y1158" s="27" t="s">
        <v>677</v>
      </c>
      <c r="Z1158" s="27" t="s">
        <v>101</v>
      </c>
      <c r="AA1158" s="28"/>
      <c r="AB1158" s="27"/>
      <c r="AC1158" s="29" t="s">
        <v>2348</v>
      </c>
      <c r="AD1158" s="27"/>
      <c r="AE1158" s="27"/>
      <c r="AF1158" s="27">
        <v>45807</v>
      </c>
      <c r="AG1158" s="27"/>
      <c r="AH1158" s="27"/>
      <c r="AI1158" s="27" t="s">
        <v>178</v>
      </c>
      <c r="AJ1158" s="27" t="s">
        <v>134</v>
      </c>
      <c r="AK1158" s="27" t="s">
        <v>1369</v>
      </c>
      <c r="AL1158" s="27" t="s">
        <v>1369</v>
      </c>
      <c r="AM1158" s="27" t="s">
        <v>108</v>
      </c>
      <c r="AN11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1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158" s="27" t="str">
        <f>TEXT(casesIPO[[#This Row],[Created On]],"yyyy / mm")</f>
        <v>2026 / 02</v>
      </c>
      <c r="AS1158" s="27" t="str">
        <f>casesIPO[[#This Row],[Interaction Type]]</f>
        <v>Return / Replace / Scrap</v>
      </c>
      <c r="AT11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9" spans="1:46" x14ac:dyDescent="0.25">
      <c r="A1159" s="26">
        <v>46080.626087962999</v>
      </c>
      <c r="B1159" s="27" t="s">
        <v>6004</v>
      </c>
      <c r="C1159" s="27" t="s">
        <v>87</v>
      </c>
      <c r="D1159" s="27" t="s">
        <v>88</v>
      </c>
      <c r="E1159" s="27" t="s">
        <v>89</v>
      </c>
      <c r="F1159" s="27"/>
      <c r="G1159" s="27" t="s">
        <v>168</v>
      </c>
      <c r="H1159" s="27" t="s">
        <v>286</v>
      </c>
      <c r="I1159" s="27" t="s">
        <v>148</v>
      </c>
      <c r="J1159" s="27" t="s">
        <v>1828</v>
      </c>
      <c r="K1159" s="27" t="s">
        <v>32</v>
      </c>
      <c r="L1159" s="27" t="s">
        <v>6005</v>
      </c>
      <c r="M1159" s="27" t="s">
        <v>6006</v>
      </c>
      <c r="N1159" s="28" t="s">
        <v>6007</v>
      </c>
      <c r="O1159" s="27" t="s">
        <v>6008</v>
      </c>
      <c r="P1159" s="27"/>
      <c r="Q1159" s="27">
        <v>8</v>
      </c>
      <c r="R1159" s="27" t="s">
        <v>286</v>
      </c>
      <c r="S1159" s="27" t="s">
        <v>148</v>
      </c>
      <c r="T1159" s="27" t="s">
        <v>1828</v>
      </c>
      <c r="U1159" s="27" t="s">
        <v>32</v>
      </c>
      <c r="V1159" s="27">
        <v>2</v>
      </c>
      <c r="W1159" s="27" t="s">
        <v>98</v>
      </c>
      <c r="X1159" s="27" t="s">
        <v>317</v>
      </c>
      <c r="Y1159" s="27"/>
      <c r="Z1159" s="27" t="s">
        <v>101</v>
      </c>
      <c r="AA1159" s="28"/>
      <c r="AB1159" s="27"/>
      <c r="AC1159" s="29" t="s">
        <v>6009</v>
      </c>
      <c r="AD1159" s="27"/>
      <c r="AE1159" s="27"/>
      <c r="AF1159" s="27">
        <v>46062.041666666701</v>
      </c>
      <c r="AG1159" s="27"/>
      <c r="AH1159" s="27"/>
      <c r="AI1159" s="27" t="s">
        <v>104</v>
      </c>
      <c r="AJ1159" s="27" t="s">
        <v>134</v>
      </c>
      <c r="AK1159" s="27" t="s">
        <v>2620</v>
      </c>
      <c r="AL1159" s="27" t="s">
        <v>2620</v>
      </c>
      <c r="AM1159" s="27" t="s">
        <v>299</v>
      </c>
      <c r="AN11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1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1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59" s="27" t="str">
        <f>TEXT(casesIPO[[#This Row],[Created On]],"yyyy / mm")</f>
        <v>2026 / 02</v>
      </c>
      <c r="AS1159" s="27" t="str">
        <f>casesIPO[[#This Row],[Interaction Type]]</f>
        <v>Return / Replace / Scrap</v>
      </c>
      <c r="AT11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0" spans="1:46" x14ac:dyDescent="0.25">
      <c r="A1160" s="26">
        <v>46080.7671064815</v>
      </c>
      <c r="B1160" s="27" t="s">
        <v>6010</v>
      </c>
      <c r="C1160" s="27" t="s">
        <v>87</v>
      </c>
      <c r="D1160" s="27" t="s">
        <v>88</v>
      </c>
      <c r="E1160" s="27" t="s">
        <v>89</v>
      </c>
      <c r="F1160" s="27"/>
      <c r="G1160" s="27" t="s">
        <v>168</v>
      </c>
      <c r="H1160" s="27" t="s">
        <v>286</v>
      </c>
      <c r="I1160" s="27" t="s">
        <v>148</v>
      </c>
      <c r="J1160" s="27" t="s">
        <v>304</v>
      </c>
      <c r="K1160" s="27" t="s">
        <v>32</v>
      </c>
      <c r="L1160" s="27" t="s">
        <v>6011</v>
      </c>
      <c r="M1160" s="27" t="s">
        <v>772</v>
      </c>
      <c r="N1160" s="28" t="s">
        <v>6012</v>
      </c>
      <c r="O1160" s="27" t="s">
        <v>6013</v>
      </c>
      <c r="P1160" s="27"/>
      <c r="Q1160" s="27">
        <v>54</v>
      </c>
      <c r="R1160" s="27" t="s">
        <v>286</v>
      </c>
      <c r="S1160" s="27" t="s">
        <v>148</v>
      </c>
      <c r="T1160" s="27" t="s">
        <v>304</v>
      </c>
      <c r="U1160" s="27" t="s">
        <v>32</v>
      </c>
      <c r="V1160" s="27">
        <v>1</v>
      </c>
      <c r="W1160" s="27" t="s">
        <v>98</v>
      </c>
      <c r="X1160" s="27" t="s">
        <v>317</v>
      </c>
      <c r="Y1160" s="27"/>
      <c r="Z1160" s="27" t="s">
        <v>101</v>
      </c>
      <c r="AA1160" s="28"/>
      <c r="AB1160" s="27"/>
      <c r="AC1160" s="29"/>
      <c r="AD1160" s="27"/>
      <c r="AE1160" s="27"/>
      <c r="AF1160" s="27">
        <v>46066.041666666701</v>
      </c>
      <c r="AG1160" s="27"/>
      <c r="AH1160" s="27"/>
      <c r="AI1160" s="27" t="s">
        <v>204</v>
      </c>
      <c r="AJ1160" s="27" t="s">
        <v>105</v>
      </c>
      <c r="AK1160" s="27" t="s">
        <v>2620</v>
      </c>
      <c r="AL1160" s="27" t="s">
        <v>2620</v>
      </c>
      <c r="AM1160" s="27" t="s">
        <v>299</v>
      </c>
      <c r="AN11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1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1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0" s="27" t="str">
        <f>TEXT(casesIPO[[#This Row],[Created On]],"yyyy / mm")</f>
        <v>2026 / 02</v>
      </c>
      <c r="AS1160" s="27" t="str">
        <f>casesIPO[[#This Row],[Interaction Type]]</f>
        <v>Return / Replace / Scrap</v>
      </c>
      <c r="AT116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1" spans="1:46" x14ac:dyDescent="0.25">
      <c r="A1161" s="26">
        <v>46078.553692129601</v>
      </c>
      <c r="B1161" s="27" t="s">
        <v>6014</v>
      </c>
      <c r="C1161" s="27" t="s">
        <v>87</v>
      </c>
      <c r="D1161" s="27" t="s">
        <v>194</v>
      </c>
      <c r="E1161" s="27" t="s">
        <v>195</v>
      </c>
      <c r="F1161" s="27"/>
      <c r="G1161" s="27"/>
      <c r="H1161" s="27" t="s">
        <v>17</v>
      </c>
      <c r="I1161" s="27" t="s">
        <v>148</v>
      </c>
      <c r="J1161" s="27" t="s">
        <v>410</v>
      </c>
      <c r="K1161" s="27" t="s">
        <v>31</v>
      </c>
      <c r="L1161" s="27" t="s">
        <v>6015</v>
      </c>
      <c r="M1161" s="27" t="s">
        <v>6016</v>
      </c>
      <c r="N1161" s="28" t="s">
        <v>6017</v>
      </c>
      <c r="O1161" s="27" t="s">
        <v>6018</v>
      </c>
      <c r="P1161" s="27" t="s">
        <v>6019</v>
      </c>
      <c r="Q1161" s="27">
        <v>4</v>
      </c>
      <c r="R1161" s="27" t="s">
        <v>17</v>
      </c>
      <c r="S1161" s="27" t="s">
        <v>148</v>
      </c>
      <c r="T1161" s="27" t="s">
        <v>410</v>
      </c>
      <c r="U1161" s="27" t="s">
        <v>31</v>
      </c>
      <c r="V1161" s="27">
        <v>1</v>
      </c>
      <c r="W1161" s="27" t="s">
        <v>364</v>
      </c>
      <c r="X1161" s="27" t="s">
        <v>365</v>
      </c>
      <c r="Y1161" s="27"/>
      <c r="Z1161" s="27" t="s">
        <v>53</v>
      </c>
      <c r="AA1161" s="28"/>
      <c r="AB1161" s="27" t="s">
        <v>6020</v>
      </c>
      <c r="AC1161" s="29"/>
      <c r="AD1161" s="27"/>
      <c r="AE1161" s="27"/>
      <c r="AF1161" s="27">
        <v>46056.791666666701</v>
      </c>
      <c r="AG1161" s="27"/>
      <c r="AH1161" s="27"/>
      <c r="AI1161" s="27" t="s">
        <v>204</v>
      </c>
      <c r="AJ1161" s="27" t="s">
        <v>105</v>
      </c>
      <c r="AK1161" s="27" t="s">
        <v>504</v>
      </c>
      <c r="AL1161" s="27" t="s">
        <v>504</v>
      </c>
      <c r="AM1161" s="27" t="s">
        <v>108</v>
      </c>
      <c r="AN11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1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1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1" s="27" t="str">
        <f>TEXT(casesIPO[[#This Row],[Created On]],"yyyy / mm")</f>
        <v>2026 / 02</v>
      </c>
      <c r="AS1161" s="27" t="str">
        <f>casesIPO[[#This Row],[Interaction Type]]</f>
        <v>Credit / Debit Request</v>
      </c>
      <c r="AT116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62" spans="1:46" x14ac:dyDescent="0.25">
      <c r="A1162" s="26">
        <v>46079.561770833301</v>
      </c>
      <c r="B1162" s="27" t="s">
        <v>6021</v>
      </c>
      <c r="C1162" s="27" t="s">
        <v>87</v>
      </c>
      <c r="D1162" s="27" t="s">
        <v>88</v>
      </c>
      <c r="E1162" s="27" t="s">
        <v>110</v>
      </c>
      <c r="F1162" s="27"/>
      <c r="G1162" s="27"/>
      <c r="H1162" s="27" t="s">
        <v>12</v>
      </c>
      <c r="I1162" s="27" t="s">
        <v>111</v>
      </c>
      <c r="J1162" s="27" t="s">
        <v>350</v>
      </c>
      <c r="K1162" s="27" t="s">
        <v>33</v>
      </c>
      <c r="L1162" s="27" t="s">
        <v>6022</v>
      </c>
      <c r="M1162" s="27" t="s">
        <v>1316</v>
      </c>
      <c r="N1162" s="28" t="s">
        <v>6023</v>
      </c>
      <c r="O1162" s="27" t="s">
        <v>6024</v>
      </c>
      <c r="P1162" s="27" t="s">
        <v>6025</v>
      </c>
      <c r="Q1162" s="27">
        <v>4</v>
      </c>
      <c r="R1162" s="27" t="s">
        <v>12</v>
      </c>
      <c r="S1162" s="27" t="s">
        <v>111</v>
      </c>
      <c r="T1162" s="27" t="s">
        <v>350</v>
      </c>
      <c r="U1162" s="27" t="s">
        <v>33</v>
      </c>
      <c r="V1162" s="27">
        <v>2</v>
      </c>
      <c r="W1162" s="27" t="s">
        <v>155</v>
      </c>
      <c r="X1162" s="27" t="s">
        <v>156</v>
      </c>
      <c r="Y1162" s="27"/>
      <c r="Z1162" s="27" t="s">
        <v>101</v>
      </c>
      <c r="AA1162" s="28"/>
      <c r="AB1162" s="27" t="s">
        <v>6026</v>
      </c>
      <c r="AC1162" s="29" t="s">
        <v>6027</v>
      </c>
      <c r="AD1162" s="27"/>
      <c r="AE1162" s="27"/>
      <c r="AF1162" s="27">
        <v>45964.791666666701</v>
      </c>
      <c r="AG1162" s="27"/>
      <c r="AH1162" s="27"/>
      <c r="AI1162" s="27" t="s">
        <v>104</v>
      </c>
      <c r="AJ1162" s="27" t="s">
        <v>105</v>
      </c>
      <c r="AK1162" s="27" t="s">
        <v>106</v>
      </c>
      <c r="AL1162" s="27" t="s">
        <v>122</v>
      </c>
      <c r="AM1162" s="27" t="s">
        <v>108</v>
      </c>
      <c r="AN11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2" s="27" t="str">
        <f>TEXT(casesIPO[[#This Row],[Created On]],"yyyy / mm")</f>
        <v>2026 / 02</v>
      </c>
      <c r="AS1162" s="27" t="str">
        <f>casesIPO[[#This Row],[Interaction Type]]</f>
        <v>Return / Replace / Scrap</v>
      </c>
      <c r="AT116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3" spans="1:46" x14ac:dyDescent="0.25">
      <c r="A1163" s="26">
        <v>46079.645034722198</v>
      </c>
      <c r="B1163" s="27" t="s">
        <v>6028</v>
      </c>
      <c r="C1163" s="27" t="s">
        <v>87</v>
      </c>
      <c r="D1163" s="27" t="s">
        <v>88</v>
      </c>
      <c r="E1163" s="27" t="s">
        <v>89</v>
      </c>
      <c r="F1163" s="27"/>
      <c r="G1163" s="27" t="s">
        <v>168</v>
      </c>
      <c r="H1163" s="27" t="s">
        <v>14</v>
      </c>
      <c r="I1163" s="27" t="s">
        <v>182</v>
      </c>
      <c r="J1163" s="27" t="s">
        <v>6029</v>
      </c>
      <c r="K1163" s="27" t="s">
        <v>34</v>
      </c>
      <c r="L1163" s="27" t="s">
        <v>6030</v>
      </c>
      <c r="M1163" s="27" t="s">
        <v>2672</v>
      </c>
      <c r="N1163" s="28" t="s">
        <v>6031</v>
      </c>
      <c r="O1163" s="27" t="s">
        <v>6032</v>
      </c>
      <c r="P1163" s="27" t="s">
        <v>6031</v>
      </c>
      <c r="Q1163" s="27">
        <v>8</v>
      </c>
      <c r="R1163" s="27" t="s">
        <v>14</v>
      </c>
      <c r="S1163" s="27" t="s">
        <v>182</v>
      </c>
      <c r="T1163" s="27" t="s">
        <v>6029</v>
      </c>
      <c r="U1163" s="27" t="s">
        <v>34</v>
      </c>
      <c r="V1163" s="27">
        <v>1</v>
      </c>
      <c r="W1163" s="27" t="s">
        <v>714</v>
      </c>
      <c r="X1163" s="27" t="s">
        <v>2790</v>
      </c>
      <c r="Y1163" s="27"/>
      <c r="Z1163" s="27" t="s">
        <v>101</v>
      </c>
      <c r="AA1163" s="28"/>
      <c r="AB1163" s="27" t="s">
        <v>6033</v>
      </c>
      <c r="AC1163" s="29" t="s">
        <v>161</v>
      </c>
      <c r="AD1163" s="27"/>
      <c r="AE1163" s="27"/>
      <c r="AF1163" s="27">
        <v>45518.833333333299</v>
      </c>
      <c r="AG1163" s="27"/>
      <c r="AH1163" s="27"/>
      <c r="AI1163" s="27" t="s">
        <v>178</v>
      </c>
      <c r="AJ1163" s="27" t="s">
        <v>134</v>
      </c>
      <c r="AK1163" s="27" t="s">
        <v>106</v>
      </c>
      <c r="AL1163" s="27" t="s">
        <v>695</v>
      </c>
      <c r="AM1163" s="27" t="s">
        <v>108</v>
      </c>
      <c r="AN11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1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Door Not Closing Properly</v>
      </c>
      <c r="AQ11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3" s="27" t="str">
        <f>TEXT(casesIPO[[#This Row],[Created On]],"yyyy / mm")</f>
        <v>2026 / 02</v>
      </c>
      <c r="AS1163" s="27" t="str">
        <f>casesIPO[[#This Row],[Interaction Type]]</f>
        <v>Return / Replace / Scrap</v>
      </c>
      <c r="AT116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4" spans="1:46" x14ac:dyDescent="0.25">
      <c r="A1164" s="26">
        <v>46080.345358796301</v>
      </c>
      <c r="B1164" s="27" t="s">
        <v>6034</v>
      </c>
      <c r="C1164" s="27" t="s">
        <v>87</v>
      </c>
      <c r="D1164" s="27" t="s">
        <v>88</v>
      </c>
      <c r="E1164" s="27" t="s">
        <v>89</v>
      </c>
      <c r="F1164" s="27"/>
      <c r="G1164" s="27" t="s">
        <v>168</v>
      </c>
      <c r="H1164" s="27" t="s">
        <v>14</v>
      </c>
      <c r="I1164" s="27" t="s">
        <v>182</v>
      </c>
      <c r="J1164" s="27" t="s">
        <v>183</v>
      </c>
      <c r="K1164" s="27" t="s">
        <v>34</v>
      </c>
      <c r="L1164" s="27" t="s">
        <v>6035</v>
      </c>
      <c r="M1164" s="27" t="s">
        <v>3091</v>
      </c>
      <c r="N1164" s="28" t="s">
        <v>6036</v>
      </c>
      <c r="O1164" s="27" t="s">
        <v>6037</v>
      </c>
      <c r="P1164" s="27" t="s">
        <v>6036</v>
      </c>
      <c r="Q1164" s="27"/>
      <c r="R1164" s="27" t="s">
        <v>14</v>
      </c>
      <c r="S1164" s="27" t="s">
        <v>182</v>
      </c>
      <c r="T1164" s="27" t="s">
        <v>183</v>
      </c>
      <c r="U1164" s="27" t="s">
        <v>34</v>
      </c>
      <c r="V1164" s="27">
        <v>1</v>
      </c>
      <c r="W1164" s="27" t="s">
        <v>958</v>
      </c>
      <c r="X1164" s="27" t="s">
        <v>1805</v>
      </c>
      <c r="Y1164" s="27"/>
      <c r="Z1164" s="27" t="s">
        <v>101</v>
      </c>
      <c r="AA1164" s="28"/>
      <c r="AB1164" s="27" t="s">
        <v>6038</v>
      </c>
      <c r="AC1164" s="29" t="s">
        <v>190</v>
      </c>
      <c r="AD1164" s="27"/>
      <c r="AE1164" s="27"/>
      <c r="AF1164" s="27">
        <v>45791</v>
      </c>
      <c r="AG1164" s="27"/>
      <c r="AH1164" s="27"/>
      <c r="AI1164" s="27" t="s">
        <v>178</v>
      </c>
      <c r="AJ1164" s="27" t="s">
        <v>134</v>
      </c>
      <c r="AK1164" s="27" t="s">
        <v>1516</v>
      </c>
      <c r="AL1164" s="27" t="s">
        <v>192</v>
      </c>
      <c r="AM1164" s="27" t="s">
        <v>108</v>
      </c>
      <c r="AN11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1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11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4" s="27" t="str">
        <f>TEXT(casesIPO[[#This Row],[Created On]],"yyyy / mm")</f>
        <v>2026 / 02</v>
      </c>
      <c r="AS1164" s="27" t="str">
        <f>casesIPO[[#This Row],[Interaction Type]]</f>
        <v>Return / Replace / Scrap</v>
      </c>
      <c r="AT116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5" spans="1:46" x14ac:dyDescent="0.25">
      <c r="A1165" s="26">
        <v>46080.358495370398</v>
      </c>
      <c r="B1165" s="27" t="s">
        <v>6039</v>
      </c>
      <c r="C1165" s="27" t="s">
        <v>87</v>
      </c>
      <c r="D1165" s="27" t="s">
        <v>88</v>
      </c>
      <c r="E1165" s="27" t="s">
        <v>89</v>
      </c>
      <c r="F1165" s="27"/>
      <c r="G1165" s="27" t="s">
        <v>168</v>
      </c>
      <c r="H1165" s="27" t="s">
        <v>14</v>
      </c>
      <c r="I1165" s="27" t="s">
        <v>182</v>
      </c>
      <c r="J1165" s="27" t="s">
        <v>1402</v>
      </c>
      <c r="K1165" s="27" t="s">
        <v>34</v>
      </c>
      <c r="L1165" s="27" t="s">
        <v>6040</v>
      </c>
      <c r="M1165" s="27" t="s">
        <v>6041</v>
      </c>
      <c r="N1165" s="28" t="s">
        <v>6042</v>
      </c>
      <c r="O1165" s="27" t="s">
        <v>6043</v>
      </c>
      <c r="P1165" s="27" t="s">
        <v>6042</v>
      </c>
      <c r="Q1165" s="27">
        <v>8</v>
      </c>
      <c r="R1165" s="27" t="s">
        <v>14</v>
      </c>
      <c r="S1165" s="27" t="s">
        <v>182</v>
      </c>
      <c r="T1165" s="27" t="s">
        <v>1402</v>
      </c>
      <c r="U1165" s="27" t="s">
        <v>34</v>
      </c>
      <c r="V1165" s="27">
        <v>1</v>
      </c>
      <c r="W1165" s="27" t="s">
        <v>958</v>
      </c>
      <c r="X1165" s="27" t="s">
        <v>1805</v>
      </c>
      <c r="Y1165" s="27"/>
      <c r="Z1165" s="27" t="s">
        <v>101</v>
      </c>
      <c r="AA1165" s="28"/>
      <c r="AB1165" s="27" t="s">
        <v>6044</v>
      </c>
      <c r="AC1165" s="29" t="s">
        <v>190</v>
      </c>
      <c r="AD1165" s="27"/>
      <c r="AE1165" s="27"/>
      <c r="AF1165" s="27">
        <v>45702</v>
      </c>
      <c r="AG1165" s="27"/>
      <c r="AH1165" s="27"/>
      <c r="AI1165" s="27" t="s">
        <v>178</v>
      </c>
      <c r="AJ1165" s="27" t="s">
        <v>134</v>
      </c>
      <c r="AK1165" s="27" t="s">
        <v>1516</v>
      </c>
      <c r="AL1165" s="27" t="s">
        <v>192</v>
      </c>
      <c r="AM1165" s="27" t="s">
        <v>108</v>
      </c>
      <c r="AN11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1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11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5" s="27" t="str">
        <f>TEXT(casesIPO[[#This Row],[Created On]],"yyyy / mm")</f>
        <v>2026 / 02</v>
      </c>
      <c r="AS1165" s="27" t="str">
        <f>casesIPO[[#This Row],[Interaction Type]]</f>
        <v>Return / Replace / Scrap</v>
      </c>
      <c r="AT11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6" spans="1:46" x14ac:dyDescent="0.25">
      <c r="A1166" s="26">
        <v>46080.439652777801</v>
      </c>
      <c r="B1166" s="27" t="s">
        <v>6045</v>
      </c>
      <c r="C1166" s="27" t="s">
        <v>87</v>
      </c>
      <c r="D1166" s="27" t="s">
        <v>88</v>
      </c>
      <c r="E1166" s="27" t="s">
        <v>110</v>
      </c>
      <c r="F1166" s="27"/>
      <c r="G1166" s="27"/>
      <c r="H1166" s="27" t="s">
        <v>23</v>
      </c>
      <c r="I1166" s="27" t="s">
        <v>91</v>
      </c>
      <c r="J1166" s="27" t="s">
        <v>557</v>
      </c>
      <c r="K1166" s="27" t="s">
        <v>33</v>
      </c>
      <c r="L1166" s="27" t="s">
        <v>6046</v>
      </c>
      <c r="M1166" s="27" t="s">
        <v>385</v>
      </c>
      <c r="N1166" s="28" t="s">
        <v>6047</v>
      </c>
      <c r="O1166" s="27" t="s">
        <v>6048</v>
      </c>
      <c r="P1166" s="27" t="s">
        <v>6049</v>
      </c>
      <c r="Q1166" s="27">
        <v>1</v>
      </c>
      <c r="R1166" s="27"/>
      <c r="S1166" s="27"/>
      <c r="T1166" s="27"/>
      <c r="U1166" s="27"/>
      <c r="V1166" s="27">
        <v>1</v>
      </c>
      <c r="W1166" s="27"/>
      <c r="X1166" s="27"/>
      <c r="Y1166" s="27"/>
      <c r="Z1166" s="27"/>
      <c r="AA1166" s="28"/>
      <c r="AB1166" s="27" t="s">
        <v>4859</v>
      </c>
      <c r="AC1166" s="29"/>
      <c r="AD1166" s="27"/>
      <c r="AE1166" s="27"/>
      <c r="AF1166" s="27">
        <v>46069.791666666701</v>
      </c>
      <c r="AG1166" s="27"/>
      <c r="AH1166" s="27"/>
      <c r="AI1166" s="27"/>
      <c r="AJ1166" s="27" t="s">
        <v>134</v>
      </c>
      <c r="AK1166" s="27" t="s">
        <v>106</v>
      </c>
      <c r="AL1166" s="27" t="s">
        <v>106</v>
      </c>
      <c r="AM1166" s="27" t="s">
        <v>108</v>
      </c>
      <c r="AN11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6" s="27" t="str">
        <f>TEXT(casesIPO[[#This Row],[Created On]],"yyyy / mm")</f>
        <v>2026 / 02</v>
      </c>
      <c r="AS1166" s="27" t="str">
        <f>casesIPO[[#This Row],[Interaction Type]]</f>
        <v>Return / Replace / Scrap</v>
      </c>
      <c r="AT116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67" spans="1:46" x14ac:dyDescent="0.25">
      <c r="A1167" s="26">
        <v>46080.624432870398</v>
      </c>
      <c r="B1167" s="27" t="s">
        <v>6050</v>
      </c>
      <c r="C1167" s="27" t="s">
        <v>87</v>
      </c>
      <c r="D1167" s="27" t="s">
        <v>88</v>
      </c>
      <c r="E1167" s="27" t="s">
        <v>62</v>
      </c>
      <c r="F1167" s="27"/>
      <c r="G1167" s="27"/>
      <c r="H1167" s="27" t="s">
        <v>23</v>
      </c>
      <c r="I1167" s="27" t="s">
        <v>91</v>
      </c>
      <c r="J1167" s="27" t="s">
        <v>6051</v>
      </c>
      <c r="K1167" s="27" t="s">
        <v>33</v>
      </c>
      <c r="L1167" s="27" t="s">
        <v>6052</v>
      </c>
      <c r="M1167" s="27" t="s">
        <v>772</v>
      </c>
      <c r="N1167" s="28" t="s">
        <v>6053</v>
      </c>
      <c r="O1167" s="27" t="s">
        <v>6054</v>
      </c>
      <c r="P1167" s="27" t="s">
        <v>6055</v>
      </c>
      <c r="Q1167" s="27">
        <v>7</v>
      </c>
      <c r="R1167" s="27" t="s">
        <v>23</v>
      </c>
      <c r="S1167" s="27" t="s">
        <v>91</v>
      </c>
      <c r="T1167" s="27" t="s">
        <v>6051</v>
      </c>
      <c r="U1167" s="27" t="s">
        <v>33</v>
      </c>
      <c r="V1167" s="27">
        <v>32</v>
      </c>
      <c r="W1167" s="27" t="s">
        <v>346</v>
      </c>
      <c r="X1167" s="27" t="s">
        <v>347</v>
      </c>
      <c r="Y1167" s="27"/>
      <c r="Z1167" s="27" t="s">
        <v>285</v>
      </c>
      <c r="AA1167" s="28"/>
      <c r="AB1167" s="27" t="s">
        <v>6056</v>
      </c>
      <c r="AC1167" s="29"/>
      <c r="AD1167" s="27"/>
      <c r="AE1167" s="27"/>
      <c r="AF1167" s="27">
        <v>46058</v>
      </c>
      <c r="AG1167" s="27"/>
      <c r="AH1167" s="27"/>
      <c r="AI1167" s="27" t="s">
        <v>104</v>
      </c>
      <c r="AJ1167" s="27" t="s">
        <v>134</v>
      </c>
      <c r="AK1167" s="27" t="s">
        <v>1196</v>
      </c>
      <c r="AL1167" s="27" t="s">
        <v>1706</v>
      </c>
      <c r="AM1167" s="27" t="s">
        <v>108</v>
      </c>
      <c r="AN11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1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1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7" s="27" t="str">
        <f>TEXT(casesIPO[[#This Row],[Created On]],"yyyy / mm")</f>
        <v>2026 / 02</v>
      </c>
      <c r="AS1167" s="27" t="str">
        <f>casesIPO[[#This Row],[Interaction Type]]</f>
        <v>Return / Replace / Scrap</v>
      </c>
      <c r="AT11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8" spans="1:46" x14ac:dyDescent="0.25">
      <c r="A1168" s="26">
        <v>46080.631296296298</v>
      </c>
      <c r="B1168" s="27" t="s">
        <v>6057</v>
      </c>
      <c r="C1168" s="27" t="s">
        <v>87</v>
      </c>
      <c r="D1168" s="27" t="s">
        <v>88</v>
      </c>
      <c r="E1168" s="27" t="s">
        <v>110</v>
      </c>
      <c r="F1168" s="27"/>
      <c r="G1168" s="27"/>
      <c r="H1168" s="27" t="s">
        <v>23</v>
      </c>
      <c r="I1168" s="27" t="s">
        <v>91</v>
      </c>
      <c r="J1168" s="27" t="s">
        <v>251</v>
      </c>
      <c r="K1168" s="27" t="s">
        <v>33</v>
      </c>
      <c r="L1168" s="27" t="s">
        <v>6058</v>
      </c>
      <c r="M1168" s="27" t="s">
        <v>1495</v>
      </c>
      <c r="N1168" s="28" t="s">
        <v>6059</v>
      </c>
      <c r="O1168" s="27" t="s">
        <v>6060</v>
      </c>
      <c r="P1168" s="27" t="s">
        <v>6061</v>
      </c>
      <c r="Q1168" s="27">
        <v>3</v>
      </c>
      <c r="R1168" s="27" t="s">
        <v>23</v>
      </c>
      <c r="S1168" s="27" t="s">
        <v>91</v>
      </c>
      <c r="T1168" s="27" t="s">
        <v>251</v>
      </c>
      <c r="U1168" s="27" t="s">
        <v>33</v>
      </c>
      <c r="V1168" s="27">
        <v>3</v>
      </c>
      <c r="W1168" s="27" t="s">
        <v>1034</v>
      </c>
      <c r="X1168" s="27" t="s">
        <v>1035</v>
      </c>
      <c r="Y1168" s="27"/>
      <c r="Z1168" s="27" t="s">
        <v>53</v>
      </c>
      <c r="AA1168" s="28"/>
      <c r="AB1168" s="27" t="s">
        <v>6062</v>
      </c>
      <c r="AC1168" s="29"/>
      <c r="AD1168" s="27"/>
      <c r="AE1168" s="27"/>
      <c r="AF1168" s="27">
        <v>46052</v>
      </c>
      <c r="AG1168" s="27"/>
      <c r="AH1168" s="27"/>
      <c r="AI1168" s="27" t="s">
        <v>419</v>
      </c>
      <c r="AJ1168" s="27" t="s">
        <v>134</v>
      </c>
      <c r="AK1168" s="27" t="s">
        <v>1196</v>
      </c>
      <c r="AL1168" s="27" t="s">
        <v>1706</v>
      </c>
      <c r="AM1168" s="27" t="s">
        <v>108</v>
      </c>
      <c r="AN11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8" s="27" t="str">
        <f>TEXT(casesIPO[[#This Row],[Created On]],"yyyy / mm")</f>
        <v>2026 / 02</v>
      </c>
      <c r="AS1168" s="27" t="str">
        <f>casesIPO[[#This Row],[Interaction Type]]</f>
        <v>Return / Replace / Scrap</v>
      </c>
      <c r="AT11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69" spans="1:46" x14ac:dyDescent="0.25">
      <c r="A1169" s="26">
        <v>46080.631296296298</v>
      </c>
      <c r="B1169" s="27" t="s">
        <v>6057</v>
      </c>
      <c r="C1169" s="27" t="s">
        <v>87</v>
      </c>
      <c r="D1169" s="27" t="s">
        <v>88</v>
      </c>
      <c r="E1169" s="27" t="s">
        <v>110</v>
      </c>
      <c r="F1169" s="27"/>
      <c r="G1169" s="27"/>
      <c r="H1169" s="27" t="s">
        <v>23</v>
      </c>
      <c r="I1169" s="27" t="s">
        <v>91</v>
      </c>
      <c r="J1169" s="27" t="s">
        <v>251</v>
      </c>
      <c r="K1169" s="27" t="s">
        <v>33</v>
      </c>
      <c r="L1169" s="27" t="s">
        <v>6058</v>
      </c>
      <c r="M1169" s="27" t="s">
        <v>1495</v>
      </c>
      <c r="N1169" s="28" t="s">
        <v>6059</v>
      </c>
      <c r="O1169" s="27" t="s">
        <v>6060</v>
      </c>
      <c r="P1169" s="27" t="s">
        <v>6061</v>
      </c>
      <c r="Q1169" s="27">
        <v>4</v>
      </c>
      <c r="R1169" s="27" t="s">
        <v>23</v>
      </c>
      <c r="S1169" s="27" t="s">
        <v>91</v>
      </c>
      <c r="T1169" s="27" t="s">
        <v>251</v>
      </c>
      <c r="U1169" s="27" t="s">
        <v>33</v>
      </c>
      <c r="V1169" s="27">
        <v>3</v>
      </c>
      <c r="W1169" s="27" t="s">
        <v>1034</v>
      </c>
      <c r="X1169" s="27" t="s">
        <v>1035</v>
      </c>
      <c r="Y1169" s="27"/>
      <c r="Z1169" s="27" t="s">
        <v>53</v>
      </c>
      <c r="AA1169" s="28"/>
      <c r="AB1169" s="27" t="s">
        <v>6063</v>
      </c>
      <c r="AC1169" s="29"/>
      <c r="AD1169" s="27"/>
      <c r="AE1169" s="27"/>
      <c r="AF1169" s="27">
        <v>46052</v>
      </c>
      <c r="AG1169" s="27"/>
      <c r="AH1169" s="27"/>
      <c r="AI1169" s="27" t="s">
        <v>419</v>
      </c>
      <c r="AJ1169" s="27" t="s">
        <v>134</v>
      </c>
      <c r="AK1169" s="27" t="s">
        <v>1196</v>
      </c>
      <c r="AL1169" s="27" t="s">
        <v>1706</v>
      </c>
      <c r="AM1169" s="27" t="s">
        <v>108</v>
      </c>
      <c r="AN11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9" s="27" t="str">
        <f>TEXT(casesIPO[[#This Row],[Created On]],"yyyy / mm")</f>
        <v>2026 / 02</v>
      </c>
      <c r="AS1169" s="27" t="str">
        <f>casesIPO[[#This Row],[Interaction Type]]</f>
        <v>Return / Replace / Scrap</v>
      </c>
      <c r="AT11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0" spans="1:46" x14ac:dyDescent="0.25">
      <c r="A1170" s="26">
        <v>46080.636469907397</v>
      </c>
      <c r="B1170" s="27" t="s">
        <v>6064</v>
      </c>
      <c r="C1170" s="27" t="s">
        <v>87</v>
      </c>
      <c r="D1170" s="27" t="s">
        <v>88</v>
      </c>
      <c r="E1170" s="27" t="s">
        <v>110</v>
      </c>
      <c r="F1170" s="27"/>
      <c r="G1170" s="27"/>
      <c r="H1170" s="27" t="s">
        <v>23</v>
      </c>
      <c r="I1170" s="27" t="s">
        <v>91</v>
      </c>
      <c r="J1170" s="27" t="s">
        <v>251</v>
      </c>
      <c r="K1170" s="27" t="s">
        <v>33</v>
      </c>
      <c r="L1170" s="27" t="s">
        <v>6065</v>
      </c>
      <c r="M1170" s="27" t="s">
        <v>1495</v>
      </c>
      <c r="N1170" s="28" t="s">
        <v>6066</v>
      </c>
      <c r="O1170" s="27" t="s">
        <v>6067</v>
      </c>
      <c r="P1170" s="27" t="s">
        <v>6068</v>
      </c>
      <c r="Q1170" s="27">
        <v>3</v>
      </c>
      <c r="R1170" s="27" t="s">
        <v>23</v>
      </c>
      <c r="S1170" s="27" t="s">
        <v>91</v>
      </c>
      <c r="T1170" s="27" t="s">
        <v>251</v>
      </c>
      <c r="U1170" s="27" t="s">
        <v>33</v>
      </c>
      <c r="V1170" s="27">
        <v>3</v>
      </c>
      <c r="W1170" s="27" t="s">
        <v>1034</v>
      </c>
      <c r="X1170" s="27" t="s">
        <v>1035</v>
      </c>
      <c r="Y1170" s="27"/>
      <c r="Z1170" s="27" t="s">
        <v>53</v>
      </c>
      <c r="AA1170" s="28"/>
      <c r="AB1170" s="27" t="s">
        <v>6069</v>
      </c>
      <c r="AC1170" s="29"/>
      <c r="AD1170" s="27"/>
      <c r="AE1170" s="27"/>
      <c r="AF1170" s="27">
        <v>46052</v>
      </c>
      <c r="AG1170" s="27"/>
      <c r="AH1170" s="27"/>
      <c r="AI1170" s="27" t="s">
        <v>419</v>
      </c>
      <c r="AJ1170" s="27" t="s">
        <v>134</v>
      </c>
      <c r="AK1170" s="27" t="s">
        <v>1196</v>
      </c>
      <c r="AL1170" s="27" t="s">
        <v>1706</v>
      </c>
      <c r="AM1170" s="27" t="s">
        <v>108</v>
      </c>
      <c r="AN11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0" s="27" t="str">
        <f>TEXT(casesIPO[[#This Row],[Created On]],"yyyy / mm")</f>
        <v>2026 / 02</v>
      </c>
      <c r="AS1170" s="27" t="str">
        <f>casesIPO[[#This Row],[Interaction Type]]</f>
        <v>Return / Replace / Scrap</v>
      </c>
      <c r="AT117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1" spans="1:46" x14ac:dyDescent="0.25">
      <c r="A1171" s="26">
        <v>46080.636469907397</v>
      </c>
      <c r="B1171" s="27" t="s">
        <v>6064</v>
      </c>
      <c r="C1171" s="27" t="s">
        <v>87</v>
      </c>
      <c r="D1171" s="27" t="s">
        <v>88</v>
      </c>
      <c r="E1171" s="27" t="s">
        <v>110</v>
      </c>
      <c r="F1171" s="27"/>
      <c r="G1171" s="27"/>
      <c r="H1171" s="27" t="s">
        <v>23</v>
      </c>
      <c r="I1171" s="27" t="s">
        <v>91</v>
      </c>
      <c r="J1171" s="27" t="s">
        <v>251</v>
      </c>
      <c r="K1171" s="27" t="s">
        <v>33</v>
      </c>
      <c r="L1171" s="27" t="s">
        <v>6065</v>
      </c>
      <c r="M1171" s="27" t="s">
        <v>1495</v>
      </c>
      <c r="N1171" s="28" t="s">
        <v>6066</v>
      </c>
      <c r="O1171" s="27" t="s">
        <v>6067</v>
      </c>
      <c r="P1171" s="27" t="s">
        <v>6068</v>
      </c>
      <c r="Q1171" s="27">
        <v>4</v>
      </c>
      <c r="R1171" s="27" t="s">
        <v>23</v>
      </c>
      <c r="S1171" s="27" t="s">
        <v>91</v>
      </c>
      <c r="T1171" s="27" t="s">
        <v>251</v>
      </c>
      <c r="U1171" s="27" t="s">
        <v>33</v>
      </c>
      <c r="V1171" s="27">
        <v>3</v>
      </c>
      <c r="W1171" s="27" t="s">
        <v>1034</v>
      </c>
      <c r="X1171" s="27" t="s">
        <v>1035</v>
      </c>
      <c r="Y1171" s="27"/>
      <c r="Z1171" s="27" t="s">
        <v>53</v>
      </c>
      <c r="AA1171" s="28"/>
      <c r="AB1171" s="27" t="s">
        <v>6070</v>
      </c>
      <c r="AC1171" s="29"/>
      <c r="AD1171" s="27"/>
      <c r="AE1171" s="27"/>
      <c r="AF1171" s="27">
        <v>46052</v>
      </c>
      <c r="AG1171" s="27"/>
      <c r="AH1171" s="27"/>
      <c r="AI1171" s="27" t="s">
        <v>419</v>
      </c>
      <c r="AJ1171" s="27" t="s">
        <v>134</v>
      </c>
      <c r="AK1171" s="27" t="s">
        <v>1196</v>
      </c>
      <c r="AL1171" s="27" t="s">
        <v>1706</v>
      </c>
      <c r="AM1171" s="27" t="s">
        <v>108</v>
      </c>
      <c r="AN11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1" s="27" t="str">
        <f>TEXT(casesIPO[[#This Row],[Created On]],"yyyy / mm")</f>
        <v>2026 / 02</v>
      </c>
      <c r="AS1171" s="27" t="str">
        <f>casesIPO[[#This Row],[Interaction Type]]</f>
        <v>Return / Replace / Scrap</v>
      </c>
      <c r="AT117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2" spans="1:46" x14ac:dyDescent="0.25">
      <c r="A1172" s="26">
        <v>46080.642013888901</v>
      </c>
      <c r="B1172" s="27" t="s">
        <v>6071</v>
      </c>
      <c r="C1172" s="27" t="s">
        <v>87</v>
      </c>
      <c r="D1172" s="27" t="s">
        <v>88</v>
      </c>
      <c r="E1172" s="27" t="s">
        <v>110</v>
      </c>
      <c r="F1172" s="27"/>
      <c r="G1172" s="27"/>
      <c r="H1172" s="27" t="s">
        <v>23</v>
      </c>
      <c r="I1172" s="27" t="s">
        <v>91</v>
      </c>
      <c r="J1172" s="27" t="s">
        <v>251</v>
      </c>
      <c r="K1172" s="27" t="s">
        <v>33</v>
      </c>
      <c r="L1172" s="27" t="s">
        <v>6072</v>
      </c>
      <c r="M1172" s="27" t="s">
        <v>1495</v>
      </c>
      <c r="N1172" s="28" t="s">
        <v>6073</v>
      </c>
      <c r="O1172" s="27" t="s">
        <v>6074</v>
      </c>
      <c r="P1172" s="27" t="s">
        <v>6075</v>
      </c>
      <c r="Q1172" s="27">
        <v>3</v>
      </c>
      <c r="R1172" s="27" t="s">
        <v>23</v>
      </c>
      <c r="S1172" s="27" t="s">
        <v>91</v>
      </c>
      <c r="T1172" s="27" t="s">
        <v>251</v>
      </c>
      <c r="U1172" s="27" t="s">
        <v>33</v>
      </c>
      <c r="V1172" s="27">
        <v>3</v>
      </c>
      <c r="W1172" s="27" t="s">
        <v>1034</v>
      </c>
      <c r="X1172" s="27" t="s">
        <v>1035</v>
      </c>
      <c r="Y1172" s="27"/>
      <c r="Z1172" s="27" t="s">
        <v>53</v>
      </c>
      <c r="AA1172" s="28"/>
      <c r="AB1172" s="27" t="s">
        <v>6069</v>
      </c>
      <c r="AC1172" s="29"/>
      <c r="AD1172" s="27"/>
      <c r="AE1172" s="27"/>
      <c r="AF1172" s="27">
        <v>46063</v>
      </c>
      <c r="AG1172" s="27"/>
      <c r="AH1172" s="27"/>
      <c r="AI1172" s="27" t="s">
        <v>419</v>
      </c>
      <c r="AJ1172" s="27" t="s">
        <v>134</v>
      </c>
      <c r="AK1172" s="27" t="s">
        <v>1196</v>
      </c>
      <c r="AL1172" s="27" t="s">
        <v>1706</v>
      </c>
      <c r="AM1172" s="27" t="s">
        <v>108</v>
      </c>
      <c r="AN11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2" s="27" t="str">
        <f>TEXT(casesIPO[[#This Row],[Created On]],"yyyy / mm")</f>
        <v>2026 / 02</v>
      </c>
      <c r="AS1172" s="27" t="str">
        <f>casesIPO[[#This Row],[Interaction Type]]</f>
        <v>Return / Replace / Scrap</v>
      </c>
      <c r="AT117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3" spans="1:46" x14ac:dyDescent="0.25">
      <c r="A1173" s="26">
        <v>46080.642013888901</v>
      </c>
      <c r="B1173" s="27" t="s">
        <v>6071</v>
      </c>
      <c r="C1173" s="27" t="s">
        <v>87</v>
      </c>
      <c r="D1173" s="27" t="s">
        <v>88</v>
      </c>
      <c r="E1173" s="27" t="s">
        <v>110</v>
      </c>
      <c r="F1173" s="27"/>
      <c r="G1173" s="27"/>
      <c r="H1173" s="27" t="s">
        <v>23</v>
      </c>
      <c r="I1173" s="27" t="s">
        <v>91</v>
      </c>
      <c r="J1173" s="27" t="s">
        <v>251</v>
      </c>
      <c r="K1173" s="27" t="s">
        <v>33</v>
      </c>
      <c r="L1173" s="27" t="s">
        <v>6072</v>
      </c>
      <c r="M1173" s="27" t="s">
        <v>1495</v>
      </c>
      <c r="N1173" s="28" t="s">
        <v>6073</v>
      </c>
      <c r="O1173" s="27" t="s">
        <v>6074</v>
      </c>
      <c r="P1173" s="27" t="s">
        <v>6075</v>
      </c>
      <c r="Q1173" s="27">
        <v>4</v>
      </c>
      <c r="R1173" s="27" t="s">
        <v>23</v>
      </c>
      <c r="S1173" s="27" t="s">
        <v>91</v>
      </c>
      <c r="T1173" s="27" t="s">
        <v>251</v>
      </c>
      <c r="U1173" s="27" t="s">
        <v>33</v>
      </c>
      <c r="V1173" s="27">
        <v>3</v>
      </c>
      <c r="W1173" s="27" t="s">
        <v>1034</v>
      </c>
      <c r="X1173" s="27" t="s">
        <v>1035</v>
      </c>
      <c r="Y1173" s="27"/>
      <c r="Z1173" s="27" t="s">
        <v>53</v>
      </c>
      <c r="AA1173" s="28"/>
      <c r="AB1173" s="27" t="s">
        <v>6070</v>
      </c>
      <c r="AC1173" s="29"/>
      <c r="AD1173" s="27"/>
      <c r="AE1173" s="27"/>
      <c r="AF1173" s="27">
        <v>46063</v>
      </c>
      <c r="AG1173" s="27"/>
      <c r="AH1173" s="27"/>
      <c r="AI1173" s="27" t="s">
        <v>419</v>
      </c>
      <c r="AJ1173" s="27" t="s">
        <v>134</v>
      </c>
      <c r="AK1173" s="27" t="s">
        <v>1196</v>
      </c>
      <c r="AL1173" s="27" t="s">
        <v>1706</v>
      </c>
      <c r="AM1173" s="27" t="s">
        <v>108</v>
      </c>
      <c r="AN11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3" s="27" t="str">
        <f>TEXT(casesIPO[[#This Row],[Created On]],"yyyy / mm")</f>
        <v>2026 / 02</v>
      </c>
      <c r="AS1173" s="27" t="str">
        <f>casesIPO[[#This Row],[Interaction Type]]</f>
        <v>Return / Replace / Scrap</v>
      </c>
      <c r="AT11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4" spans="1:46" x14ac:dyDescent="0.25">
      <c r="A1174" s="26">
        <v>46080.642013888901</v>
      </c>
      <c r="B1174" s="27" t="s">
        <v>6071</v>
      </c>
      <c r="C1174" s="27" t="s">
        <v>87</v>
      </c>
      <c r="D1174" s="27" t="s">
        <v>88</v>
      </c>
      <c r="E1174" s="27" t="s">
        <v>110</v>
      </c>
      <c r="F1174" s="27"/>
      <c r="G1174" s="27"/>
      <c r="H1174" s="27" t="s">
        <v>23</v>
      </c>
      <c r="I1174" s="27" t="s">
        <v>91</v>
      </c>
      <c r="J1174" s="27" t="s">
        <v>251</v>
      </c>
      <c r="K1174" s="27" t="s">
        <v>33</v>
      </c>
      <c r="L1174" s="27" t="s">
        <v>6072</v>
      </c>
      <c r="M1174" s="27" t="s">
        <v>1495</v>
      </c>
      <c r="N1174" s="28" t="s">
        <v>6073</v>
      </c>
      <c r="O1174" s="27" t="s">
        <v>6074</v>
      </c>
      <c r="P1174" s="27" t="s">
        <v>6075</v>
      </c>
      <c r="Q1174" s="27">
        <v>8</v>
      </c>
      <c r="R1174" s="27" t="s">
        <v>23</v>
      </c>
      <c r="S1174" s="27" t="s">
        <v>91</v>
      </c>
      <c r="T1174" s="27" t="s">
        <v>251</v>
      </c>
      <c r="U1174" s="27" t="s">
        <v>33</v>
      </c>
      <c r="V1174" s="27">
        <v>3</v>
      </c>
      <c r="W1174" s="27" t="s">
        <v>1034</v>
      </c>
      <c r="X1174" s="27" t="s">
        <v>1035</v>
      </c>
      <c r="Y1174" s="27"/>
      <c r="Z1174" s="27" t="s">
        <v>53</v>
      </c>
      <c r="AA1174" s="28"/>
      <c r="AB1174" s="27" t="s">
        <v>6069</v>
      </c>
      <c r="AC1174" s="29"/>
      <c r="AD1174" s="27"/>
      <c r="AE1174" s="27"/>
      <c r="AF1174" s="27">
        <v>46063</v>
      </c>
      <c r="AG1174" s="27"/>
      <c r="AH1174" s="27"/>
      <c r="AI1174" s="27" t="s">
        <v>419</v>
      </c>
      <c r="AJ1174" s="27" t="s">
        <v>134</v>
      </c>
      <c r="AK1174" s="27" t="s">
        <v>1196</v>
      </c>
      <c r="AL1174" s="27" t="s">
        <v>1706</v>
      </c>
      <c r="AM1174" s="27" t="s">
        <v>108</v>
      </c>
      <c r="AN11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4" s="27" t="str">
        <f>TEXT(casesIPO[[#This Row],[Created On]],"yyyy / mm")</f>
        <v>2026 / 02</v>
      </c>
      <c r="AS1174" s="27" t="str">
        <f>casesIPO[[#This Row],[Interaction Type]]</f>
        <v>Return / Replace / Scrap</v>
      </c>
      <c r="AT11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5" spans="1:46" x14ac:dyDescent="0.25">
      <c r="A1175" s="26">
        <v>46080.642013888901</v>
      </c>
      <c r="B1175" s="27" t="s">
        <v>6071</v>
      </c>
      <c r="C1175" s="27" t="s">
        <v>87</v>
      </c>
      <c r="D1175" s="27" t="s">
        <v>88</v>
      </c>
      <c r="E1175" s="27" t="s">
        <v>110</v>
      </c>
      <c r="F1175" s="27"/>
      <c r="G1175" s="27"/>
      <c r="H1175" s="27" t="s">
        <v>23</v>
      </c>
      <c r="I1175" s="27" t="s">
        <v>91</v>
      </c>
      <c r="J1175" s="27" t="s">
        <v>251</v>
      </c>
      <c r="K1175" s="27" t="s">
        <v>33</v>
      </c>
      <c r="L1175" s="27" t="s">
        <v>6072</v>
      </c>
      <c r="M1175" s="27" t="s">
        <v>1495</v>
      </c>
      <c r="N1175" s="28" t="s">
        <v>6073</v>
      </c>
      <c r="O1175" s="27" t="s">
        <v>6074</v>
      </c>
      <c r="P1175" s="27" t="s">
        <v>6075</v>
      </c>
      <c r="Q1175" s="27">
        <v>9</v>
      </c>
      <c r="R1175" s="27" t="s">
        <v>23</v>
      </c>
      <c r="S1175" s="27" t="s">
        <v>91</v>
      </c>
      <c r="T1175" s="27" t="s">
        <v>251</v>
      </c>
      <c r="U1175" s="27" t="s">
        <v>33</v>
      </c>
      <c r="V1175" s="27">
        <v>3</v>
      </c>
      <c r="W1175" s="27" t="s">
        <v>1034</v>
      </c>
      <c r="X1175" s="27" t="s">
        <v>1035</v>
      </c>
      <c r="Y1175" s="27"/>
      <c r="Z1175" s="27" t="s">
        <v>53</v>
      </c>
      <c r="AA1175" s="28"/>
      <c r="AB1175" s="27" t="s">
        <v>6070</v>
      </c>
      <c r="AC1175" s="29"/>
      <c r="AD1175" s="27"/>
      <c r="AE1175" s="27"/>
      <c r="AF1175" s="27">
        <v>46063</v>
      </c>
      <c r="AG1175" s="27"/>
      <c r="AH1175" s="27"/>
      <c r="AI1175" s="27" t="s">
        <v>419</v>
      </c>
      <c r="AJ1175" s="27" t="s">
        <v>134</v>
      </c>
      <c r="AK1175" s="27" t="s">
        <v>1196</v>
      </c>
      <c r="AL1175" s="27" t="s">
        <v>1706</v>
      </c>
      <c r="AM1175" s="27" t="s">
        <v>108</v>
      </c>
      <c r="AN11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5" s="27" t="str">
        <f>TEXT(casesIPO[[#This Row],[Created On]],"yyyy / mm")</f>
        <v>2026 / 02</v>
      </c>
      <c r="AS1175" s="27" t="str">
        <f>casesIPO[[#This Row],[Interaction Type]]</f>
        <v>Return / Replace / Scrap</v>
      </c>
      <c r="AT11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6" spans="1:46" x14ac:dyDescent="0.25">
      <c r="A1176" s="26">
        <v>46076.512465277803</v>
      </c>
      <c r="B1176" s="27" t="s">
        <v>6076</v>
      </c>
      <c r="C1176" s="27" t="s">
        <v>87</v>
      </c>
      <c r="D1176" s="27" t="s">
        <v>88</v>
      </c>
      <c r="E1176" s="27" t="s">
        <v>62</v>
      </c>
      <c r="F1176" s="27"/>
      <c r="G1176" s="27"/>
      <c r="H1176" s="27" t="s">
        <v>14</v>
      </c>
      <c r="I1176" s="27" t="s">
        <v>182</v>
      </c>
      <c r="J1176" s="27" t="s">
        <v>1402</v>
      </c>
      <c r="K1176" s="27" t="s">
        <v>34</v>
      </c>
      <c r="L1176" s="27" t="s">
        <v>6077</v>
      </c>
      <c r="M1176" s="27" t="s">
        <v>412</v>
      </c>
      <c r="N1176" s="28" t="s">
        <v>6078</v>
      </c>
      <c r="O1176" s="27" t="s">
        <v>6079</v>
      </c>
      <c r="P1176" s="27" t="s">
        <v>6080</v>
      </c>
      <c r="Q1176" s="27">
        <v>1</v>
      </c>
      <c r="R1176" s="27" t="s">
        <v>14</v>
      </c>
      <c r="S1176" s="27" t="s">
        <v>182</v>
      </c>
      <c r="T1176" s="27" t="s">
        <v>1402</v>
      </c>
      <c r="U1176" s="27" t="s">
        <v>34</v>
      </c>
      <c r="V1176" s="27">
        <v>1</v>
      </c>
      <c r="W1176" s="27" t="s">
        <v>416</v>
      </c>
      <c r="X1176" s="27" t="s">
        <v>417</v>
      </c>
      <c r="Y1176" s="27"/>
      <c r="Z1176" s="27" t="s">
        <v>53</v>
      </c>
      <c r="AA1176" s="28"/>
      <c r="AB1176" s="27" t="s">
        <v>6081</v>
      </c>
      <c r="AC1176" s="29"/>
      <c r="AD1176" s="27"/>
      <c r="AE1176" s="27"/>
      <c r="AF1176" s="27">
        <v>46034.791666666701</v>
      </c>
      <c r="AG1176" s="27"/>
      <c r="AH1176" s="27"/>
      <c r="AI1176" s="27" t="s">
        <v>419</v>
      </c>
      <c r="AJ1176" s="27" t="s">
        <v>134</v>
      </c>
      <c r="AK1176" s="27" t="s">
        <v>106</v>
      </c>
      <c r="AL1176" s="27" t="s">
        <v>1196</v>
      </c>
      <c r="AM1176" s="27" t="s">
        <v>108</v>
      </c>
      <c r="AN11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6" s="27" t="str">
        <f>TEXT(casesIPO[[#This Row],[Created On]],"yyyy / mm")</f>
        <v>2026 / 02</v>
      </c>
      <c r="AS1176" s="27" t="str">
        <f>casesIPO[[#This Row],[Interaction Type]]</f>
        <v>Return / Replace / Scrap</v>
      </c>
      <c r="AT11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7" spans="1:46" x14ac:dyDescent="0.25">
      <c r="A1177" s="26">
        <v>46076.512465277803</v>
      </c>
      <c r="B1177" s="27" t="s">
        <v>6076</v>
      </c>
      <c r="C1177" s="27" t="s">
        <v>87</v>
      </c>
      <c r="D1177" s="27" t="s">
        <v>88</v>
      </c>
      <c r="E1177" s="27" t="s">
        <v>62</v>
      </c>
      <c r="F1177" s="27"/>
      <c r="G1177" s="27"/>
      <c r="H1177" s="27" t="s">
        <v>14</v>
      </c>
      <c r="I1177" s="27" t="s">
        <v>182</v>
      </c>
      <c r="J1177" s="27" t="s">
        <v>1402</v>
      </c>
      <c r="K1177" s="27" t="s">
        <v>34</v>
      </c>
      <c r="L1177" s="27" t="s">
        <v>6077</v>
      </c>
      <c r="M1177" s="27" t="s">
        <v>412</v>
      </c>
      <c r="N1177" s="28" t="s">
        <v>6078</v>
      </c>
      <c r="O1177" s="27" t="s">
        <v>6079</v>
      </c>
      <c r="P1177" s="27" t="s">
        <v>6080</v>
      </c>
      <c r="Q1177" s="27">
        <v>2</v>
      </c>
      <c r="R1177" s="27" t="s">
        <v>14</v>
      </c>
      <c r="S1177" s="27" t="s">
        <v>182</v>
      </c>
      <c r="T1177" s="27" t="s">
        <v>1402</v>
      </c>
      <c r="U1177" s="27" t="s">
        <v>34</v>
      </c>
      <c r="V1177" s="27">
        <v>11</v>
      </c>
      <c r="W1177" s="27" t="s">
        <v>416</v>
      </c>
      <c r="X1177" s="27" t="s">
        <v>417</v>
      </c>
      <c r="Y1177" s="27"/>
      <c r="Z1177" s="27" t="s">
        <v>53</v>
      </c>
      <c r="AA1177" s="28"/>
      <c r="AB1177" s="27" t="s">
        <v>6082</v>
      </c>
      <c r="AC1177" s="29"/>
      <c r="AD1177" s="27"/>
      <c r="AE1177" s="27"/>
      <c r="AF1177" s="27">
        <v>46034.791666666701</v>
      </c>
      <c r="AG1177" s="27"/>
      <c r="AH1177" s="27"/>
      <c r="AI1177" s="27" t="s">
        <v>419</v>
      </c>
      <c r="AJ1177" s="27" t="s">
        <v>134</v>
      </c>
      <c r="AK1177" s="27" t="s">
        <v>106</v>
      </c>
      <c r="AL1177" s="27" t="s">
        <v>1196</v>
      </c>
      <c r="AM1177" s="27" t="s">
        <v>108</v>
      </c>
      <c r="AN11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7" s="27" t="str">
        <f>TEXT(casesIPO[[#This Row],[Created On]],"yyyy / mm")</f>
        <v>2026 / 02</v>
      </c>
      <c r="AS1177" s="27" t="str">
        <f>casesIPO[[#This Row],[Interaction Type]]</f>
        <v>Return / Replace / Scrap</v>
      </c>
      <c r="AT117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8" spans="1:46" x14ac:dyDescent="0.25">
      <c r="A1178" s="26">
        <v>46076.621087963002</v>
      </c>
      <c r="B1178" s="27" t="s">
        <v>6083</v>
      </c>
      <c r="C1178" s="27" t="s">
        <v>87</v>
      </c>
      <c r="D1178" s="27" t="s">
        <v>194</v>
      </c>
      <c r="E1178" s="27" t="s">
        <v>195</v>
      </c>
      <c r="F1178" s="27"/>
      <c r="G1178" s="27"/>
      <c r="H1178" s="27" t="s">
        <v>12</v>
      </c>
      <c r="I1178" s="27" t="s">
        <v>111</v>
      </c>
      <c r="J1178" s="27" t="s">
        <v>112</v>
      </c>
      <c r="K1178" s="27" t="s">
        <v>33</v>
      </c>
      <c r="L1178" s="27" t="s">
        <v>6084</v>
      </c>
      <c r="M1178" s="27" t="s">
        <v>2717</v>
      </c>
      <c r="N1178" s="28" t="s">
        <v>6085</v>
      </c>
      <c r="O1178" s="27" t="s">
        <v>6086</v>
      </c>
      <c r="P1178" s="27" t="s">
        <v>6087</v>
      </c>
      <c r="Q1178" s="27">
        <v>6</v>
      </c>
      <c r="R1178" s="27"/>
      <c r="S1178" s="27"/>
      <c r="T1178" s="27"/>
      <c r="U1178" s="27"/>
      <c r="V1178" s="27"/>
      <c r="W1178" s="27"/>
      <c r="X1178" s="27"/>
      <c r="Y1178" s="27"/>
      <c r="Z1178" s="27"/>
      <c r="AA1178" s="28"/>
      <c r="AB1178" s="27" t="s">
        <v>6088</v>
      </c>
      <c r="AC1178" s="29"/>
      <c r="AD1178" s="27"/>
      <c r="AE1178" s="27"/>
      <c r="AF1178" s="27"/>
      <c r="AG1178" s="27"/>
      <c r="AH1178" s="27"/>
      <c r="AI1178" s="27" t="s">
        <v>204</v>
      </c>
      <c r="AJ1178" s="27" t="s">
        <v>134</v>
      </c>
      <c r="AK1178" s="27" t="s">
        <v>106</v>
      </c>
      <c r="AL1178" s="27" t="s">
        <v>1946</v>
      </c>
      <c r="AM1178" s="27" t="s">
        <v>108</v>
      </c>
      <c r="AN11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8" s="27" t="str">
        <f>TEXT(casesIPO[[#This Row],[Created On]],"yyyy / mm")</f>
        <v>2026 / 02</v>
      </c>
      <c r="AS1178" s="27" t="str">
        <f>casesIPO[[#This Row],[Interaction Type]]</f>
        <v>Credit / Debit Request</v>
      </c>
      <c r="AT11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79" spans="1:46" x14ac:dyDescent="0.25">
      <c r="A1179" s="26">
        <v>46077.448981481502</v>
      </c>
      <c r="B1179" s="27" t="s">
        <v>6089</v>
      </c>
      <c r="C1179" s="27" t="s">
        <v>87</v>
      </c>
      <c r="D1179" s="27" t="s">
        <v>88</v>
      </c>
      <c r="E1179" s="27" t="s">
        <v>110</v>
      </c>
      <c r="F1179" s="27"/>
      <c r="G1179" s="27"/>
      <c r="H1179" s="27" t="s">
        <v>23</v>
      </c>
      <c r="I1179" s="27" t="s">
        <v>91</v>
      </c>
      <c r="J1179" s="27" t="s">
        <v>437</v>
      </c>
      <c r="K1179" s="27" t="s">
        <v>33</v>
      </c>
      <c r="L1179" s="27" t="s">
        <v>6090</v>
      </c>
      <c r="M1179" s="27" t="s">
        <v>2610</v>
      </c>
      <c r="N1179" s="28" t="s">
        <v>6091</v>
      </c>
      <c r="O1179" s="27" t="s">
        <v>6092</v>
      </c>
      <c r="P1179" s="27" t="s">
        <v>6093</v>
      </c>
      <c r="Q1179" s="27">
        <v>7</v>
      </c>
      <c r="R1179" s="27" t="s">
        <v>23</v>
      </c>
      <c r="S1179" s="27" t="s">
        <v>91</v>
      </c>
      <c r="T1179" s="27" t="s">
        <v>437</v>
      </c>
      <c r="U1179" s="27" t="s">
        <v>33</v>
      </c>
      <c r="V1179" s="27">
        <v>9</v>
      </c>
      <c r="W1179" s="27" t="s">
        <v>155</v>
      </c>
      <c r="X1179" s="27" t="s">
        <v>156</v>
      </c>
      <c r="Y1179" s="27"/>
      <c r="Z1179" s="27" t="s">
        <v>101</v>
      </c>
      <c r="AA1179" s="28"/>
      <c r="AB1179" s="27" t="s">
        <v>6094</v>
      </c>
      <c r="AC1179" s="29"/>
      <c r="AD1179" s="27"/>
      <c r="AE1179" s="27"/>
      <c r="AF1179" s="27">
        <v>46064</v>
      </c>
      <c r="AG1179" s="27"/>
      <c r="AH1179" s="27"/>
      <c r="AI1179" s="27" t="s">
        <v>104</v>
      </c>
      <c r="AJ1179" s="27" t="s">
        <v>105</v>
      </c>
      <c r="AK1179" s="27" t="s">
        <v>106</v>
      </c>
      <c r="AL1179" s="27" t="s">
        <v>1196</v>
      </c>
      <c r="AM1179" s="27" t="s">
        <v>108</v>
      </c>
      <c r="AN11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9" s="27" t="str">
        <f>TEXT(casesIPO[[#This Row],[Created On]],"yyyy / mm")</f>
        <v>2026 / 02</v>
      </c>
      <c r="AS1179" s="27" t="str">
        <f>casesIPO[[#This Row],[Interaction Type]]</f>
        <v>Return / Replace / Scrap</v>
      </c>
      <c r="AT117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0" spans="1:46" x14ac:dyDescent="0.25">
      <c r="A1180" s="26">
        <v>46077.448981481502</v>
      </c>
      <c r="B1180" s="27" t="s">
        <v>6089</v>
      </c>
      <c r="C1180" s="27" t="s">
        <v>87</v>
      </c>
      <c r="D1180" s="27" t="s">
        <v>88</v>
      </c>
      <c r="E1180" s="27" t="s">
        <v>110</v>
      </c>
      <c r="F1180" s="27"/>
      <c r="G1180" s="27"/>
      <c r="H1180" s="27" t="s">
        <v>23</v>
      </c>
      <c r="I1180" s="27" t="s">
        <v>91</v>
      </c>
      <c r="J1180" s="27" t="s">
        <v>437</v>
      </c>
      <c r="K1180" s="27" t="s">
        <v>33</v>
      </c>
      <c r="L1180" s="27" t="s">
        <v>6090</v>
      </c>
      <c r="M1180" s="27" t="s">
        <v>2610</v>
      </c>
      <c r="N1180" s="28" t="s">
        <v>6091</v>
      </c>
      <c r="O1180" s="27" t="s">
        <v>6092</v>
      </c>
      <c r="P1180" s="27" t="s">
        <v>6093</v>
      </c>
      <c r="Q1180" s="27">
        <v>8</v>
      </c>
      <c r="R1180" s="27" t="s">
        <v>23</v>
      </c>
      <c r="S1180" s="27" t="s">
        <v>91</v>
      </c>
      <c r="T1180" s="27" t="s">
        <v>437</v>
      </c>
      <c r="U1180" s="27" t="s">
        <v>33</v>
      </c>
      <c r="V1180" s="27">
        <v>1</v>
      </c>
      <c r="W1180" s="27" t="s">
        <v>155</v>
      </c>
      <c r="X1180" s="27" t="s">
        <v>156</v>
      </c>
      <c r="Y1180" s="27"/>
      <c r="Z1180" s="27" t="s">
        <v>101</v>
      </c>
      <c r="AA1180" s="28"/>
      <c r="AB1180" s="27" t="s">
        <v>6095</v>
      </c>
      <c r="AC1180" s="29"/>
      <c r="AD1180" s="27"/>
      <c r="AE1180" s="27"/>
      <c r="AF1180" s="27">
        <v>46064</v>
      </c>
      <c r="AG1180" s="27"/>
      <c r="AH1180" s="27"/>
      <c r="AI1180" s="27" t="s">
        <v>104</v>
      </c>
      <c r="AJ1180" s="27" t="s">
        <v>105</v>
      </c>
      <c r="AK1180" s="27" t="s">
        <v>106</v>
      </c>
      <c r="AL1180" s="27" t="s">
        <v>1196</v>
      </c>
      <c r="AM1180" s="27" t="s">
        <v>108</v>
      </c>
      <c r="AN11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0" s="27" t="str">
        <f>TEXT(casesIPO[[#This Row],[Created On]],"yyyy / mm")</f>
        <v>2026 / 02</v>
      </c>
      <c r="AS1180" s="27" t="str">
        <f>casesIPO[[#This Row],[Interaction Type]]</f>
        <v>Return / Replace / Scrap</v>
      </c>
      <c r="AT11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1" spans="1:46" x14ac:dyDescent="0.25">
      <c r="A1181" s="26">
        <v>46077.590150463002</v>
      </c>
      <c r="B1181" s="27" t="s">
        <v>6096</v>
      </c>
      <c r="C1181" s="27" t="s">
        <v>87</v>
      </c>
      <c r="D1181" s="27" t="s">
        <v>88</v>
      </c>
      <c r="E1181" s="27" t="s">
        <v>110</v>
      </c>
      <c r="F1181" s="27"/>
      <c r="G1181" s="27"/>
      <c r="H1181" s="27" t="s">
        <v>5390</v>
      </c>
      <c r="I1181" s="27" t="s">
        <v>111</v>
      </c>
      <c r="J1181" s="27" t="s">
        <v>5391</v>
      </c>
      <c r="K1181" s="27" t="s">
        <v>33</v>
      </c>
      <c r="L1181" s="27" t="s">
        <v>6097</v>
      </c>
      <c r="M1181" s="27" t="s">
        <v>6098</v>
      </c>
      <c r="N1181" s="28" t="s">
        <v>6099</v>
      </c>
      <c r="O1181" s="27" t="s">
        <v>6100</v>
      </c>
      <c r="P1181" s="27" t="s">
        <v>6101</v>
      </c>
      <c r="Q1181" s="27"/>
      <c r="R1181" s="27" t="s">
        <v>5390</v>
      </c>
      <c r="S1181" s="27" t="s">
        <v>111</v>
      </c>
      <c r="T1181" s="27" t="s">
        <v>5391</v>
      </c>
      <c r="U1181" s="27" t="s">
        <v>33</v>
      </c>
      <c r="V1181" s="27">
        <v>8</v>
      </c>
      <c r="W1181" s="27" t="s">
        <v>1034</v>
      </c>
      <c r="X1181" s="27" t="s">
        <v>1035</v>
      </c>
      <c r="Y1181" s="27"/>
      <c r="Z1181" s="27" t="s">
        <v>53</v>
      </c>
      <c r="AA1181" s="28"/>
      <c r="AB1181" s="27"/>
      <c r="AC1181" s="29"/>
      <c r="AD1181" s="27"/>
      <c r="AE1181" s="27"/>
      <c r="AF1181" s="27">
        <v>46029.791666666701</v>
      </c>
      <c r="AG1181" s="27"/>
      <c r="AH1181" s="27"/>
      <c r="AI1181" s="27" t="s">
        <v>104</v>
      </c>
      <c r="AJ1181" s="27" t="s">
        <v>105</v>
      </c>
      <c r="AK1181" s="27" t="s">
        <v>633</v>
      </c>
      <c r="AL1181" s="27" t="s">
        <v>633</v>
      </c>
      <c r="AM1181" s="27" t="s">
        <v>108</v>
      </c>
      <c r="AN11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Soss</v>
      </c>
      <c r="AO11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1" s="27" t="str">
        <f>TEXT(casesIPO[[#This Row],[Created On]],"yyyy / mm")</f>
        <v>2026 / 02</v>
      </c>
      <c r="AS1181" s="27" t="str">
        <f>casesIPO[[#This Row],[Interaction Type]]</f>
        <v>Return / Replace / Scrap</v>
      </c>
      <c r="AT118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82" spans="1:46" x14ac:dyDescent="0.25">
      <c r="A1182" s="26">
        <v>46077.649120370399</v>
      </c>
      <c r="B1182" s="27" t="s">
        <v>6102</v>
      </c>
      <c r="C1182" s="27" t="s">
        <v>87</v>
      </c>
      <c r="D1182" s="27" t="s">
        <v>88</v>
      </c>
      <c r="E1182" s="27" t="s">
        <v>110</v>
      </c>
      <c r="F1182" s="27"/>
      <c r="G1182" s="27"/>
      <c r="H1182" s="27" t="s">
        <v>17</v>
      </c>
      <c r="I1182" s="27" t="s">
        <v>148</v>
      </c>
      <c r="J1182" s="27" t="s">
        <v>149</v>
      </c>
      <c r="K1182" s="27" t="s">
        <v>35</v>
      </c>
      <c r="L1182" s="27" t="s">
        <v>6103</v>
      </c>
      <c r="M1182" s="27" t="s">
        <v>1404</v>
      </c>
      <c r="N1182" s="28" t="s">
        <v>6104</v>
      </c>
      <c r="O1182" s="27" t="s">
        <v>6105</v>
      </c>
      <c r="P1182" s="27" t="s">
        <v>6106</v>
      </c>
      <c r="Q1182" s="27">
        <v>2</v>
      </c>
      <c r="R1182" s="27" t="s">
        <v>17</v>
      </c>
      <c r="S1182" s="27" t="s">
        <v>148</v>
      </c>
      <c r="T1182" s="27" t="s">
        <v>149</v>
      </c>
      <c r="U1182" s="27" t="s">
        <v>35</v>
      </c>
      <c r="V1182" s="27">
        <v>1</v>
      </c>
      <c r="W1182" s="27" t="s">
        <v>155</v>
      </c>
      <c r="X1182" s="27" t="s">
        <v>587</v>
      </c>
      <c r="Y1182" s="27"/>
      <c r="Z1182" s="27" t="s">
        <v>101</v>
      </c>
      <c r="AA1182" s="28"/>
      <c r="AB1182" s="27" t="s">
        <v>6107</v>
      </c>
      <c r="AC1182" s="29"/>
      <c r="AD1182" s="27"/>
      <c r="AE1182" s="27"/>
      <c r="AF1182" s="27">
        <v>45811.833333333299</v>
      </c>
      <c r="AG1182" s="27"/>
      <c r="AH1182" s="27"/>
      <c r="AI1182" s="27" t="s">
        <v>104</v>
      </c>
      <c r="AJ1182" s="27" t="s">
        <v>105</v>
      </c>
      <c r="AK1182" s="27" t="s">
        <v>106</v>
      </c>
      <c r="AL1182" s="27" t="s">
        <v>408</v>
      </c>
      <c r="AM1182" s="27" t="s">
        <v>108</v>
      </c>
      <c r="AN11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2" s="27" t="str">
        <f>TEXT(casesIPO[[#This Row],[Created On]],"yyyy / mm")</f>
        <v>2026 / 02</v>
      </c>
      <c r="AS1182" s="27" t="str">
        <f>casesIPO[[#This Row],[Interaction Type]]</f>
        <v>Return / Replace / Scrap</v>
      </c>
      <c r="AT118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3" spans="1:46" x14ac:dyDescent="0.25">
      <c r="A1183" s="26">
        <v>46078.408067129603</v>
      </c>
      <c r="B1183" s="27" t="s">
        <v>6108</v>
      </c>
      <c r="C1183" s="27" t="s">
        <v>87</v>
      </c>
      <c r="D1183" s="27" t="s">
        <v>88</v>
      </c>
      <c r="E1183" s="27" t="s">
        <v>110</v>
      </c>
      <c r="F1183" s="27"/>
      <c r="G1183" s="27"/>
      <c r="H1183" s="27" t="s">
        <v>24</v>
      </c>
      <c r="I1183" s="27" t="s">
        <v>111</v>
      </c>
      <c r="J1183" s="27" t="s">
        <v>600</v>
      </c>
      <c r="K1183" s="27" t="s">
        <v>33</v>
      </c>
      <c r="L1183" s="27" t="s">
        <v>6109</v>
      </c>
      <c r="M1183" s="27" t="s">
        <v>1316</v>
      </c>
      <c r="N1183" s="28" t="s">
        <v>1317</v>
      </c>
      <c r="O1183" s="27" t="s">
        <v>1318</v>
      </c>
      <c r="P1183" s="27" t="s">
        <v>1319</v>
      </c>
      <c r="Q1183" s="27">
        <v>29</v>
      </c>
      <c r="R1183" s="27" t="s">
        <v>24</v>
      </c>
      <c r="S1183" s="27" t="s">
        <v>111</v>
      </c>
      <c r="T1183" s="27" t="s">
        <v>600</v>
      </c>
      <c r="U1183" s="27" t="s">
        <v>33</v>
      </c>
      <c r="V1183" s="27">
        <v>1</v>
      </c>
      <c r="W1183" s="27" t="s">
        <v>155</v>
      </c>
      <c r="X1183" s="27" t="s">
        <v>156</v>
      </c>
      <c r="Y1183" s="27"/>
      <c r="Z1183" s="27" t="s">
        <v>101</v>
      </c>
      <c r="AA1183" s="28"/>
      <c r="AB1183" s="27" t="s">
        <v>6110</v>
      </c>
      <c r="AC1183" s="29"/>
      <c r="AD1183" s="27"/>
      <c r="AE1183" s="27"/>
      <c r="AF1183" s="27">
        <v>46069.791666666701</v>
      </c>
      <c r="AG1183" s="27"/>
      <c r="AH1183" s="27"/>
      <c r="AI1183" s="27" t="s">
        <v>104</v>
      </c>
      <c r="AJ1183" s="27" t="s">
        <v>105</v>
      </c>
      <c r="AK1183" s="27" t="s">
        <v>106</v>
      </c>
      <c r="AL1183" s="27" t="s">
        <v>122</v>
      </c>
      <c r="AM1183" s="27" t="s">
        <v>108</v>
      </c>
      <c r="AN11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1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3" s="27" t="str">
        <f>TEXT(casesIPO[[#This Row],[Created On]],"yyyy / mm")</f>
        <v>2026 / 02</v>
      </c>
      <c r="AS1183" s="27" t="str">
        <f>casesIPO[[#This Row],[Interaction Type]]</f>
        <v>Return / Replace / Scrap</v>
      </c>
      <c r="AT11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4" spans="1:46" x14ac:dyDescent="0.25">
      <c r="A1184" s="26">
        <v>46078.416122685201</v>
      </c>
      <c r="B1184" s="27" t="s">
        <v>6111</v>
      </c>
      <c r="C1184" s="27" t="s">
        <v>87</v>
      </c>
      <c r="D1184" s="27" t="s">
        <v>88</v>
      </c>
      <c r="E1184" s="27" t="s">
        <v>89</v>
      </c>
      <c r="F1184" s="27"/>
      <c r="G1184" s="27" t="s">
        <v>90</v>
      </c>
      <c r="H1184" s="27" t="s">
        <v>18</v>
      </c>
      <c r="I1184" s="27" t="s">
        <v>460</v>
      </c>
      <c r="J1184" s="27" t="s">
        <v>996</v>
      </c>
      <c r="K1184" s="27" t="s">
        <v>32</v>
      </c>
      <c r="L1184" s="27" t="s">
        <v>6112</v>
      </c>
      <c r="M1184" s="27" t="s">
        <v>6113</v>
      </c>
      <c r="N1184" s="28" t="s">
        <v>4115</v>
      </c>
      <c r="O1184" s="27" t="s">
        <v>6114</v>
      </c>
      <c r="P1184" s="27"/>
      <c r="Q1184" s="27">
        <v>1</v>
      </c>
      <c r="R1184" s="27" t="s">
        <v>18</v>
      </c>
      <c r="S1184" s="27" t="s">
        <v>460</v>
      </c>
      <c r="T1184" s="27" t="s">
        <v>996</v>
      </c>
      <c r="U1184" s="27" t="s">
        <v>32</v>
      </c>
      <c r="V1184" s="27">
        <v>1</v>
      </c>
      <c r="W1184" s="27" t="s">
        <v>266</v>
      </c>
      <c r="X1184" s="27" t="s">
        <v>175</v>
      </c>
      <c r="Y1184" s="27" t="s">
        <v>2818</v>
      </c>
      <c r="Z1184" s="27" t="s">
        <v>101</v>
      </c>
      <c r="AA1184" s="28"/>
      <c r="AB1184" s="27" t="s">
        <v>3995</v>
      </c>
      <c r="AC1184" s="29" t="s">
        <v>679</v>
      </c>
      <c r="AD1184" s="27"/>
      <c r="AE1184" s="27"/>
      <c r="AF1184" s="27"/>
      <c r="AG1184" s="27">
        <v>46077</v>
      </c>
      <c r="AH1184" s="27"/>
      <c r="AI1184" s="27" t="s">
        <v>104</v>
      </c>
      <c r="AJ1184" s="27" t="s">
        <v>105</v>
      </c>
      <c r="AK1184" s="27" t="s">
        <v>6115</v>
      </c>
      <c r="AL1184" s="27" t="s">
        <v>146</v>
      </c>
      <c r="AM1184" s="27" t="s">
        <v>108</v>
      </c>
      <c r="AN11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1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Response from Reader</v>
      </c>
      <c r="AR1184" s="27" t="str">
        <f>TEXT(casesIPO[[#This Row],[Created On]],"yyyy / mm")</f>
        <v>2026 / 02</v>
      </c>
      <c r="AS1184" s="27" t="str">
        <f>casesIPO[[#This Row],[Interaction Type]]</f>
        <v>Return / Replace / Scrap</v>
      </c>
      <c r="AT118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5" spans="1:46" x14ac:dyDescent="0.25">
      <c r="A1185" s="26">
        <v>46078.430717592601</v>
      </c>
      <c r="B1185" s="27" t="s">
        <v>6116</v>
      </c>
      <c r="C1185" s="27" t="s">
        <v>87</v>
      </c>
      <c r="D1185" s="27" t="s">
        <v>88</v>
      </c>
      <c r="E1185" s="27" t="s">
        <v>110</v>
      </c>
      <c r="F1185" s="27"/>
      <c r="G1185" s="27" t="s">
        <v>90</v>
      </c>
      <c r="H1185" s="27" t="s">
        <v>22</v>
      </c>
      <c r="I1185" s="27" t="s">
        <v>124</v>
      </c>
      <c r="J1185" s="27" t="s">
        <v>1439</v>
      </c>
      <c r="K1185" s="27" t="s">
        <v>30</v>
      </c>
      <c r="L1185" s="27" t="s">
        <v>6117</v>
      </c>
      <c r="M1185" s="27" t="s">
        <v>6118</v>
      </c>
      <c r="N1185" s="28" t="s">
        <v>6119</v>
      </c>
      <c r="O1185" s="27" t="s">
        <v>6120</v>
      </c>
      <c r="P1185" s="27" t="s">
        <v>6121</v>
      </c>
      <c r="Q1185" s="27">
        <v>1</v>
      </c>
      <c r="R1185" s="27" t="s">
        <v>22</v>
      </c>
      <c r="S1185" s="27" t="s">
        <v>124</v>
      </c>
      <c r="T1185" s="27" t="s">
        <v>1439</v>
      </c>
      <c r="U1185" s="27" t="s">
        <v>30</v>
      </c>
      <c r="V1185" s="27">
        <v>1</v>
      </c>
      <c r="W1185" s="27" t="s">
        <v>811</v>
      </c>
      <c r="X1185" s="27" t="s">
        <v>6122</v>
      </c>
      <c r="Y1185" s="27"/>
      <c r="Z1185" s="27" t="s">
        <v>101</v>
      </c>
      <c r="AA1185" s="28"/>
      <c r="AB1185" s="27" t="s">
        <v>6123</v>
      </c>
      <c r="AC1185" s="29" t="s">
        <v>1439</v>
      </c>
      <c r="AD1185" s="27"/>
      <c r="AE1185" s="27"/>
      <c r="AF1185" s="27">
        <v>46066.791666666701</v>
      </c>
      <c r="AG1185" s="27"/>
      <c r="AH1185" s="27"/>
      <c r="AI1185" s="27" t="s">
        <v>104</v>
      </c>
      <c r="AJ1185" s="27" t="s">
        <v>134</v>
      </c>
      <c r="AK1185" s="27" t="s">
        <v>106</v>
      </c>
      <c r="AL1185" s="27" t="s">
        <v>135</v>
      </c>
      <c r="AM1185" s="27" t="s">
        <v>108</v>
      </c>
      <c r="AN11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1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11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Fire Label</v>
      </c>
      <c r="AQ11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5" s="27" t="str">
        <f>TEXT(casesIPO[[#This Row],[Created On]],"yyyy / mm")</f>
        <v>2026 / 02</v>
      </c>
      <c r="AS1185" s="27" t="str">
        <f>casesIPO[[#This Row],[Interaction Type]]</f>
        <v>Return / Replace / Scrap</v>
      </c>
      <c r="AT118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6" spans="1:46" x14ac:dyDescent="0.25">
      <c r="A1186" s="26">
        <v>46078.430717592601</v>
      </c>
      <c r="B1186" s="27" t="s">
        <v>6116</v>
      </c>
      <c r="C1186" s="27" t="s">
        <v>87</v>
      </c>
      <c r="D1186" s="27" t="s">
        <v>88</v>
      </c>
      <c r="E1186" s="27" t="s">
        <v>110</v>
      </c>
      <c r="F1186" s="27"/>
      <c r="G1186" s="27" t="s">
        <v>90</v>
      </c>
      <c r="H1186" s="27" t="s">
        <v>22</v>
      </c>
      <c r="I1186" s="27" t="s">
        <v>124</v>
      </c>
      <c r="J1186" s="27" t="s">
        <v>1439</v>
      </c>
      <c r="K1186" s="27" t="s">
        <v>30</v>
      </c>
      <c r="L1186" s="27" t="s">
        <v>6117</v>
      </c>
      <c r="M1186" s="27" t="s">
        <v>6118</v>
      </c>
      <c r="N1186" s="28" t="s">
        <v>6119</v>
      </c>
      <c r="O1186" s="27" t="s">
        <v>6120</v>
      </c>
      <c r="P1186" s="27" t="s">
        <v>6121</v>
      </c>
      <c r="Q1186" s="27">
        <v>2</v>
      </c>
      <c r="R1186" s="27" t="s">
        <v>22</v>
      </c>
      <c r="S1186" s="27" t="s">
        <v>124</v>
      </c>
      <c r="T1186" s="27" t="s">
        <v>1439</v>
      </c>
      <c r="U1186" s="27" t="s">
        <v>30</v>
      </c>
      <c r="V1186" s="27">
        <v>1</v>
      </c>
      <c r="W1186" s="27" t="s">
        <v>811</v>
      </c>
      <c r="X1186" s="27" t="s">
        <v>6122</v>
      </c>
      <c r="Y1186" s="27"/>
      <c r="Z1186" s="27" t="s">
        <v>101</v>
      </c>
      <c r="AA1186" s="28"/>
      <c r="AB1186" s="27" t="s">
        <v>6123</v>
      </c>
      <c r="AC1186" s="29"/>
      <c r="AD1186" s="27"/>
      <c r="AE1186" s="27"/>
      <c r="AF1186" s="27">
        <v>46066.791666666701</v>
      </c>
      <c r="AG1186" s="27"/>
      <c r="AH1186" s="27"/>
      <c r="AI1186" s="27" t="s">
        <v>104</v>
      </c>
      <c r="AJ1186" s="27" t="s">
        <v>134</v>
      </c>
      <c r="AK1186" s="27" t="s">
        <v>106</v>
      </c>
      <c r="AL1186" s="27" t="s">
        <v>135</v>
      </c>
      <c r="AM1186" s="27" t="s">
        <v>108</v>
      </c>
      <c r="AN11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1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11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Fire Label</v>
      </c>
      <c r="AQ11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6" s="27" t="str">
        <f>TEXT(casesIPO[[#This Row],[Created On]],"yyyy / mm")</f>
        <v>2026 / 02</v>
      </c>
      <c r="AS1186" s="27" t="str">
        <f>casesIPO[[#This Row],[Interaction Type]]</f>
        <v>Return / Replace / Scrap</v>
      </c>
      <c r="AT118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7" spans="1:46" x14ac:dyDescent="0.25">
      <c r="A1187" s="26">
        <v>46078.589849536998</v>
      </c>
      <c r="B1187" s="27" t="s">
        <v>6124</v>
      </c>
      <c r="C1187" s="27" t="s">
        <v>87</v>
      </c>
      <c r="D1187" s="27" t="s">
        <v>88</v>
      </c>
      <c r="E1187" s="27" t="s">
        <v>110</v>
      </c>
      <c r="F1187" s="27"/>
      <c r="G1187" s="27"/>
      <c r="H1187" s="27" t="s">
        <v>17</v>
      </c>
      <c r="I1187" s="27" t="s">
        <v>148</v>
      </c>
      <c r="J1187" s="27" t="s">
        <v>169</v>
      </c>
      <c r="K1187" s="27" t="s">
        <v>35</v>
      </c>
      <c r="L1187" s="27" t="s">
        <v>6125</v>
      </c>
      <c r="M1187" s="27" t="s">
        <v>2672</v>
      </c>
      <c r="N1187" s="28" t="s">
        <v>2673</v>
      </c>
      <c r="O1187" s="27" t="s">
        <v>2674</v>
      </c>
      <c r="P1187" s="27" t="s">
        <v>2675</v>
      </c>
      <c r="Q1187" s="27">
        <v>1</v>
      </c>
      <c r="R1187" s="27" t="s">
        <v>17</v>
      </c>
      <c r="S1187" s="27" t="s">
        <v>148</v>
      </c>
      <c r="T1187" s="27" t="s">
        <v>169</v>
      </c>
      <c r="U1187" s="27" t="s">
        <v>35</v>
      </c>
      <c r="V1187" s="27">
        <v>3</v>
      </c>
      <c r="W1187" s="27" t="s">
        <v>155</v>
      </c>
      <c r="X1187" s="27" t="s">
        <v>156</v>
      </c>
      <c r="Y1187" s="27"/>
      <c r="Z1187" s="27" t="s">
        <v>101</v>
      </c>
      <c r="AA1187" s="28"/>
      <c r="AB1187" s="27" t="s">
        <v>2676</v>
      </c>
      <c r="AC1187" s="29"/>
      <c r="AD1187" s="27"/>
      <c r="AE1187" s="27"/>
      <c r="AF1187" s="27">
        <v>46069.791666666701</v>
      </c>
      <c r="AG1187" s="27"/>
      <c r="AH1187" s="27"/>
      <c r="AI1187" s="27" t="s">
        <v>104</v>
      </c>
      <c r="AJ1187" s="27" t="s">
        <v>105</v>
      </c>
      <c r="AK1187" s="27" t="s">
        <v>106</v>
      </c>
      <c r="AL1187" s="27" t="s">
        <v>803</v>
      </c>
      <c r="AM1187" s="27" t="s">
        <v>108</v>
      </c>
      <c r="AN11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7" s="27" t="str">
        <f>TEXT(casesIPO[[#This Row],[Created On]],"yyyy / mm")</f>
        <v>2026 / 02</v>
      </c>
      <c r="AS1187" s="27" t="str">
        <f>casesIPO[[#This Row],[Interaction Type]]</f>
        <v>Return / Replace / Scrap</v>
      </c>
      <c r="AT118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8" spans="1:46" x14ac:dyDescent="0.25">
      <c r="A1188" s="26">
        <v>46078.704548611102</v>
      </c>
      <c r="B1188" s="27" t="s">
        <v>6126</v>
      </c>
      <c r="C1188" s="27" t="s">
        <v>87</v>
      </c>
      <c r="D1188" s="27" t="s">
        <v>88</v>
      </c>
      <c r="E1188" s="27" t="s">
        <v>89</v>
      </c>
      <c r="F1188" s="27"/>
      <c r="G1188" s="27" t="s">
        <v>90</v>
      </c>
      <c r="H1188" s="27" t="s">
        <v>22</v>
      </c>
      <c r="I1188" s="27" t="s">
        <v>124</v>
      </c>
      <c r="J1188" s="27" t="s">
        <v>125</v>
      </c>
      <c r="K1188" s="27" t="s">
        <v>30</v>
      </c>
      <c r="L1188" s="27" t="s">
        <v>6127</v>
      </c>
      <c r="M1188" s="27" t="s">
        <v>807</v>
      </c>
      <c r="N1188" s="28" t="s">
        <v>6128</v>
      </c>
      <c r="O1188" s="27" t="s">
        <v>6129</v>
      </c>
      <c r="P1188" s="27" t="s">
        <v>6130</v>
      </c>
      <c r="Q1188" s="27">
        <v>34</v>
      </c>
      <c r="R1188" s="27" t="s">
        <v>22</v>
      </c>
      <c r="S1188" s="27" t="s">
        <v>124</v>
      </c>
      <c r="T1188" s="27" t="s">
        <v>125</v>
      </c>
      <c r="U1188" s="27" t="s">
        <v>30</v>
      </c>
      <c r="V1188" s="27">
        <v>1</v>
      </c>
      <c r="W1188" s="27" t="s">
        <v>187</v>
      </c>
      <c r="X1188" s="27" t="s">
        <v>992</v>
      </c>
      <c r="Y1188" s="27"/>
      <c r="Z1188" s="27" t="s">
        <v>101</v>
      </c>
      <c r="AA1188" s="28"/>
      <c r="AB1188" s="27" t="s">
        <v>6131</v>
      </c>
      <c r="AC1188" s="29"/>
      <c r="AD1188" s="27"/>
      <c r="AE1188" s="27"/>
      <c r="AF1188" s="27">
        <v>45918.833333333299</v>
      </c>
      <c r="AG1188" s="27"/>
      <c r="AH1188" s="27"/>
      <c r="AI1188" s="27" t="s">
        <v>204</v>
      </c>
      <c r="AJ1188" s="27" t="s">
        <v>105</v>
      </c>
      <c r="AK1188" s="27" t="s">
        <v>106</v>
      </c>
      <c r="AL1188" s="27" t="s">
        <v>994</v>
      </c>
      <c r="AM1188" s="27" t="s">
        <v>108</v>
      </c>
      <c r="AN11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1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1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Warped</v>
      </c>
      <c r="AQ11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8" s="27" t="str">
        <f>TEXT(casesIPO[[#This Row],[Created On]],"yyyy / mm")</f>
        <v>2026 / 02</v>
      </c>
      <c r="AS1188" s="27" t="str">
        <f>casesIPO[[#This Row],[Interaction Type]]</f>
        <v>Return / Replace / Scrap</v>
      </c>
      <c r="AT118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9" spans="1:46" x14ac:dyDescent="0.25">
      <c r="A1189" s="26">
        <v>46079.4854976852</v>
      </c>
      <c r="B1189" s="27" t="s">
        <v>6132</v>
      </c>
      <c r="C1189" s="27" t="s">
        <v>87</v>
      </c>
      <c r="D1189" s="27" t="s">
        <v>88</v>
      </c>
      <c r="E1189" s="27" t="s">
        <v>110</v>
      </c>
      <c r="F1189" s="27"/>
      <c r="G1189" s="27"/>
      <c r="H1189" s="27" t="s">
        <v>286</v>
      </c>
      <c r="I1189" s="27" t="s">
        <v>148</v>
      </c>
      <c r="J1189" s="27" t="s">
        <v>304</v>
      </c>
      <c r="K1189" s="27" t="s">
        <v>32</v>
      </c>
      <c r="L1189" s="27" t="s">
        <v>6133</v>
      </c>
      <c r="M1189" s="27" t="s">
        <v>1241</v>
      </c>
      <c r="N1189" s="28" t="s">
        <v>6134</v>
      </c>
      <c r="O1189" s="27" t="s">
        <v>6135</v>
      </c>
      <c r="P1189" s="27" t="s">
        <v>6136</v>
      </c>
      <c r="Q1189" s="27">
        <v>1</v>
      </c>
      <c r="R1189" s="27" t="s">
        <v>286</v>
      </c>
      <c r="S1189" s="27" t="s">
        <v>148</v>
      </c>
      <c r="T1189" s="27" t="s">
        <v>304</v>
      </c>
      <c r="U1189" s="27" t="s">
        <v>32</v>
      </c>
      <c r="V1189" s="27">
        <v>1</v>
      </c>
      <c r="W1189" s="27" t="s">
        <v>155</v>
      </c>
      <c r="X1189" s="27" t="s">
        <v>156</v>
      </c>
      <c r="Y1189" s="27"/>
      <c r="Z1189" s="27" t="s">
        <v>101</v>
      </c>
      <c r="AA1189" s="28"/>
      <c r="AB1189" s="27" t="s">
        <v>6137</v>
      </c>
      <c r="AC1189" s="29"/>
      <c r="AD1189" s="27"/>
      <c r="AE1189" s="27"/>
      <c r="AF1189" s="27">
        <v>46075.791666666701</v>
      </c>
      <c r="AG1189" s="27"/>
      <c r="AH1189" s="27"/>
      <c r="AI1189" s="27" t="s">
        <v>104</v>
      </c>
      <c r="AJ1189" s="27" t="s">
        <v>105</v>
      </c>
      <c r="AK1189" s="27" t="s">
        <v>2680</v>
      </c>
      <c r="AL1189" s="27" t="s">
        <v>2680</v>
      </c>
      <c r="AM1189" s="27" t="s">
        <v>299</v>
      </c>
      <c r="AN11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1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9" s="27" t="str">
        <f>TEXT(casesIPO[[#This Row],[Created On]],"yyyy / mm")</f>
        <v>2026 / 02</v>
      </c>
      <c r="AS1189" s="27" t="str">
        <f>casesIPO[[#This Row],[Interaction Type]]</f>
        <v>Return / Replace / Scrap</v>
      </c>
      <c r="AT11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90" spans="1:46" x14ac:dyDescent="0.25">
      <c r="A1190" s="26">
        <v>46079.598645833299</v>
      </c>
      <c r="B1190" s="27" t="s">
        <v>6138</v>
      </c>
      <c r="C1190" s="27" t="s">
        <v>87</v>
      </c>
      <c r="D1190" s="27" t="s">
        <v>88</v>
      </c>
      <c r="E1190" s="27" t="s">
        <v>110</v>
      </c>
      <c r="F1190" s="27"/>
      <c r="G1190" s="27"/>
      <c r="H1190" s="27" t="s">
        <v>22</v>
      </c>
      <c r="I1190" s="27" t="s">
        <v>124</v>
      </c>
      <c r="J1190" s="27" t="s">
        <v>469</v>
      </c>
      <c r="K1190" s="27" t="s">
        <v>30</v>
      </c>
      <c r="L1190" s="27" t="s">
        <v>2268</v>
      </c>
      <c r="M1190" s="27" t="s">
        <v>807</v>
      </c>
      <c r="N1190" s="28" t="s">
        <v>6139</v>
      </c>
      <c r="O1190" s="27" t="s">
        <v>6140</v>
      </c>
      <c r="P1190" s="27" t="s">
        <v>6141</v>
      </c>
      <c r="Q1190" s="27">
        <v>1</v>
      </c>
      <c r="R1190" s="27"/>
      <c r="S1190" s="27"/>
      <c r="T1190" s="27"/>
      <c r="U1190" s="27"/>
      <c r="V1190" s="27">
        <v>2</v>
      </c>
      <c r="W1190" s="27"/>
      <c r="X1190" s="27"/>
      <c r="Y1190" s="27"/>
      <c r="Z1190" s="27"/>
      <c r="AA1190" s="28"/>
      <c r="AB1190" s="27" t="s">
        <v>6142</v>
      </c>
      <c r="AC1190" s="29"/>
      <c r="AD1190" s="27"/>
      <c r="AE1190" s="27"/>
      <c r="AF1190" s="27">
        <v>46050.791666666701</v>
      </c>
      <c r="AG1190" s="27"/>
      <c r="AH1190" s="27"/>
      <c r="AI1190" s="27"/>
      <c r="AJ1190" s="27" t="s">
        <v>134</v>
      </c>
      <c r="AK1190" s="27" t="s">
        <v>106</v>
      </c>
      <c r="AL1190" s="27" t="s">
        <v>106</v>
      </c>
      <c r="AM1190" s="27" t="s">
        <v>108</v>
      </c>
      <c r="AN11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1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0" s="27" t="str">
        <f>TEXT(casesIPO[[#This Row],[Created On]],"yyyy / mm")</f>
        <v>2026 / 02</v>
      </c>
      <c r="AS1190" s="27" t="str">
        <f>casesIPO[[#This Row],[Interaction Type]]</f>
        <v>Return / Replace / Scrap</v>
      </c>
      <c r="AT11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91" spans="1:46" x14ac:dyDescent="0.25">
      <c r="A1191" s="26">
        <v>46079.684085648201</v>
      </c>
      <c r="B1191" s="27" t="s">
        <v>6143</v>
      </c>
      <c r="C1191" s="27" t="s">
        <v>87</v>
      </c>
      <c r="D1191" s="27" t="s">
        <v>88</v>
      </c>
      <c r="E1191" s="27" t="s">
        <v>89</v>
      </c>
      <c r="F1191" s="27"/>
      <c r="G1191" s="27" t="s">
        <v>168</v>
      </c>
      <c r="H1191" s="27" t="s">
        <v>23</v>
      </c>
      <c r="I1191" s="27" t="s">
        <v>91</v>
      </c>
      <c r="J1191" s="27" t="s">
        <v>251</v>
      </c>
      <c r="K1191" s="27" t="s">
        <v>33</v>
      </c>
      <c r="L1191" s="27" t="s">
        <v>6144</v>
      </c>
      <c r="M1191" s="27" t="s">
        <v>6145</v>
      </c>
      <c r="N1191" s="28" t="s">
        <v>6146</v>
      </c>
      <c r="O1191" s="27" t="s">
        <v>6147</v>
      </c>
      <c r="P1191" s="27"/>
      <c r="Q1191" s="27"/>
      <c r="R1191" s="27" t="s">
        <v>23</v>
      </c>
      <c r="S1191" s="27" t="s">
        <v>91</v>
      </c>
      <c r="T1191" s="27" t="s">
        <v>251</v>
      </c>
      <c r="U1191" s="27" t="s">
        <v>33</v>
      </c>
      <c r="V1191" s="27">
        <v>1</v>
      </c>
      <c r="W1191" s="27" t="s">
        <v>98</v>
      </c>
      <c r="X1191" s="27" t="s">
        <v>1148</v>
      </c>
      <c r="Y1191" s="27" t="s">
        <v>1399</v>
      </c>
      <c r="Z1191" s="27" t="s">
        <v>101</v>
      </c>
      <c r="AA1191" s="28"/>
      <c r="AB1191" s="27" t="s">
        <v>6148</v>
      </c>
      <c r="AC1191" s="29" t="s">
        <v>828</v>
      </c>
      <c r="AD1191" s="27"/>
      <c r="AE1191" s="27"/>
      <c r="AF1191" s="27"/>
      <c r="AG1191" s="27">
        <v>46078.083333333299</v>
      </c>
      <c r="AH1191" s="27"/>
      <c r="AI1191" s="27" t="s">
        <v>178</v>
      </c>
      <c r="AJ1191" s="27" t="s">
        <v>134</v>
      </c>
      <c r="AK1191" s="27" t="s">
        <v>6149</v>
      </c>
      <c r="AL1191" s="27" t="s">
        <v>6149</v>
      </c>
      <c r="AM1191" s="27" t="s">
        <v>108</v>
      </c>
      <c r="AN11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11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Release</v>
      </c>
      <c r="AR1191" s="27" t="str">
        <f>TEXT(casesIPO[[#This Row],[Created On]],"yyyy / mm")</f>
        <v>2026 / 02</v>
      </c>
      <c r="AS1191" s="27" t="str">
        <f>casesIPO[[#This Row],[Interaction Type]]</f>
        <v>Return / Replace / Scrap</v>
      </c>
      <c r="AT11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92" spans="1:46" x14ac:dyDescent="0.25">
      <c r="A1192" s="26">
        <v>46079.791655092602</v>
      </c>
      <c r="B1192" s="27" t="s">
        <v>6150</v>
      </c>
      <c r="C1192" s="27" t="s">
        <v>87</v>
      </c>
      <c r="D1192" s="27" t="s">
        <v>88</v>
      </c>
      <c r="E1192" s="27" t="s">
        <v>110</v>
      </c>
      <c r="F1192" s="27"/>
      <c r="G1192" s="27"/>
      <c r="H1192" s="27" t="s">
        <v>23</v>
      </c>
      <c r="I1192" s="27" t="s">
        <v>469</v>
      </c>
      <c r="J1192" s="27" t="s">
        <v>469</v>
      </c>
      <c r="K1192" s="27" t="s">
        <v>33</v>
      </c>
      <c r="L1192" s="27" t="s">
        <v>6151</v>
      </c>
      <c r="M1192" s="27" t="s">
        <v>872</v>
      </c>
      <c r="N1192" s="28" t="s">
        <v>6152</v>
      </c>
      <c r="O1192" s="27" t="s">
        <v>6153</v>
      </c>
      <c r="P1192" s="27" t="s">
        <v>6154</v>
      </c>
      <c r="Q1192" s="27">
        <v>3</v>
      </c>
      <c r="R1192" s="27"/>
      <c r="S1192" s="27"/>
      <c r="T1192" s="27"/>
      <c r="U1192" s="27"/>
      <c r="V1192" s="27">
        <v>47</v>
      </c>
      <c r="W1192" s="27"/>
      <c r="X1192" s="27"/>
      <c r="Y1192" s="27"/>
      <c r="Z1192" s="27"/>
      <c r="AA1192" s="28"/>
      <c r="AB1192" s="27" t="s">
        <v>4257</v>
      </c>
      <c r="AC1192" s="29"/>
      <c r="AD1192" s="27"/>
      <c r="AE1192" s="27"/>
      <c r="AF1192" s="27">
        <v>46075.791666666701</v>
      </c>
      <c r="AG1192" s="27"/>
      <c r="AH1192" s="27"/>
      <c r="AI1192" s="27"/>
      <c r="AJ1192" s="27" t="s">
        <v>134</v>
      </c>
      <c r="AK1192" s="27" t="s">
        <v>106</v>
      </c>
      <c r="AL1192" s="27" t="s">
        <v>106</v>
      </c>
      <c r="AM1192" s="27" t="s">
        <v>108</v>
      </c>
      <c r="AN11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2" s="27" t="str">
        <f>TEXT(casesIPO[[#This Row],[Created On]],"yyyy / mm")</f>
        <v>2026 / 02</v>
      </c>
      <c r="AS1192" s="27" t="str">
        <f>casesIPO[[#This Row],[Interaction Type]]</f>
        <v>Return / Replace / Scrap</v>
      </c>
      <c r="AT119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93" spans="1:46" x14ac:dyDescent="0.25">
      <c r="A1193" s="26">
        <v>46080.4297337963</v>
      </c>
      <c r="B1193" s="27" t="s">
        <v>6155</v>
      </c>
      <c r="C1193" s="27" t="s">
        <v>87</v>
      </c>
      <c r="D1193" s="27" t="s">
        <v>88</v>
      </c>
      <c r="E1193" s="27" t="s">
        <v>89</v>
      </c>
      <c r="F1193" s="27"/>
      <c r="G1193" s="27" t="s">
        <v>90</v>
      </c>
      <c r="H1193" s="27" t="s">
        <v>18</v>
      </c>
      <c r="I1193" s="27" t="s">
        <v>460</v>
      </c>
      <c r="J1193" s="27" t="s">
        <v>461</v>
      </c>
      <c r="K1193" s="27" t="s">
        <v>32</v>
      </c>
      <c r="L1193" s="27" t="s">
        <v>6156</v>
      </c>
      <c r="M1193" s="27" t="s">
        <v>4603</v>
      </c>
      <c r="N1193" s="28" t="s">
        <v>6157</v>
      </c>
      <c r="O1193" s="27" t="s">
        <v>6158</v>
      </c>
      <c r="P1193" s="27" t="s">
        <v>6159</v>
      </c>
      <c r="Q1193" s="27"/>
      <c r="R1193" s="27"/>
      <c r="S1193" s="27"/>
      <c r="T1193" s="27"/>
      <c r="U1193" s="27"/>
      <c r="V1193" s="27">
        <v>1</v>
      </c>
      <c r="W1193" s="27"/>
      <c r="X1193" s="27"/>
      <c r="Y1193" s="27"/>
      <c r="Z1193" s="27"/>
      <c r="AA1193" s="28"/>
      <c r="AB1193" s="27" t="s">
        <v>5672</v>
      </c>
      <c r="AC1193" s="29"/>
      <c r="AD1193" s="27"/>
      <c r="AE1193" s="27"/>
      <c r="AF1193" s="27">
        <v>45925.833333333299</v>
      </c>
      <c r="AG1193" s="27"/>
      <c r="AH1193" s="27"/>
      <c r="AI1193" s="27"/>
      <c r="AJ1193" s="27" t="s">
        <v>134</v>
      </c>
      <c r="AK1193" s="27" t="s">
        <v>106</v>
      </c>
      <c r="AL1193" s="27" t="s">
        <v>106</v>
      </c>
      <c r="AM1193" s="27" t="s">
        <v>108</v>
      </c>
      <c r="AN11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3" s="27" t="str">
        <f>TEXT(casesIPO[[#This Row],[Created On]],"yyyy / mm")</f>
        <v>2026 / 02</v>
      </c>
      <c r="AS1193" s="27" t="str">
        <f>casesIPO[[#This Row],[Interaction Type]]</f>
        <v>Return / Replace / Scrap</v>
      </c>
      <c r="AT11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94" spans="1:46" x14ac:dyDescent="0.25">
      <c r="A1194" s="26">
        <v>46080.433854166702</v>
      </c>
      <c r="B1194" s="27" t="s">
        <v>6160</v>
      </c>
      <c r="C1194" s="27" t="s">
        <v>87</v>
      </c>
      <c r="D1194" s="27" t="s">
        <v>88</v>
      </c>
      <c r="E1194" s="27" t="s">
        <v>110</v>
      </c>
      <c r="F1194" s="27"/>
      <c r="G1194" s="27"/>
      <c r="H1194" s="27" t="s">
        <v>17</v>
      </c>
      <c r="I1194" s="27" t="s">
        <v>148</v>
      </c>
      <c r="J1194" s="27" t="s">
        <v>169</v>
      </c>
      <c r="K1194" s="27" t="s">
        <v>31</v>
      </c>
      <c r="L1194" s="27" t="s">
        <v>6161</v>
      </c>
      <c r="M1194" s="27" t="s">
        <v>1116</v>
      </c>
      <c r="N1194" s="28" t="s">
        <v>6162</v>
      </c>
      <c r="O1194" s="27" t="s">
        <v>6163</v>
      </c>
      <c r="P1194" s="27" t="s">
        <v>6164</v>
      </c>
      <c r="Q1194" s="27"/>
      <c r="R1194" s="27"/>
      <c r="S1194" s="27"/>
      <c r="T1194" s="27"/>
      <c r="U1194" s="27"/>
      <c r="V1194" s="27">
        <v>1</v>
      </c>
      <c r="W1194" s="27"/>
      <c r="X1194" s="27"/>
      <c r="Y1194" s="27"/>
      <c r="Z1194" s="27"/>
      <c r="AA1194" s="28"/>
      <c r="AB1194" s="27" t="s">
        <v>6165</v>
      </c>
      <c r="AC1194" s="29"/>
      <c r="AD1194" s="27"/>
      <c r="AE1194" s="27"/>
      <c r="AF1194" s="27">
        <v>46000.791666666701</v>
      </c>
      <c r="AG1194" s="27"/>
      <c r="AH1194" s="27"/>
      <c r="AI1194" s="27"/>
      <c r="AJ1194" s="27" t="s">
        <v>134</v>
      </c>
      <c r="AK1194" s="27" t="s">
        <v>106</v>
      </c>
      <c r="AL1194" s="27" t="s">
        <v>106</v>
      </c>
      <c r="AM1194" s="27" t="s">
        <v>108</v>
      </c>
      <c r="AN11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4" s="27" t="str">
        <f>TEXT(casesIPO[[#This Row],[Created On]],"yyyy / mm")</f>
        <v>2026 / 02</v>
      </c>
      <c r="AS1194" s="27" t="str">
        <f>casesIPO[[#This Row],[Interaction Type]]</f>
        <v>Return / Replace / Scrap</v>
      </c>
      <c r="AT119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95" spans="1:46" x14ac:dyDescent="0.25">
      <c r="A1195" s="26">
        <v>46080.433854166702</v>
      </c>
      <c r="B1195" s="27" t="s">
        <v>6160</v>
      </c>
      <c r="C1195" s="27" t="s">
        <v>87</v>
      </c>
      <c r="D1195" s="27" t="s">
        <v>88</v>
      </c>
      <c r="E1195" s="27" t="s">
        <v>110</v>
      </c>
      <c r="F1195" s="27"/>
      <c r="G1195" s="27"/>
      <c r="H1195" s="27" t="s">
        <v>17</v>
      </c>
      <c r="I1195" s="27" t="s">
        <v>148</v>
      </c>
      <c r="J1195" s="27" t="s">
        <v>169</v>
      </c>
      <c r="K1195" s="27" t="s">
        <v>31</v>
      </c>
      <c r="L1195" s="27" t="s">
        <v>6161</v>
      </c>
      <c r="M1195" s="27" t="s">
        <v>1116</v>
      </c>
      <c r="N1195" s="28" t="s">
        <v>6162</v>
      </c>
      <c r="O1195" s="27" t="s">
        <v>6163</v>
      </c>
      <c r="P1195" s="27" t="s">
        <v>6164</v>
      </c>
      <c r="Q1195" s="27"/>
      <c r="R1195" s="27"/>
      <c r="S1195" s="27"/>
      <c r="T1195" s="27"/>
      <c r="U1195" s="27"/>
      <c r="V1195" s="27">
        <v>1</v>
      </c>
      <c r="W1195" s="27"/>
      <c r="X1195" s="27"/>
      <c r="Y1195" s="27"/>
      <c r="Z1195" s="27"/>
      <c r="AA1195" s="28"/>
      <c r="AB1195" s="27" t="s">
        <v>6166</v>
      </c>
      <c r="AC1195" s="29"/>
      <c r="AD1195" s="27"/>
      <c r="AE1195" s="27"/>
      <c r="AF1195" s="27">
        <v>45999.791666666701</v>
      </c>
      <c r="AG1195" s="27"/>
      <c r="AH1195" s="27"/>
      <c r="AI1195" s="27"/>
      <c r="AJ1195" s="27" t="s">
        <v>134</v>
      </c>
      <c r="AK1195" s="27" t="s">
        <v>106</v>
      </c>
      <c r="AL1195" s="27" t="s">
        <v>106</v>
      </c>
      <c r="AM1195" s="27" t="s">
        <v>108</v>
      </c>
      <c r="AN11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5" s="27" t="str">
        <f>TEXT(casesIPO[[#This Row],[Created On]],"yyyy / mm")</f>
        <v>2026 / 02</v>
      </c>
      <c r="AS1195" s="27" t="str">
        <f>casesIPO[[#This Row],[Interaction Type]]</f>
        <v>Return / Replace / Scrap</v>
      </c>
      <c r="AT11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96" spans="1:46" x14ac:dyDescent="0.25">
      <c r="A1196" s="26">
        <v>46080.614247685196</v>
      </c>
      <c r="B1196" s="27" t="s">
        <v>6167</v>
      </c>
      <c r="C1196" s="27" t="s">
        <v>87</v>
      </c>
      <c r="D1196" s="27" t="s">
        <v>88</v>
      </c>
      <c r="E1196" s="27" t="s">
        <v>89</v>
      </c>
      <c r="F1196" s="27"/>
      <c r="G1196" s="27" t="s">
        <v>90</v>
      </c>
      <c r="H1196" s="27" t="s">
        <v>18</v>
      </c>
      <c r="I1196" s="27" t="s">
        <v>460</v>
      </c>
      <c r="J1196" s="27" t="s">
        <v>461</v>
      </c>
      <c r="K1196" s="27" t="s">
        <v>31</v>
      </c>
      <c r="L1196" s="27" t="s">
        <v>6168</v>
      </c>
      <c r="M1196" s="27" t="s">
        <v>6169</v>
      </c>
      <c r="N1196" s="28" t="s">
        <v>6170</v>
      </c>
      <c r="O1196" s="27"/>
      <c r="P1196" s="27"/>
      <c r="Q1196" s="27"/>
      <c r="R1196" s="27" t="s">
        <v>18</v>
      </c>
      <c r="S1196" s="27" t="s">
        <v>460</v>
      </c>
      <c r="T1196" s="27" t="s">
        <v>461</v>
      </c>
      <c r="U1196" s="27" t="s">
        <v>31</v>
      </c>
      <c r="V1196" s="27">
        <v>1</v>
      </c>
      <c r="W1196" s="27" t="s">
        <v>266</v>
      </c>
      <c r="X1196" s="27" t="s">
        <v>510</v>
      </c>
      <c r="Y1196" s="27"/>
      <c r="Z1196" s="27" t="s">
        <v>101</v>
      </c>
      <c r="AA1196" s="28"/>
      <c r="AB1196" s="27"/>
      <c r="AC1196" s="29" t="s">
        <v>1930</v>
      </c>
      <c r="AD1196" s="27"/>
      <c r="AE1196" s="27"/>
      <c r="AF1196" s="27"/>
      <c r="AG1196" s="27">
        <v>46079.083333333299</v>
      </c>
      <c r="AH1196" s="27"/>
      <c r="AI1196" s="27" t="s">
        <v>178</v>
      </c>
      <c r="AJ1196" s="27" t="s">
        <v>105</v>
      </c>
      <c r="AK1196" s="27" t="s">
        <v>1924</v>
      </c>
      <c r="AL1196" s="27" t="s">
        <v>1924</v>
      </c>
      <c r="AM1196" s="27" t="s">
        <v>108</v>
      </c>
      <c r="AN11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1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6" s="27" t="str">
        <f>TEXT(casesIPO[[#This Row],[Created On]],"yyyy / mm")</f>
        <v>2026 / 02</v>
      </c>
      <c r="AS1196" s="27" t="str">
        <f>casesIPO[[#This Row],[Interaction Type]]</f>
        <v>Return / Replace / Scrap</v>
      </c>
      <c r="AT119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97" spans="1:46" x14ac:dyDescent="0.25">
      <c r="A1197" s="26">
        <v>46076.461307870399</v>
      </c>
      <c r="B1197" s="27" t="s">
        <v>6171</v>
      </c>
      <c r="C1197" s="27" t="s">
        <v>87</v>
      </c>
      <c r="D1197" s="27" t="s">
        <v>194</v>
      </c>
      <c r="E1197" s="27" t="s">
        <v>195</v>
      </c>
      <c r="F1197" s="27"/>
      <c r="G1197" s="27"/>
      <c r="H1197" s="27" t="s">
        <v>286</v>
      </c>
      <c r="I1197" s="27" t="s">
        <v>148</v>
      </c>
      <c r="J1197" s="27" t="s">
        <v>287</v>
      </c>
      <c r="K1197" s="27" t="s">
        <v>288</v>
      </c>
      <c r="L1197" s="27" t="s">
        <v>6172</v>
      </c>
      <c r="M1197" s="27" t="s">
        <v>1581</v>
      </c>
      <c r="N1197" s="28" t="s">
        <v>6173</v>
      </c>
      <c r="O1197" s="27" t="s">
        <v>6174</v>
      </c>
      <c r="P1197" s="27" t="s">
        <v>6175</v>
      </c>
      <c r="Q1197" s="27">
        <v>1</v>
      </c>
      <c r="R1197" s="27" t="s">
        <v>286</v>
      </c>
      <c r="S1197" s="27" t="s">
        <v>148</v>
      </c>
      <c r="T1197" s="27" t="s">
        <v>287</v>
      </c>
      <c r="U1197" s="27" t="s">
        <v>288</v>
      </c>
      <c r="V1197" s="27">
        <v>32</v>
      </c>
      <c r="W1197" s="27" t="s">
        <v>427</v>
      </c>
      <c r="X1197" s="27" t="s">
        <v>2147</v>
      </c>
      <c r="Y1197" s="27"/>
      <c r="Z1197" s="27" t="s">
        <v>429</v>
      </c>
      <c r="AA1197" s="28"/>
      <c r="AB1197" s="27"/>
      <c r="AC1197" s="29"/>
      <c r="AD1197" s="27"/>
      <c r="AE1197" s="27"/>
      <c r="AF1197" s="27">
        <v>46076.791666666701</v>
      </c>
      <c r="AG1197" s="27"/>
      <c r="AH1197" s="27"/>
      <c r="AI1197" s="27" t="s">
        <v>204</v>
      </c>
      <c r="AJ1197" s="27" t="s">
        <v>134</v>
      </c>
      <c r="AK1197" s="27" t="s">
        <v>2680</v>
      </c>
      <c r="AL1197" s="27" t="s">
        <v>2680</v>
      </c>
      <c r="AM1197" s="27" t="s">
        <v>299</v>
      </c>
      <c r="AN11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1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1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1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7" s="27" t="str">
        <f>TEXT(casesIPO[[#This Row],[Created On]],"yyyy / mm")</f>
        <v>2026 / 02</v>
      </c>
      <c r="AS1197" s="27" t="str">
        <f>casesIPO[[#This Row],[Interaction Type]]</f>
        <v>Credit / Debit Request</v>
      </c>
      <c r="AT11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98" spans="1:46" x14ac:dyDescent="0.25">
      <c r="A1198" s="26">
        <v>46076.461307870399</v>
      </c>
      <c r="B1198" s="27" t="s">
        <v>6171</v>
      </c>
      <c r="C1198" s="27" t="s">
        <v>87</v>
      </c>
      <c r="D1198" s="27" t="s">
        <v>194</v>
      </c>
      <c r="E1198" s="27" t="s">
        <v>195</v>
      </c>
      <c r="F1198" s="27"/>
      <c r="G1198" s="27"/>
      <c r="H1198" s="27" t="s">
        <v>286</v>
      </c>
      <c r="I1198" s="27" t="s">
        <v>148</v>
      </c>
      <c r="J1198" s="27" t="s">
        <v>287</v>
      </c>
      <c r="K1198" s="27" t="s">
        <v>288</v>
      </c>
      <c r="L1198" s="27" t="s">
        <v>6172</v>
      </c>
      <c r="M1198" s="27" t="s">
        <v>1581</v>
      </c>
      <c r="N1198" s="28" t="s">
        <v>6173</v>
      </c>
      <c r="O1198" s="27" t="s">
        <v>6174</v>
      </c>
      <c r="P1198" s="27" t="s">
        <v>6175</v>
      </c>
      <c r="Q1198" s="27">
        <v>2</v>
      </c>
      <c r="R1198" s="27" t="s">
        <v>286</v>
      </c>
      <c r="S1198" s="27" t="s">
        <v>148</v>
      </c>
      <c r="T1198" s="27" t="s">
        <v>287</v>
      </c>
      <c r="U1198" s="27" t="s">
        <v>288</v>
      </c>
      <c r="V1198" s="27">
        <v>480</v>
      </c>
      <c r="W1198" s="27" t="s">
        <v>427</v>
      </c>
      <c r="X1198" s="27" t="s">
        <v>2147</v>
      </c>
      <c r="Y1198" s="27"/>
      <c r="Z1198" s="27" t="s">
        <v>429</v>
      </c>
      <c r="AA1198" s="28"/>
      <c r="AB1198" s="27"/>
      <c r="AC1198" s="29"/>
      <c r="AD1198" s="27"/>
      <c r="AE1198" s="27"/>
      <c r="AF1198" s="27">
        <v>46076.791666666701</v>
      </c>
      <c r="AG1198" s="27"/>
      <c r="AH1198" s="27"/>
      <c r="AI1198" s="27" t="s">
        <v>204</v>
      </c>
      <c r="AJ1198" s="27" t="s">
        <v>134</v>
      </c>
      <c r="AK1198" s="27" t="s">
        <v>2680</v>
      </c>
      <c r="AL1198" s="27" t="s">
        <v>2680</v>
      </c>
      <c r="AM1198" s="27" t="s">
        <v>299</v>
      </c>
      <c r="AN11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1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1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1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8" s="27" t="str">
        <f>TEXT(casesIPO[[#This Row],[Created On]],"yyyy / mm")</f>
        <v>2026 / 02</v>
      </c>
      <c r="AS1198" s="27" t="str">
        <f>casesIPO[[#This Row],[Interaction Type]]</f>
        <v>Credit / Debit Request</v>
      </c>
      <c r="AT11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99" spans="1:46" x14ac:dyDescent="0.25">
      <c r="A1199" s="26">
        <v>46076.461307870399</v>
      </c>
      <c r="B1199" s="27" t="s">
        <v>6171</v>
      </c>
      <c r="C1199" s="27" t="s">
        <v>87</v>
      </c>
      <c r="D1199" s="27" t="s">
        <v>194</v>
      </c>
      <c r="E1199" s="27" t="s">
        <v>195</v>
      </c>
      <c r="F1199" s="27"/>
      <c r="G1199" s="27"/>
      <c r="H1199" s="27" t="s">
        <v>286</v>
      </c>
      <c r="I1199" s="27" t="s">
        <v>148</v>
      </c>
      <c r="J1199" s="27" t="s">
        <v>287</v>
      </c>
      <c r="K1199" s="27" t="s">
        <v>288</v>
      </c>
      <c r="L1199" s="27" t="s">
        <v>6172</v>
      </c>
      <c r="M1199" s="27" t="s">
        <v>1581</v>
      </c>
      <c r="N1199" s="28" t="s">
        <v>6173</v>
      </c>
      <c r="O1199" s="27" t="s">
        <v>6174</v>
      </c>
      <c r="P1199" s="27" t="s">
        <v>6175</v>
      </c>
      <c r="Q1199" s="27">
        <v>4</v>
      </c>
      <c r="R1199" s="27" t="s">
        <v>286</v>
      </c>
      <c r="S1199" s="27" t="s">
        <v>148</v>
      </c>
      <c r="T1199" s="27" t="s">
        <v>287</v>
      </c>
      <c r="U1199" s="27" t="s">
        <v>288</v>
      </c>
      <c r="V1199" s="27">
        <v>480</v>
      </c>
      <c r="W1199" s="27" t="s">
        <v>427</v>
      </c>
      <c r="X1199" s="27" t="s">
        <v>2147</v>
      </c>
      <c r="Y1199" s="27"/>
      <c r="Z1199" s="27" t="s">
        <v>429</v>
      </c>
      <c r="AA1199" s="28"/>
      <c r="AB1199" s="27"/>
      <c r="AC1199" s="29"/>
      <c r="AD1199" s="27"/>
      <c r="AE1199" s="27"/>
      <c r="AF1199" s="27">
        <v>46076.791666666701</v>
      </c>
      <c r="AG1199" s="27"/>
      <c r="AH1199" s="27"/>
      <c r="AI1199" s="27" t="s">
        <v>204</v>
      </c>
      <c r="AJ1199" s="27" t="s">
        <v>134</v>
      </c>
      <c r="AK1199" s="27" t="s">
        <v>2680</v>
      </c>
      <c r="AL1199" s="27" t="s">
        <v>2680</v>
      </c>
      <c r="AM1199" s="27" t="s">
        <v>299</v>
      </c>
      <c r="AN11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1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1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1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9" s="27" t="str">
        <f>TEXT(casesIPO[[#This Row],[Created On]],"yyyy / mm")</f>
        <v>2026 / 02</v>
      </c>
      <c r="AS1199" s="27" t="str">
        <f>casesIPO[[#This Row],[Interaction Type]]</f>
        <v>Credit / Debit Request</v>
      </c>
      <c r="AT11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00" spans="1:46" x14ac:dyDescent="0.25">
      <c r="A1200" s="26">
        <v>46076.461307870399</v>
      </c>
      <c r="B1200" s="27" t="s">
        <v>6171</v>
      </c>
      <c r="C1200" s="27" t="s">
        <v>87</v>
      </c>
      <c r="D1200" s="27" t="s">
        <v>194</v>
      </c>
      <c r="E1200" s="27" t="s">
        <v>195</v>
      </c>
      <c r="F1200" s="27"/>
      <c r="G1200" s="27"/>
      <c r="H1200" s="27" t="s">
        <v>286</v>
      </c>
      <c r="I1200" s="27" t="s">
        <v>148</v>
      </c>
      <c r="J1200" s="27" t="s">
        <v>287</v>
      </c>
      <c r="K1200" s="27" t="s">
        <v>288</v>
      </c>
      <c r="L1200" s="27" t="s">
        <v>6172</v>
      </c>
      <c r="M1200" s="27" t="s">
        <v>1581</v>
      </c>
      <c r="N1200" s="28" t="s">
        <v>6173</v>
      </c>
      <c r="O1200" s="27" t="s">
        <v>6174</v>
      </c>
      <c r="P1200" s="27" t="s">
        <v>6175</v>
      </c>
      <c r="Q1200" s="27">
        <v>5</v>
      </c>
      <c r="R1200" s="27" t="s">
        <v>286</v>
      </c>
      <c r="S1200" s="27" t="s">
        <v>148</v>
      </c>
      <c r="T1200" s="27" t="s">
        <v>287</v>
      </c>
      <c r="U1200" s="27" t="s">
        <v>288</v>
      </c>
      <c r="V1200" s="27">
        <v>48</v>
      </c>
      <c r="W1200" s="27" t="s">
        <v>427</v>
      </c>
      <c r="X1200" s="27" t="s">
        <v>2147</v>
      </c>
      <c r="Y1200" s="27"/>
      <c r="Z1200" s="27" t="s">
        <v>429</v>
      </c>
      <c r="AA1200" s="28"/>
      <c r="AB1200" s="27"/>
      <c r="AC1200" s="29"/>
      <c r="AD1200" s="27"/>
      <c r="AE1200" s="27"/>
      <c r="AF1200" s="27">
        <v>46076.791666666701</v>
      </c>
      <c r="AG1200" s="27"/>
      <c r="AH1200" s="27"/>
      <c r="AI1200" s="27" t="s">
        <v>204</v>
      </c>
      <c r="AJ1200" s="27" t="s">
        <v>134</v>
      </c>
      <c r="AK1200" s="27" t="s">
        <v>2680</v>
      </c>
      <c r="AL1200" s="27" t="s">
        <v>2680</v>
      </c>
      <c r="AM1200" s="27" t="s">
        <v>299</v>
      </c>
      <c r="AN12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2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2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0" s="27" t="str">
        <f>TEXT(casesIPO[[#This Row],[Created On]],"yyyy / mm")</f>
        <v>2026 / 02</v>
      </c>
      <c r="AS1200" s="27" t="str">
        <f>casesIPO[[#This Row],[Interaction Type]]</f>
        <v>Credit / Debit Request</v>
      </c>
      <c r="AT120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01" spans="1:46" x14ac:dyDescent="0.25">
      <c r="A1201" s="26">
        <v>46076.461307870399</v>
      </c>
      <c r="B1201" s="27" t="s">
        <v>6171</v>
      </c>
      <c r="C1201" s="27" t="s">
        <v>87</v>
      </c>
      <c r="D1201" s="27" t="s">
        <v>194</v>
      </c>
      <c r="E1201" s="27" t="s">
        <v>195</v>
      </c>
      <c r="F1201" s="27"/>
      <c r="G1201" s="27"/>
      <c r="H1201" s="27" t="s">
        <v>286</v>
      </c>
      <c r="I1201" s="27" t="s">
        <v>148</v>
      </c>
      <c r="J1201" s="27" t="s">
        <v>287</v>
      </c>
      <c r="K1201" s="27" t="s">
        <v>288</v>
      </c>
      <c r="L1201" s="27" t="s">
        <v>6172</v>
      </c>
      <c r="M1201" s="27" t="s">
        <v>1581</v>
      </c>
      <c r="N1201" s="28" t="s">
        <v>6173</v>
      </c>
      <c r="O1201" s="27" t="s">
        <v>6174</v>
      </c>
      <c r="P1201" s="27" t="s">
        <v>6175</v>
      </c>
      <c r="Q1201" s="27">
        <v>6</v>
      </c>
      <c r="R1201" s="27" t="s">
        <v>286</v>
      </c>
      <c r="S1201" s="27" t="s">
        <v>148</v>
      </c>
      <c r="T1201" s="27" t="s">
        <v>287</v>
      </c>
      <c r="U1201" s="27" t="s">
        <v>288</v>
      </c>
      <c r="V1201" s="27">
        <v>160</v>
      </c>
      <c r="W1201" s="27" t="s">
        <v>427</v>
      </c>
      <c r="X1201" s="27" t="s">
        <v>2147</v>
      </c>
      <c r="Y1201" s="27"/>
      <c r="Z1201" s="27" t="s">
        <v>429</v>
      </c>
      <c r="AA1201" s="28"/>
      <c r="AB1201" s="27"/>
      <c r="AC1201" s="29"/>
      <c r="AD1201" s="27"/>
      <c r="AE1201" s="27"/>
      <c r="AF1201" s="27">
        <v>46076.791666666701</v>
      </c>
      <c r="AG1201" s="27"/>
      <c r="AH1201" s="27"/>
      <c r="AI1201" s="27" t="s">
        <v>204</v>
      </c>
      <c r="AJ1201" s="27" t="s">
        <v>134</v>
      </c>
      <c r="AK1201" s="27" t="s">
        <v>2680</v>
      </c>
      <c r="AL1201" s="27" t="s">
        <v>2680</v>
      </c>
      <c r="AM1201" s="27" t="s">
        <v>299</v>
      </c>
      <c r="AN12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2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2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1" s="27" t="str">
        <f>TEXT(casesIPO[[#This Row],[Created On]],"yyyy / mm")</f>
        <v>2026 / 02</v>
      </c>
      <c r="AS1201" s="27" t="str">
        <f>casesIPO[[#This Row],[Interaction Type]]</f>
        <v>Credit / Debit Request</v>
      </c>
      <c r="AT120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02" spans="1:46" x14ac:dyDescent="0.25">
      <c r="A1202" s="26">
        <v>46076.461307870399</v>
      </c>
      <c r="B1202" s="27" t="s">
        <v>6171</v>
      </c>
      <c r="C1202" s="27" t="s">
        <v>87</v>
      </c>
      <c r="D1202" s="27" t="s">
        <v>194</v>
      </c>
      <c r="E1202" s="27" t="s">
        <v>195</v>
      </c>
      <c r="F1202" s="27"/>
      <c r="G1202" s="27"/>
      <c r="H1202" s="27" t="s">
        <v>286</v>
      </c>
      <c r="I1202" s="27" t="s">
        <v>148</v>
      </c>
      <c r="J1202" s="27" t="s">
        <v>287</v>
      </c>
      <c r="K1202" s="27" t="s">
        <v>288</v>
      </c>
      <c r="L1202" s="27" t="s">
        <v>6172</v>
      </c>
      <c r="M1202" s="27" t="s">
        <v>1581</v>
      </c>
      <c r="N1202" s="28" t="s">
        <v>6173</v>
      </c>
      <c r="O1202" s="27" t="s">
        <v>6174</v>
      </c>
      <c r="P1202" s="27" t="s">
        <v>6175</v>
      </c>
      <c r="Q1202" s="27">
        <v>7</v>
      </c>
      <c r="R1202" s="27" t="s">
        <v>286</v>
      </c>
      <c r="S1202" s="27" t="s">
        <v>148</v>
      </c>
      <c r="T1202" s="27" t="s">
        <v>287</v>
      </c>
      <c r="U1202" s="27" t="s">
        <v>288</v>
      </c>
      <c r="V1202" s="27">
        <v>50</v>
      </c>
      <c r="W1202" s="27" t="s">
        <v>427</v>
      </c>
      <c r="X1202" s="27" t="s">
        <v>2147</v>
      </c>
      <c r="Y1202" s="27"/>
      <c r="Z1202" s="27" t="s">
        <v>429</v>
      </c>
      <c r="AA1202" s="28"/>
      <c r="AB1202" s="27"/>
      <c r="AC1202" s="29"/>
      <c r="AD1202" s="27"/>
      <c r="AE1202" s="27"/>
      <c r="AF1202" s="27">
        <v>46076.791666666701</v>
      </c>
      <c r="AG1202" s="27"/>
      <c r="AH1202" s="27"/>
      <c r="AI1202" s="27" t="s">
        <v>204</v>
      </c>
      <c r="AJ1202" s="27" t="s">
        <v>134</v>
      </c>
      <c r="AK1202" s="27" t="s">
        <v>2680</v>
      </c>
      <c r="AL1202" s="27" t="s">
        <v>2680</v>
      </c>
      <c r="AM1202" s="27" t="s">
        <v>299</v>
      </c>
      <c r="AN12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2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2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2" s="27" t="str">
        <f>TEXT(casesIPO[[#This Row],[Created On]],"yyyy / mm")</f>
        <v>2026 / 02</v>
      </c>
      <c r="AS1202" s="27" t="str">
        <f>casesIPO[[#This Row],[Interaction Type]]</f>
        <v>Credit / Debit Request</v>
      </c>
      <c r="AT12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03" spans="1:46" x14ac:dyDescent="0.25">
      <c r="A1203" s="26">
        <v>46076.461307870399</v>
      </c>
      <c r="B1203" s="27" t="s">
        <v>6171</v>
      </c>
      <c r="C1203" s="27" t="s">
        <v>87</v>
      </c>
      <c r="D1203" s="27" t="s">
        <v>194</v>
      </c>
      <c r="E1203" s="27" t="s">
        <v>195</v>
      </c>
      <c r="F1203" s="27"/>
      <c r="G1203" s="27"/>
      <c r="H1203" s="27" t="s">
        <v>286</v>
      </c>
      <c r="I1203" s="27" t="s">
        <v>148</v>
      </c>
      <c r="J1203" s="27" t="s">
        <v>287</v>
      </c>
      <c r="K1203" s="27" t="s">
        <v>288</v>
      </c>
      <c r="L1203" s="27" t="s">
        <v>6172</v>
      </c>
      <c r="M1203" s="27" t="s">
        <v>1581</v>
      </c>
      <c r="N1203" s="28" t="s">
        <v>6173</v>
      </c>
      <c r="O1203" s="27" t="s">
        <v>6174</v>
      </c>
      <c r="P1203" s="27" t="s">
        <v>6175</v>
      </c>
      <c r="Q1203" s="27">
        <v>8</v>
      </c>
      <c r="R1203" s="27" t="s">
        <v>286</v>
      </c>
      <c r="S1203" s="27" t="s">
        <v>148</v>
      </c>
      <c r="T1203" s="27" t="s">
        <v>287</v>
      </c>
      <c r="U1203" s="27" t="s">
        <v>288</v>
      </c>
      <c r="V1203" s="27">
        <v>50</v>
      </c>
      <c r="W1203" s="27" t="s">
        <v>427</v>
      </c>
      <c r="X1203" s="27" t="s">
        <v>2147</v>
      </c>
      <c r="Y1203" s="27"/>
      <c r="Z1203" s="27" t="s">
        <v>429</v>
      </c>
      <c r="AA1203" s="28"/>
      <c r="AB1203" s="27"/>
      <c r="AC1203" s="29"/>
      <c r="AD1203" s="27"/>
      <c r="AE1203" s="27"/>
      <c r="AF1203" s="27">
        <v>46076.791666666701</v>
      </c>
      <c r="AG1203" s="27"/>
      <c r="AH1203" s="27"/>
      <c r="AI1203" s="27" t="s">
        <v>204</v>
      </c>
      <c r="AJ1203" s="27" t="s">
        <v>134</v>
      </c>
      <c r="AK1203" s="27" t="s">
        <v>2680</v>
      </c>
      <c r="AL1203" s="27" t="s">
        <v>2680</v>
      </c>
      <c r="AM1203" s="27" t="s">
        <v>299</v>
      </c>
      <c r="AN12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2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2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3" s="27" t="str">
        <f>TEXT(casesIPO[[#This Row],[Created On]],"yyyy / mm")</f>
        <v>2026 / 02</v>
      </c>
      <c r="AS1203" s="27" t="str">
        <f>casesIPO[[#This Row],[Interaction Type]]</f>
        <v>Credit / Debit Request</v>
      </c>
      <c r="AT120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04" spans="1:46" x14ac:dyDescent="0.25">
      <c r="A1204" s="26">
        <v>46076.461307870399</v>
      </c>
      <c r="B1204" s="27" t="s">
        <v>6171</v>
      </c>
      <c r="C1204" s="27" t="s">
        <v>87</v>
      </c>
      <c r="D1204" s="27" t="s">
        <v>194</v>
      </c>
      <c r="E1204" s="27" t="s">
        <v>195</v>
      </c>
      <c r="F1204" s="27"/>
      <c r="G1204" s="27"/>
      <c r="H1204" s="27" t="s">
        <v>286</v>
      </c>
      <c r="I1204" s="27" t="s">
        <v>148</v>
      </c>
      <c r="J1204" s="27" t="s">
        <v>287</v>
      </c>
      <c r="K1204" s="27" t="s">
        <v>288</v>
      </c>
      <c r="L1204" s="27" t="s">
        <v>6172</v>
      </c>
      <c r="M1204" s="27" t="s">
        <v>1581</v>
      </c>
      <c r="N1204" s="28" t="s">
        <v>6173</v>
      </c>
      <c r="O1204" s="27" t="s">
        <v>6174</v>
      </c>
      <c r="P1204" s="27" t="s">
        <v>6175</v>
      </c>
      <c r="Q1204" s="27">
        <v>9</v>
      </c>
      <c r="R1204" s="27" t="s">
        <v>286</v>
      </c>
      <c r="S1204" s="27" t="s">
        <v>148</v>
      </c>
      <c r="T1204" s="27" t="s">
        <v>287</v>
      </c>
      <c r="U1204" s="27" t="s">
        <v>288</v>
      </c>
      <c r="V1204" s="27">
        <v>200</v>
      </c>
      <c r="W1204" s="27" t="s">
        <v>427</v>
      </c>
      <c r="X1204" s="27" t="s">
        <v>2147</v>
      </c>
      <c r="Y1204" s="27"/>
      <c r="Z1204" s="27" t="s">
        <v>429</v>
      </c>
      <c r="AA1204" s="28"/>
      <c r="AB1204" s="27"/>
      <c r="AC1204" s="29"/>
      <c r="AD1204" s="27"/>
      <c r="AE1204" s="27"/>
      <c r="AF1204" s="27">
        <v>46076.791666666701</v>
      </c>
      <c r="AG1204" s="27"/>
      <c r="AH1204" s="27"/>
      <c r="AI1204" s="27" t="s">
        <v>204</v>
      </c>
      <c r="AJ1204" s="27" t="s">
        <v>134</v>
      </c>
      <c r="AK1204" s="27" t="s">
        <v>2680</v>
      </c>
      <c r="AL1204" s="27" t="s">
        <v>2680</v>
      </c>
      <c r="AM1204" s="27" t="s">
        <v>299</v>
      </c>
      <c r="AN12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2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2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4" s="27" t="str">
        <f>TEXT(casesIPO[[#This Row],[Created On]],"yyyy / mm")</f>
        <v>2026 / 02</v>
      </c>
      <c r="AS1204" s="27" t="str">
        <f>casesIPO[[#This Row],[Interaction Type]]</f>
        <v>Credit / Debit Request</v>
      </c>
      <c r="AT120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05" spans="1:46" x14ac:dyDescent="0.25">
      <c r="A1205" s="26">
        <v>46076.646932870397</v>
      </c>
      <c r="B1205" s="27" t="s">
        <v>6176</v>
      </c>
      <c r="C1205" s="27" t="s">
        <v>87</v>
      </c>
      <c r="D1205" s="27" t="s">
        <v>88</v>
      </c>
      <c r="E1205" s="27" t="s">
        <v>62</v>
      </c>
      <c r="F1205" s="27"/>
      <c r="G1205" s="27"/>
      <c r="H1205" s="27" t="s">
        <v>15</v>
      </c>
      <c r="I1205" s="27" t="s">
        <v>272</v>
      </c>
      <c r="J1205" s="27" t="s">
        <v>4631</v>
      </c>
      <c r="K1205" s="27" t="s">
        <v>288</v>
      </c>
      <c r="L1205" s="27" t="s">
        <v>6177</v>
      </c>
      <c r="M1205" s="27" t="s">
        <v>360</v>
      </c>
      <c r="N1205" s="28" t="s">
        <v>6178</v>
      </c>
      <c r="O1205" s="27" t="s">
        <v>6179</v>
      </c>
      <c r="P1205" s="27" t="s">
        <v>6180</v>
      </c>
      <c r="Q1205" s="27">
        <v>1</v>
      </c>
      <c r="R1205" s="27" t="s">
        <v>15</v>
      </c>
      <c r="S1205" s="27" t="s">
        <v>272</v>
      </c>
      <c r="T1205" s="27" t="s">
        <v>4631</v>
      </c>
      <c r="U1205" s="27" t="s">
        <v>288</v>
      </c>
      <c r="V1205" s="27">
        <v>6</v>
      </c>
      <c r="W1205" s="27" t="s">
        <v>1852</v>
      </c>
      <c r="X1205" s="27" t="s">
        <v>6181</v>
      </c>
      <c r="Y1205" s="27"/>
      <c r="Z1205" s="27" t="s">
        <v>6182</v>
      </c>
      <c r="AA1205" s="28"/>
      <c r="AB1205" s="27" t="s">
        <v>6183</v>
      </c>
      <c r="AC1205" s="29"/>
      <c r="AD1205" s="27"/>
      <c r="AE1205" s="27"/>
      <c r="AF1205" s="27">
        <v>46072.791666666701</v>
      </c>
      <c r="AG1205" s="27"/>
      <c r="AH1205" s="27"/>
      <c r="AI1205" s="27" t="s">
        <v>419</v>
      </c>
      <c r="AJ1205" s="27" t="s">
        <v>134</v>
      </c>
      <c r="AK1205" s="27" t="s">
        <v>1733</v>
      </c>
      <c r="AL1205" s="27" t="s">
        <v>146</v>
      </c>
      <c r="AM1205" s="27" t="s">
        <v>108</v>
      </c>
      <c r="AN12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Locknetics</v>
      </c>
      <c r="AO12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Change / Cancel Request Not Processed</v>
      </c>
      <c r="AP12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Change / Cancel Request Not Reviewed</v>
      </c>
      <c r="AQ12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5" s="27" t="str">
        <f>TEXT(casesIPO[[#This Row],[Created On]],"yyyy / mm")</f>
        <v>2026 / 02</v>
      </c>
      <c r="AS1205" s="27" t="str">
        <f>casesIPO[[#This Row],[Interaction Type]]</f>
        <v>Return / Replace / Scrap</v>
      </c>
      <c r="AT120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06" spans="1:46" x14ac:dyDescent="0.25">
      <c r="A1206" s="26">
        <v>46076.649675925903</v>
      </c>
      <c r="B1206" s="27" t="s">
        <v>6184</v>
      </c>
      <c r="C1206" s="27" t="s">
        <v>87</v>
      </c>
      <c r="D1206" s="27" t="s">
        <v>88</v>
      </c>
      <c r="E1206" s="27" t="s">
        <v>62</v>
      </c>
      <c r="F1206" s="27"/>
      <c r="G1206" s="27"/>
      <c r="H1206" s="27" t="s">
        <v>15</v>
      </c>
      <c r="I1206" s="27" t="s">
        <v>272</v>
      </c>
      <c r="J1206" s="27" t="s">
        <v>4631</v>
      </c>
      <c r="K1206" s="27" t="s">
        <v>288</v>
      </c>
      <c r="L1206" s="27" t="s">
        <v>6185</v>
      </c>
      <c r="M1206" s="27" t="s">
        <v>360</v>
      </c>
      <c r="N1206" s="28" t="s">
        <v>6186</v>
      </c>
      <c r="O1206" s="27" t="s">
        <v>6187</v>
      </c>
      <c r="P1206" s="27" t="s">
        <v>6188</v>
      </c>
      <c r="Q1206" s="27">
        <v>1</v>
      </c>
      <c r="R1206" s="27" t="s">
        <v>15</v>
      </c>
      <c r="S1206" s="27" t="s">
        <v>272</v>
      </c>
      <c r="T1206" s="27" t="s">
        <v>4631</v>
      </c>
      <c r="U1206" s="27" t="s">
        <v>288</v>
      </c>
      <c r="V1206" s="27">
        <v>6</v>
      </c>
      <c r="W1206" s="27" t="s">
        <v>618</v>
      </c>
      <c r="X1206" s="27" t="s">
        <v>619</v>
      </c>
      <c r="Y1206" s="27"/>
      <c r="Z1206" s="27" t="s">
        <v>53</v>
      </c>
      <c r="AA1206" s="28"/>
      <c r="AB1206" s="27" t="s">
        <v>6183</v>
      </c>
      <c r="AC1206" s="29"/>
      <c r="AD1206" s="27"/>
      <c r="AE1206" s="27"/>
      <c r="AF1206" s="27">
        <v>46070.791666666701</v>
      </c>
      <c r="AG1206" s="27"/>
      <c r="AH1206" s="27"/>
      <c r="AI1206" s="27" t="s">
        <v>419</v>
      </c>
      <c r="AJ1206" s="27" t="s">
        <v>105</v>
      </c>
      <c r="AK1206" s="27" t="s">
        <v>1733</v>
      </c>
      <c r="AL1206" s="27" t="s">
        <v>146</v>
      </c>
      <c r="AM1206" s="27" t="s">
        <v>108</v>
      </c>
      <c r="AN12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Locknetics</v>
      </c>
      <c r="AO12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2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2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6" s="27" t="str">
        <f>TEXT(casesIPO[[#This Row],[Created On]],"yyyy / mm")</f>
        <v>2026 / 02</v>
      </c>
      <c r="AS1206" s="27" t="str">
        <f>casesIPO[[#This Row],[Interaction Type]]</f>
        <v>Return / Replace / Scrap</v>
      </c>
      <c r="AT120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07" spans="1:46" x14ac:dyDescent="0.25">
      <c r="A1207" s="26">
        <v>46078.497777777797</v>
      </c>
      <c r="B1207" s="27" t="s">
        <v>6189</v>
      </c>
      <c r="C1207" s="27" t="s">
        <v>87</v>
      </c>
      <c r="D1207" s="27" t="s">
        <v>88</v>
      </c>
      <c r="E1207" s="27" t="s">
        <v>89</v>
      </c>
      <c r="F1207" s="27"/>
      <c r="G1207" s="27" t="s">
        <v>168</v>
      </c>
      <c r="H1207" s="27" t="s">
        <v>720</v>
      </c>
      <c r="I1207" s="27" t="s">
        <v>148</v>
      </c>
      <c r="J1207" s="27" t="s">
        <v>1888</v>
      </c>
      <c r="K1207" s="27" t="s">
        <v>31</v>
      </c>
      <c r="L1207" s="27" t="s">
        <v>6190</v>
      </c>
      <c r="M1207" s="27" t="s">
        <v>127</v>
      </c>
      <c r="N1207" s="28" t="s">
        <v>6191</v>
      </c>
      <c r="O1207" s="27" t="s">
        <v>6192</v>
      </c>
      <c r="P1207" s="27" t="s">
        <v>6193</v>
      </c>
      <c r="Q1207" s="27">
        <v>11</v>
      </c>
      <c r="R1207" s="27" t="s">
        <v>720</v>
      </c>
      <c r="S1207" s="27" t="s">
        <v>148</v>
      </c>
      <c r="T1207" s="27" t="s">
        <v>1888</v>
      </c>
      <c r="U1207" s="27" t="s">
        <v>31</v>
      </c>
      <c r="V1207" s="27">
        <v>1</v>
      </c>
      <c r="W1207" s="27" t="s">
        <v>98</v>
      </c>
      <c r="X1207" s="27" t="s">
        <v>317</v>
      </c>
      <c r="Y1207" s="27"/>
      <c r="Z1207" s="27" t="s">
        <v>101</v>
      </c>
      <c r="AA1207" s="28"/>
      <c r="AB1207" s="27" t="s">
        <v>6194</v>
      </c>
      <c r="AC1207" s="29" t="s">
        <v>6195</v>
      </c>
      <c r="AD1207" s="27"/>
      <c r="AE1207" s="27"/>
      <c r="AF1207" s="27">
        <v>45912</v>
      </c>
      <c r="AG1207" s="27"/>
      <c r="AH1207" s="27"/>
      <c r="AI1207" s="27" t="s">
        <v>104</v>
      </c>
      <c r="AJ1207" s="27" t="s">
        <v>105</v>
      </c>
      <c r="AK1207" s="27" t="s">
        <v>529</v>
      </c>
      <c r="AL1207" s="27" t="s">
        <v>180</v>
      </c>
      <c r="AM1207" s="27" t="s">
        <v>108</v>
      </c>
      <c r="AN12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2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2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7" s="27" t="str">
        <f>TEXT(casesIPO[[#This Row],[Created On]],"yyyy / mm")</f>
        <v>2026 / 02</v>
      </c>
      <c r="AS1207" s="27" t="str">
        <f>casesIPO[[#This Row],[Interaction Type]]</f>
        <v>Return / Replace / Scrap</v>
      </c>
      <c r="AT12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08" spans="1:46" x14ac:dyDescent="0.25">
      <c r="A1208" s="26">
        <v>46076.421365740702</v>
      </c>
      <c r="B1208" s="27" t="s">
        <v>6196</v>
      </c>
      <c r="C1208" s="27" t="s">
        <v>87</v>
      </c>
      <c r="D1208" s="27" t="s">
        <v>88</v>
      </c>
      <c r="E1208" s="27" t="s">
        <v>110</v>
      </c>
      <c r="F1208" s="27"/>
      <c r="G1208" s="27"/>
      <c r="H1208" s="27" t="s">
        <v>12</v>
      </c>
      <c r="I1208" s="27" t="s">
        <v>111</v>
      </c>
      <c r="J1208" s="27" t="s">
        <v>923</v>
      </c>
      <c r="K1208" s="27" t="s">
        <v>33</v>
      </c>
      <c r="L1208" s="27" t="s">
        <v>6197</v>
      </c>
      <c r="M1208" s="27" t="s">
        <v>6198</v>
      </c>
      <c r="N1208" s="28" t="s">
        <v>6199</v>
      </c>
      <c r="O1208" s="27" t="s">
        <v>6200</v>
      </c>
      <c r="P1208" s="27" t="s">
        <v>6201</v>
      </c>
      <c r="Q1208" s="27"/>
      <c r="R1208" s="27"/>
      <c r="S1208" s="27"/>
      <c r="T1208" s="27"/>
      <c r="U1208" s="27"/>
      <c r="V1208" s="27"/>
      <c r="W1208" s="27"/>
      <c r="X1208" s="27"/>
      <c r="Y1208" s="27"/>
      <c r="Z1208" s="27"/>
      <c r="AA1208" s="28"/>
      <c r="AB1208" s="27"/>
      <c r="AC1208" s="29"/>
      <c r="AD1208" s="27"/>
      <c r="AE1208" s="27"/>
      <c r="AF1208" s="27"/>
      <c r="AG1208" s="27"/>
      <c r="AH1208" s="27"/>
      <c r="AI1208" s="27"/>
      <c r="AJ1208" s="27" t="s">
        <v>134</v>
      </c>
      <c r="AK1208" s="27" t="s">
        <v>122</v>
      </c>
      <c r="AL1208" s="27" t="s">
        <v>122</v>
      </c>
      <c r="AM1208" s="27" t="s">
        <v>108</v>
      </c>
      <c r="AN12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8" s="27" t="str">
        <f>TEXT(casesIPO[[#This Row],[Created On]],"yyyy / mm")</f>
        <v>2026 / 02</v>
      </c>
      <c r="AS1208" s="27" t="str">
        <f>casesIPO[[#This Row],[Interaction Type]]</f>
        <v>Return / Replace / Scrap</v>
      </c>
      <c r="AT120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09" spans="1:46" x14ac:dyDescent="0.25">
      <c r="A1209" s="26">
        <v>46076.430127314801</v>
      </c>
      <c r="B1209" s="27" t="s">
        <v>6202</v>
      </c>
      <c r="C1209" s="27" t="s">
        <v>87</v>
      </c>
      <c r="D1209" s="27" t="s">
        <v>88</v>
      </c>
      <c r="E1209" s="27" t="s">
        <v>110</v>
      </c>
      <c r="F1209" s="27"/>
      <c r="G1209" s="27"/>
      <c r="H1209" s="27" t="s">
        <v>12</v>
      </c>
      <c r="I1209" s="27" t="s">
        <v>111</v>
      </c>
      <c r="J1209" s="27" t="s">
        <v>1112</v>
      </c>
      <c r="K1209" s="27" t="s">
        <v>33</v>
      </c>
      <c r="L1209" s="27" t="s">
        <v>6203</v>
      </c>
      <c r="M1209" s="27" t="s">
        <v>2683</v>
      </c>
      <c r="N1209" s="28" t="s">
        <v>6204</v>
      </c>
      <c r="O1209" s="27" t="s">
        <v>6205</v>
      </c>
      <c r="P1209" s="27" t="s">
        <v>6206</v>
      </c>
      <c r="Q1209" s="27">
        <v>9</v>
      </c>
      <c r="R1209" s="27" t="s">
        <v>12</v>
      </c>
      <c r="S1209" s="27" t="s">
        <v>111</v>
      </c>
      <c r="T1209" s="27" t="s">
        <v>1112</v>
      </c>
      <c r="U1209" s="27" t="s">
        <v>33</v>
      </c>
      <c r="V1209" s="27">
        <v>2</v>
      </c>
      <c r="W1209" s="27" t="s">
        <v>155</v>
      </c>
      <c r="X1209" s="27" t="s">
        <v>156</v>
      </c>
      <c r="Y1209" s="27"/>
      <c r="Z1209" s="27" t="s">
        <v>101</v>
      </c>
      <c r="AA1209" s="28"/>
      <c r="AB1209" s="27"/>
      <c r="AC1209" s="29" t="s">
        <v>3347</v>
      </c>
      <c r="AD1209" s="27"/>
      <c r="AE1209" s="27"/>
      <c r="AF1209" s="27"/>
      <c r="AG1209" s="27">
        <v>45973</v>
      </c>
      <c r="AH1209" s="27"/>
      <c r="AI1209" s="27" t="s">
        <v>104</v>
      </c>
      <c r="AJ1209" s="27" t="s">
        <v>105</v>
      </c>
      <c r="AK1209" s="27" t="s">
        <v>122</v>
      </c>
      <c r="AL1209" s="27" t="s">
        <v>122</v>
      </c>
      <c r="AM1209" s="27" t="s">
        <v>108</v>
      </c>
      <c r="AN12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9" s="27" t="str">
        <f>TEXT(casesIPO[[#This Row],[Created On]],"yyyy / mm")</f>
        <v>2026 / 02</v>
      </c>
      <c r="AS1209" s="27" t="str">
        <f>casesIPO[[#This Row],[Interaction Type]]</f>
        <v>Return / Replace / Scrap</v>
      </c>
      <c r="AT120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10" spans="1:46" x14ac:dyDescent="0.25">
      <c r="A1210" s="26">
        <v>46076.440347222197</v>
      </c>
      <c r="B1210" s="27" t="s">
        <v>6207</v>
      </c>
      <c r="C1210" s="27" t="s">
        <v>87</v>
      </c>
      <c r="D1210" s="27" t="s">
        <v>88</v>
      </c>
      <c r="E1210" s="27" t="s">
        <v>89</v>
      </c>
      <c r="F1210" s="27"/>
      <c r="G1210" s="27" t="s">
        <v>90</v>
      </c>
      <c r="H1210" s="27" t="s">
        <v>18</v>
      </c>
      <c r="I1210" s="27" t="s">
        <v>460</v>
      </c>
      <c r="J1210" s="27" t="s">
        <v>996</v>
      </c>
      <c r="K1210" s="27" t="s">
        <v>32</v>
      </c>
      <c r="L1210" s="27" t="s">
        <v>6208</v>
      </c>
      <c r="M1210" s="27" t="s">
        <v>6209</v>
      </c>
      <c r="N1210" s="28" t="s">
        <v>6210</v>
      </c>
      <c r="O1210" s="27" t="s">
        <v>6211</v>
      </c>
      <c r="P1210" s="27" t="s">
        <v>6212</v>
      </c>
      <c r="Q1210" s="27"/>
      <c r="R1210" s="27" t="s">
        <v>18</v>
      </c>
      <c r="S1210" s="27" t="s">
        <v>460</v>
      </c>
      <c r="T1210" s="27" t="s">
        <v>996</v>
      </c>
      <c r="U1210" s="27" t="s">
        <v>32</v>
      </c>
      <c r="V1210" s="27">
        <v>1</v>
      </c>
      <c r="W1210" s="27" t="s">
        <v>266</v>
      </c>
      <c r="X1210" s="27" t="s">
        <v>279</v>
      </c>
      <c r="Y1210" s="27" t="s">
        <v>677</v>
      </c>
      <c r="Z1210" s="27" t="s">
        <v>101</v>
      </c>
      <c r="AA1210" s="28"/>
      <c r="AB1210" s="27" t="s">
        <v>6213</v>
      </c>
      <c r="AC1210" s="29" t="s">
        <v>1001</v>
      </c>
      <c r="AD1210" s="27"/>
      <c r="AE1210" s="27"/>
      <c r="AF1210" s="27"/>
      <c r="AG1210" s="27">
        <v>46076.083333333299</v>
      </c>
      <c r="AH1210" s="27"/>
      <c r="AI1210" s="27" t="s">
        <v>104</v>
      </c>
      <c r="AJ1210" s="27" t="s">
        <v>105</v>
      </c>
      <c r="AK1210" s="27" t="s">
        <v>1002</v>
      </c>
      <c r="AL1210" s="27" t="s">
        <v>146</v>
      </c>
      <c r="AM1210" s="27" t="s">
        <v>108</v>
      </c>
      <c r="AN12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2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210" s="27" t="str">
        <f>TEXT(casesIPO[[#This Row],[Created On]],"yyyy / mm")</f>
        <v>2026 / 02</v>
      </c>
      <c r="AS1210" s="27" t="str">
        <f>casesIPO[[#This Row],[Interaction Type]]</f>
        <v>Return / Replace / Scrap</v>
      </c>
      <c r="AT121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11" spans="1:46" x14ac:dyDescent="0.25">
      <c r="A1211" s="26">
        <v>46076.456215277802</v>
      </c>
      <c r="B1211" s="27" t="s">
        <v>6214</v>
      </c>
      <c r="C1211" s="27" t="s">
        <v>87</v>
      </c>
      <c r="D1211" s="27" t="s">
        <v>88</v>
      </c>
      <c r="E1211" s="27" t="s">
        <v>110</v>
      </c>
      <c r="F1211" s="27"/>
      <c r="G1211" s="27"/>
      <c r="H1211" s="27" t="s">
        <v>5390</v>
      </c>
      <c r="I1211" s="27" t="s">
        <v>111</v>
      </c>
      <c r="J1211" s="27" t="s">
        <v>5391</v>
      </c>
      <c r="K1211" s="27" t="s">
        <v>33</v>
      </c>
      <c r="L1211" s="27" t="s">
        <v>6215</v>
      </c>
      <c r="M1211" s="27" t="s">
        <v>5393</v>
      </c>
      <c r="N1211" s="28" t="s">
        <v>6216</v>
      </c>
      <c r="O1211" s="27" t="s">
        <v>6217</v>
      </c>
      <c r="P1211" s="27" t="s">
        <v>6218</v>
      </c>
      <c r="Q1211" s="27">
        <v>1</v>
      </c>
      <c r="R1211" s="27" t="s">
        <v>5390</v>
      </c>
      <c r="S1211" s="27" t="s">
        <v>111</v>
      </c>
      <c r="T1211" s="27" t="s">
        <v>5391</v>
      </c>
      <c r="U1211" s="27" t="s">
        <v>33</v>
      </c>
      <c r="V1211" s="27">
        <v>1</v>
      </c>
      <c r="W1211" s="27" t="s">
        <v>618</v>
      </c>
      <c r="X1211" s="27" t="s">
        <v>619</v>
      </c>
      <c r="Y1211" s="27"/>
      <c r="Z1211" s="27" t="s">
        <v>53</v>
      </c>
      <c r="AA1211" s="28"/>
      <c r="AB1211" s="27"/>
      <c r="AC1211" s="29"/>
      <c r="AD1211" s="27"/>
      <c r="AE1211" s="27"/>
      <c r="AF1211" s="27"/>
      <c r="AG1211" s="27">
        <v>46075</v>
      </c>
      <c r="AH1211" s="27"/>
      <c r="AI1211" s="27" t="s">
        <v>419</v>
      </c>
      <c r="AJ1211" s="27" t="s">
        <v>134</v>
      </c>
      <c r="AK1211" s="27" t="s">
        <v>122</v>
      </c>
      <c r="AL1211" s="27" t="s">
        <v>122</v>
      </c>
      <c r="AM1211" s="27" t="s">
        <v>108</v>
      </c>
      <c r="AN12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Soss</v>
      </c>
      <c r="AO12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2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2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1" s="27" t="str">
        <f>TEXT(casesIPO[[#This Row],[Created On]],"yyyy / mm")</f>
        <v>2026 / 02</v>
      </c>
      <c r="AS1211" s="27" t="str">
        <f>casesIPO[[#This Row],[Interaction Type]]</f>
        <v>Return / Replace / Scrap</v>
      </c>
      <c r="AT12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12" spans="1:46" x14ac:dyDescent="0.25">
      <c r="A1212" s="26">
        <v>46076.469050925902</v>
      </c>
      <c r="B1212" s="27" t="s">
        <v>6219</v>
      </c>
      <c r="C1212" s="27" t="s">
        <v>87</v>
      </c>
      <c r="D1212" s="27" t="s">
        <v>88</v>
      </c>
      <c r="E1212" s="27" t="s">
        <v>110</v>
      </c>
      <c r="F1212" s="27"/>
      <c r="G1212" s="27"/>
      <c r="H1212" s="27" t="s">
        <v>12</v>
      </c>
      <c r="I1212" s="27" t="s">
        <v>111</v>
      </c>
      <c r="J1212" s="27" t="s">
        <v>477</v>
      </c>
      <c r="K1212" s="27" t="s">
        <v>33</v>
      </c>
      <c r="L1212" s="27" t="s">
        <v>6220</v>
      </c>
      <c r="M1212" s="27" t="s">
        <v>127</v>
      </c>
      <c r="N1212" s="28" t="s">
        <v>6221</v>
      </c>
      <c r="O1212" s="27" t="s">
        <v>6222</v>
      </c>
      <c r="P1212" s="27" t="s">
        <v>6223</v>
      </c>
      <c r="Q1212" s="27">
        <v>10</v>
      </c>
      <c r="R1212" s="27" t="s">
        <v>12</v>
      </c>
      <c r="S1212" s="27" t="s">
        <v>111</v>
      </c>
      <c r="T1212" s="27" t="s">
        <v>477</v>
      </c>
      <c r="U1212" s="27" t="s">
        <v>33</v>
      </c>
      <c r="V1212" s="27">
        <v>1</v>
      </c>
      <c r="W1212" s="27" t="s">
        <v>618</v>
      </c>
      <c r="X1212" s="27" t="s">
        <v>619</v>
      </c>
      <c r="Y1212" s="27"/>
      <c r="Z1212" s="27" t="s">
        <v>53</v>
      </c>
      <c r="AA1212" s="28"/>
      <c r="AB1212" s="27"/>
      <c r="AC1212" s="29"/>
      <c r="AD1212" s="27"/>
      <c r="AE1212" s="27"/>
      <c r="AF1212" s="27"/>
      <c r="AG1212" s="27">
        <v>46035</v>
      </c>
      <c r="AH1212" s="27"/>
      <c r="AI1212" s="27" t="s">
        <v>419</v>
      </c>
      <c r="AJ1212" s="27" t="s">
        <v>134</v>
      </c>
      <c r="AK1212" s="27" t="s">
        <v>122</v>
      </c>
      <c r="AL1212" s="27" t="s">
        <v>122</v>
      </c>
      <c r="AM1212" s="27" t="s">
        <v>108</v>
      </c>
      <c r="AN12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2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2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2" s="27" t="str">
        <f>TEXT(casesIPO[[#This Row],[Created On]],"yyyy / mm")</f>
        <v>2026 / 02</v>
      </c>
      <c r="AS1212" s="27" t="str">
        <f>casesIPO[[#This Row],[Interaction Type]]</f>
        <v>Return / Replace / Scrap</v>
      </c>
      <c r="AT12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13" spans="1:46" x14ac:dyDescent="0.25">
      <c r="A1213" s="26">
        <v>46076.472881944399</v>
      </c>
      <c r="B1213" s="27" t="s">
        <v>6224</v>
      </c>
      <c r="C1213" s="27" t="s">
        <v>87</v>
      </c>
      <c r="D1213" s="27" t="s">
        <v>88</v>
      </c>
      <c r="E1213" s="27" t="s">
        <v>89</v>
      </c>
      <c r="F1213" s="27"/>
      <c r="G1213" s="27" t="s">
        <v>168</v>
      </c>
      <c r="H1213" s="27" t="s">
        <v>18</v>
      </c>
      <c r="I1213" s="27" t="s">
        <v>460</v>
      </c>
      <c r="J1213" s="27" t="s">
        <v>461</v>
      </c>
      <c r="K1213" s="27" t="s">
        <v>32</v>
      </c>
      <c r="L1213" s="27" t="s">
        <v>6225</v>
      </c>
      <c r="M1213" s="27" t="s">
        <v>1495</v>
      </c>
      <c r="N1213" s="28" t="s">
        <v>5338</v>
      </c>
      <c r="O1213" s="27"/>
      <c r="P1213" s="27"/>
      <c r="Q1213" s="27"/>
      <c r="R1213" s="27"/>
      <c r="S1213" s="27"/>
      <c r="T1213" s="27"/>
      <c r="U1213" s="27"/>
      <c r="V1213" s="27"/>
      <c r="W1213" s="27"/>
      <c r="X1213" s="27"/>
      <c r="Y1213" s="27"/>
      <c r="Z1213" s="27"/>
      <c r="AA1213" s="28"/>
      <c r="AB1213" s="27"/>
      <c r="AC1213" s="29"/>
      <c r="AD1213" s="27"/>
      <c r="AE1213" s="27"/>
      <c r="AF1213" s="27"/>
      <c r="AG1213" s="27"/>
      <c r="AH1213" s="27"/>
      <c r="AI1213" s="27"/>
      <c r="AJ1213" s="27" t="s">
        <v>134</v>
      </c>
      <c r="AK1213" s="27" t="s">
        <v>5339</v>
      </c>
      <c r="AL1213" s="27" t="s">
        <v>5339</v>
      </c>
      <c r="AM1213" s="27" t="s">
        <v>108</v>
      </c>
      <c r="AN12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3" s="27" t="str">
        <f>TEXT(casesIPO[[#This Row],[Created On]],"yyyy / mm")</f>
        <v>2026 / 02</v>
      </c>
      <c r="AS1213" s="27" t="str">
        <f>casesIPO[[#This Row],[Interaction Type]]</f>
        <v>Return / Replace / Scrap</v>
      </c>
      <c r="AT12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14" spans="1:46" x14ac:dyDescent="0.25">
      <c r="A1214" s="26">
        <v>46076.487407407403</v>
      </c>
      <c r="B1214" s="27" t="s">
        <v>6226</v>
      </c>
      <c r="C1214" s="27" t="s">
        <v>87</v>
      </c>
      <c r="D1214" s="27" t="s">
        <v>88</v>
      </c>
      <c r="E1214" s="27" t="s">
        <v>110</v>
      </c>
      <c r="F1214" s="27"/>
      <c r="G1214" s="27"/>
      <c r="H1214" s="27" t="s">
        <v>12</v>
      </c>
      <c r="I1214" s="27" t="s">
        <v>111</v>
      </c>
      <c r="J1214" s="27" t="s">
        <v>477</v>
      </c>
      <c r="K1214" s="27" t="s">
        <v>33</v>
      </c>
      <c r="L1214" s="27" t="s">
        <v>6227</v>
      </c>
      <c r="M1214" s="27" t="s">
        <v>5590</v>
      </c>
      <c r="N1214" s="28" t="s">
        <v>6228</v>
      </c>
      <c r="O1214" s="27" t="s">
        <v>6229</v>
      </c>
      <c r="P1214" s="27" t="s">
        <v>6230</v>
      </c>
      <c r="Q1214" s="27">
        <v>2</v>
      </c>
      <c r="R1214" s="27" t="s">
        <v>12</v>
      </c>
      <c r="S1214" s="27" t="s">
        <v>111</v>
      </c>
      <c r="T1214" s="27" t="s">
        <v>477</v>
      </c>
      <c r="U1214" s="27" t="s">
        <v>33</v>
      </c>
      <c r="V1214" s="27">
        <v>1</v>
      </c>
      <c r="W1214" s="27" t="s">
        <v>119</v>
      </c>
      <c r="X1214" s="27" t="s">
        <v>120</v>
      </c>
      <c r="Y1214" s="27"/>
      <c r="Z1214" s="27" t="s">
        <v>101</v>
      </c>
      <c r="AA1214" s="28"/>
      <c r="AB1214" s="27"/>
      <c r="AC1214" s="29"/>
      <c r="AD1214" s="27"/>
      <c r="AE1214" s="27"/>
      <c r="AF1214" s="27"/>
      <c r="AG1214" s="27">
        <v>46029</v>
      </c>
      <c r="AH1214" s="27"/>
      <c r="AI1214" s="27" t="s">
        <v>104</v>
      </c>
      <c r="AJ1214" s="27" t="s">
        <v>105</v>
      </c>
      <c r="AK1214" s="27" t="s">
        <v>122</v>
      </c>
      <c r="AL1214" s="27" t="s">
        <v>122</v>
      </c>
      <c r="AM1214" s="27" t="s">
        <v>108</v>
      </c>
      <c r="AN12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2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2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4" s="27" t="str">
        <f>TEXT(casesIPO[[#This Row],[Created On]],"yyyy / mm")</f>
        <v>2026 / 02</v>
      </c>
      <c r="AS1214" s="27" t="str">
        <f>casesIPO[[#This Row],[Interaction Type]]</f>
        <v>Return / Replace / Scrap</v>
      </c>
      <c r="AT12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15" spans="1:46" x14ac:dyDescent="0.25">
      <c r="A1215" s="26">
        <v>46076.5770023148</v>
      </c>
      <c r="B1215" s="27" t="s">
        <v>6231</v>
      </c>
      <c r="C1215" s="27" t="s">
        <v>87</v>
      </c>
      <c r="D1215" s="27" t="s">
        <v>88</v>
      </c>
      <c r="E1215" s="27" t="s">
        <v>110</v>
      </c>
      <c r="F1215" s="27"/>
      <c r="G1215" s="27"/>
      <c r="H1215" s="27" t="s">
        <v>22</v>
      </c>
      <c r="I1215" s="27" t="s">
        <v>124</v>
      </c>
      <c r="J1215" s="27" t="s">
        <v>1828</v>
      </c>
      <c r="K1215" s="27" t="s">
        <v>30</v>
      </c>
      <c r="L1215" s="27" t="s">
        <v>6232</v>
      </c>
      <c r="M1215" s="27" t="s">
        <v>807</v>
      </c>
      <c r="N1215" s="28" t="s">
        <v>6233</v>
      </c>
      <c r="O1215" s="27" t="s">
        <v>6234</v>
      </c>
      <c r="P1215" s="27" t="s">
        <v>6235</v>
      </c>
      <c r="Q1215" s="27">
        <v>10</v>
      </c>
      <c r="R1215" s="27" t="s">
        <v>22</v>
      </c>
      <c r="S1215" s="27" t="s">
        <v>124</v>
      </c>
      <c r="T1215" s="27" t="s">
        <v>805</v>
      </c>
      <c r="U1215" s="27" t="s">
        <v>30</v>
      </c>
      <c r="V1215" s="27">
        <v>1</v>
      </c>
      <c r="W1215" s="27" t="s">
        <v>811</v>
      </c>
      <c r="X1215" s="27" t="s">
        <v>812</v>
      </c>
      <c r="Y1215" s="27"/>
      <c r="Z1215" s="27" t="s">
        <v>101</v>
      </c>
      <c r="AA1215" s="28"/>
      <c r="AB1215" s="27" t="s">
        <v>6236</v>
      </c>
      <c r="AC1215" s="29"/>
      <c r="AD1215" s="27"/>
      <c r="AE1215" s="27"/>
      <c r="AF1215" s="27">
        <v>45778.833333333299</v>
      </c>
      <c r="AG1215" s="27"/>
      <c r="AH1215" s="27"/>
      <c r="AI1215" s="27" t="s">
        <v>204</v>
      </c>
      <c r="AJ1215" s="27" t="s">
        <v>105</v>
      </c>
      <c r="AK1215" s="27" t="s">
        <v>106</v>
      </c>
      <c r="AL1215" s="27" t="s">
        <v>1911</v>
      </c>
      <c r="AM1215" s="27" t="s">
        <v>108</v>
      </c>
      <c r="AN12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2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12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12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5" s="27" t="str">
        <f>TEXT(casesIPO[[#This Row],[Created On]],"yyyy / mm")</f>
        <v>2026 / 02</v>
      </c>
      <c r="AS1215" s="27" t="str">
        <f>casesIPO[[#This Row],[Interaction Type]]</f>
        <v>Return / Replace / Scrap</v>
      </c>
      <c r="AT121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16" spans="1:46" x14ac:dyDescent="0.25">
      <c r="A1216" s="26">
        <v>46076.594398148103</v>
      </c>
      <c r="B1216" s="27" t="s">
        <v>6237</v>
      </c>
      <c r="C1216" s="27" t="s">
        <v>87</v>
      </c>
      <c r="D1216" s="27" t="s">
        <v>88</v>
      </c>
      <c r="E1216" s="27" t="s">
        <v>89</v>
      </c>
      <c r="F1216" s="27"/>
      <c r="G1216" s="27" t="s">
        <v>90</v>
      </c>
      <c r="H1216" s="27" t="s">
        <v>17</v>
      </c>
      <c r="I1216" s="27" t="s">
        <v>148</v>
      </c>
      <c r="J1216" s="27" t="s">
        <v>161</v>
      </c>
      <c r="K1216" s="27" t="s">
        <v>35</v>
      </c>
      <c r="L1216" s="27" t="s">
        <v>6238</v>
      </c>
      <c r="M1216" s="27" t="s">
        <v>550</v>
      </c>
      <c r="N1216" s="28" t="s">
        <v>6239</v>
      </c>
      <c r="O1216" s="27" t="s">
        <v>6240</v>
      </c>
      <c r="P1216" s="27" t="s">
        <v>6241</v>
      </c>
      <c r="Q1216" s="27">
        <v>1</v>
      </c>
      <c r="R1216" s="27" t="s">
        <v>17</v>
      </c>
      <c r="S1216" s="27" t="s">
        <v>148</v>
      </c>
      <c r="T1216" s="27" t="s">
        <v>161</v>
      </c>
      <c r="U1216" s="27" t="s">
        <v>35</v>
      </c>
      <c r="V1216" s="27">
        <v>2</v>
      </c>
      <c r="W1216" s="27" t="s">
        <v>98</v>
      </c>
      <c r="X1216" s="27" t="s">
        <v>175</v>
      </c>
      <c r="Y1216" s="27"/>
      <c r="Z1216" s="27" t="s">
        <v>101</v>
      </c>
      <c r="AA1216" s="28"/>
      <c r="AB1216" s="27" t="s">
        <v>6242</v>
      </c>
      <c r="AC1216" s="29" t="s">
        <v>5499</v>
      </c>
      <c r="AD1216" s="27"/>
      <c r="AE1216" s="27"/>
      <c r="AF1216" s="27">
        <v>46043.791666666701</v>
      </c>
      <c r="AG1216" s="27"/>
      <c r="AH1216" s="27"/>
      <c r="AI1216" s="27" t="s">
        <v>104</v>
      </c>
      <c r="AJ1216" s="27" t="s">
        <v>105</v>
      </c>
      <c r="AK1216" s="27" t="s">
        <v>2334</v>
      </c>
      <c r="AL1216" s="27" t="s">
        <v>578</v>
      </c>
      <c r="AM1216" s="27" t="s">
        <v>108</v>
      </c>
      <c r="AN12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2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6" s="27" t="str">
        <f>TEXT(casesIPO[[#This Row],[Created On]],"yyyy / mm")</f>
        <v>2026 / 02</v>
      </c>
      <c r="AS1216" s="27" t="str">
        <f>casesIPO[[#This Row],[Interaction Type]]</f>
        <v>Return / Replace / Scrap</v>
      </c>
      <c r="AT12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17" spans="1:46" x14ac:dyDescent="0.25">
      <c r="A1217" s="26">
        <v>46076.633321759298</v>
      </c>
      <c r="B1217" s="27" t="s">
        <v>6243</v>
      </c>
      <c r="C1217" s="27" t="s">
        <v>87</v>
      </c>
      <c r="D1217" s="27" t="s">
        <v>194</v>
      </c>
      <c r="E1217" s="27" t="s">
        <v>195</v>
      </c>
      <c r="F1217" s="27"/>
      <c r="G1217" s="27"/>
      <c r="H1217" s="27" t="s">
        <v>17</v>
      </c>
      <c r="I1217" s="27" t="s">
        <v>148</v>
      </c>
      <c r="J1217" s="27" t="s">
        <v>161</v>
      </c>
      <c r="K1217" s="27" t="s">
        <v>35</v>
      </c>
      <c r="L1217" s="27" t="s">
        <v>6244</v>
      </c>
      <c r="M1217" s="27" t="s">
        <v>6245</v>
      </c>
      <c r="N1217" s="28" t="s">
        <v>6246</v>
      </c>
      <c r="O1217" s="27" t="s">
        <v>6247</v>
      </c>
      <c r="P1217" s="27" t="s">
        <v>6248</v>
      </c>
      <c r="Q1217" s="27">
        <v>1</v>
      </c>
      <c r="R1217" s="27" t="s">
        <v>17</v>
      </c>
      <c r="S1217" s="27" t="s">
        <v>148</v>
      </c>
      <c r="T1217" s="27" t="s">
        <v>161</v>
      </c>
      <c r="U1217" s="27" t="s">
        <v>35</v>
      </c>
      <c r="V1217" s="27">
        <v>3</v>
      </c>
      <c r="W1217" s="27" t="s">
        <v>364</v>
      </c>
      <c r="X1217" s="27" t="s">
        <v>365</v>
      </c>
      <c r="Y1217" s="27"/>
      <c r="Z1217" s="27" t="s">
        <v>53</v>
      </c>
      <c r="AA1217" s="28"/>
      <c r="AB1217" s="27" t="s">
        <v>6249</v>
      </c>
      <c r="AC1217" s="29"/>
      <c r="AD1217" s="27"/>
      <c r="AE1217" s="27"/>
      <c r="AF1217" s="27">
        <v>46071.791666666701</v>
      </c>
      <c r="AG1217" s="27"/>
      <c r="AH1217" s="27"/>
      <c r="AI1217" s="27" t="s">
        <v>204</v>
      </c>
      <c r="AJ1217" s="27" t="s">
        <v>105</v>
      </c>
      <c r="AK1217" s="27" t="s">
        <v>2334</v>
      </c>
      <c r="AL1217" s="27" t="s">
        <v>2334</v>
      </c>
      <c r="AM1217" s="27" t="s">
        <v>108</v>
      </c>
      <c r="AN12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2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2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7" s="27" t="str">
        <f>TEXT(casesIPO[[#This Row],[Created On]],"yyyy / mm")</f>
        <v>2026 / 02</v>
      </c>
      <c r="AS1217" s="27" t="str">
        <f>casesIPO[[#This Row],[Interaction Type]]</f>
        <v>Credit / Debit Request</v>
      </c>
      <c r="AT121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18" spans="1:46" x14ac:dyDescent="0.25">
      <c r="A1218" s="26">
        <v>46076.718726851897</v>
      </c>
      <c r="B1218" s="27" t="s">
        <v>6250</v>
      </c>
      <c r="C1218" s="27" t="s">
        <v>87</v>
      </c>
      <c r="D1218" s="27" t="s">
        <v>194</v>
      </c>
      <c r="E1218" s="27" t="s">
        <v>195</v>
      </c>
      <c r="F1218" s="27"/>
      <c r="G1218" s="27"/>
      <c r="H1218" s="27" t="s">
        <v>17</v>
      </c>
      <c r="I1218" s="27" t="s">
        <v>148</v>
      </c>
      <c r="J1218" s="27" t="s">
        <v>161</v>
      </c>
      <c r="K1218" s="27" t="s">
        <v>35</v>
      </c>
      <c r="L1218" s="27" t="s">
        <v>6251</v>
      </c>
      <c r="M1218" s="27" t="s">
        <v>975</v>
      </c>
      <c r="N1218" s="28" t="s">
        <v>6252</v>
      </c>
      <c r="O1218" s="27" t="s">
        <v>6253</v>
      </c>
      <c r="P1218" s="27" t="s">
        <v>6254</v>
      </c>
      <c r="Q1218" s="27">
        <v>1</v>
      </c>
      <c r="R1218" s="27" t="s">
        <v>17</v>
      </c>
      <c r="S1218" s="27" t="s">
        <v>148</v>
      </c>
      <c r="T1218" s="27" t="s">
        <v>161</v>
      </c>
      <c r="U1218" s="27" t="s">
        <v>35</v>
      </c>
      <c r="V1218" s="27">
        <v>25</v>
      </c>
      <c r="W1218" s="27" t="s">
        <v>364</v>
      </c>
      <c r="X1218" s="27" t="s">
        <v>365</v>
      </c>
      <c r="Y1218" s="27"/>
      <c r="Z1218" s="27" t="s">
        <v>53</v>
      </c>
      <c r="AA1218" s="28"/>
      <c r="AB1218" s="27" t="s">
        <v>6255</v>
      </c>
      <c r="AC1218" s="29"/>
      <c r="AD1218" s="27"/>
      <c r="AE1218" s="27"/>
      <c r="AF1218" s="27">
        <v>46068.791666666701</v>
      </c>
      <c r="AG1218" s="27"/>
      <c r="AH1218" s="27"/>
      <c r="AI1218" s="27" t="s">
        <v>204</v>
      </c>
      <c r="AJ1218" s="27" t="s">
        <v>105</v>
      </c>
      <c r="AK1218" s="27" t="s">
        <v>2334</v>
      </c>
      <c r="AL1218" s="27" t="s">
        <v>2334</v>
      </c>
      <c r="AM1218" s="27" t="s">
        <v>108</v>
      </c>
      <c r="AN12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2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2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8" s="27" t="str">
        <f>TEXT(casesIPO[[#This Row],[Created On]],"yyyy / mm")</f>
        <v>2026 / 02</v>
      </c>
      <c r="AS1218" s="27" t="str">
        <f>casesIPO[[#This Row],[Interaction Type]]</f>
        <v>Credit / Debit Request</v>
      </c>
      <c r="AT121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19" spans="1:46" x14ac:dyDescent="0.25">
      <c r="A1219" s="26">
        <v>46077.394328703696</v>
      </c>
      <c r="B1219" s="27" t="s">
        <v>6256</v>
      </c>
      <c r="C1219" s="27" t="s">
        <v>87</v>
      </c>
      <c r="D1219" s="27" t="s">
        <v>88</v>
      </c>
      <c r="E1219" s="27" t="s">
        <v>89</v>
      </c>
      <c r="F1219" s="27"/>
      <c r="G1219" s="27" t="s">
        <v>168</v>
      </c>
      <c r="H1219" s="27" t="s">
        <v>14</v>
      </c>
      <c r="I1219" s="27" t="s">
        <v>182</v>
      </c>
      <c r="J1219" s="27" t="s">
        <v>1212</v>
      </c>
      <c r="K1219" s="27" t="s">
        <v>34</v>
      </c>
      <c r="L1219" s="27" t="s">
        <v>6257</v>
      </c>
      <c r="M1219" s="27" t="s">
        <v>6258</v>
      </c>
      <c r="N1219" s="28" t="s">
        <v>6259</v>
      </c>
      <c r="O1219" s="27" t="s">
        <v>6260</v>
      </c>
      <c r="P1219" s="27" t="s">
        <v>6259</v>
      </c>
      <c r="Q1219" s="27">
        <v>3</v>
      </c>
      <c r="R1219" s="27" t="s">
        <v>14</v>
      </c>
      <c r="S1219" s="27" t="s">
        <v>182</v>
      </c>
      <c r="T1219" s="27" t="s">
        <v>1212</v>
      </c>
      <c r="U1219" s="27" t="s">
        <v>34</v>
      </c>
      <c r="V1219" s="27">
        <v>1</v>
      </c>
      <c r="W1219" s="27" t="s">
        <v>958</v>
      </c>
      <c r="X1219" s="27" t="s">
        <v>1805</v>
      </c>
      <c r="Y1219" s="27"/>
      <c r="Z1219" s="27" t="s">
        <v>101</v>
      </c>
      <c r="AA1219" s="28"/>
      <c r="AB1219" s="27" t="s">
        <v>1218</v>
      </c>
      <c r="AC1219" s="29" t="s">
        <v>161</v>
      </c>
      <c r="AD1219" s="27"/>
      <c r="AE1219" s="27"/>
      <c r="AF1219" s="27">
        <v>45714.791666666701</v>
      </c>
      <c r="AG1219" s="27"/>
      <c r="AH1219" s="27"/>
      <c r="AI1219" s="27" t="s">
        <v>178</v>
      </c>
      <c r="AJ1219" s="27" t="s">
        <v>134</v>
      </c>
      <c r="AK1219" s="27" t="s">
        <v>751</v>
      </c>
      <c r="AL1219" s="27" t="s">
        <v>192</v>
      </c>
      <c r="AM1219" s="27" t="s">
        <v>108</v>
      </c>
      <c r="AN12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2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12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9" s="27" t="str">
        <f>TEXT(casesIPO[[#This Row],[Created On]],"yyyy / mm")</f>
        <v>2026 / 02</v>
      </c>
      <c r="AS1219" s="27" t="str">
        <f>casesIPO[[#This Row],[Interaction Type]]</f>
        <v>Return / Replace / Scrap</v>
      </c>
      <c r="AT121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0" spans="1:46" x14ac:dyDescent="0.25">
      <c r="A1220" s="26">
        <v>46077.402905092596</v>
      </c>
      <c r="B1220" s="27" t="s">
        <v>6261</v>
      </c>
      <c r="C1220" s="27" t="s">
        <v>87</v>
      </c>
      <c r="D1220" s="27" t="s">
        <v>88</v>
      </c>
      <c r="E1220" s="27" t="s">
        <v>89</v>
      </c>
      <c r="F1220" s="27"/>
      <c r="G1220" s="27" t="s">
        <v>168</v>
      </c>
      <c r="H1220" s="27" t="s">
        <v>14</v>
      </c>
      <c r="I1220" s="27" t="s">
        <v>182</v>
      </c>
      <c r="J1220" s="27" t="s">
        <v>1532</v>
      </c>
      <c r="K1220" s="27" t="s">
        <v>34</v>
      </c>
      <c r="L1220" s="27" t="s">
        <v>6262</v>
      </c>
      <c r="M1220" s="27" t="s">
        <v>6263</v>
      </c>
      <c r="N1220" s="28" t="s">
        <v>6264</v>
      </c>
      <c r="O1220" s="27" t="s">
        <v>6265</v>
      </c>
      <c r="P1220" s="27" t="s">
        <v>6264</v>
      </c>
      <c r="Q1220" s="27">
        <v>1</v>
      </c>
      <c r="R1220" s="27" t="s">
        <v>14</v>
      </c>
      <c r="S1220" s="27" t="s">
        <v>182</v>
      </c>
      <c r="T1220" s="27" t="s">
        <v>1532</v>
      </c>
      <c r="U1220" s="27" t="s">
        <v>34</v>
      </c>
      <c r="V1220" s="27">
        <v>1</v>
      </c>
      <c r="W1220" s="27" t="s">
        <v>958</v>
      </c>
      <c r="X1220" s="27" t="s">
        <v>1805</v>
      </c>
      <c r="Y1220" s="27"/>
      <c r="Z1220" s="27" t="s">
        <v>101</v>
      </c>
      <c r="AA1220" s="28"/>
      <c r="AB1220" s="27" t="s">
        <v>6266</v>
      </c>
      <c r="AC1220" s="29" t="s">
        <v>161</v>
      </c>
      <c r="AD1220" s="27"/>
      <c r="AE1220" s="27"/>
      <c r="AF1220" s="27">
        <v>45922.833333333299</v>
      </c>
      <c r="AG1220" s="27"/>
      <c r="AH1220" s="27"/>
      <c r="AI1220" s="27" t="s">
        <v>178</v>
      </c>
      <c r="AJ1220" s="27" t="s">
        <v>134</v>
      </c>
      <c r="AK1220" s="27" t="s">
        <v>751</v>
      </c>
      <c r="AL1220" s="27" t="s">
        <v>192</v>
      </c>
      <c r="AM1220" s="27" t="s">
        <v>108</v>
      </c>
      <c r="AN12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2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12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20" s="27" t="str">
        <f>TEXT(casesIPO[[#This Row],[Created On]],"yyyy / mm")</f>
        <v>2026 / 02</v>
      </c>
      <c r="AS1220" s="27" t="str">
        <f>casesIPO[[#This Row],[Interaction Type]]</f>
        <v>Return / Replace / Scrap</v>
      </c>
      <c r="AT122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1" spans="1:46" x14ac:dyDescent="0.25">
      <c r="A1221" s="26">
        <v>46077.442395833299</v>
      </c>
      <c r="B1221" s="27" t="s">
        <v>6267</v>
      </c>
      <c r="C1221" s="27" t="s">
        <v>87</v>
      </c>
      <c r="D1221" s="27" t="s">
        <v>88</v>
      </c>
      <c r="E1221" s="27" t="s">
        <v>89</v>
      </c>
      <c r="F1221" s="27"/>
      <c r="G1221" s="27" t="s">
        <v>168</v>
      </c>
      <c r="H1221" s="27" t="s">
        <v>18</v>
      </c>
      <c r="I1221" s="27" t="s">
        <v>460</v>
      </c>
      <c r="J1221" s="27" t="s">
        <v>461</v>
      </c>
      <c r="K1221" s="27" t="s">
        <v>31</v>
      </c>
      <c r="L1221" s="27" t="s">
        <v>6268</v>
      </c>
      <c r="M1221" s="27" t="s">
        <v>6269</v>
      </c>
      <c r="N1221" s="28" t="s">
        <v>6270</v>
      </c>
      <c r="O1221" s="27"/>
      <c r="P1221" s="27"/>
      <c r="Q1221" s="27"/>
      <c r="R1221" s="27" t="s">
        <v>18</v>
      </c>
      <c r="S1221" s="27" t="s">
        <v>460</v>
      </c>
      <c r="T1221" s="27" t="s">
        <v>461</v>
      </c>
      <c r="U1221" s="27" t="s">
        <v>31</v>
      </c>
      <c r="V1221" s="27">
        <v>1</v>
      </c>
      <c r="W1221" s="27" t="s">
        <v>266</v>
      </c>
      <c r="X1221" s="27" t="s">
        <v>279</v>
      </c>
      <c r="Y1221" s="27" t="s">
        <v>677</v>
      </c>
      <c r="Z1221" s="27" t="s">
        <v>101</v>
      </c>
      <c r="AA1221" s="28"/>
      <c r="AB1221" s="27"/>
      <c r="AC1221" s="29" t="s">
        <v>1930</v>
      </c>
      <c r="AD1221" s="27"/>
      <c r="AE1221" s="27"/>
      <c r="AF1221" s="27"/>
      <c r="AG1221" s="27">
        <v>45915.083333333299</v>
      </c>
      <c r="AH1221" s="27"/>
      <c r="AI1221" s="27" t="s">
        <v>178</v>
      </c>
      <c r="AJ1221" s="27" t="s">
        <v>105</v>
      </c>
      <c r="AK1221" s="27" t="s">
        <v>1924</v>
      </c>
      <c r="AL1221" s="27" t="s">
        <v>1924</v>
      </c>
      <c r="AM1221" s="27" t="s">
        <v>108</v>
      </c>
      <c r="AN12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2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221" s="27" t="str">
        <f>TEXT(casesIPO[[#This Row],[Created On]],"yyyy / mm")</f>
        <v>2026 / 02</v>
      </c>
      <c r="AS1221" s="27" t="str">
        <f>casesIPO[[#This Row],[Interaction Type]]</f>
        <v>Return / Replace / Scrap</v>
      </c>
      <c r="AT122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2" spans="1:46" x14ac:dyDescent="0.25">
      <c r="A1222" s="26">
        <v>46077.465127314797</v>
      </c>
      <c r="B1222" s="27" t="s">
        <v>6271</v>
      </c>
      <c r="C1222" s="27" t="s">
        <v>87</v>
      </c>
      <c r="D1222" s="27" t="s">
        <v>88</v>
      </c>
      <c r="E1222" s="27" t="s">
        <v>110</v>
      </c>
      <c r="F1222" s="27"/>
      <c r="G1222" s="27"/>
      <c r="H1222" s="27" t="s">
        <v>12</v>
      </c>
      <c r="I1222" s="27" t="s">
        <v>111</v>
      </c>
      <c r="J1222" s="27" t="s">
        <v>923</v>
      </c>
      <c r="K1222" s="27" t="s">
        <v>33</v>
      </c>
      <c r="L1222" s="27" t="s">
        <v>6272</v>
      </c>
      <c r="M1222" s="27" t="s">
        <v>1116</v>
      </c>
      <c r="N1222" s="28" t="s">
        <v>6273</v>
      </c>
      <c r="O1222" s="27" t="s">
        <v>6274</v>
      </c>
      <c r="P1222" s="27" t="s">
        <v>6275</v>
      </c>
      <c r="Q1222" s="27">
        <v>12</v>
      </c>
      <c r="R1222" s="27" t="s">
        <v>12</v>
      </c>
      <c r="S1222" s="27" t="s">
        <v>111</v>
      </c>
      <c r="T1222" s="27" t="s">
        <v>923</v>
      </c>
      <c r="U1222" s="27" t="s">
        <v>33</v>
      </c>
      <c r="V1222" s="27">
        <v>1</v>
      </c>
      <c r="W1222" s="27" t="s">
        <v>155</v>
      </c>
      <c r="X1222" s="27" t="s">
        <v>156</v>
      </c>
      <c r="Y1222" s="27"/>
      <c r="Z1222" s="27" t="s">
        <v>101</v>
      </c>
      <c r="AA1222" s="28"/>
      <c r="AB1222" s="27" t="s">
        <v>2481</v>
      </c>
      <c r="AC1222" s="29"/>
      <c r="AD1222" s="27"/>
      <c r="AE1222" s="27"/>
      <c r="AF1222" s="27">
        <v>45993.791666666701</v>
      </c>
      <c r="AG1222" s="27"/>
      <c r="AH1222" s="27"/>
      <c r="AI1222" s="27" t="s">
        <v>104</v>
      </c>
      <c r="AJ1222" s="27" t="s">
        <v>105</v>
      </c>
      <c r="AK1222" s="27" t="s">
        <v>106</v>
      </c>
      <c r="AL1222" s="27" t="s">
        <v>1196</v>
      </c>
      <c r="AM1222" s="27" t="s">
        <v>108</v>
      </c>
      <c r="AN12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22" s="27" t="str">
        <f>TEXT(casesIPO[[#This Row],[Created On]],"yyyy / mm")</f>
        <v>2026 / 02</v>
      </c>
      <c r="AS1222" s="27" t="str">
        <f>casesIPO[[#This Row],[Interaction Type]]</f>
        <v>Return / Replace / Scrap</v>
      </c>
      <c r="AT122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3" spans="1:46" x14ac:dyDescent="0.25">
      <c r="A1223" s="26">
        <v>46077.490324074097</v>
      </c>
      <c r="B1223" s="27" t="s">
        <v>6276</v>
      </c>
      <c r="C1223" s="27" t="s">
        <v>87</v>
      </c>
      <c r="D1223" s="27" t="s">
        <v>88</v>
      </c>
      <c r="E1223" s="27" t="s">
        <v>89</v>
      </c>
      <c r="F1223" s="27"/>
      <c r="G1223" s="27" t="s">
        <v>168</v>
      </c>
      <c r="H1223" s="27" t="s">
        <v>18</v>
      </c>
      <c r="I1223" s="27" t="s">
        <v>460</v>
      </c>
      <c r="J1223" s="27" t="s">
        <v>461</v>
      </c>
      <c r="K1223" s="27" t="s">
        <v>31</v>
      </c>
      <c r="L1223" s="27" t="s">
        <v>6277</v>
      </c>
      <c r="M1223" s="27" t="s">
        <v>6278</v>
      </c>
      <c r="N1223" s="28" t="s">
        <v>6279</v>
      </c>
      <c r="O1223" s="27"/>
      <c r="P1223" s="27"/>
      <c r="Q1223" s="27"/>
      <c r="R1223" s="27" t="s">
        <v>18</v>
      </c>
      <c r="S1223" s="27" t="s">
        <v>460</v>
      </c>
      <c r="T1223" s="27" t="s">
        <v>461</v>
      </c>
      <c r="U1223" s="27" t="s">
        <v>31</v>
      </c>
      <c r="V1223" s="27">
        <v>1</v>
      </c>
      <c r="W1223" s="27" t="s">
        <v>266</v>
      </c>
      <c r="X1223" s="27" t="s">
        <v>175</v>
      </c>
      <c r="Y1223" s="27" t="s">
        <v>6280</v>
      </c>
      <c r="Z1223" s="27" t="s">
        <v>101</v>
      </c>
      <c r="AA1223" s="28"/>
      <c r="AB1223" s="27"/>
      <c r="AC1223" s="29" t="s">
        <v>1930</v>
      </c>
      <c r="AD1223" s="27"/>
      <c r="AE1223" s="27"/>
      <c r="AF1223" s="27"/>
      <c r="AG1223" s="27">
        <v>45884.083333333299</v>
      </c>
      <c r="AH1223" s="27"/>
      <c r="AI1223" s="27" t="s">
        <v>178</v>
      </c>
      <c r="AJ1223" s="27" t="s">
        <v>105</v>
      </c>
      <c r="AK1223" s="27" t="s">
        <v>1924</v>
      </c>
      <c r="AL1223" s="27" t="s">
        <v>1924</v>
      </c>
      <c r="AM1223" s="27" t="s">
        <v>108</v>
      </c>
      <c r="AN12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2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Green Light No Motor</v>
      </c>
      <c r="AR1223" s="27" t="str">
        <f>TEXT(casesIPO[[#This Row],[Created On]],"yyyy / mm")</f>
        <v>2026 / 02</v>
      </c>
      <c r="AS1223" s="27" t="str">
        <f>casesIPO[[#This Row],[Interaction Type]]</f>
        <v>Return / Replace / Scrap</v>
      </c>
      <c r="AT12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4" spans="1:46" x14ac:dyDescent="0.25">
      <c r="A1224" s="26">
        <v>46077.516944444404</v>
      </c>
      <c r="B1224" s="27" t="s">
        <v>6281</v>
      </c>
      <c r="C1224" s="27" t="s">
        <v>87</v>
      </c>
      <c r="D1224" s="27" t="s">
        <v>88</v>
      </c>
      <c r="E1224" s="27" t="s">
        <v>110</v>
      </c>
      <c r="F1224" s="27"/>
      <c r="G1224" s="27"/>
      <c r="H1224" s="27" t="s">
        <v>14</v>
      </c>
      <c r="I1224" s="27" t="s">
        <v>182</v>
      </c>
      <c r="J1224" s="27" t="s">
        <v>1356</v>
      </c>
      <c r="K1224" s="27" t="s">
        <v>34</v>
      </c>
      <c r="L1224" s="27" t="s">
        <v>6282</v>
      </c>
      <c r="M1224" s="27" t="s">
        <v>423</v>
      </c>
      <c r="N1224" s="28" t="s">
        <v>6283</v>
      </c>
      <c r="O1224" s="27" t="s">
        <v>6284</v>
      </c>
      <c r="P1224" s="27" t="s">
        <v>6283</v>
      </c>
      <c r="Q1224" s="27">
        <v>11</v>
      </c>
      <c r="R1224" s="27" t="s">
        <v>14</v>
      </c>
      <c r="S1224" s="27" t="s">
        <v>182</v>
      </c>
      <c r="T1224" s="27" t="s">
        <v>1356</v>
      </c>
      <c r="U1224" s="27" t="s">
        <v>34</v>
      </c>
      <c r="V1224" s="27">
        <v>4</v>
      </c>
      <c r="W1224" s="27" t="s">
        <v>119</v>
      </c>
      <c r="X1224" s="27" t="s">
        <v>570</v>
      </c>
      <c r="Y1224" s="27"/>
      <c r="Z1224" s="27" t="s">
        <v>101</v>
      </c>
      <c r="AA1224" s="28"/>
      <c r="AB1224" s="27" t="s">
        <v>6285</v>
      </c>
      <c r="AC1224" s="29" t="s">
        <v>190</v>
      </c>
      <c r="AD1224" s="27"/>
      <c r="AE1224" s="27"/>
      <c r="AF1224" s="27">
        <v>45922.833333333299</v>
      </c>
      <c r="AG1224" s="27"/>
      <c r="AH1224" s="27"/>
      <c r="AI1224" s="27" t="s">
        <v>178</v>
      </c>
      <c r="AJ1224" s="27" t="s">
        <v>134</v>
      </c>
      <c r="AK1224" s="27" t="s">
        <v>751</v>
      </c>
      <c r="AL1224" s="27" t="s">
        <v>192</v>
      </c>
      <c r="AM1224" s="27" t="s">
        <v>108</v>
      </c>
      <c r="AN12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2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2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24" s="27" t="str">
        <f>TEXT(casesIPO[[#This Row],[Created On]],"yyyy / mm")</f>
        <v>2026 / 02</v>
      </c>
      <c r="AS1224" s="27" t="str">
        <f>casesIPO[[#This Row],[Interaction Type]]</f>
        <v>Return / Replace / Scrap</v>
      </c>
      <c r="AT122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5" spans="1:46" x14ac:dyDescent="0.25">
      <c r="A1225" s="26">
        <v>46077.532592592601</v>
      </c>
      <c r="B1225" s="27" t="s">
        <v>6286</v>
      </c>
      <c r="C1225" s="27" t="s">
        <v>87</v>
      </c>
      <c r="D1225" s="27" t="s">
        <v>88</v>
      </c>
      <c r="E1225" s="27" t="s">
        <v>89</v>
      </c>
      <c r="F1225" s="27"/>
      <c r="G1225" s="27" t="s">
        <v>168</v>
      </c>
      <c r="H1225" s="27" t="s">
        <v>14</v>
      </c>
      <c r="I1225" s="27" t="s">
        <v>182</v>
      </c>
      <c r="J1225" s="27" t="s">
        <v>778</v>
      </c>
      <c r="K1225" s="27" t="s">
        <v>34</v>
      </c>
      <c r="L1225" s="27" t="s">
        <v>6287</v>
      </c>
      <c r="M1225" s="27" t="s">
        <v>6288</v>
      </c>
      <c r="N1225" s="28" t="s">
        <v>6289</v>
      </c>
      <c r="O1225" s="27" t="s">
        <v>6290</v>
      </c>
      <c r="P1225" s="27" t="s">
        <v>6289</v>
      </c>
      <c r="Q1225" s="27">
        <v>3</v>
      </c>
      <c r="R1225" s="27" t="s">
        <v>14</v>
      </c>
      <c r="S1225" s="27" t="s">
        <v>182</v>
      </c>
      <c r="T1225" s="27" t="s">
        <v>778</v>
      </c>
      <c r="U1225" s="27" t="s">
        <v>34</v>
      </c>
      <c r="V1225" s="27">
        <v>1</v>
      </c>
      <c r="W1225" s="27" t="s">
        <v>714</v>
      </c>
      <c r="X1225" s="27" t="s">
        <v>1968</v>
      </c>
      <c r="Y1225" s="27"/>
      <c r="Z1225" s="27" t="s">
        <v>101</v>
      </c>
      <c r="AA1225" s="28"/>
      <c r="AB1225" s="27" t="s">
        <v>6291</v>
      </c>
      <c r="AC1225" s="29" t="s">
        <v>6292</v>
      </c>
      <c r="AD1225" s="27"/>
      <c r="AE1225" s="27"/>
      <c r="AF1225" s="27">
        <v>45965.791666666701</v>
      </c>
      <c r="AG1225" s="27"/>
      <c r="AH1225" s="27"/>
      <c r="AI1225" s="27" t="s">
        <v>104</v>
      </c>
      <c r="AJ1225" s="27" t="s">
        <v>105</v>
      </c>
      <c r="AK1225" s="27" t="s">
        <v>751</v>
      </c>
      <c r="AL1225" s="27" t="s">
        <v>192</v>
      </c>
      <c r="AM1225" s="27" t="s">
        <v>108</v>
      </c>
      <c r="AN12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2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Wiring</v>
      </c>
      <c r="AQ12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25" s="27" t="str">
        <f>TEXT(casesIPO[[#This Row],[Created On]],"yyyy / mm")</f>
        <v>2026 / 02</v>
      </c>
      <c r="AS1225" s="27" t="str">
        <f>casesIPO[[#This Row],[Interaction Type]]</f>
        <v>Return / Replace / Scrap</v>
      </c>
      <c r="AT122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6" spans="1:46" x14ac:dyDescent="0.25">
      <c r="A1226" s="26">
        <v>46078.271840277797</v>
      </c>
      <c r="B1226" s="27" t="s">
        <v>6293</v>
      </c>
      <c r="C1226" s="27" t="s">
        <v>87</v>
      </c>
      <c r="D1226" s="27" t="s">
        <v>88</v>
      </c>
      <c r="E1226" s="27" t="s">
        <v>89</v>
      </c>
      <c r="F1226" s="27"/>
      <c r="G1226" s="27" t="s">
        <v>90</v>
      </c>
      <c r="H1226" s="27" t="s">
        <v>24</v>
      </c>
      <c r="I1226" s="27" t="s">
        <v>111</v>
      </c>
      <c r="J1226" s="27" t="s">
        <v>1314</v>
      </c>
      <c r="K1226" s="27" t="s">
        <v>33</v>
      </c>
      <c r="L1226" s="27" t="s">
        <v>6294</v>
      </c>
      <c r="M1226" s="27" t="s">
        <v>3161</v>
      </c>
      <c r="N1226" s="28" t="s">
        <v>6295</v>
      </c>
      <c r="O1226" s="27" t="s">
        <v>6296</v>
      </c>
      <c r="P1226" s="27" t="s">
        <v>6297</v>
      </c>
      <c r="Q1226" s="27"/>
      <c r="R1226" s="27" t="s">
        <v>24</v>
      </c>
      <c r="S1226" s="27" t="s">
        <v>111</v>
      </c>
      <c r="T1226" s="27" t="s">
        <v>1314</v>
      </c>
      <c r="U1226" s="27" t="s">
        <v>33</v>
      </c>
      <c r="V1226" s="27">
        <v>2</v>
      </c>
      <c r="W1226" s="27" t="s">
        <v>98</v>
      </c>
      <c r="X1226" s="27" t="s">
        <v>3057</v>
      </c>
      <c r="Y1226" s="27" t="s">
        <v>2740</v>
      </c>
      <c r="Z1226" s="27" t="s">
        <v>101</v>
      </c>
      <c r="AA1226" s="28"/>
      <c r="AB1226" s="27"/>
      <c r="AC1226" s="29"/>
      <c r="AD1226" s="27"/>
      <c r="AE1226" s="27"/>
      <c r="AF1226" s="27"/>
      <c r="AG1226" s="27">
        <v>46034</v>
      </c>
      <c r="AH1226" s="27"/>
      <c r="AI1226" s="27" t="s">
        <v>419</v>
      </c>
      <c r="AJ1226" s="27" t="s">
        <v>134</v>
      </c>
      <c r="AK1226" s="27" t="s">
        <v>122</v>
      </c>
      <c r="AL1226" s="27" t="s">
        <v>122</v>
      </c>
      <c r="AM1226" s="27" t="s">
        <v>108</v>
      </c>
      <c r="AN12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2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 Issue</v>
      </c>
      <c r="AQ12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Assembly Issue</v>
      </c>
      <c r="AR1226" s="27" t="str">
        <f>TEXT(casesIPO[[#This Row],[Created On]],"yyyy / mm")</f>
        <v>2026 / 02</v>
      </c>
      <c r="AS1226" s="27" t="str">
        <f>casesIPO[[#This Row],[Interaction Type]]</f>
        <v>Return / Replace / Scrap</v>
      </c>
      <c r="AT12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7" spans="1:46" x14ac:dyDescent="0.25">
      <c r="A1227" s="26">
        <v>46078.375532407401</v>
      </c>
      <c r="B1227" s="27" t="s">
        <v>6298</v>
      </c>
      <c r="C1227" s="27" t="s">
        <v>87</v>
      </c>
      <c r="D1227" s="27" t="s">
        <v>88</v>
      </c>
      <c r="E1227" s="27" t="s">
        <v>89</v>
      </c>
      <c r="F1227" s="27"/>
      <c r="G1227" s="27" t="s">
        <v>90</v>
      </c>
      <c r="H1227" s="27" t="s">
        <v>23</v>
      </c>
      <c r="I1227" s="27" t="s">
        <v>91</v>
      </c>
      <c r="J1227" s="27" t="s">
        <v>92</v>
      </c>
      <c r="K1227" s="27" t="s">
        <v>33</v>
      </c>
      <c r="L1227" s="27" t="s">
        <v>6299</v>
      </c>
      <c r="M1227" s="27" t="s">
        <v>4740</v>
      </c>
      <c r="N1227" s="28" t="s">
        <v>6300</v>
      </c>
      <c r="O1227" s="27" t="s">
        <v>6301</v>
      </c>
      <c r="P1227" s="27" t="s">
        <v>6302</v>
      </c>
      <c r="Q1227" s="27"/>
      <c r="R1227" s="27" t="s">
        <v>23</v>
      </c>
      <c r="S1227" s="27" t="s">
        <v>91</v>
      </c>
      <c r="T1227" s="27" t="s">
        <v>92</v>
      </c>
      <c r="U1227" s="27" t="s">
        <v>33</v>
      </c>
      <c r="V1227" s="27">
        <v>4</v>
      </c>
      <c r="W1227" s="27" t="s">
        <v>266</v>
      </c>
      <c r="X1227" s="27" t="s">
        <v>629</v>
      </c>
      <c r="Y1227" s="27" t="s">
        <v>630</v>
      </c>
      <c r="Z1227" s="27" t="s">
        <v>101</v>
      </c>
      <c r="AA1227" s="28"/>
      <c r="AB1227" s="27"/>
      <c r="AC1227" s="29" t="s">
        <v>103</v>
      </c>
      <c r="AD1227" s="27"/>
      <c r="AE1227" s="27"/>
      <c r="AF1227" s="27">
        <v>45475.833333333299</v>
      </c>
      <c r="AG1227" s="27"/>
      <c r="AH1227" s="27"/>
      <c r="AI1227" s="27" t="s">
        <v>178</v>
      </c>
      <c r="AJ1227" s="27" t="s">
        <v>134</v>
      </c>
      <c r="AK1227" s="27" t="s">
        <v>1975</v>
      </c>
      <c r="AL1227" s="27" t="s">
        <v>792</v>
      </c>
      <c r="AM1227" s="27" t="s">
        <v>108</v>
      </c>
      <c r="AN12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12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Motor Not Pulling / Releasing</v>
      </c>
      <c r="AR1227" s="27" t="str">
        <f>TEXT(casesIPO[[#This Row],[Created On]],"yyyy / mm")</f>
        <v>2026 / 02</v>
      </c>
      <c r="AS1227" s="27" t="str">
        <f>casesIPO[[#This Row],[Interaction Type]]</f>
        <v>Return / Replace / Scrap</v>
      </c>
      <c r="AT12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8" spans="1:46" x14ac:dyDescent="0.25">
      <c r="A1228" s="26">
        <v>46078.388749999998</v>
      </c>
      <c r="B1228" s="27" t="s">
        <v>6303</v>
      </c>
      <c r="C1228" s="27" t="s">
        <v>87</v>
      </c>
      <c r="D1228" s="27" t="s">
        <v>88</v>
      </c>
      <c r="E1228" s="27" t="s">
        <v>89</v>
      </c>
      <c r="F1228" s="27"/>
      <c r="G1228" s="27" t="s">
        <v>90</v>
      </c>
      <c r="H1228" s="27" t="s">
        <v>23</v>
      </c>
      <c r="I1228" s="27" t="s">
        <v>91</v>
      </c>
      <c r="J1228" s="27" t="s">
        <v>92</v>
      </c>
      <c r="K1228" s="27" t="s">
        <v>33</v>
      </c>
      <c r="L1228" s="27" t="s">
        <v>6304</v>
      </c>
      <c r="M1228" s="27" t="s">
        <v>4740</v>
      </c>
      <c r="N1228" s="28" t="s">
        <v>6305</v>
      </c>
      <c r="O1228" s="27" t="s">
        <v>6306</v>
      </c>
      <c r="P1228" s="27" t="s">
        <v>6307</v>
      </c>
      <c r="Q1228" s="27"/>
      <c r="R1228" s="27" t="s">
        <v>23</v>
      </c>
      <c r="S1228" s="27" t="s">
        <v>91</v>
      </c>
      <c r="T1228" s="27" t="s">
        <v>92</v>
      </c>
      <c r="U1228" s="27" t="s">
        <v>33</v>
      </c>
      <c r="V1228" s="27">
        <v>3</v>
      </c>
      <c r="W1228" s="27" t="s">
        <v>266</v>
      </c>
      <c r="X1228" s="27" t="s">
        <v>629</v>
      </c>
      <c r="Y1228" s="27"/>
      <c r="Z1228" s="27" t="s">
        <v>101</v>
      </c>
      <c r="AA1228" s="28"/>
      <c r="AB1228" s="27" t="s">
        <v>6308</v>
      </c>
      <c r="AC1228" s="29" t="s">
        <v>103</v>
      </c>
      <c r="AD1228" s="27"/>
      <c r="AE1228" s="27"/>
      <c r="AF1228" s="27">
        <v>46063</v>
      </c>
      <c r="AG1228" s="27"/>
      <c r="AH1228" s="27"/>
      <c r="AI1228" s="27" t="s">
        <v>178</v>
      </c>
      <c r="AJ1228" s="27" t="s">
        <v>134</v>
      </c>
      <c r="AK1228" s="27" t="s">
        <v>1975</v>
      </c>
      <c r="AL1228" s="27" t="s">
        <v>792</v>
      </c>
      <c r="AM1228" s="27" t="s">
        <v>108</v>
      </c>
      <c r="AN12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12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28" s="27" t="str">
        <f>TEXT(casesIPO[[#This Row],[Created On]],"yyyy / mm")</f>
        <v>2026 / 02</v>
      </c>
      <c r="AS1228" s="27" t="str">
        <f>casesIPO[[#This Row],[Interaction Type]]</f>
        <v>Return / Replace / Scrap</v>
      </c>
      <c r="AT122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9" spans="1:46" x14ac:dyDescent="0.25">
      <c r="A1229" s="26">
        <v>46078.388749999998</v>
      </c>
      <c r="B1229" s="27" t="s">
        <v>6303</v>
      </c>
      <c r="C1229" s="27" t="s">
        <v>87</v>
      </c>
      <c r="D1229" s="27" t="s">
        <v>88</v>
      </c>
      <c r="E1229" s="27" t="s">
        <v>89</v>
      </c>
      <c r="F1229" s="27"/>
      <c r="G1229" s="27" t="s">
        <v>90</v>
      </c>
      <c r="H1229" s="27" t="s">
        <v>23</v>
      </c>
      <c r="I1229" s="27" t="s">
        <v>91</v>
      </c>
      <c r="J1229" s="27" t="s">
        <v>92</v>
      </c>
      <c r="K1229" s="27" t="s">
        <v>33</v>
      </c>
      <c r="L1229" s="27" t="s">
        <v>6304</v>
      </c>
      <c r="M1229" s="27" t="s">
        <v>4740</v>
      </c>
      <c r="N1229" s="28" t="s">
        <v>6305</v>
      </c>
      <c r="O1229" s="27" t="s">
        <v>6306</v>
      </c>
      <c r="P1229" s="27" t="s">
        <v>6307</v>
      </c>
      <c r="Q1229" s="27"/>
      <c r="R1229" s="27" t="s">
        <v>23</v>
      </c>
      <c r="S1229" s="27" t="s">
        <v>91</v>
      </c>
      <c r="T1229" s="27" t="s">
        <v>92</v>
      </c>
      <c r="U1229" s="27" t="s">
        <v>33</v>
      </c>
      <c r="V1229" s="27">
        <v>3</v>
      </c>
      <c r="W1229" s="27" t="s">
        <v>266</v>
      </c>
      <c r="X1229" s="27" t="s">
        <v>629</v>
      </c>
      <c r="Y1229" s="27" t="s">
        <v>630</v>
      </c>
      <c r="Z1229" s="27" t="s">
        <v>101</v>
      </c>
      <c r="AA1229" s="28"/>
      <c r="AB1229" s="27" t="s">
        <v>6309</v>
      </c>
      <c r="AC1229" s="29" t="s">
        <v>103</v>
      </c>
      <c r="AD1229" s="27"/>
      <c r="AE1229" s="27"/>
      <c r="AF1229" s="27">
        <v>45210.833333333299</v>
      </c>
      <c r="AG1229" s="27"/>
      <c r="AH1229" s="27"/>
      <c r="AI1229" s="27" t="s">
        <v>178</v>
      </c>
      <c r="AJ1229" s="27" t="s">
        <v>134</v>
      </c>
      <c r="AK1229" s="27" t="s">
        <v>1975</v>
      </c>
      <c r="AL1229" s="27" t="s">
        <v>792</v>
      </c>
      <c r="AM1229" s="27" t="s">
        <v>108</v>
      </c>
      <c r="AN12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12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Motor Not Pulling / Releasing</v>
      </c>
      <c r="AR1229" s="27" t="str">
        <f>TEXT(casesIPO[[#This Row],[Created On]],"yyyy / mm")</f>
        <v>2026 / 02</v>
      </c>
      <c r="AS1229" s="27" t="str">
        <f>casesIPO[[#This Row],[Interaction Type]]</f>
        <v>Return / Replace / Scrap</v>
      </c>
      <c r="AT122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30" spans="1:46" x14ac:dyDescent="0.25">
      <c r="A1230" s="26">
        <v>46078.526979166701</v>
      </c>
      <c r="B1230" s="27" t="s">
        <v>6310</v>
      </c>
      <c r="C1230" s="27" t="s">
        <v>87</v>
      </c>
      <c r="D1230" s="27" t="s">
        <v>88</v>
      </c>
      <c r="E1230" s="27" t="s">
        <v>110</v>
      </c>
      <c r="F1230" s="27"/>
      <c r="G1230" s="27"/>
      <c r="H1230" s="27" t="s">
        <v>23</v>
      </c>
      <c r="I1230" s="27" t="s">
        <v>91</v>
      </c>
      <c r="J1230" s="27" t="s">
        <v>437</v>
      </c>
      <c r="K1230" s="27" t="s">
        <v>33</v>
      </c>
      <c r="L1230" s="27" t="s">
        <v>6311</v>
      </c>
      <c r="M1230" s="27" t="s">
        <v>1883</v>
      </c>
      <c r="N1230" s="28" t="s">
        <v>6312</v>
      </c>
      <c r="O1230" s="27" t="s">
        <v>6313</v>
      </c>
      <c r="P1230" s="27" t="s">
        <v>6314</v>
      </c>
      <c r="Q1230" s="27">
        <v>1</v>
      </c>
      <c r="R1230" s="27" t="s">
        <v>23</v>
      </c>
      <c r="S1230" s="27" t="s">
        <v>91</v>
      </c>
      <c r="T1230" s="27" t="s">
        <v>437</v>
      </c>
      <c r="U1230" s="27" t="s">
        <v>33</v>
      </c>
      <c r="V1230" s="27">
        <v>2</v>
      </c>
      <c r="W1230" s="27" t="s">
        <v>1034</v>
      </c>
      <c r="X1230" s="27" t="s">
        <v>1035</v>
      </c>
      <c r="Y1230" s="27"/>
      <c r="Z1230" s="27" t="s">
        <v>53</v>
      </c>
      <c r="AA1230" s="28"/>
      <c r="AB1230" s="27" t="s">
        <v>6315</v>
      </c>
      <c r="AC1230" s="29"/>
      <c r="AD1230" s="27"/>
      <c r="AE1230" s="27"/>
      <c r="AF1230" s="27">
        <v>46029</v>
      </c>
      <c r="AG1230" s="27"/>
      <c r="AH1230" s="27"/>
      <c r="AI1230" s="27" t="s">
        <v>419</v>
      </c>
      <c r="AJ1230" s="27" t="s">
        <v>134</v>
      </c>
      <c r="AK1230" s="27" t="s">
        <v>106</v>
      </c>
      <c r="AL1230" s="27" t="s">
        <v>1196</v>
      </c>
      <c r="AM1230" s="27" t="s">
        <v>108</v>
      </c>
      <c r="AN12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2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2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0" s="27" t="str">
        <f>TEXT(casesIPO[[#This Row],[Created On]],"yyyy / mm")</f>
        <v>2026 / 02</v>
      </c>
      <c r="AS1230" s="27" t="str">
        <f>casesIPO[[#This Row],[Interaction Type]]</f>
        <v>Return / Replace / Scrap</v>
      </c>
      <c r="AT12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31" spans="1:46" x14ac:dyDescent="0.25">
      <c r="A1231" s="26">
        <v>46079.467696759297</v>
      </c>
      <c r="B1231" s="27" t="s">
        <v>6316</v>
      </c>
      <c r="C1231" s="27" t="s">
        <v>87</v>
      </c>
      <c r="D1231" s="27" t="s">
        <v>88</v>
      </c>
      <c r="E1231" s="27" t="s">
        <v>110</v>
      </c>
      <c r="F1231" s="27"/>
      <c r="G1231" s="27"/>
      <c r="H1231" s="27" t="s">
        <v>23</v>
      </c>
      <c r="I1231" s="27" t="s">
        <v>91</v>
      </c>
      <c r="J1231" s="27" t="s">
        <v>1623</v>
      </c>
      <c r="K1231" s="27" t="s">
        <v>33</v>
      </c>
      <c r="L1231" s="27" t="s">
        <v>6317</v>
      </c>
      <c r="M1231" s="27" t="s">
        <v>1965</v>
      </c>
      <c r="N1231" s="28" t="s">
        <v>6318</v>
      </c>
      <c r="O1231" s="27" t="s">
        <v>6319</v>
      </c>
      <c r="P1231" s="27" t="s">
        <v>6320</v>
      </c>
      <c r="Q1231" s="27"/>
      <c r="R1231" s="27" t="s">
        <v>23</v>
      </c>
      <c r="S1231" s="27" t="s">
        <v>91</v>
      </c>
      <c r="T1231" s="27" t="s">
        <v>1623</v>
      </c>
      <c r="U1231" s="27" t="s">
        <v>33</v>
      </c>
      <c r="V1231" s="27">
        <v>1</v>
      </c>
      <c r="W1231" s="27" t="s">
        <v>155</v>
      </c>
      <c r="X1231" s="27" t="s">
        <v>587</v>
      </c>
      <c r="Y1231" s="27"/>
      <c r="Z1231" s="27" t="s">
        <v>101</v>
      </c>
      <c r="AA1231" s="28"/>
      <c r="AB1231" s="27" t="s">
        <v>6321</v>
      </c>
      <c r="AC1231" s="29"/>
      <c r="AD1231" s="27"/>
      <c r="AE1231" s="27"/>
      <c r="AF1231" s="27">
        <v>45879.833333333299</v>
      </c>
      <c r="AG1231" s="27"/>
      <c r="AH1231" s="27"/>
      <c r="AI1231" s="27" t="s">
        <v>178</v>
      </c>
      <c r="AJ1231" s="27" t="s">
        <v>134</v>
      </c>
      <c r="AK1231" s="27" t="s">
        <v>3235</v>
      </c>
      <c r="AL1231" s="27" t="s">
        <v>3235</v>
      </c>
      <c r="AM1231" s="27" t="s">
        <v>159</v>
      </c>
      <c r="AN12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2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1" s="27" t="str">
        <f>TEXT(casesIPO[[#This Row],[Created On]],"yyyy / mm")</f>
        <v>2026 / 02</v>
      </c>
      <c r="AS1231" s="27" t="str">
        <f>casesIPO[[#This Row],[Interaction Type]]</f>
        <v>Return / Replace / Scrap</v>
      </c>
      <c r="AT123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32" spans="1:46" x14ac:dyDescent="0.25">
      <c r="A1232" s="26">
        <v>46079.4926388889</v>
      </c>
      <c r="B1232" s="27" t="s">
        <v>6322</v>
      </c>
      <c r="C1232" s="27" t="s">
        <v>87</v>
      </c>
      <c r="D1232" s="27" t="s">
        <v>88</v>
      </c>
      <c r="E1232" s="27" t="s">
        <v>110</v>
      </c>
      <c r="F1232" s="27"/>
      <c r="G1232" s="27"/>
      <c r="H1232" s="27" t="s">
        <v>23</v>
      </c>
      <c r="I1232" s="27" t="s">
        <v>91</v>
      </c>
      <c r="J1232" s="27" t="s">
        <v>92</v>
      </c>
      <c r="K1232" s="27" t="s">
        <v>33</v>
      </c>
      <c r="L1232" s="27" t="s">
        <v>6323</v>
      </c>
      <c r="M1232" s="27" t="s">
        <v>1965</v>
      </c>
      <c r="N1232" s="28" t="s">
        <v>6324</v>
      </c>
      <c r="O1232" s="27" t="s">
        <v>6325</v>
      </c>
      <c r="P1232" s="27" t="s">
        <v>6326</v>
      </c>
      <c r="Q1232" s="27"/>
      <c r="R1232" s="27" t="s">
        <v>23</v>
      </c>
      <c r="S1232" s="27" t="s">
        <v>91</v>
      </c>
      <c r="T1232" s="27" t="s">
        <v>92</v>
      </c>
      <c r="U1232" s="27" t="s">
        <v>33</v>
      </c>
      <c r="V1232" s="27">
        <v>1</v>
      </c>
      <c r="W1232" s="27" t="s">
        <v>1034</v>
      </c>
      <c r="X1232" s="27" t="s">
        <v>1035</v>
      </c>
      <c r="Y1232" s="27"/>
      <c r="Z1232" s="27" t="s">
        <v>53</v>
      </c>
      <c r="AA1232" s="28"/>
      <c r="AB1232" s="27" t="s">
        <v>6327</v>
      </c>
      <c r="AC1232" s="29"/>
      <c r="AD1232" s="27"/>
      <c r="AE1232" s="27"/>
      <c r="AF1232" s="27">
        <v>45743.833333333299</v>
      </c>
      <c r="AG1232" s="27"/>
      <c r="AH1232" s="27"/>
      <c r="AI1232" s="27" t="s">
        <v>104</v>
      </c>
      <c r="AJ1232" s="27" t="s">
        <v>105</v>
      </c>
      <c r="AK1232" s="27" t="s">
        <v>3235</v>
      </c>
      <c r="AL1232" s="27" t="s">
        <v>3235</v>
      </c>
      <c r="AM1232" s="27" t="s">
        <v>159</v>
      </c>
      <c r="AN12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2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2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2" s="27" t="str">
        <f>TEXT(casesIPO[[#This Row],[Created On]],"yyyy / mm")</f>
        <v>2026 / 02</v>
      </c>
      <c r="AS1232" s="27" t="str">
        <f>casesIPO[[#This Row],[Interaction Type]]</f>
        <v>Return / Replace / Scrap</v>
      </c>
      <c r="AT12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33" spans="1:46" x14ac:dyDescent="0.25">
      <c r="A1233" s="26">
        <v>46079.621631944399</v>
      </c>
      <c r="B1233" s="27" t="s">
        <v>6328</v>
      </c>
      <c r="C1233" s="27" t="s">
        <v>87</v>
      </c>
      <c r="D1233" s="27" t="s">
        <v>88</v>
      </c>
      <c r="E1233" s="27" t="s">
        <v>110</v>
      </c>
      <c r="F1233" s="27"/>
      <c r="G1233" s="27"/>
      <c r="H1233" s="27" t="s">
        <v>23</v>
      </c>
      <c r="I1233" s="27" t="s">
        <v>91</v>
      </c>
      <c r="J1233" s="27" t="s">
        <v>251</v>
      </c>
      <c r="K1233" s="27" t="s">
        <v>33</v>
      </c>
      <c r="L1233" s="27" t="s">
        <v>6329</v>
      </c>
      <c r="M1233" s="27" t="s">
        <v>1965</v>
      </c>
      <c r="N1233" s="28" t="s">
        <v>3256</v>
      </c>
      <c r="O1233" s="27" t="s">
        <v>3257</v>
      </c>
      <c r="P1233" s="27"/>
      <c r="Q1233" s="27"/>
      <c r="R1233" s="27" t="s">
        <v>23</v>
      </c>
      <c r="S1233" s="27" t="s">
        <v>91</v>
      </c>
      <c r="T1233" s="27" t="s">
        <v>251</v>
      </c>
      <c r="U1233" s="27" t="s">
        <v>33</v>
      </c>
      <c r="V1233" s="27">
        <v>1</v>
      </c>
      <c r="W1233" s="27" t="s">
        <v>119</v>
      </c>
      <c r="X1233" s="27" t="s">
        <v>120</v>
      </c>
      <c r="Y1233" s="27"/>
      <c r="Z1233" s="27" t="s">
        <v>101</v>
      </c>
      <c r="AA1233" s="28"/>
      <c r="AB1233" s="27" t="s">
        <v>6330</v>
      </c>
      <c r="AC1233" s="29"/>
      <c r="AD1233" s="27"/>
      <c r="AE1233" s="27"/>
      <c r="AF1233" s="27">
        <v>45866.833333333299</v>
      </c>
      <c r="AG1233" s="27"/>
      <c r="AH1233" s="27"/>
      <c r="AI1233" s="27" t="s">
        <v>178</v>
      </c>
      <c r="AJ1233" s="27" t="s">
        <v>105</v>
      </c>
      <c r="AK1233" s="27" t="s">
        <v>3235</v>
      </c>
      <c r="AL1233" s="27" t="s">
        <v>3235</v>
      </c>
      <c r="AM1233" s="27" t="s">
        <v>159</v>
      </c>
      <c r="AN12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2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2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3" s="27" t="str">
        <f>TEXT(casesIPO[[#This Row],[Created On]],"yyyy / mm")</f>
        <v>2026 / 02</v>
      </c>
      <c r="AS1233" s="27" t="str">
        <f>casesIPO[[#This Row],[Interaction Type]]</f>
        <v>Return / Replace / Scrap</v>
      </c>
      <c r="AT123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34" spans="1:46" x14ac:dyDescent="0.25">
      <c r="A1234" s="26">
        <v>46079.731493055602</v>
      </c>
      <c r="B1234" s="27" t="s">
        <v>6331</v>
      </c>
      <c r="C1234" s="27" t="s">
        <v>87</v>
      </c>
      <c r="D1234" s="27" t="s">
        <v>88</v>
      </c>
      <c r="E1234" s="27" t="s">
        <v>89</v>
      </c>
      <c r="F1234" s="27"/>
      <c r="G1234" s="27" t="s">
        <v>90</v>
      </c>
      <c r="H1234" s="27" t="s">
        <v>286</v>
      </c>
      <c r="I1234" s="27" t="s">
        <v>148</v>
      </c>
      <c r="J1234" s="27" t="s">
        <v>287</v>
      </c>
      <c r="K1234" s="27" t="s">
        <v>288</v>
      </c>
      <c r="L1234" s="27" t="s">
        <v>6332</v>
      </c>
      <c r="M1234" s="27" t="s">
        <v>3462</v>
      </c>
      <c r="N1234" s="28" t="s">
        <v>6333</v>
      </c>
      <c r="O1234" s="27" t="s">
        <v>6334</v>
      </c>
      <c r="P1234" s="27"/>
      <c r="Q1234" s="27">
        <v>6</v>
      </c>
      <c r="R1234" s="27" t="s">
        <v>286</v>
      </c>
      <c r="S1234" s="27" t="s">
        <v>148</v>
      </c>
      <c r="T1234" s="27" t="s">
        <v>287</v>
      </c>
      <c r="U1234" s="27" t="s">
        <v>288</v>
      </c>
      <c r="V1234" s="27">
        <v>32</v>
      </c>
      <c r="W1234" s="27" t="s">
        <v>187</v>
      </c>
      <c r="X1234" s="27" t="s">
        <v>6335</v>
      </c>
      <c r="Y1234" s="27"/>
      <c r="Z1234" s="27" t="s">
        <v>101</v>
      </c>
      <c r="AA1234" s="28"/>
      <c r="AB1234" s="27" t="s">
        <v>6336</v>
      </c>
      <c r="AC1234" s="29" t="s">
        <v>5857</v>
      </c>
      <c r="AD1234" s="27"/>
      <c r="AE1234" s="27"/>
      <c r="AF1234" s="27">
        <v>46063.791666666701</v>
      </c>
      <c r="AG1234" s="27"/>
      <c r="AH1234" s="27"/>
      <c r="AI1234" s="27" t="s">
        <v>104</v>
      </c>
      <c r="AJ1234" s="27" t="s">
        <v>105</v>
      </c>
      <c r="AK1234" s="27" t="s">
        <v>420</v>
      </c>
      <c r="AL1234" s="27" t="s">
        <v>420</v>
      </c>
      <c r="AM1234" s="27" t="s">
        <v>299</v>
      </c>
      <c r="AN12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2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Color Mismatch</v>
      </c>
      <c r="AQ12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4" s="27" t="str">
        <f>TEXT(casesIPO[[#This Row],[Created On]],"yyyy / mm")</f>
        <v>2026 / 02</v>
      </c>
      <c r="AS1234" s="27" t="str">
        <f>casesIPO[[#This Row],[Interaction Type]]</f>
        <v>Return / Replace / Scrap</v>
      </c>
      <c r="AT12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35" spans="1:46" x14ac:dyDescent="0.25">
      <c r="A1235" s="26">
        <v>46080.487245370401</v>
      </c>
      <c r="B1235" s="27" t="s">
        <v>6337</v>
      </c>
      <c r="C1235" s="27" t="s">
        <v>87</v>
      </c>
      <c r="D1235" s="27" t="s">
        <v>88</v>
      </c>
      <c r="E1235" s="27" t="s">
        <v>89</v>
      </c>
      <c r="F1235" s="27"/>
      <c r="G1235" s="27" t="s">
        <v>168</v>
      </c>
      <c r="H1235" s="27" t="s">
        <v>14</v>
      </c>
      <c r="I1235" s="27" t="s">
        <v>182</v>
      </c>
      <c r="J1235" s="27" t="s">
        <v>183</v>
      </c>
      <c r="K1235" s="27" t="s">
        <v>34</v>
      </c>
      <c r="L1235" s="27" t="s">
        <v>6338</v>
      </c>
      <c r="M1235" s="27" t="s">
        <v>6339</v>
      </c>
      <c r="N1235" s="28" t="s">
        <v>6340</v>
      </c>
      <c r="O1235" s="27" t="s">
        <v>6341</v>
      </c>
      <c r="P1235" s="27"/>
      <c r="Q1235" s="27"/>
      <c r="R1235" s="27" t="s">
        <v>14</v>
      </c>
      <c r="S1235" s="27" t="s">
        <v>182</v>
      </c>
      <c r="T1235" s="27" t="s">
        <v>183</v>
      </c>
      <c r="U1235" s="27" t="s">
        <v>34</v>
      </c>
      <c r="V1235" s="27">
        <v>1</v>
      </c>
      <c r="W1235" s="27" t="s">
        <v>958</v>
      </c>
      <c r="X1235" s="27" t="s">
        <v>6342</v>
      </c>
      <c r="Y1235" s="27"/>
      <c r="Z1235" s="27" t="s">
        <v>101</v>
      </c>
      <c r="AA1235" s="28"/>
      <c r="AB1235" s="27" t="s">
        <v>6343</v>
      </c>
      <c r="AC1235" s="29" t="s">
        <v>190</v>
      </c>
      <c r="AD1235" s="27"/>
      <c r="AE1235" s="27"/>
      <c r="AF1235" s="27">
        <v>45677.083333333299</v>
      </c>
      <c r="AG1235" s="27"/>
      <c r="AH1235" s="27"/>
      <c r="AI1235" s="27" t="s">
        <v>419</v>
      </c>
      <c r="AJ1235" s="27" t="s">
        <v>134</v>
      </c>
      <c r="AK1235" s="27" t="s">
        <v>363</v>
      </c>
      <c r="AL1235" s="27" t="s">
        <v>192</v>
      </c>
      <c r="AM1235" s="27" t="s">
        <v>108</v>
      </c>
      <c r="AN12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2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Cracked Cylinder</v>
      </c>
      <c r="AQ12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5" s="27" t="str">
        <f>TEXT(casesIPO[[#This Row],[Created On]],"yyyy / mm")</f>
        <v>2026 / 02</v>
      </c>
      <c r="AS1235" s="27" t="str">
        <f>casesIPO[[#This Row],[Interaction Type]]</f>
        <v>Return / Replace / Scrap</v>
      </c>
      <c r="AT12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36" spans="1:46" x14ac:dyDescent="0.25">
      <c r="A1236" s="26">
        <v>46080.593101851897</v>
      </c>
      <c r="B1236" s="27" t="s">
        <v>6344</v>
      </c>
      <c r="C1236" s="27" t="s">
        <v>87</v>
      </c>
      <c r="D1236" s="27" t="s">
        <v>88</v>
      </c>
      <c r="E1236" s="27" t="s">
        <v>89</v>
      </c>
      <c r="F1236" s="27"/>
      <c r="G1236" s="27" t="s">
        <v>168</v>
      </c>
      <c r="H1236" s="27" t="s">
        <v>18</v>
      </c>
      <c r="I1236" s="27" t="s">
        <v>460</v>
      </c>
      <c r="J1236" s="27" t="s">
        <v>490</v>
      </c>
      <c r="K1236" s="27" t="s">
        <v>32</v>
      </c>
      <c r="L1236" s="27" t="s">
        <v>6345</v>
      </c>
      <c r="M1236" s="27" t="s">
        <v>6346</v>
      </c>
      <c r="N1236" s="28" t="s">
        <v>6347</v>
      </c>
      <c r="O1236" s="27"/>
      <c r="P1236" s="27"/>
      <c r="Q1236" s="27"/>
      <c r="R1236" s="27" t="s">
        <v>18</v>
      </c>
      <c r="S1236" s="27" t="s">
        <v>460</v>
      </c>
      <c r="T1236" s="27" t="s">
        <v>490</v>
      </c>
      <c r="U1236" s="27" t="s">
        <v>32</v>
      </c>
      <c r="V1236" s="27">
        <v>1</v>
      </c>
      <c r="W1236" s="27" t="s">
        <v>266</v>
      </c>
      <c r="X1236" s="27" t="s">
        <v>6348</v>
      </c>
      <c r="Y1236" s="27" t="s">
        <v>740</v>
      </c>
      <c r="Z1236" s="27" t="s">
        <v>101</v>
      </c>
      <c r="AA1236" s="28"/>
      <c r="AB1236" s="27"/>
      <c r="AC1236" s="29" t="s">
        <v>848</v>
      </c>
      <c r="AD1236" s="27"/>
      <c r="AE1236" s="27"/>
      <c r="AF1236" s="27">
        <v>45652.083333333299</v>
      </c>
      <c r="AG1236" s="27"/>
      <c r="AH1236" s="27"/>
      <c r="AI1236" s="27" t="s">
        <v>104</v>
      </c>
      <c r="AJ1236" s="27" t="s">
        <v>134</v>
      </c>
      <c r="AK1236" s="27" t="s">
        <v>688</v>
      </c>
      <c r="AL1236" s="27" t="s">
        <v>688</v>
      </c>
      <c r="AM1236" s="27" t="s">
        <v>108</v>
      </c>
      <c r="AN12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Keypad Failing</v>
      </c>
      <c r="AQ12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Damaged</v>
      </c>
      <c r="AR1236" s="27" t="str">
        <f>TEXT(casesIPO[[#This Row],[Created On]],"yyyy / mm")</f>
        <v>2026 / 02</v>
      </c>
      <c r="AS1236" s="27" t="str">
        <f>casesIPO[[#This Row],[Interaction Type]]</f>
        <v>Return / Replace / Scrap</v>
      </c>
      <c r="AT123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37" spans="1:46" x14ac:dyDescent="0.25">
      <c r="A1237" s="26">
        <v>46080.682500000003</v>
      </c>
      <c r="B1237" s="27" t="s">
        <v>6349</v>
      </c>
      <c r="C1237" s="27" t="s">
        <v>87</v>
      </c>
      <c r="D1237" s="27" t="s">
        <v>88</v>
      </c>
      <c r="E1237" s="27" t="s">
        <v>110</v>
      </c>
      <c r="F1237" s="27"/>
      <c r="G1237" s="27"/>
      <c r="H1237" s="27" t="s">
        <v>14</v>
      </c>
      <c r="I1237" s="27" t="s">
        <v>182</v>
      </c>
      <c r="J1237" s="27" t="s">
        <v>4769</v>
      </c>
      <c r="K1237" s="27" t="s">
        <v>34</v>
      </c>
      <c r="L1237" s="27" t="s">
        <v>6350</v>
      </c>
      <c r="M1237" s="27" t="s">
        <v>5590</v>
      </c>
      <c r="N1237" s="28" t="s">
        <v>6351</v>
      </c>
      <c r="O1237" s="27" t="s">
        <v>6352</v>
      </c>
      <c r="P1237" s="27"/>
      <c r="Q1237" s="27">
        <v>1</v>
      </c>
      <c r="R1237" s="27" t="s">
        <v>14</v>
      </c>
      <c r="S1237" s="27" t="s">
        <v>182</v>
      </c>
      <c r="T1237" s="27" t="s">
        <v>4769</v>
      </c>
      <c r="U1237" s="27" t="s">
        <v>34</v>
      </c>
      <c r="V1237" s="27">
        <v>1</v>
      </c>
      <c r="W1237" s="27" t="s">
        <v>1034</v>
      </c>
      <c r="X1237" s="27" t="s">
        <v>1035</v>
      </c>
      <c r="Y1237" s="27"/>
      <c r="Z1237" s="27" t="s">
        <v>53</v>
      </c>
      <c r="AA1237" s="28"/>
      <c r="AB1237" s="27" t="s">
        <v>6353</v>
      </c>
      <c r="AC1237" s="29" t="s">
        <v>761</v>
      </c>
      <c r="AD1237" s="27"/>
      <c r="AE1237" s="27"/>
      <c r="AF1237" s="27">
        <v>46078.083333333299</v>
      </c>
      <c r="AG1237" s="27"/>
      <c r="AH1237" s="27"/>
      <c r="AI1237" s="27" t="s">
        <v>419</v>
      </c>
      <c r="AJ1237" s="27" t="s">
        <v>134</v>
      </c>
      <c r="AK1237" s="27" t="s">
        <v>363</v>
      </c>
      <c r="AL1237" s="27" t="s">
        <v>192</v>
      </c>
      <c r="AM1237" s="27" t="s">
        <v>108</v>
      </c>
      <c r="AN12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2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2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7" s="27" t="str">
        <f>TEXT(casesIPO[[#This Row],[Created On]],"yyyy / mm")</f>
        <v>2026 / 02</v>
      </c>
      <c r="AS1237" s="27" t="str">
        <f>casesIPO[[#This Row],[Interaction Type]]</f>
        <v>Return / Replace / Scrap</v>
      </c>
      <c r="AT123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38" spans="1:46" x14ac:dyDescent="0.25">
      <c r="A1238" s="26">
        <v>46076.276701388902</v>
      </c>
      <c r="B1238" s="27" t="s">
        <v>6354</v>
      </c>
      <c r="C1238" s="27" t="s">
        <v>87</v>
      </c>
      <c r="D1238" s="27" t="s">
        <v>88</v>
      </c>
      <c r="E1238" s="27" t="s">
        <v>285</v>
      </c>
      <c r="F1238" s="27"/>
      <c r="G1238" s="27" t="s">
        <v>90</v>
      </c>
      <c r="H1238" s="27" t="s">
        <v>14</v>
      </c>
      <c r="I1238" s="27" t="s">
        <v>182</v>
      </c>
      <c r="J1238" s="27" t="s">
        <v>5735</v>
      </c>
      <c r="K1238" s="27" t="s">
        <v>34</v>
      </c>
      <c r="L1238" s="27" t="s">
        <v>6355</v>
      </c>
      <c r="M1238" s="27" t="s">
        <v>872</v>
      </c>
      <c r="N1238" s="28" t="s">
        <v>6356</v>
      </c>
      <c r="O1238" s="27" t="s">
        <v>6357</v>
      </c>
      <c r="P1238" s="27" t="s">
        <v>6356</v>
      </c>
      <c r="Q1238" s="27">
        <v>7</v>
      </c>
      <c r="R1238" s="27" t="s">
        <v>14</v>
      </c>
      <c r="S1238" s="27" t="s">
        <v>182</v>
      </c>
      <c r="T1238" s="27" t="s">
        <v>5735</v>
      </c>
      <c r="U1238" s="27" t="s">
        <v>34</v>
      </c>
      <c r="V1238" s="27">
        <v>1</v>
      </c>
      <c r="W1238" s="27" t="s">
        <v>294</v>
      </c>
      <c r="X1238" s="27" t="s">
        <v>295</v>
      </c>
      <c r="Y1238" s="27"/>
      <c r="Z1238" s="27" t="s">
        <v>296</v>
      </c>
      <c r="AA1238" s="28"/>
      <c r="AB1238" s="27" t="s">
        <v>6358</v>
      </c>
      <c r="AC1238" s="29" t="s">
        <v>761</v>
      </c>
      <c r="AD1238" s="27"/>
      <c r="AE1238" s="27"/>
      <c r="AF1238" s="27">
        <v>46049.791666666701</v>
      </c>
      <c r="AG1238" s="27"/>
      <c r="AH1238" s="27"/>
      <c r="AI1238" s="27" t="s">
        <v>104</v>
      </c>
      <c r="AJ1238" s="27" t="s">
        <v>105</v>
      </c>
      <c r="AK1238" s="27" t="s">
        <v>107</v>
      </c>
      <c r="AL1238" s="27" t="s">
        <v>192</v>
      </c>
      <c r="AM1238" s="27" t="s">
        <v>108</v>
      </c>
      <c r="AN12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2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12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8" s="27" t="str">
        <f>TEXT(casesIPO[[#This Row],[Created On]],"yyyy / mm")</f>
        <v>2026 / 02</v>
      </c>
      <c r="AS1238" s="27" t="str">
        <f>casesIPO[[#This Row],[Interaction Type]]</f>
        <v>Return / Replace / Scrap</v>
      </c>
      <c r="AT123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39" spans="1:46" x14ac:dyDescent="0.25">
      <c r="A1239" s="26">
        <v>46076.390972222202</v>
      </c>
      <c r="B1239" s="27" t="s">
        <v>6359</v>
      </c>
      <c r="C1239" s="27" t="s">
        <v>87</v>
      </c>
      <c r="D1239" s="27" t="s">
        <v>88</v>
      </c>
      <c r="E1239" s="27" t="s">
        <v>285</v>
      </c>
      <c r="F1239" s="27"/>
      <c r="G1239" s="27"/>
      <c r="H1239" s="27" t="s">
        <v>286</v>
      </c>
      <c r="I1239" s="27" t="s">
        <v>148</v>
      </c>
      <c r="J1239" s="27" t="s">
        <v>304</v>
      </c>
      <c r="K1239" s="27" t="s">
        <v>288</v>
      </c>
      <c r="L1239" s="27" t="s">
        <v>6360</v>
      </c>
      <c r="M1239" s="27" t="s">
        <v>6361</v>
      </c>
      <c r="N1239" s="28" t="s">
        <v>6362</v>
      </c>
      <c r="O1239" s="27" t="s">
        <v>6363</v>
      </c>
      <c r="P1239" s="27" t="s">
        <v>6364</v>
      </c>
      <c r="Q1239" s="27"/>
      <c r="R1239" s="27"/>
      <c r="S1239" s="27"/>
      <c r="T1239" s="27"/>
      <c r="U1239" s="27"/>
      <c r="V1239" s="27"/>
      <c r="W1239" s="27"/>
      <c r="X1239" s="27"/>
      <c r="Y1239" s="27"/>
      <c r="Z1239" s="27"/>
      <c r="AA1239" s="28"/>
      <c r="AB1239" s="27"/>
      <c r="AC1239" s="29"/>
      <c r="AD1239" s="27"/>
      <c r="AE1239" s="27"/>
      <c r="AF1239" s="27"/>
      <c r="AG1239" s="27"/>
      <c r="AH1239" s="27"/>
      <c r="AI1239" s="27"/>
      <c r="AJ1239" s="27" t="s">
        <v>134</v>
      </c>
      <c r="AK1239" s="27" t="s">
        <v>420</v>
      </c>
      <c r="AL1239" s="27" t="s">
        <v>420</v>
      </c>
      <c r="AM1239" s="27" t="s">
        <v>299</v>
      </c>
      <c r="AN12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2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9" s="27" t="str">
        <f>TEXT(casesIPO[[#This Row],[Created On]],"yyyy / mm")</f>
        <v>2026 / 02</v>
      </c>
      <c r="AS1239" s="27" t="str">
        <f>casesIPO[[#This Row],[Interaction Type]]</f>
        <v>Return / Replace / Scrap</v>
      </c>
      <c r="AT123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40" spans="1:46" x14ac:dyDescent="0.25">
      <c r="A1240" s="26">
        <v>46076.4053935185</v>
      </c>
      <c r="B1240" s="27" t="s">
        <v>6365</v>
      </c>
      <c r="C1240" s="27" t="s">
        <v>87</v>
      </c>
      <c r="D1240" s="27" t="s">
        <v>88</v>
      </c>
      <c r="E1240" s="27" t="s">
        <v>89</v>
      </c>
      <c r="F1240" s="27"/>
      <c r="G1240" s="27"/>
      <c r="H1240" s="27" t="s">
        <v>14</v>
      </c>
      <c r="I1240" s="27" t="s">
        <v>182</v>
      </c>
      <c r="J1240" s="27" t="s">
        <v>6366</v>
      </c>
      <c r="K1240" s="27" t="s">
        <v>34</v>
      </c>
      <c r="L1240" s="27" t="s">
        <v>6367</v>
      </c>
      <c r="M1240" s="27" t="s">
        <v>6368</v>
      </c>
      <c r="N1240" s="28" t="s">
        <v>6369</v>
      </c>
      <c r="O1240" s="27" t="s">
        <v>6370</v>
      </c>
      <c r="P1240" s="27"/>
      <c r="Q1240" s="27"/>
      <c r="R1240" s="27"/>
      <c r="S1240" s="27"/>
      <c r="T1240" s="27"/>
      <c r="U1240" s="27"/>
      <c r="V1240" s="27"/>
      <c r="W1240" s="27"/>
      <c r="X1240" s="27"/>
      <c r="Y1240" s="27"/>
      <c r="Z1240" s="27"/>
      <c r="AA1240" s="28"/>
      <c r="AB1240" s="27"/>
      <c r="AC1240" s="29"/>
      <c r="AD1240" s="27"/>
      <c r="AE1240" s="27"/>
      <c r="AF1240" s="27"/>
      <c r="AG1240" s="27"/>
      <c r="AH1240" s="27"/>
      <c r="AI1240" s="27"/>
      <c r="AJ1240" s="27" t="s">
        <v>134</v>
      </c>
      <c r="AK1240" s="27" t="s">
        <v>6371</v>
      </c>
      <c r="AL1240" s="27" t="s">
        <v>6371</v>
      </c>
      <c r="AM1240" s="27" t="s">
        <v>108</v>
      </c>
      <c r="AN12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0" s="27" t="str">
        <f>TEXT(casesIPO[[#This Row],[Created On]],"yyyy / mm")</f>
        <v>2026 / 02</v>
      </c>
      <c r="AS1240" s="27" t="str">
        <f>casesIPO[[#This Row],[Interaction Type]]</f>
        <v>Return / Replace / Scrap</v>
      </c>
      <c r="AT124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41" spans="1:46" x14ac:dyDescent="0.25">
      <c r="A1241" s="26">
        <v>46076.646423611099</v>
      </c>
      <c r="B1241" s="27" t="s">
        <v>6372</v>
      </c>
      <c r="C1241" s="27" t="s">
        <v>87</v>
      </c>
      <c r="D1241" s="27" t="s">
        <v>88</v>
      </c>
      <c r="E1241" s="27" t="s">
        <v>285</v>
      </c>
      <c r="F1241" s="27"/>
      <c r="G1241" s="27" t="s">
        <v>90</v>
      </c>
      <c r="H1241" s="27" t="s">
        <v>12</v>
      </c>
      <c r="I1241" s="27" t="s">
        <v>111</v>
      </c>
      <c r="J1241" s="27" t="s">
        <v>591</v>
      </c>
      <c r="K1241" s="27" t="s">
        <v>33</v>
      </c>
      <c r="L1241" s="27" t="s">
        <v>6373</v>
      </c>
      <c r="M1241" s="27" t="s">
        <v>360</v>
      </c>
      <c r="N1241" s="28" t="s">
        <v>6374</v>
      </c>
      <c r="O1241" s="27" t="s">
        <v>6375</v>
      </c>
      <c r="P1241" s="27" t="s">
        <v>6376</v>
      </c>
      <c r="Q1241" s="27">
        <v>2</v>
      </c>
      <c r="R1241" s="27" t="s">
        <v>12</v>
      </c>
      <c r="S1241" s="27" t="s">
        <v>111</v>
      </c>
      <c r="T1241" s="27" t="s">
        <v>591</v>
      </c>
      <c r="U1241" s="27" t="s">
        <v>33</v>
      </c>
      <c r="V1241" s="27">
        <v>1</v>
      </c>
      <c r="W1241" s="27" t="s">
        <v>378</v>
      </c>
      <c r="X1241" s="27" t="s">
        <v>379</v>
      </c>
      <c r="Y1241" s="27"/>
      <c r="Z1241" s="27" t="s">
        <v>285</v>
      </c>
      <c r="AA1241" s="28"/>
      <c r="AB1241" s="27" t="s">
        <v>6377</v>
      </c>
      <c r="AC1241" s="29"/>
      <c r="AD1241" s="27"/>
      <c r="AE1241" s="27"/>
      <c r="AF1241" s="27">
        <v>46070.791666666701</v>
      </c>
      <c r="AG1241" s="27"/>
      <c r="AH1241" s="27"/>
      <c r="AI1241" s="27" t="s">
        <v>104</v>
      </c>
      <c r="AJ1241" s="27" t="s">
        <v>105</v>
      </c>
      <c r="AK1241" s="27" t="s">
        <v>106</v>
      </c>
      <c r="AL1241" s="27" t="s">
        <v>680</v>
      </c>
      <c r="AM1241" s="27" t="s">
        <v>108</v>
      </c>
      <c r="AN12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12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12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1" s="27" t="str">
        <f>TEXT(casesIPO[[#This Row],[Created On]],"yyyy / mm")</f>
        <v>2026 / 02</v>
      </c>
      <c r="AS1241" s="27" t="str">
        <f>casesIPO[[#This Row],[Interaction Type]]</f>
        <v>Return / Replace / Scrap</v>
      </c>
      <c r="AT12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42" spans="1:46" x14ac:dyDescent="0.25">
      <c r="A1242" s="26">
        <v>46076.646423611099</v>
      </c>
      <c r="B1242" s="27" t="s">
        <v>6372</v>
      </c>
      <c r="C1242" s="27" t="s">
        <v>87</v>
      </c>
      <c r="D1242" s="27" t="s">
        <v>88</v>
      </c>
      <c r="E1242" s="27" t="s">
        <v>285</v>
      </c>
      <c r="F1242" s="27"/>
      <c r="G1242" s="27" t="s">
        <v>90</v>
      </c>
      <c r="H1242" s="27" t="s">
        <v>12</v>
      </c>
      <c r="I1242" s="27" t="s">
        <v>111</v>
      </c>
      <c r="J1242" s="27" t="s">
        <v>591</v>
      </c>
      <c r="K1242" s="27" t="s">
        <v>33</v>
      </c>
      <c r="L1242" s="27" t="s">
        <v>6373</v>
      </c>
      <c r="M1242" s="27" t="s">
        <v>360</v>
      </c>
      <c r="N1242" s="28" t="s">
        <v>6374</v>
      </c>
      <c r="O1242" s="27" t="s">
        <v>6375</v>
      </c>
      <c r="P1242" s="27" t="s">
        <v>6376</v>
      </c>
      <c r="Q1242" s="27">
        <v>2</v>
      </c>
      <c r="R1242" s="27" t="s">
        <v>12</v>
      </c>
      <c r="S1242" s="27" t="s">
        <v>111</v>
      </c>
      <c r="T1242" s="27" t="s">
        <v>591</v>
      </c>
      <c r="U1242" s="27" t="s">
        <v>33</v>
      </c>
      <c r="V1242" s="27">
        <v>1</v>
      </c>
      <c r="W1242" s="27" t="s">
        <v>294</v>
      </c>
      <c r="X1242" s="27" t="s">
        <v>295</v>
      </c>
      <c r="Y1242" s="27"/>
      <c r="Z1242" s="27" t="s">
        <v>296</v>
      </c>
      <c r="AA1242" s="28"/>
      <c r="AB1242" s="27" t="s">
        <v>6378</v>
      </c>
      <c r="AC1242" s="29"/>
      <c r="AD1242" s="27"/>
      <c r="AE1242" s="27"/>
      <c r="AF1242" s="27">
        <v>46070.791666666701</v>
      </c>
      <c r="AG1242" s="27"/>
      <c r="AH1242" s="27"/>
      <c r="AI1242" s="27" t="s">
        <v>104</v>
      </c>
      <c r="AJ1242" s="27" t="s">
        <v>105</v>
      </c>
      <c r="AK1242" s="27" t="s">
        <v>106</v>
      </c>
      <c r="AL1242" s="27" t="s">
        <v>680</v>
      </c>
      <c r="AM1242" s="27" t="s">
        <v>108</v>
      </c>
      <c r="AN12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2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12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2" s="27" t="str">
        <f>TEXT(casesIPO[[#This Row],[Created On]],"yyyy / mm")</f>
        <v>2026 / 02</v>
      </c>
      <c r="AS1242" s="27" t="str">
        <f>casesIPO[[#This Row],[Interaction Type]]</f>
        <v>Return / Replace / Scrap</v>
      </c>
      <c r="AT124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43" spans="1:46" x14ac:dyDescent="0.25">
      <c r="A1243" s="26">
        <v>46077.468969907401</v>
      </c>
      <c r="B1243" s="27" t="s">
        <v>6379</v>
      </c>
      <c r="C1243" s="27" t="s">
        <v>87</v>
      </c>
      <c r="D1243" s="27" t="s">
        <v>88</v>
      </c>
      <c r="E1243" s="27" t="s">
        <v>89</v>
      </c>
      <c r="F1243" s="27"/>
      <c r="G1243" s="27" t="s">
        <v>90</v>
      </c>
      <c r="H1243" s="27" t="s">
        <v>17</v>
      </c>
      <c r="I1243" s="27" t="s">
        <v>148</v>
      </c>
      <c r="J1243" s="27" t="s">
        <v>265</v>
      </c>
      <c r="K1243" s="27" t="s">
        <v>35</v>
      </c>
      <c r="L1243" s="27" t="s">
        <v>6380</v>
      </c>
      <c r="M1243" s="27" t="s">
        <v>2610</v>
      </c>
      <c r="N1243" s="28" t="s">
        <v>6381</v>
      </c>
      <c r="O1243" s="27" t="s">
        <v>6382</v>
      </c>
      <c r="P1243" s="27" t="s">
        <v>6383</v>
      </c>
      <c r="Q1243" s="27">
        <v>9</v>
      </c>
      <c r="R1243" s="27" t="s">
        <v>17</v>
      </c>
      <c r="S1243" s="27" t="s">
        <v>148</v>
      </c>
      <c r="T1243" s="27" t="s">
        <v>265</v>
      </c>
      <c r="U1243" s="27" t="s">
        <v>35</v>
      </c>
      <c r="V1243" s="27">
        <v>2</v>
      </c>
      <c r="W1243" s="27" t="s">
        <v>98</v>
      </c>
      <c r="X1243" s="27" t="s">
        <v>317</v>
      </c>
      <c r="Y1243" s="27"/>
      <c r="Z1243" s="27" t="s">
        <v>101</v>
      </c>
      <c r="AA1243" s="28"/>
      <c r="AB1243" s="27" t="s">
        <v>6384</v>
      </c>
      <c r="AC1243" s="29" t="s">
        <v>503</v>
      </c>
      <c r="AD1243" s="27"/>
      <c r="AE1243" s="27"/>
      <c r="AF1243" s="27">
        <v>46069.791666666701</v>
      </c>
      <c r="AG1243" s="27"/>
      <c r="AH1243" s="27"/>
      <c r="AI1243" s="27" t="s">
        <v>104</v>
      </c>
      <c r="AJ1243" s="27" t="s">
        <v>105</v>
      </c>
      <c r="AK1243" s="27" t="s">
        <v>2334</v>
      </c>
      <c r="AL1243" s="27" t="s">
        <v>408</v>
      </c>
      <c r="AM1243" s="27" t="s">
        <v>108</v>
      </c>
      <c r="AN12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2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3" s="27" t="str">
        <f>TEXT(casesIPO[[#This Row],[Created On]],"yyyy / mm")</f>
        <v>2026 / 02</v>
      </c>
      <c r="AS1243" s="27" t="str">
        <f>casesIPO[[#This Row],[Interaction Type]]</f>
        <v>Return / Replace / Scrap</v>
      </c>
      <c r="AT12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44" spans="1:46" x14ac:dyDescent="0.25">
      <c r="A1244" s="26">
        <v>46077.468969907401</v>
      </c>
      <c r="B1244" s="27" t="s">
        <v>6379</v>
      </c>
      <c r="C1244" s="27" t="s">
        <v>87</v>
      </c>
      <c r="D1244" s="27" t="s">
        <v>88</v>
      </c>
      <c r="E1244" s="27" t="s">
        <v>89</v>
      </c>
      <c r="F1244" s="27"/>
      <c r="G1244" s="27" t="s">
        <v>90</v>
      </c>
      <c r="H1244" s="27" t="s">
        <v>17</v>
      </c>
      <c r="I1244" s="27" t="s">
        <v>148</v>
      </c>
      <c r="J1244" s="27" t="s">
        <v>265</v>
      </c>
      <c r="K1244" s="27" t="s">
        <v>35</v>
      </c>
      <c r="L1244" s="27" t="s">
        <v>6380</v>
      </c>
      <c r="M1244" s="27" t="s">
        <v>2610</v>
      </c>
      <c r="N1244" s="28" t="s">
        <v>6381</v>
      </c>
      <c r="O1244" s="27" t="s">
        <v>6382</v>
      </c>
      <c r="P1244" s="27" t="s">
        <v>6383</v>
      </c>
      <c r="Q1244" s="27">
        <v>9</v>
      </c>
      <c r="R1244" s="27" t="s">
        <v>17</v>
      </c>
      <c r="S1244" s="27" t="s">
        <v>148</v>
      </c>
      <c r="T1244" s="27" t="s">
        <v>265</v>
      </c>
      <c r="U1244" s="27" t="s">
        <v>35</v>
      </c>
      <c r="V1244" s="27">
        <v>1</v>
      </c>
      <c r="W1244" s="27" t="s">
        <v>98</v>
      </c>
      <c r="X1244" s="27" t="s">
        <v>317</v>
      </c>
      <c r="Y1244" s="27"/>
      <c r="Z1244" s="27" t="s">
        <v>101</v>
      </c>
      <c r="AA1244" s="28"/>
      <c r="AB1244" s="27" t="s">
        <v>6385</v>
      </c>
      <c r="AC1244" s="29" t="s">
        <v>503</v>
      </c>
      <c r="AD1244" s="27"/>
      <c r="AE1244" s="27"/>
      <c r="AF1244" s="27">
        <v>46069.791666666701</v>
      </c>
      <c r="AG1244" s="27"/>
      <c r="AH1244" s="27"/>
      <c r="AI1244" s="27" t="s">
        <v>104</v>
      </c>
      <c r="AJ1244" s="27" t="s">
        <v>105</v>
      </c>
      <c r="AK1244" s="27" t="s">
        <v>2334</v>
      </c>
      <c r="AL1244" s="27" t="s">
        <v>408</v>
      </c>
      <c r="AM1244" s="27" t="s">
        <v>108</v>
      </c>
      <c r="AN12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2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4" s="27" t="str">
        <f>TEXT(casesIPO[[#This Row],[Created On]],"yyyy / mm")</f>
        <v>2026 / 02</v>
      </c>
      <c r="AS1244" s="27" t="str">
        <f>casesIPO[[#This Row],[Interaction Type]]</f>
        <v>Return / Replace / Scrap</v>
      </c>
      <c r="AT124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45" spans="1:46" x14ac:dyDescent="0.25">
      <c r="A1245" s="26">
        <v>46077.472442129598</v>
      </c>
      <c r="B1245" s="27" t="s">
        <v>6386</v>
      </c>
      <c r="C1245" s="27" t="s">
        <v>87</v>
      </c>
      <c r="D1245" s="27" t="s">
        <v>194</v>
      </c>
      <c r="E1245" s="27" t="s">
        <v>195</v>
      </c>
      <c r="F1245" s="27"/>
      <c r="G1245" s="27"/>
      <c r="H1245" s="27" t="s">
        <v>23</v>
      </c>
      <c r="I1245" s="27" t="s">
        <v>91</v>
      </c>
      <c r="J1245" s="27" t="s">
        <v>251</v>
      </c>
      <c r="K1245" s="27" t="s">
        <v>33</v>
      </c>
      <c r="L1245" s="27" t="s">
        <v>6387</v>
      </c>
      <c r="M1245" s="27" t="s">
        <v>253</v>
      </c>
      <c r="N1245" s="28" t="s">
        <v>6388</v>
      </c>
      <c r="O1245" s="27" t="s">
        <v>6389</v>
      </c>
      <c r="P1245" s="27" t="s">
        <v>6390</v>
      </c>
      <c r="Q1245" s="27">
        <v>2</v>
      </c>
      <c r="R1245" s="27"/>
      <c r="S1245" s="27"/>
      <c r="T1245" s="27"/>
      <c r="U1245" s="27"/>
      <c r="V1245" s="27"/>
      <c r="W1245" s="27"/>
      <c r="X1245" s="27"/>
      <c r="Y1245" s="27"/>
      <c r="Z1245" s="27"/>
      <c r="AA1245" s="28"/>
      <c r="AB1245" s="27" t="s">
        <v>257</v>
      </c>
      <c r="AC1245" s="29"/>
      <c r="AD1245" s="27"/>
      <c r="AE1245" s="27"/>
      <c r="AF1245" s="27"/>
      <c r="AG1245" s="27"/>
      <c r="AH1245" s="27"/>
      <c r="AI1245" s="27" t="s">
        <v>204</v>
      </c>
      <c r="AJ1245" s="27" t="s">
        <v>105</v>
      </c>
      <c r="AK1245" s="27" t="s">
        <v>106</v>
      </c>
      <c r="AL1245" s="27" t="s">
        <v>4052</v>
      </c>
      <c r="AM1245" s="27" t="s">
        <v>108</v>
      </c>
      <c r="AN12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5" s="27" t="str">
        <f>TEXT(casesIPO[[#This Row],[Created On]],"yyyy / mm")</f>
        <v>2026 / 02</v>
      </c>
      <c r="AS1245" s="27" t="str">
        <f>casesIPO[[#This Row],[Interaction Type]]</f>
        <v>Credit / Debit Request</v>
      </c>
      <c r="AT12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46" spans="1:46" x14ac:dyDescent="0.25">
      <c r="A1246" s="26">
        <v>46077.472442129598</v>
      </c>
      <c r="B1246" s="27" t="s">
        <v>6386</v>
      </c>
      <c r="C1246" s="27" t="s">
        <v>87</v>
      </c>
      <c r="D1246" s="27" t="s">
        <v>194</v>
      </c>
      <c r="E1246" s="27" t="s">
        <v>195</v>
      </c>
      <c r="F1246" s="27"/>
      <c r="G1246" s="27"/>
      <c r="H1246" s="27" t="s">
        <v>23</v>
      </c>
      <c r="I1246" s="27" t="s">
        <v>91</v>
      </c>
      <c r="J1246" s="27" t="s">
        <v>251</v>
      </c>
      <c r="K1246" s="27" t="s">
        <v>33</v>
      </c>
      <c r="L1246" s="27" t="s">
        <v>6387</v>
      </c>
      <c r="M1246" s="27" t="s">
        <v>253</v>
      </c>
      <c r="N1246" s="28" t="s">
        <v>6388</v>
      </c>
      <c r="O1246" s="27" t="s">
        <v>6389</v>
      </c>
      <c r="P1246" s="27" t="s">
        <v>6390</v>
      </c>
      <c r="Q1246" s="27">
        <v>3</v>
      </c>
      <c r="R1246" s="27"/>
      <c r="S1246" s="27"/>
      <c r="T1246" s="27"/>
      <c r="U1246" s="27"/>
      <c r="V1246" s="27"/>
      <c r="W1246" s="27"/>
      <c r="X1246" s="27"/>
      <c r="Y1246" s="27"/>
      <c r="Z1246" s="27"/>
      <c r="AA1246" s="28"/>
      <c r="AB1246" s="27" t="s">
        <v>257</v>
      </c>
      <c r="AC1246" s="29"/>
      <c r="AD1246" s="27"/>
      <c r="AE1246" s="27"/>
      <c r="AF1246" s="27"/>
      <c r="AG1246" s="27"/>
      <c r="AH1246" s="27"/>
      <c r="AI1246" s="27" t="s">
        <v>204</v>
      </c>
      <c r="AJ1246" s="27" t="s">
        <v>105</v>
      </c>
      <c r="AK1246" s="27" t="s">
        <v>106</v>
      </c>
      <c r="AL1246" s="27" t="s">
        <v>4052</v>
      </c>
      <c r="AM1246" s="27" t="s">
        <v>108</v>
      </c>
      <c r="AN12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6" s="27" t="str">
        <f>TEXT(casesIPO[[#This Row],[Created On]],"yyyy / mm")</f>
        <v>2026 / 02</v>
      </c>
      <c r="AS1246" s="27" t="str">
        <f>casesIPO[[#This Row],[Interaction Type]]</f>
        <v>Credit / Debit Request</v>
      </c>
      <c r="AT12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47" spans="1:46" x14ac:dyDescent="0.25">
      <c r="A1247" s="26">
        <v>46077.557488425897</v>
      </c>
      <c r="B1247" s="27" t="s">
        <v>6391</v>
      </c>
      <c r="C1247" s="27" t="s">
        <v>87</v>
      </c>
      <c r="D1247" s="27" t="s">
        <v>88</v>
      </c>
      <c r="E1247" s="27" t="s">
        <v>89</v>
      </c>
      <c r="F1247" s="27"/>
      <c r="G1247" s="27" t="s">
        <v>168</v>
      </c>
      <c r="H1247" s="27" t="s">
        <v>17</v>
      </c>
      <c r="I1247" s="27" t="s">
        <v>148</v>
      </c>
      <c r="J1247" s="27" t="s">
        <v>800</v>
      </c>
      <c r="K1247" s="27" t="s">
        <v>35</v>
      </c>
      <c r="L1247" s="27" t="s">
        <v>6392</v>
      </c>
      <c r="M1247" s="27" t="s">
        <v>550</v>
      </c>
      <c r="N1247" s="28" t="s">
        <v>6393</v>
      </c>
      <c r="O1247" s="27" t="s">
        <v>6394</v>
      </c>
      <c r="P1247" s="27" t="s">
        <v>6395</v>
      </c>
      <c r="Q1247" s="27">
        <v>9</v>
      </c>
      <c r="R1247" s="27" t="s">
        <v>17</v>
      </c>
      <c r="S1247" s="27" t="s">
        <v>148</v>
      </c>
      <c r="T1247" s="27" t="s">
        <v>800</v>
      </c>
      <c r="U1247" s="27" t="s">
        <v>35</v>
      </c>
      <c r="V1247" s="27">
        <v>1</v>
      </c>
      <c r="W1247" s="27" t="s">
        <v>98</v>
      </c>
      <c r="X1247" s="27" t="s">
        <v>175</v>
      </c>
      <c r="Y1247" s="27"/>
      <c r="Z1247" s="27" t="s">
        <v>101</v>
      </c>
      <c r="AA1247" s="28"/>
      <c r="AB1247" s="27" t="s">
        <v>6396</v>
      </c>
      <c r="AC1247" s="29" t="s">
        <v>5365</v>
      </c>
      <c r="AD1247" s="27"/>
      <c r="AE1247" s="27"/>
      <c r="AF1247" s="27">
        <v>45516.833333333299</v>
      </c>
      <c r="AG1247" s="27"/>
      <c r="AH1247" s="27"/>
      <c r="AI1247" s="27" t="s">
        <v>104</v>
      </c>
      <c r="AJ1247" s="27" t="s">
        <v>134</v>
      </c>
      <c r="AK1247" s="27" t="s">
        <v>2334</v>
      </c>
      <c r="AL1247" s="27" t="s">
        <v>2334</v>
      </c>
      <c r="AM1247" s="27" t="s">
        <v>108</v>
      </c>
      <c r="AN12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2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7" s="27" t="str">
        <f>TEXT(casesIPO[[#This Row],[Created On]],"yyyy / mm")</f>
        <v>2026 / 02</v>
      </c>
      <c r="AS1247" s="27" t="str">
        <f>casesIPO[[#This Row],[Interaction Type]]</f>
        <v>Return / Replace / Scrap</v>
      </c>
      <c r="AT124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48" spans="1:46" x14ac:dyDescent="0.25">
      <c r="A1248" s="26">
        <v>46077.562939814801</v>
      </c>
      <c r="B1248" s="27" t="s">
        <v>6397</v>
      </c>
      <c r="C1248" s="27" t="s">
        <v>87</v>
      </c>
      <c r="D1248" s="27" t="s">
        <v>88</v>
      </c>
      <c r="E1248" s="27" t="s">
        <v>110</v>
      </c>
      <c r="F1248" s="27"/>
      <c r="G1248" s="27"/>
      <c r="H1248" s="27" t="s">
        <v>24</v>
      </c>
      <c r="I1248" s="27" t="s">
        <v>111</v>
      </c>
      <c r="J1248" s="27" t="s">
        <v>600</v>
      </c>
      <c r="K1248" s="27" t="s">
        <v>33</v>
      </c>
      <c r="L1248" s="27" t="s">
        <v>6398</v>
      </c>
      <c r="M1248" s="27" t="s">
        <v>6399</v>
      </c>
      <c r="N1248" s="28" t="s">
        <v>6400</v>
      </c>
      <c r="O1248" s="27" t="s">
        <v>6401</v>
      </c>
      <c r="P1248" s="27" t="s">
        <v>6402</v>
      </c>
      <c r="Q1248" s="27">
        <v>9</v>
      </c>
      <c r="R1248" s="27" t="s">
        <v>24</v>
      </c>
      <c r="S1248" s="27" t="s">
        <v>111</v>
      </c>
      <c r="T1248" s="27" t="s">
        <v>600</v>
      </c>
      <c r="U1248" s="27" t="s">
        <v>33</v>
      </c>
      <c r="V1248" s="27">
        <v>7</v>
      </c>
      <c r="W1248" s="27" t="s">
        <v>3421</v>
      </c>
      <c r="X1248" s="27" t="s">
        <v>3422</v>
      </c>
      <c r="Y1248" s="27"/>
      <c r="Z1248" s="27" t="s">
        <v>133</v>
      </c>
      <c r="AA1248" s="28"/>
      <c r="AB1248" s="27" t="s">
        <v>6403</v>
      </c>
      <c r="AC1248" s="29"/>
      <c r="AD1248" s="27"/>
      <c r="AE1248" s="27"/>
      <c r="AF1248" s="27"/>
      <c r="AG1248" s="27">
        <v>46077</v>
      </c>
      <c r="AH1248" s="27"/>
      <c r="AI1248" s="27" t="s">
        <v>178</v>
      </c>
      <c r="AJ1248" s="27" t="s">
        <v>105</v>
      </c>
      <c r="AK1248" s="27" t="s">
        <v>598</v>
      </c>
      <c r="AL1248" s="27" t="s">
        <v>122</v>
      </c>
      <c r="AM1248" s="27" t="s">
        <v>108</v>
      </c>
      <c r="AN12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2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Provided Incorrect Information</v>
      </c>
      <c r="AP12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Provided Incorrect Information</v>
      </c>
      <c r="AQ12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8" s="27" t="str">
        <f>TEXT(casesIPO[[#This Row],[Created On]],"yyyy / mm")</f>
        <v>2026 / 02</v>
      </c>
      <c r="AS1248" s="27" t="str">
        <f>casesIPO[[#This Row],[Interaction Type]]</f>
        <v>Return / Replace / Scrap</v>
      </c>
      <c r="AT12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49" spans="1:46" x14ac:dyDescent="0.25">
      <c r="A1249" s="26">
        <v>46077.577569444402</v>
      </c>
      <c r="B1249" s="27" t="s">
        <v>6404</v>
      </c>
      <c r="C1249" s="27" t="s">
        <v>87</v>
      </c>
      <c r="D1249" s="27" t="s">
        <v>88</v>
      </c>
      <c r="E1249" s="27" t="s">
        <v>6405</v>
      </c>
      <c r="F1249" s="27"/>
      <c r="G1249" s="27"/>
      <c r="H1249" s="27" t="s">
        <v>17</v>
      </c>
      <c r="I1249" s="27" t="s">
        <v>148</v>
      </c>
      <c r="J1249" s="27" t="s">
        <v>169</v>
      </c>
      <c r="K1249" s="27" t="s">
        <v>35</v>
      </c>
      <c r="L1249" s="27" t="s">
        <v>6406</v>
      </c>
      <c r="M1249" s="27" t="s">
        <v>6407</v>
      </c>
      <c r="N1249" s="28" t="s">
        <v>6408</v>
      </c>
      <c r="O1249" s="27" t="s">
        <v>6409</v>
      </c>
      <c r="P1249" s="27"/>
      <c r="Q1249" s="27">
        <v>1</v>
      </c>
      <c r="R1249" s="27" t="s">
        <v>17</v>
      </c>
      <c r="S1249" s="27" t="s">
        <v>148</v>
      </c>
      <c r="T1249" s="27" t="s">
        <v>169</v>
      </c>
      <c r="U1249" s="27" t="s">
        <v>35</v>
      </c>
      <c r="V1249" s="27">
        <v>1</v>
      </c>
      <c r="W1249" s="27" t="s">
        <v>6410</v>
      </c>
      <c r="X1249" s="27" t="s">
        <v>6411</v>
      </c>
      <c r="Y1249" s="27"/>
      <c r="Z1249" s="27" t="s">
        <v>285</v>
      </c>
      <c r="AA1249" s="28"/>
      <c r="AB1249" s="27" t="s">
        <v>6412</v>
      </c>
      <c r="AC1249" s="29" t="s">
        <v>554</v>
      </c>
      <c r="AD1249" s="27"/>
      <c r="AE1249" s="27"/>
      <c r="AF1249" s="27">
        <v>46111.833333333299</v>
      </c>
      <c r="AG1249" s="27"/>
      <c r="AH1249" s="27"/>
      <c r="AI1249" s="27" t="s">
        <v>104</v>
      </c>
      <c r="AJ1249" s="27" t="s">
        <v>134</v>
      </c>
      <c r="AK1249" s="27" t="s">
        <v>107</v>
      </c>
      <c r="AL1249" s="27" t="s">
        <v>578</v>
      </c>
      <c r="AM1249" s="27" t="s">
        <v>108</v>
      </c>
      <c r="AN12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Purchased Elsewhere</v>
      </c>
      <c r="AP12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Shipping</v>
      </c>
      <c r="AQ12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9" s="27" t="str">
        <f>TEXT(casesIPO[[#This Row],[Created On]],"yyyy / mm")</f>
        <v>2026 / 02</v>
      </c>
      <c r="AS1249" s="27" t="str">
        <f>casesIPO[[#This Row],[Interaction Type]]</f>
        <v>Return / Replace / Scrap</v>
      </c>
      <c r="AT124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0" spans="1:46" x14ac:dyDescent="0.25">
      <c r="A1250" s="26">
        <v>46077.577569444402</v>
      </c>
      <c r="B1250" s="27" t="s">
        <v>6404</v>
      </c>
      <c r="C1250" s="27" t="s">
        <v>87</v>
      </c>
      <c r="D1250" s="27" t="s">
        <v>88</v>
      </c>
      <c r="E1250" s="27" t="s">
        <v>6405</v>
      </c>
      <c r="F1250" s="27"/>
      <c r="G1250" s="27"/>
      <c r="H1250" s="27" t="s">
        <v>17</v>
      </c>
      <c r="I1250" s="27" t="s">
        <v>148</v>
      </c>
      <c r="J1250" s="27" t="s">
        <v>169</v>
      </c>
      <c r="K1250" s="27" t="s">
        <v>35</v>
      </c>
      <c r="L1250" s="27" t="s">
        <v>6406</v>
      </c>
      <c r="M1250" s="27" t="s">
        <v>6407</v>
      </c>
      <c r="N1250" s="28" t="s">
        <v>6408</v>
      </c>
      <c r="O1250" s="27" t="s">
        <v>6409</v>
      </c>
      <c r="P1250" s="27"/>
      <c r="Q1250" s="27">
        <v>2</v>
      </c>
      <c r="R1250" s="27" t="s">
        <v>17</v>
      </c>
      <c r="S1250" s="27" t="s">
        <v>148</v>
      </c>
      <c r="T1250" s="27" t="s">
        <v>169</v>
      </c>
      <c r="U1250" s="27" t="s">
        <v>35</v>
      </c>
      <c r="V1250" s="27">
        <v>1</v>
      </c>
      <c r="W1250" s="27" t="s">
        <v>6410</v>
      </c>
      <c r="X1250" s="27" t="s">
        <v>6411</v>
      </c>
      <c r="Y1250" s="27"/>
      <c r="Z1250" s="27" t="s">
        <v>285</v>
      </c>
      <c r="AA1250" s="28"/>
      <c r="AB1250" s="27" t="s">
        <v>6413</v>
      </c>
      <c r="AC1250" s="29" t="s">
        <v>1072</v>
      </c>
      <c r="AD1250" s="27"/>
      <c r="AE1250" s="27"/>
      <c r="AF1250" s="27">
        <v>46084.791666666701</v>
      </c>
      <c r="AG1250" s="27"/>
      <c r="AH1250" s="27"/>
      <c r="AI1250" s="27" t="s">
        <v>104</v>
      </c>
      <c r="AJ1250" s="27" t="s">
        <v>134</v>
      </c>
      <c r="AK1250" s="27" t="s">
        <v>107</v>
      </c>
      <c r="AL1250" s="27" t="s">
        <v>578</v>
      </c>
      <c r="AM1250" s="27" t="s">
        <v>108</v>
      </c>
      <c r="AN12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Purchased Elsewhere</v>
      </c>
      <c r="AP12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Shipping</v>
      </c>
      <c r="AQ12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0" s="27" t="str">
        <f>TEXT(casesIPO[[#This Row],[Created On]],"yyyy / mm")</f>
        <v>2026 / 02</v>
      </c>
      <c r="AS1250" s="27" t="str">
        <f>casesIPO[[#This Row],[Interaction Type]]</f>
        <v>Return / Replace / Scrap</v>
      </c>
      <c r="AT12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1" spans="1:46" x14ac:dyDescent="0.25">
      <c r="A1251" s="26">
        <v>46077.591527777797</v>
      </c>
      <c r="B1251" s="27" t="s">
        <v>6414</v>
      </c>
      <c r="C1251" s="27" t="s">
        <v>87</v>
      </c>
      <c r="D1251" s="27" t="s">
        <v>88</v>
      </c>
      <c r="E1251" s="27" t="s">
        <v>6405</v>
      </c>
      <c r="F1251" s="27"/>
      <c r="G1251" s="27"/>
      <c r="H1251" s="27" t="s">
        <v>17</v>
      </c>
      <c r="I1251" s="27" t="s">
        <v>148</v>
      </c>
      <c r="J1251" s="27" t="s">
        <v>169</v>
      </c>
      <c r="K1251" s="27" t="s">
        <v>35</v>
      </c>
      <c r="L1251" s="27" t="s">
        <v>6415</v>
      </c>
      <c r="M1251" s="27" t="s">
        <v>6407</v>
      </c>
      <c r="N1251" s="28" t="s">
        <v>6416</v>
      </c>
      <c r="O1251" s="27" t="s">
        <v>6417</v>
      </c>
      <c r="P1251" s="27"/>
      <c r="Q1251" s="27">
        <v>1</v>
      </c>
      <c r="R1251" s="27" t="s">
        <v>17</v>
      </c>
      <c r="S1251" s="27" t="s">
        <v>148</v>
      </c>
      <c r="T1251" s="27" t="s">
        <v>169</v>
      </c>
      <c r="U1251" s="27" t="s">
        <v>35</v>
      </c>
      <c r="V1251" s="27">
        <v>4</v>
      </c>
      <c r="W1251" s="27" t="s">
        <v>6410</v>
      </c>
      <c r="X1251" s="27" t="s">
        <v>6411</v>
      </c>
      <c r="Y1251" s="27"/>
      <c r="Z1251" s="27" t="s">
        <v>285</v>
      </c>
      <c r="AA1251" s="28"/>
      <c r="AB1251" s="27" t="s">
        <v>6418</v>
      </c>
      <c r="AC1251" s="29" t="s">
        <v>1072</v>
      </c>
      <c r="AD1251" s="27"/>
      <c r="AE1251" s="27"/>
      <c r="AF1251" s="27">
        <v>46111.833333333299</v>
      </c>
      <c r="AG1251" s="27"/>
      <c r="AH1251" s="27"/>
      <c r="AI1251" s="27" t="s">
        <v>104</v>
      </c>
      <c r="AJ1251" s="27" t="s">
        <v>134</v>
      </c>
      <c r="AK1251" s="27" t="s">
        <v>107</v>
      </c>
      <c r="AL1251" s="27" t="s">
        <v>578</v>
      </c>
      <c r="AM1251" s="27" t="s">
        <v>108</v>
      </c>
      <c r="AN12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Purchased Elsewhere</v>
      </c>
      <c r="AP12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Shipping</v>
      </c>
      <c r="AQ12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1" s="27" t="str">
        <f>TEXT(casesIPO[[#This Row],[Created On]],"yyyy / mm")</f>
        <v>2026 / 02</v>
      </c>
      <c r="AS1251" s="27" t="str">
        <f>casesIPO[[#This Row],[Interaction Type]]</f>
        <v>Return / Replace / Scrap</v>
      </c>
      <c r="AT12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2" spans="1:46" x14ac:dyDescent="0.25">
      <c r="A1252" s="26">
        <v>46077.591527777797</v>
      </c>
      <c r="B1252" s="27" t="s">
        <v>6414</v>
      </c>
      <c r="C1252" s="27" t="s">
        <v>87</v>
      </c>
      <c r="D1252" s="27" t="s">
        <v>88</v>
      </c>
      <c r="E1252" s="27" t="s">
        <v>6405</v>
      </c>
      <c r="F1252" s="27"/>
      <c r="G1252" s="27"/>
      <c r="H1252" s="27" t="s">
        <v>17</v>
      </c>
      <c r="I1252" s="27" t="s">
        <v>148</v>
      </c>
      <c r="J1252" s="27" t="s">
        <v>169</v>
      </c>
      <c r="K1252" s="27" t="s">
        <v>35</v>
      </c>
      <c r="L1252" s="27" t="s">
        <v>6415</v>
      </c>
      <c r="M1252" s="27" t="s">
        <v>6407</v>
      </c>
      <c r="N1252" s="28" t="s">
        <v>6416</v>
      </c>
      <c r="O1252" s="27" t="s">
        <v>6417</v>
      </c>
      <c r="P1252" s="27"/>
      <c r="Q1252" s="27">
        <v>2</v>
      </c>
      <c r="R1252" s="27" t="s">
        <v>17</v>
      </c>
      <c r="S1252" s="27" t="s">
        <v>148</v>
      </c>
      <c r="T1252" s="27" t="s">
        <v>169</v>
      </c>
      <c r="U1252" s="27" t="s">
        <v>35</v>
      </c>
      <c r="V1252" s="27">
        <v>1</v>
      </c>
      <c r="W1252" s="27" t="s">
        <v>6410</v>
      </c>
      <c r="X1252" s="27" t="s">
        <v>6411</v>
      </c>
      <c r="Y1252" s="27"/>
      <c r="Z1252" s="27" t="s">
        <v>285</v>
      </c>
      <c r="AA1252" s="28"/>
      <c r="AB1252" s="27" t="s">
        <v>6419</v>
      </c>
      <c r="AC1252" s="29" t="s">
        <v>554</v>
      </c>
      <c r="AD1252" s="27"/>
      <c r="AE1252" s="27"/>
      <c r="AF1252" s="27">
        <v>46084.791666666701</v>
      </c>
      <c r="AG1252" s="27"/>
      <c r="AH1252" s="27"/>
      <c r="AI1252" s="27" t="s">
        <v>104</v>
      </c>
      <c r="AJ1252" s="27" t="s">
        <v>134</v>
      </c>
      <c r="AK1252" s="27" t="s">
        <v>107</v>
      </c>
      <c r="AL1252" s="27" t="s">
        <v>578</v>
      </c>
      <c r="AM1252" s="27" t="s">
        <v>108</v>
      </c>
      <c r="AN12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Purchased Elsewhere</v>
      </c>
      <c r="AP12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Shipping</v>
      </c>
      <c r="AQ12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2" s="27" t="str">
        <f>TEXT(casesIPO[[#This Row],[Created On]],"yyyy / mm")</f>
        <v>2026 / 02</v>
      </c>
      <c r="AS1252" s="27" t="str">
        <f>casesIPO[[#This Row],[Interaction Type]]</f>
        <v>Return / Replace / Scrap</v>
      </c>
      <c r="AT12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3" spans="1:46" x14ac:dyDescent="0.25">
      <c r="A1253" s="26">
        <v>46077.591527777797</v>
      </c>
      <c r="B1253" s="27" t="s">
        <v>6414</v>
      </c>
      <c r="C1253" s="27" t="s">
        <v>87</v>
      </c>
      <c r="D1253" s="27" t="s">
        <v>88</v>
      </c>
      <c r="E1253" s="27" t="s">
        <v>6405</v>
      </c>
      <c r="F1253" s="27"/>
      <c r="G1253" s="27"/>
      <c r="H1253" s="27" t="s">
        <v>17</v>
      </c>
      <c r="I1253" s="27" t="s">
        <v>148</v>
      </c>
      <c r="J1253" s="27" t="s">
        <v>169</v>
      </c>
      <c r="K1253" s="27" t="s">
        <v>35</v>
      </c>
      <c r="L1253" s="27" t="s">
        <v>6415</v>
      </c>
      <c r="M1253" s="27" t="s">
        <v>6407</v>
      </c>
      <c r="N1253" s="28" t="s">
        <v>6416</v>
      </c>
      <c r="O1253" s="27" t="s">
        <v>6417</v>
      </c>
      <c r="P1253" s="27"/>
      <c r="Q1253" s="27">
        <v>3</v>
      </c>
      <c r="R1253" s="27" t="s">
        <v>17</v>
      </c>
      <c r="S1253" s="27" t="s">
        <v>148</v>
      </c>
      <c r="T1253" s="27" t="s">
        <v>169</v>
      </c>
      <c r="U1253" s="27" t="s">
        <v>35</v>
      </c>
      <c r="V1253" s="27">
        <v>1</v>
      </c>
      <c r="W1253" s="27" t="s">
        <v>6410</v>
      </c>
      <c r="X1253" s="27" t="s">
        <v>6411</v>
      </c>
      <c r="Y1253" s="27"/>
      <c r="Z1253" s="27" t="s">
        <v>285</v>
      </c>
      <c r="AA1253" s="28"/>
      <c r="AB1253" s="27" t="s">
        <v>6420</v>
      </c>
      <c r="AC1253" s="29" t="s">
        <v>554</v>
      </c>
      <c r="AD1253" s="27"/>
      <c r="AE1253" s="27"/>
      <c r="AF1253" s="27">
        <v>46084.791666666701</v>
      </c>
      <c r="AG1253" s="27"/>
      <c r="AH1253" s="27"/>
      <c r="AI1253" s="27" t="s">
        <v>104</v>
      </c>
      <c r="AJ1253" s="27" t="s">
        <v>134</v>
      </c>
      <c r="AK1253" s="27" t="s">
        <v>107</v>
      </c>
      <c r="AL1253" s="27" t="s">
        <v>578</v>
      </c>
      <c r="AM1253" s="27" t="s">
        <v>108</v>
      </c>
      <c r="AN12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Purchased Elsewhere</v>
      </c>
      <c r="AP12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Shipping</v>
      </c>
      <c r="AQ12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3" s="27" t="str">
        <f>TEXT(casesIPO[[#This Row],[Created On]],"yyyy / mm")</f>
        <v>2026 / 02</v>
      </c>
      <c r="AS1253" s="27" t="str">
        <f>casesIPO[[#This Row],[Interaction Type]]</f>
        <v>Return / Replace / Scrap</v>
      </c>
      <c r="AT125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4" spans="1:46" x14ac:dyDescent="0.25">
      <c r="A1254" s="26">
        <v>46077.612094907403</v>
      </c>
      <c r="B1254" s="27" t="s">
        <v>6421</v>
      </c>
      <c r="C1254" s="27" t="s">
        <v>87</v>
      </c>
      <c r="D1254" s="27" t="s">
        <v>88</v>
      </c>
      <c r="E1254" s="27" t="s">
        <v>110</v>
      </c>
      <c r="F1254" s="27"/>
      <c r="G1254" s="27"/>
      <c r="H1254" s="27" t="s">
        <v>23</v>
      </c>
      <c r="I1254" s="27" t="s">
        <v>91</v>
      </c>
      <c r="J1254" s="27" t="s">
        <v>251</v>
      </c>
      <c r="K1254" s="27" t="s">
        <v>33</v>
      </c>
      <c r="L1254" s="27" t="s">
        <v>6422</v>
      </c>
      <c r="M1254" s="27" t="s">
        <v>2100</v>
      </c>
      <c r="N1254" s="28" t="s">
        <v>6423</v>
      </c>
      <c r="O1254" s="27" t="s">
        <v>6424</v>
      </c>
      <c r="P1254" s="27"/>
      <c r="Q1254" s="27">
        <v>3</v>
      </c>
      <c r="R1254" s="27" t="s">
        <v>23</v>
      </c>
      <c r="S1254" s="27" t="s">
        <v>91</v>
      </c>
      <c r="T1254" s="27" t="s">
        <v>251</v>
      </c>
      <c r="U1254" s="27" t="s">
        <v>33</v>
      </c>
      <c r="V1254" s="27">
        <v>1</v>
      </c>
      <c r="W1254" s="27" t="s">
        <v>155</v>
      </c>
      <c r="X1254" s="27" t="s">
        <v>156</v>
      </c>
      <c r="Y1254" s="27"/>
      <c r="Z1254" s="27" t="s">
        <v>101</v>
      </c>
      <c r="AA1254" s="28"/>
      <c r="AB1254" s="27" t="s">
        <v>6425</v>
      </c>
      <c r="AC1254" s="29"/>
      <c r="AD1254" s="27"/>
      <c r="AE1254" s="27"/>
      <c r="AF1254" s="27">
        <v>46057.791666666701</v>
      </c>
      <c r="AG1254" s="27"/>
      <c r="AH1254" s="27"/>
      <c r="AI1254" s="27" t="s">
        <v>104</v>
      </c>
      <c r="AJ1254" s="27" t="s">
        <v>105</v>
      </c>
      <c r="AK1254" s="27" t="s">
        <v>107</v>
      </c>
      <c r="AL1254" s="27" t="s">
        <v>792</v>
      </c>
      <c r="AM1254" s="27" t="s">
        <v>108</v>
      </c>
      <c r="AN12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4" s="27" t="str">
        <f>TEXT(casesIPO[[#This Row],[Created On]],"yyyy / mm")</f>
        <v>2026 / 02</v>
      </c>
      <c r="AS1254" s="27" t="str">
        <f>casesIPO[[#This Row],[Interaction Type]]</f>
        <v>Return / Replace / Scrap</v>
      </c>
      <c r="AT125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5" spans="1:46" x14ac:dyDescent="0.25">
      <c r="A1255" s="26">
        <v>46077.631990740701</v>
      </c>
      <c r="B1255" s="27" t="s">
        <v>6426</v>
      </c>
      <c r="C1255" s="27" t="s">
        <v>87</v>
      </c>
      <c r="D1255" s="27" t="s">
        <v>88</v>
      </c>
      <c r="E1255" s="27" t="s">
        <v>89</v>
      </c>
      <c r="F1255" s="27"/>
      <c r="G1255" s="27" t="s">
        <v>168</v>
      </c>
      <c r="H1255" s="27" t="s">
        <v>14</v>
      </c>
      <c r="I1255" s="27" t="s">
        <v>182</v>
      </c>
      <c r="J1255" s="27" t="s">
        <v>6427</v>
      </c>
      <c r="K1255" s="27" t="s">
        <v>34</v>
      </c>
      <c r="L1255" s="27" t="s">
        <v>6428</v>
      </c>
      <c r="M1255" s="27" t="s">
        <v>1123</v>
      </c>
      <c r="N1255" s="28" t="s">
        <v>6429</v>
      </c>
      <c r="O1255" s="27" t="s">
        <v>6430</v>
      </c>
      <c r="P1255" s="27" t="s">
        <v>6429</v>
      </c>
      <c r="Q1255" s="27">
        <v>2</v>
      </c>
      <c r="R1255" s="27" t="s">
        <v>14</v>
      </c>
      <c r="S1255" s="27" t="s">
        <v>182</v>
      </c>
      <c r="T1255" s="27" t="s">
        <v>6427</v>
      </c>
      <c r="U1255" s="27" t="s">
        <v>34</v>
      </c>
      <c r="V1255" s="27">
        <v>1</v>
      </c>
      <c r="W1255" s="27" t="s">
        <v>714</v>
      </c>
      <c r="X1255" s="27" t="s">
        <v>2727</v>
      </c>
      <c r="Y1255" s="27"/>
      <c r="Z1255" s="27" t="s">
        <v>101</v>
      </c>
      <c r="AA1255" s="28"/>
      <c r="AB1255" s="27" t="s">
        <v>6431</v>
      </c>
      <c r="AC1255" s="29" t="s">
        <v>1515</v>
      </c>
      <c r="AD1255" s="27"/>
      <c r="AE1255" s="27"/>
      <c r="AF1255" s="27">
        <v>45666.791666666701</v>
      </c>
      <c r="AG1255" s="27"/>
      <c r="AH1255" s="27"/>
      <c r="AI1255" s="27" t="s">
        <v>104</v>
      </c>
      <c r="AJ1255" s="27" t="s">
        <v>105</v>
      </c>
      <c r="AK1255" s="27" t="s">
        <v>107</v>
      </c>
      <c r="AL1255" s="27" t="s">
        <v>695</v>
      </c>
      <c r="AM1255" s="27" t="s">
        <v>108</v>
      </c>
      <c r="AN12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2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 Broken Arm</v>
      </c>
      <c r="AQ12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5" s="27" t="str">
        <f>TEXT(casesIPO[[#This Row],[Created On]],"yyyy / mm")</f>
        <v>2026 / 02</v>
      </c>
      <c r="AS1255" s="27" t="str">
        <f>casesIPO[[#This Row],[Interaction Type]]</f>
        <v>Return / Replace / Scrap</v>
      </c>
      <c r="AT125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6" spans="1:46" x14ac:dyDescent="0.25">
      <c r="A1256" s="26">
        <v>46077.7354513889</v>
      </c>
      <c r="B1256" s="27" t="s">
        <v>6432</v>
      </c>
      <c r="C1256" s="27" t="s">
        <v>87</v>
      </c>
      <c r="D1256" s="27" t="s">
        <v>88</v>
      </c>
      <c r="E1256" s="27" t="s">
        <v>110</v>
      </c>
      <c r="F1256" s="27"/>
      <c r="G1256" s="27"/>
      <c r="H1256" s="27" t="s">
        <v>720</v>
      </c>
      <c r="I1256" s="27" t="s">
        <v>148</v>
      </c>
      <c r="J1256" s="27" t="s">
        <v>1248</v>
      </c>
      <c r="K1256" s="27" t="s">
        <v>31</v>
      </c>
      <c r="L1256" s="27" t="s">
        <v>6433</v>
      </c>
      <c r="M1256" s="27" t="s">
        <v>5922</v>
      </c>
      <c r="N1256" s="28" t="s">
        <v>6434</v>
      </c>
      <c r="O1256" s="27" t="s">
        <v>6435</v>
      </c>
      <c r="P1256" s="27" t="s">
        <v>6436</v>
      </c>
      <c r="Q1256" s="27">
        <v>1</v>
      </c>
      <c r="R1256" s="27" t="s">
        <v>720</v>
      </c>
      <c r="S1256" s="27" t="s">
        <v>148</v>
      </c>
      <c r="T1256" s="27" t="s">
        <v>1248</v>
      </c>
      <c r="U1256" s="27" t="s">
        <v>31</v>
      </c>
      <c r="V1256" s="27">
        <v>5</v>
      </c>
      <c r="W1256" s="27" t="s">
        <v>1034</v>
      </c>
      <c r="X1256" s="27" t="s">
        <v>1035</v>
      </c>
      <c r="Y1256" s="27"/>
      <c r="Z1256" s="27" t="s">
        <v>53</v>
      </c>
      <c r="AA1256" s="28"/>
      <c r="AB1256" s="27" t="s">
        <v>6437</v>
      </c>
      <c r="AC1256" s="29"/>
      <c r="AD1256" s="27"/>
      <c r="AE1256" s="27"/>
      <c r="AF1256" s="27">
        <v>46020.791666666701</v>
      </c>
      <c r="AG1256" s="27"/>
      <c r="AH1256" s="27"/>
      <c r="AI1256" s="27" t="s">
        <v>104</v>
      </c>
      <c r="AJ1256" s="27" t="s">
        <v>105</v>
      </c>
      <c r="AK1256" s="27" t="s">
        <v>2334</v>
      </c>
      <c r="AL1256" s="27" t="s">
        <v>180</v>
      </c>
      <c r="AM1256" s="27" t="s">
        <v>108</v>
      </c>
      <c r="AN12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2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2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2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6" s="27" t="str">
        <f>TEXT(casesIPO[[#This Row],[Created On]],"yyyy / mm")</f>
        <v>2026 / 02</v>
      </c>
      <c r="AS1256" s="27" t="str">
        <f>casesIPO[[#This Row],[Interaction Type]]</f>
        <v>Return / Replace / Scrap</v>
      </c>
      <c r="AT125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57" spans="1:46" x14ac:dyDescent="0.25">
      <c r="A1257" s="26">
        <v>46077.7354513889</v>
      </c>
      <c r="B1257" s="27" t="s">
        <v>6432</v>
      </c>
      <c r="C1257" s="27" t="s">
        <v>87</v>
      </c>
      <c r="D1257" s="27" t="s">
        <v>88</v>
      </c>
      <c r="E1257" s="27" t="s">
        <v>110</v>
      </c>
      <c r="F1257" s="27"/>
      <c r="G1257" s="27"/>
      <c r="H1257" s="27" t="s">
        <v>720</v>
      </c>
      <c r="I1257" s="27" t="s">
        <v>148</v>
      </c>
      <c r="J1257" s="27" t="s">
        <v>1248</v>
      </c>
      <c r="K1257" s="27" t="s">
        <v>31</v>
      </c>
      <c r="L1257" s="27" t="s">
        <v>6433</v>
      </c>
      <c r="M1257" s="27" t="s">
        <v>5922</v>
      </c>
      <c r="N1257" s="28" t="s">
        <v>6434</v>
      </c>
      <c r="O1257" s="27" t="s">
        <v>6435</v>
      </c>
      <c r="P1257" s="27" t="s">
        <v>6436</v>
      </c>
      <c r="Q1257" s="27">
        <v>2</v>
      </c>
      <c r="R1257" s="27" t="s">
        <v>720</v>
      </c>
      <c r="S1257" s="27" t="s">
        <v>148</v>
      </c>
      <c r="T1257" s="27" t="s">
        <v>1888</v>
      </c>
      <c r="U1257" s="27" t="s">
        <v>31</v>
      </c>
      <c r="V1257" s="27">
        <v>5</v>
      </c>
      <c r="W1257" s="27" t="s">
        <v>1034</v>
      </c>
      <c r="X1257" s="27" t="s">
        <v>1035</v>
      </c>
      <c r="Y1257" s="27"/>
      <c r="Z1257" s="27" t="s">
        <v>53</v>
      </c>
      <c r="AA1257" s="28"/>
      <c r="AB1257" s="27" t="s">
        <v>6438</v>
      </c>
      <c r="AC1257" s="29"/>
      <c r="AD1257" s="27"/>
      <c r="AE1257" s="27"/>
      <c r="AF1257" s="27">
        <v>46020.791666666701</v>
      </c>
      <c r="AG1257" s="27"/>
      <c r="AH1257" s="27"/>
      <c r="AI1257" s="27" t="s">
        <v>104</v>
      </c>
      <c r="AJ1257" s="27" t="s">
        <v>105</v>
      </c>
      <c r="AK1257" s="27" t="s">
        <v>2334</v>
      </c>
      <c r="AL1257" s="27" t="s">
        <v>180</v>
      </c>
      <c r="AM1257" s="27" t="s">
        <v>108</v>
      </c>
      <c r="AN12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2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2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2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7" s="27" t="str">
        <f>TEXT(casesIPO[[#This Row],[Created On]],"yyyy / mm")</f>
        <v>2026 / 02</v>
      </c>
      <c r="AS1257" s="27" t="str">
        <f>casesIPO[[#This Row],[Interaction Type]]</f>
        <v>Return / Replace / Scrap</v>
      </c>
      <c r="AT125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58" spans="1:46" x14ac:dyDescent="0.25">
      <c r="A1258" s="26">
        <v>46078.310995370397</v>
      </c>
      <c r="B1258" s="27" t="s">
        <v>6439</v>
      </c>
      <c r="C1258" s="27" t="s">
        <v>87</v>
      </c>
      <c r="D1258" s="27" t="s">
        <v>88</v>
      </c>
      <c r="E1258" s="27" t="s">
        <v>89</v>
      </c>
      <c r="F1258" s="27"/>
      <c r="G1258" s="27" t="s">
        <v>168</v>
      </c>
      <c r="H1258" s="27" t="s">
        <v>17</v>
      </c>
      <c r="I1258" s="27" t="s">
        <v>148</v>
      </c>
      <c r="J1258" s="27" t="s">
        <v>265</v>
      </c>
      <c r="K1258" s="27" t="s">
        <v>35</v>
      </c>
      <c r="L1258" s="27" t="s">
        <v>6440</v>
      </c>
      <c r="M1258" s="27" t="s">
        <v>3657</v>
      </c>
      <c r="N1258" s="28" t="s">
        <v>6441</v>
      </c>
      <c r="O1258" s="27" t="s">
        <v>6442</v>
      </c>
      <c r="P1258" s="27" t="s">
        <v>6443</v>
      </c>
      <c r="Q1258" s="27">
        <v>10</v>
      </c>
      <c r="R1258" s="27" t="s">
        <v>17</v>
      </c>
      <c r="S1258" s="27" t="s">
        <v>148</v>
      </c>
      <c r="T1258" s="27" t="s">
        <v>265</v>
      </c>
      <c r="U1258" s="27" t="s">
        <v>35</v>
      </c>
      <c r="V1258" s="27">
        <v>1</v>
      </c>
      <c r="W1258" s="27" t="s">
        <v>378</v>
      </c>
      <c r="X1258" s="27" t="s">
        <v>379</v>
      </c>
      <c r="Y1258" s="27"/>
      <c r="Z1258" s="27" t="s">
        <v>285</v>
      </c>
      <c r="AA1258" s="28"/>
      <c r="AB1258" s="27" t="s">
        <v>6444</v>
      </c>
      <c r="AC1258" s="29" t="s">
        <v>458</v>
      </c>
      <c r="AD1258" s="27"/>
      <c r="AE1258" s="27"/>
      <c r="AF1258" s="27">
        <v>45631.791666666701</v>
      </c>
      <c r="AG1258" s="27"/>
      <c r="AH1258" s="27"/>
      <c r="AI1258" s="27" t="s">
        <v>104</v>
      </c>
      <c r="AJ1258" s="27" t="s">
        <v>105</v>
      </c>
      <c r="AK1258" s="27" t="s">
        <v>106</v>
      </c>
      <c r="AL1258" s="27" t="s">
        <v>803</v>
      </c>
      <c r="AM1258" s="27" t="s">
        <v>108</v>
      </c>
      <c r="AN12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12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12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8" s="27" t="str">
        <f>TEXT(casesIPO[[#This Row],[Created On]],"yyyy / mm")</f>
        <v>2026 / 02</v>
      </c>
      <c r="AS1258" s="27" t="str">
        <f>casesIPO[[#This Row],[Interaction Type]]</f>
        <v>Return / Replace / Scrap</v>
      </c>
      <c r="AT12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9" spans="1:46" x14ac:dyDescent="0.25">
      <c r="A1259" s="26">
        <v>46078.498634259297</v>
      </c>
      <c r="B1259" s="27" t="s">
        <v>6445</v>
      </c>
      <c r="C1259" s="27" t="s">
        <v>87</v>
      </c>
      <c r="D1259" s="27" t="s">
        <v>88</v>
      </c>
      <c r="E1259" s="27" t="s">
        <v>89</v>
      </c>
      <c r="F1259" s="27"/>
      <c r="G1259" s="27" t="s">
        <v>168</v>
      </c>
      <c r="H1259" s="27" t="s">
        <v>14</v>
      </c>
      <c r="I1259" s="27" t="s">
        <v>182</v>
      </c>
      <c r="J1259" s="27" t="s">
        <v>183</v>
      </c>
      <c r="K1259" s="27" t="s">
        <v>34</v>
      </c>
      <c r="L1259" s="27" t="s">
        <v>6446</v>
      </c>
      <c r="M1259" s="27" t="s">
        <v>2525</v>
      </c>
      <c r="N1259" s="28" t="s">
        <v>6447</v>
      </c>
      <c r="O1259" s="27" t="s">
        <v>6448</v>
      </c>
      <c r="P1259" s="27" t="s">
        <v>6447</v>
      </c>
      <c r="Q1259" s="27">
        <v>1</v>
      </c>
      <c r="R1259" s="27" t="s">
        <v>14</v>
      </c>
      <c r="S1259" s="27" t="s">
        <v>182</v>
      </c>
      <c r="T1259" s="27" t="s">
        <v>183</v>
      </c>
      <c r="U1259" s="27" t="s">
        <v>34</v>
      </c>
      <c r="V1259" s="27">
        <v>1</v>
      </c>
      <c r="W1259" s="27" t="s">
        <v>714</v>
      </c>
      <c r="X1259" s="27" t="s">
        <v>1209</v>
      </c>
      <c r="Y1259" s="27"/>
      <c r="Z1259" s="27" t="s">
        <v>101</v>
      </c>
      <c r="AA1259" s="28"/>
      <c r="AB1259" s="27" t="s">
        <v>6343</v>
      </c>
      <c r="AC1259" s="29" t="s">
        <v>190</v>
      </c>
      <c r="AD1259" s="27"/>
      <c r="AE1259" s="27"/>
      <c r="AF1259" s="27">
        <v>45734.833333333299</v>
      </c>
      <c r="AG1259" s="27"/>
      <c r="AH1259" s="27"/>
      <c r="AI1259" s="27" t="s">
        <v>178</v>
      </c>
      <c r="AJ1259" s="27" t="s">
        <v>134</v>
      </c>
      <c r="AK1259" s="27" t="s">
        <v>106</v>
      </c>
      <c r="AL1259" s="27" t="s">
        <v>192</v>
      </c>
      <c r="AM1259" s="27" t="s">
        <v>108</v>
      </c>
      <c r="AN12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2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12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9" s="27" t="str">
        <f>TEXT(casesIPO[[#This Row],[Created On]],"yyyy / mm")</f>
        <v>2026 / 02</v>
      </c>
      <c r="AS1259" s="27" t="str">
        <f>casesIPO[[#This Row],[Interaction Type]]</f>
        <v>Return / Replace / Scrap</v>
      </c>
      <c r="AT12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0" spans="1:46" x14ac:dyDescent="0.25">
      <c r="A1260" s="26">
        <v>46078.528101851902</v>
      </c>
      <c r="B1260" s="27" t="s">
        <v>6449</v>
      </c>
      <c r="C1260" s="27" t="s">
        <v>87</v>
      </c>
      <c r="D1260" s="27" t="s">
        <v>194</v>
      </c>
      <c r="E1260" s="27" t="s">
        <v>195</v>
      </c>
      <c r="F1260" s="27"/>
      <c r="G1260" s="27"/>
      <c r="H1260" s="27" t="s">
        <v>14</v>
      </c>
      <c r="I1260" s="27" t="s">
        <v>182</v>
      </c>
      <c r="J1260" s="27" t="s">
        <v>183</v>
      </c>
      <c r="K1260" s="27" t="s">
        <v>34</v>
      </c>
      <c r="L1260" s="27" t="s">
        <v>6450</v>
      </c>
      <c r="M1260" s="27" t="s">
        <v>2329</v>
      </c>
      <c r="N1260" s="28" t="s">
        <v>6451</v>
      </c>
      <c r="O1260" s="27" t="s">
        <v>6452</v>
      </c>
      <c r="P1260" s="27" t="s">
        <v>6451</v>
      </c>
      <c r="Q1260" s="27"/>
      <c r="R1260" s="27" t="s">
        <v>14</v>
      </c>
      <c r="S1260" s="27" t="s">
        <v>182</v>
      </c>
      <c r="T1260" s="27" t="s">
        <v>183</v>
      </c>
      <c r="U1260" s="27" t="s">
        <v>34</v>
      </c>
      <c r="V1260" s="27">
        <v>1</v>
      </c>
      <c r="W1260" s="27" t="s">
        <v>364</v>
      </c>
      <c r="X1260" s="27" t="s">
        <v>365</v>
      </c>
      <c r="Y1260" s="27"/>
      <c r="Z1260" s="27" t="s">
        <v>53</v>
      </c>
      <c r="AA1260" s="28"/>
      <c r="AB1260" s="27"/>
      <c r="AC1260" s="29"/>
      <c r="AD1260" s="27"/>
      <c r="AE1260" s="27"/>
      <c r="AF1260" s="27">
        <v>46069.791666666701</v>
      </c>
      <c r="AG1260" s="27"/>
      <c r="AH1260" s="27"/>
      <c r="AI1260" s="27" t="s">
        <v>204</v>
      </c>
      <c r="AJ1260" s="27" t="s">
        <v>105</v>
      </c>
      <c r="AK1260" s="27" t="s">
        <v>1080</v>
      </c>
      <c r="AL1260" s="27" t="s">
        <v>1080</v>
      </c>
      <c r="AM1260" s="27" t="s">
        <v>108</v>
      </c>
      <c r="AN12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2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2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0" s="27" t="str">
        <f>TEXT(casesIPO[[#This Row],[Created On]],"yyyy / mm")</f>
        <v>2026 / 02</v>
      </c>
      <c r="AS1260" s="27" t="str">
        <f>casesIPO[[#This Row],[Interaction Type]]</f>
        <v>Credit / Debit Request</v>
      </c>
      <c r="AT12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61" spans="1:46" x14ac:dyDescent="0.25">
      <c r="A1261" s="26">
        <v>46078.539479166699</v>
      </c>
      <c r="B1261" s="27" t="s">
        <v>6453</v>
      </c>
      <c r="C1261" s="27" t="s">
        <v>87</v>
      </c>
      <c r="D1261" s="27" t="s">
        <v>88</v>
      </c>
      <c r="E1261" s="27" t="s">
        <v>62</v>
      </c>
      <c r="F1261" s="27"/>
      <c r="G1261" s="27"/>
      <c r="H1261" s="27" t="s">
        <v>16</v>
      </c>
      <c r="I1261" s="27" t="s">
        <v>469</v>
      </c>
      <c r="J1261" s="27" t="s">
        <v>469</v>
      </c>
      <c r="K1261" s="27" t="s">
        <v>288</v>
      </c>
      <c r="L1261" s="27" t="s">
        <v>6454</v>
      </c>
      <c r="M1261" s="27" t="s">
        <v>1323</v>
      </c>
      <c r="N1261" s="28" t="s">
        <v>6455</v>
      </c>
      <c r="O1261" s="27" t="s">
        <v>6456</v>
      </c>
      <c r="P1261" s="27" t="s">
        <v>6457</v>
      </c>
      <c r="Q1261" s="27"/>
      <c r="R1261" s="27" t="s">
        <v>16</v>
      </c>
      <c r="S1261" s="27" t="s">
        <v>469</v>
      </c>
      <c r="T1261" s="27" t="s">
        <v>469</v>
      </c>
      <c r="U1261" s="27" t="s">
        <v>288</v>
      </c>
      <c r="V1261" s="27">
        <v>6</v>
      </c>
      <c r="W1261" s="27" t="s">
        <v>346</v>
      </c>
      <c r="X1261" s="27" t="s">
        <v>347</v>
      </c>
      <c r="Y1261" s="27"/>
      <c r="Z1261" s="27" t="s">
        <v>285</v>
      </c>
      <c r="AA1261" s="28"/>
      <c r="AB1261" s="27" t="s">
        <v>3223</v>
      </c>
      <c r="AC1261" s="29"/>
      <c r="AD1261" s="27"/>
      <c r="AE1261" s="27"/>
      <c r="AF1261" s="27">
        <v>46044.791666666701</v>
      </c>
      <c r="AG1261" s="27"/>
      <c r="AH1261" s="27"/>
      <c r="AI1261" s="27" t="s">
        <v>104</v>
      </c>
      <c r="AJ1261" s="27" t="s">
        <v>105</v>
      </c>
      <c r="AK1261" s="27" t="s">
        <v>1105</v>
      </c>
      <c r="AL1261" s="27" t="s">
        <v>298</v>
      </c>
      <c r="AM1261" s="27" t="s">
        <v>108</v>
      </c>
      <c r="AN12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12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2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2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1" s="27" t="str">
        <f>TEXT(casesIPO[[#This Row],[Created On]],"yyyy / mm")</f>
        <v>2026 / 02</v>
      </c>
      <c r="AS1261" s="27" t="str">
        <f>casesIPO[[#This Row],[Interaction Type]]</f>
        <v>Return / Replace / Scrap</v>
      </c>
      <c r="AT12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2" spans="1:46" x14ac:dyDescent="0.25">
      <c r="A1262" s="26">
        <v>46078.584571759297</v>
      </c>
      <c r="B1262" s="27" t="s">
        <v>6458</v>
      </c>
      <c r="C1262" s="27" t="s">
        <v>87</v>
      </c>
      <c r="D1262" s="27" t="s">
        <v>88</v>
      </c>
      <c r="E1262" s="27" t="s">
        <v>110</v>
      </c>
      <c r="F1262" s="27"/>
      <c r="G1262" s="27"/>
      <c r="H1262" s="27" t="s">
        <v>12</v>
      </c>
      <c r="I1262" s="27" t="s">
        <v>111</v>
      </c>
      <c r="J1262" s="27" t="s">
        <v>112</v>
      </c>
      <c r="K1262" s="27" t="s">
        <v>33</v>
      </c>
      <c r="L1262" s="27" t="s">
        <v>6459</v>
      </c>
      <c r="M1262" s="27" t="s">
        <v>3436</v>
      </c>
      <c r="N1262" s="28" t="s">
        <v>6460</v>
      </c>
      <c r="O1262" s="27" t="s">
        <v>6461</v>
      </c>
      <c r="P1262" s="27" t="s">
        <v>6462</v>
      </c>
      <c r="Q1262" s="27">
        <v>2</v>
      </c>
      <c r="R1262" s="27" t="s">
        <v>12</v>
      </c>
      <c r="S1262" s="27" t="s">
        <v>111</v>
      </c>
      <c r="T1262" s="27" t="s">
        <v>112</v>
      </c>
      <c r="U1262" s="27" t="s">
        <v>33</v>
      </c>
      <c r="V1262" s="27">
        <v>3</v>
      </c>
      <c r="W1262" s="27" t="s">
        <v>119</v>
      </c>
      <c r="X1262" s="27" t="s">
        <v>570</v>
      </c>
      <c r="Y1262" s="27"/>
      <c r="Z1262" s="27" t="s">
        <v>101</v>
      </c>
      <c r="AA1262" s="28"/>
      <c r="AB1262" s="27" t="s">
        <v>842</v>
      </c>
      <c r="AC1262" s="29"/>
      <c r="AD1262" s="27"/>
      <c r="AE1262" s="27"/>
      <c r="AF1262" s="27">
        <v>46020.791666666701</v>
      </c>
      <c r="AG1262" s="27"/>
      <c r="AH1262" s="27"/>
      <c r="AI1262" s="27" t="s">
        <v>104</v>
      </c>
      <c r="AJ1262" s="27" t="s">
        <v>105</v>
      </c>
      <c r="AK1262" s="27" t="s">
        <v>106</v>
      </c>
      <c r="AL1262" s="27" t="s">
        <v>680</v>
      </c>
      <c r="AM1262" s="27" t="s">
        <v>108</v>
      </c>
      <c r="AN12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2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2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2" s="27" t="str">
        <f>TEXT(casesIPO[[#This Row],[Created On]],"yyyy / mm")</f>
        <v>2026 / 02</v>
      </c>
      <c r="AS1262" s="27" t="str">
        <f>casesIPO[[#This Row],[Interaction Type]]</f>
        <v>Return / Replace / Scrap</v>
      </c>
      <c r="AT126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3" spans="1:46" x14ac:dyDescent="0.25">
      <c r="A1263" s="26">
        <v>46078.620266203703</v>
      </c>
      <c r="B1263" s="27" t="s">
        <v>6463</v>
      </c>
      <c r="C1263" s="27" t="s">
        <v>87</v>
      </c>
      <c r="D1263" s="27" t="s">
        <v>88</v>
      </c>
      <c r="E1263" s="27" t="s">
        <v>110</v>
      </c>
      <c r="F1263" s="27"/>
      <c r="G1263" s="27"/>
      <c r="H1263" s="27" t="s">
        <v>286</v>
      </c>
      <c r="I1263" s="27" t="s">
        <v>148</v>
      </c>
      <c r="J1263" s="27" t="s">
        <v>304</v>
      </c>
      <c r="K1263" s="27" t="s">
        <v>32</v>
      </c>
      <c r="L1263" s="27" t="s">
        <v>6464</v>
      </c>
      <c r="M1263" s="27" t="s">
        <v>6465</v>
      </c>
      <c r="N1263" s="28" t="s">
        <v>6466</v>
      </c>
      <c r="O1263" s="27" t="s">
        <v>6467</v>
      </c>
      <c r="P1263" s="27" t="s">
        <v>6468</v>
      </c>
      <c r="Q1263" s="27">
        <v>12</v>
      </c>
      <c r="R1263" s="27" t="s">
        <v>286</v>
      </c>
      <c r="S1263" s="27" t="s">
        <v>148</v>
      </c>
      <c r="T1263" s="27" t="s">
        <v>304</v>
      </c>
      <c r="U1263" s="27" t="s">
        <v>32</v>
      </c>
      <c r="V1263" s="27">
        <v>33</v>
      </c>
      <c r="W1263" s="27" t="s">
        <v>119</v>
      </c>
      <c r="X1263" s="27" t="s">
        <v>570</v>
      </c>
      <c r="Y1263" s="27"/>
      <c r="Z1263" s="27" t="s">
        <v>101</v>
      </c>
      <c r="AA1263" s="28"/>
      <c r="AB1263" s="27"/>
      <c r="AC1263" s="29"/>
      <c r="AD1263" s="27"/>
      <c r="AE1263" s="27"/>
      <c r="AF1263" s="27">
        <v>46063.791666666701</v>
      </c>
      <c r="AG1263" s="27"/>
      <c r="AH1263" s="27"/>
      <c r="AI1263" s="27" t="s">
        <v>104</v>
      </c>
      <c r="AJ1263" s="27" t="s">
        <v>105</v>
      </c>
      <c r="AK1263" s="27" t="s">
        <v>2369</v>
      </c>
      <c r="AL1263" s="27" t="s">
        <v>2369</v>
      </c>
      <c r="AM1263" s="27" t="s">
        <v>299</v>
      </c>
      <c r="AN12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2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2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2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3" s="27" t="str">
        <f>TEXT(casesIPO[[#This Row],[Created On]],"yyyy / mm")</f>
        <v>2026 / 02</v>
      </c>
      <c r="AS1263" s="27" t="str">
        <f>casesIPO[[#This Row],[Interaction Type]]</f>
        <v>Return / Replace / Scrap</v>
      </c>
      <c r="AT126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4" spans="1:46" x14ac:dyDescent="0.25">
      <c r="A1264" s="26">
        <v>46079.388784722199</v>
      </c>
      <c r="B1264" s="27" t="s">
        <v>6469</v>
      </c>
      <c r="C1264" s="27" t="s">
        <v>87</v>
      </c>
      <c r="D1264" s="27" t="s">
        <v>194</v>
      </c>
      <c r="E1264" s="27" t="s">
        <v>859</v>
      </c>
      <c r="F1264" s="27"/>
      <c r="G1264" s="27"/>
      <c r="H1264" s="27" t="s">
        <v>23</v>
      </c>
      <c r="I1264" s="27" t="s">
        <v>91</v>
      </c>
      <c r="J1264" s="27" t="s">
        <v>251</v>
      </c>
      <c r="K1264" s="27" t="s">
        <v>33</v>
      </c>
      <c r="L1264" s="27" t="s">
        <v>6470</v>
      </c>
      <c r="M1264" s="27" t="s">
        <v>1336</v>
      </c>
      <c r="N1264" s="28" t="s">
        <v>6471</v>
      </c>
      <c r="O1264" s="27" t="s">
        <v>6472</v>
      </c>
      <c r="P1264" s="27" t="s">
        <v>6473</v>
      </c>
      <c r="Q1264" s="27">
        <v>1</v>
      </c>
      <c r="R1264" s="27" t="s">
        <v>23</v>
      </c>
      <c r="S1264" s="27" t="s">
        <v>91</v>
      </c>
      <c r="T1264" s="27" t="s">
        <v>251</v>
      </c>
      <c r="U1264" s="27" t="s">
        <v>33</v>
      </c>
      <c r="V1264" s="27">
        <v>1</v>
      </c>
      <c r="W1264" s="27" t="s">
        <v>1327</v>
      </c>
      <c r="X1264" s="27" t="s">
        <v>1328</v>
      </c>
      <c r="Y1264" s="27"/>
      <c r="Z1264" s="27" t="s">
        <v>1329</v>
      </c>
      <c r="AA1264" s="28"/>
      <c r="AB1264" s="27" t="s">
        <v>257</v>
      </c>
      <c r="AC1264" s="29"/>
      <c r="AD1264" s="27"/>
      <c r="AE1264" s="27"/>
      <c r="AF1264" s="27">
        <v>46073.791666666701</v>
      </c>
      <c r="AG1264" s="27"/>
      <c r="AH1264" s="27"/>
      <c r="AI1264" s="27" t="s">
        <v>204</v>
      </c>
      <c r="AJ1264" s="27" t="s">
        <v>105</v>
      </c>
      <c r="AK1264" s="27" t="s">
        <v>1330</v>
      </c>
      <c r="AL1264" s="27" t="s">
        <v>1330</v>
      </c>
      <c r="AM1264" s="27" t="s">
        <v>108</v>
      </c>
      <c r="AN12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12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Shipping &amp; Handling in ERP</v>
      </c>
      <c r="AQ12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4" s="27" t="str">
        <f>TEXT(casesIPO[[#This Row],[Created On]],"yyyy / mm")</f>
        <v>2026 / 02</v>
      </c>
      <c r="AS1264" s="27" t="str">
        <f>casesIPO[[#This Row],[Interaction Type]]</f>
        <v>Credit / Debit Request</v>
      </c>
      <c r="AT126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65" spans="1:46" x14ac:dyDescent="0.25">
      <c r="A1265" s="26">
        <v>46079.423888888901</v>
      </c>
      <c r="B1265" s="27" t="s">
        <v>6474</v>
      </c>
      <c r="C1265" s="27" t="s">
        <v>87</v>
      </c>
      <c r="D1265" s="27" t="s">
        <v>88</v>
      </c>
      <c r="E1265" s="27" t="s">
        <v>285</v>
      </c>
      <c r="F1265" s="27"/>
      <c r="G1265" s="27"/>
      <c r="H1265" s="27" t="s">
        <v>14</v>
      </c>
      <c r="I1265" s="27" t="s">
        <v>182</v>
      </c>
      <c r="J1265" s="27" t="s">
        <v>183</v>
      </c>
      <c r="K1265" s="27" t="s">
        <v>34</v>
      </c>
      <c r="L1265" s="27" t="s">
        <v>6475</v>
      </c>
      <c r="M1265" s="27" t="s">
        <v>4575</v>
      </c>
      <c r="N1265" s="28" t="s">
        <v>6476</v>
      </c>
      <c r="O1265" s="27" t="s">
        <v>6477</v>
      </c>
      <c r="P1265" s="27" t="s">
        <v>6476</v>
      </c>
      <c r="Q1265" s="27">
        <v>3</v>
      </c>
      <c r="R1265" s="27" t="s">
        <v>14</v>
      </c>
      <c r="S1265" s="27" t="s">
        <v>182</v>
      </c>
      <c r="T1265" s="27" t="s">
        <v>183</v>
      </c>
      <c r="U1265" s="27" t="s">
        <v>34</v>
      </c>
      <c r="V1265" s="27">
        <v>2</v>
      </c>
      <c r="W1265" s="27" t="s">
        <v>4393</v>
      </c>
      <c r="X1265" s="27" t="s">
        <v>4394</v>
      </c>
      <c r="Y1265" s="27"/>
      <c r="Z1265" s="27" t="s">
        <v>285</v>
      </c>
      <c r="AA1265" s="28"/>
      <c r="AB1265" s="27" t="s">
        <v>6478</v>
      </c>
      <c r="AC1265" s="29"/>
      <c r="AD1265" s="27"/>
      <c r="AE1265" s="27"/>
      <c r="AF1265" s="27">
        <v>46068.791666666701</v>
      </c>
      <c r="AG1265" s="27"/>
      <c r="AH1265" s="27"/>
      <c r="AI1265" s="27" t="s">
        <v>104</v>
      </c>
      <c r="AJ1265" s="27" t="s">
        <v>105</v>
      </c>
      <c r="AK1265" s="27" t="s">
        <v>106</v>
      </c>
      <c r="AL1265" s="27" t="s">
        <v>695</v>
      </c>
      <c r="AM1265" s="27" t="s">
        <v>108</v>
      </c>
      <c r="AN12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Label / BOL / Packing Slip</v>
      </c>
      <c r="AP12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Label / BOL / Packing Slip</v>
      </c>
      <c r="AQ12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5" s="27" t="str">
        <f>TEXT(casesIPO[[#This Row],[Created On]],"yyyy / mm")</f>
        <v>2026 / 02</v>
      </c>
      <c r="AS1265" s="27" t="str">
        <f>casesIPO[[#This Row],[Interaction Type]]</f>
        <v>Return / Replace / Scrap</v>
      </c>
      <c r="AT12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6" spans="1:46" x14ac:dyDescent="0.25">
      <c r="A1266" s="26">
        <v>46079.5105092593</v>
      </c>
      <c r="B1266" s="27" t="s">
        <v>6479</v>
      </c>
      <c r="C1266" s="27" t="s">
        <v>87</v>
      </c>
      <c r="D1266" s="27" t="s">
        <v>88</v>
      </c>
      <c r="E1266" s="27" t="s">
        <v>110</v>
      </c>
      <c r="F1266" s="27"/>
      <c r="G1266" s="27"/>
      <c r="H1266" s="27" t="s">
        <v>720</v>
      </c>
      <c r="I1266" s="27" t="s">
        <v>91</v>
      </c>
      <c r="J1266" s="27" t="s">
        <v>3961</v>
      </c>
      <c r="K1266" s="27" t="s">
        <v>33</v>
      </c>
      <c r="L1266" s="27" t="s">
        <v>6480</v>
      </c>
      <c r="M1266" s="27" t="s">
        <v>872</v>
      </c>
      <c r="N1266" s="28" t="s">
        <v>6481</v>
      </c>
      <c r="O1266" s="27" t="s">
        <v>6482</v>
      </c>
      <c r="P1266" s="27" t="s">
        <v>6483</v>
      </c>
      <c r="Q1266" s="27">
        <v>19</v>
      </c>
      <c r="R1266" s="27" t="s">
        <v>720</v>
      </c>
      <c r="S1266" s="27" t="s">
        <v>91</v>
      </c>
      <c r="T1266" s="27" t="s">
        <v>3961</v>
      </c>
      <c r="U1266" s="27" t="s">
        <v>33</v>
      </c>
      <c r="V1266" s="27">
        <v>2</v>
      </c>
      <c r="W1266" s="27" t="s">
        <v>155</v>
      </c>
      <c r="X1266" s="27" t="s">
        <v>587</v>
      </c>
      <c r="Y1266" s="27"/>
      <c r="Z1266" s="27" t="s">
        <v>101</v>
      </c>
      <c r="AA1266" s="28"/>
      <c r="AB1266" s="27" t="s">
        <v>6484</v>
      </c>
      <c r="AC1266" s="29"/>
      <c r="AD1266" s="27"/>
      <c r="AE1266" s="27"/>
      <c r="AF1266" s="27">
        <v>46072.791666666701</v>
      </c>
      <c r="AG1266" s="27"/>
      <c r="AH1266" s="27"/>
      <c r="AI1266" s="27" t="s">
        <v>104</v>
      </c>
      <c r="AJ1266" s="27" t="s">
        <v>105</v>
      </c>
      <c r="AK1266" s="27" t="s">
        <v>106</v>
      </c>
      <c r="AL1266" s="27" t="s">
        <v>877</v>
      </c>
      <c r="AM1266" s="27" t="s">
        <v>108</v>
      </c>
      <c r="AN12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12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2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6" s="27" t="str">
        <f>TEXT(casesIPO[[#This Row],[Created On]],"yyyy / mm")</f>
        <v>2026 / 02</v>
      </c>
      <c r="AS1266" s="27" t="str">
        <f>casesIPO[[#This Row],[Interaction Type]]</f>
        <v>Return / Replace / Scrap</v>
      </c>
      <c r="AT126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7" spans="1:46" x14ac:dyDescent="0.25">
      <c r="A1267" s="26">
        <v>46079.602303240703</v>
      </c>
      <c r="B1267" s="27" t="s">
        <v>6485</v>
      </c>
      <c r="C1267" s="27" t="s">
        <v>87</v>
      </c>
      <c r="D1267" s="27" t="s">
        <v>88</v>
      </c>
      <c r="E1267" s="27" t="s">
        <v>89</v>
      </c>
      <c r="F1267" s="27"/>
      <c r="G1267" s="27" t="s">
        <v>168</v>
      </c>
      <c r="H1267" s="27" t="s">
        <v>14</v>
      </c>
      <c r="I1267" s="27" t="s">
        <v>182</v>
      </c>
      <c r="J1267" s="27" t="s">
        <v>946</v>
      </c>
      <c r="K1267" s="27" t="s">
        <v>34</v>
      </c>
      <c r="L1267" s="27" t="s">
        <v>6486</v>
      </c>
      <c r="M1267" s="27" t="s">
        <v>2672</v>
      </c>
      <c r="N1267" s="28" t="s">
        <v>6487</v>
      </c>
      <c r="O1267" s="27" t="s">
        <v>6488</v>
      </c>
      <c r="P1267" s="27" t="s">
        <v>6487</v>
      </c>
      <c r="Q1267" s="27"/>
      <c r="R1267" s="27" t="s">
        <v>14</v>
      </c>
      <c r="S1267" s="27" t="s">
        <v>182</v>
      </c>
      <c r="T1267" s="27" t="s">
        <v>946</v>
      </c>
      <c r="U1267" s="27" t="s">
        <v>34</v>
      </c>
      <c r="V1267" s="27">
        <v>1</v>
      </c>
      <c r="W1267" s="27" t="s">
        <v>714</v>
      </c>
      <c r="X1267" s="27" t="s">
        <v>1209</v>
      </c>
      <c r="Y1267" s="27"/>
      <c r="Z1267" s="27" t="s">
        <v>101</v>
      </c>
      <c r="AA1267" s="28"/>
      <c r="AB1267" s="27" t="s">
        <v>6489</v>
      </c>
      <c r="AC1267" s="29" t="s">
        <v>3134</v>
      </c>
      <c r="AD1267" s="27"/>
      <c r="AE1267" s="27"/>
      <c r="AF1267" s="27">
        <v>45868.833333333299</v>
      </c>
      <c r="AG1267" s="27"/>
      <c r="AH1267" s="27"/>
      <c r="AI1267" s="27" t="s">
        <v>178</v>
      </c>
      <c r="AJ1267" s="27" t="s">
        <v>134</v>
      </c>
      <c r="AK1267" s="27" t="s">
        <v>1516</v>
      </c>
      <c r="AL1267" s="27" t="s">
        <v>192</v>
      </c>
      <c r="AM1267" s="27" t="s">
        <v>108</v>
      </c>
      <c r="AN12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2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12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7" s="27" t="str">
        <f>TEXT(casesIPO[[#This Row],[Created On]],"yyyy / mm")</f>
        <v>2026 / 02</v>
      </c>
      <c r="AS1267" s="27" t="str">
        <f>casesIPO[[#This Row],[Interaction Type]]</f>
        <v>Return / Replace / Scrap</v>
      </c>
      <c r="AT12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8" spans="1:46" x14ac:dyDescent="0.25">
      <c r="A1268" s="26">
        <v>46079.6156134259</v>
      </c>
      <c r="B1268" s="27" t="s">
        <v>6490</v>
      </c>
      <c r="C1268" s="27" t="s">
        <v>87</v>
      </c>
      <c r="D1268" s="27" t="s">
        <v>88</v>
      </c>
      <c r="E1268" s="27" t="s">
        <v>89</v>
      </c>
      <c r="F1268" s="27"/>
      <c r="G1268" s="27" t="s">
        <v>168</v>
      </c>
      <c r="H1268" s="27" t="s">
        <v>14</v>
      </c>
      <c r="I1268" s="27" t="s">
        <v>182</v>
      </c>
      <c r="J1268" s="27" t="s">
        <v>946</v>
      </c>
      <c r="K1268" s="27" t="s">
        <v>34</v>
      </c>
      <c r="L1268" s="27" t="s">
        <v>6491</v>
      </c>
      <c r="M1268" s="27" t="s">
        <v>6492</v>
      </c>
      <c r="N1268" s="28"/>
      <c r="O1268" s="27" t="s">
        <v>1604</v>
      </c>
      <c r="P1268" s="27"/>
      <c r="Q1268" s="27"/>
      <c r="R1268" s="27" t="s">
        <v>14</v>
      </c>
      <c r="S1268" s="27" t="s">
        <v>182</v>
      </c>
      <c r="T1268" s="27" t="s">
        <v>946</v>
      </c>
      <c r="U1268" s="27" t="s">
        <v>34</v>
      </c>
      <c r="V1268" s="27">
        <v>1</v>
      </c>
      <c r="W1268" s="27" t="s">
        <v>714</v>
      </c>
      <c r="X1268" s="27" t="s">
        <v>2578</v>
      </c>
      <c r="Y1268" s="27"/>
      <c r="Z1268" s="27" t="s">
        <v>101</v>
      </c>
      <c r="AA1268" s="28"/>
      <c r="AB1268" s="27" t="s">
        <v>6493</v>
      </c>
      <c r="AC1268" s="29" t="s">
        <v>3583</v>
      </c>
      <c r="AD1268" s="27"/>
      <c r="AE1268" s="27"/>
      <c r="AF1268" s="27">
        <v>45352</v>
      </c>
      <c r="AG1268" s="27"/>
      <c r="AH1268" s="27"/>
      <c r="AI1268" s="27" t="s">
        <v>178</v>
      </c>
      <c r="AJ1268" s="27" t="s">
        <v>134</v>
      </c>
      <c r="AK1268" s="27" t="s">
        <v>1516</v>
      </c>
      <c r="AL1268" s="27" t="s">
        <v>192</v>
      </c>
      <c r="AM1268" s="27" t="s">
        <v>108</v>
      </c>
      <c r="AN12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2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Programming</v>
      </c>
      <c r="AQ12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8" s="27" t="str">
        <f>TEXT(casesIPO[[#This Row],[Created On]],"yyyy / mm")</f>
        <v>2026 / 02</v>
      </c>
      <c r="AS1268" s="27" t="str">
        <f>casesIPO[[#This Row],[Interaction Type]]</f>
        <v>Return / Replace / Scrap</v>
      </c>
      <c r="AT126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9" spans="1:46" x14ac:dyDescent="0.25">
      <c r="A1269" s="26">
        <v>46080.2964699074</v>
      </c>
      <c r="B1269" s="27" t="s">
        <v>6494</v>
      </c>
      <c r="C1269" s="27" t="s">
        <v>87</v>
      </c>
      <c r="D1269" s="27" t="s">
        <v>88</v>
      </c>
      <c r="E1269" s="27" t="s">
        <v>89</v>
      </c>
      <c r="F1269" s="27"/>
      <c r="G1269" s="27" t="s">
        <v>168</v>
      </c>
      <c r="H1269" s="27" t="s">
        <v>17</v>
      </c>
      <c r="I1269" s="27" t="s">
        <v>148</v>
      </c>
      <c r="J1269" s="27" t="s">
        <v>265</v>
      </c>
      <c r="K1269" s="27" t="s">
        <v>35</v>
      </c>
      <c r="L1269" s="27" t="s">
        <v>6495</v>
      </c>
      <c r="M1269" s="27" t="s">
        <v>5635</v>
      </c>
      <c r="N1269" s="28" t="s">
        <v>6496</v>
      </c>
      <c r="O1269" s="27" t="s">
        <v>6496</v>
      </c>
      <c r="P1269" s="27"/>
      <c r="Q1269" s="27"/>
      <c r="R1269" s="27" t="s">
        <v>17</v>
      </c>
      <c r="S1269" s="27" t="s">
        <v>148</v>
      </c>
      <c r="T1269" s="27" t="s">
        <v>265</v>
      </c>
      <c r="U1269" s="27" t="s">
        <v>35</v>
      </c>
      <c r="V1269" s="27">
        <v>1</v>
      </c>
      <c r="W1269" s="27" t="s">
        <v>266</v>
      </c>
      <c r="X1269" s="27" t="s">
        <v>175</v>
      </c>
      <c r="Y1269" s="27" t="s">
        <v>267</v>
      </c>
      <c r="Z1269" s="27" t="s">
        <v>101</v>
      </c>
      <c r="AA1269" s="28"/>
      <c r="AB1269" s="27" t="s">
        <v>6497</v>
      </c>
      <c r="AC1269" s="29" t="s">
        <v>458</v>
      </c>
      <c r="AD1269" s="27"/>
      <c r="AE1269" s="27">
        <v>46080</v>
      </c>
      <c r="AF1269" s="27"/>
      <c r="AG1269" s="27"/>
      <c r="AH1269" s="27"/>
      <c r="AI1269" s="27" t="s">
        <v>104</v>
      </c>
      <c r="AJ1269" s="27" t="s">
        <v>105</v>
      </c>
      <c r="AK1269" s="27" t="s">
        <v>270</v>
      </c>
      <c r="AL1269" s="27" t="s">
        <v>270</v>
      </c>
      <c r="AM1269" s="27" t="s">
        <v>108</v>
      </c>
      <c r="AN12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2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1269" s="27" t="str">
        <f>TEXT(casesIPO[[#This Row],[Created On]],"yyyy / mm")</f>
        <v>2026 / 02</v>
      </c>
      <c r="AS1269" s="27" t="str">
        <f>casesIPO[[#This Row],[Interaction Type]]</f>
        <v>Return / Replace / Scrap</v>
      </c>
      <c r="AT126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70" spans="1:46" x14ac:dyDescent="0.25">
      <c r="A1270" s="26">
        <v>46080.350266203699</v>
      </c>
      <c r="B1270" s="27" t="s">
        <v>6498</v>
      </c>
      <c r="C1270" s="27" t="s">
        <v>87</v>
      </c>
      <c r="D1270" s="27" t="s">
        <v>88</v>
      </c>
      <c r="E1270" s="27" t="s">
        <v>62</v>
      </c>
      <c r="F1270" s="27"/>
      <c r="G1270" s="27"/>
      <c r="H1270" s="27" t="s">
        <v>12</v>
      </c>
      <c r="I1270" s="27" t="s">
        <v>111</v>
      </c>
      <c r="J1270" s="27" t="s">
        <v>112</v>
      </c>
      <c r="K1270" s="27" t="s">
        <v>33</v>
      </c>
      <c r="L1270" s="27" t="s">
        <v>6499</v>
      </c>
      <c r="M1270" s="27" t="s">
        <v>1301</v>
      </c>
      <c r="N1270" s="28" t="s">
        <v>6500</v>
      </c>
      <c r="O1270" s="27" t="s">
        <v>6501</v>
      </c>
      <c r="P1270" s="27" t="s">
        <v>6502</v>
      </c>
      <c r="Q1270" s="27">
        <v>1</v>
      </c>
      <c r="R1270" s="27"/>
      <c r="S1270" s="27"/>
      <c r="T1270" s="27"/>
      <c r="U1270" s="27"/>
      <c r="V1270" s="27">
        <v>3</v>
      </c>
      <c r="W1270" s="27"/>
      <c r="X1270" s="27"/>
      <c r="Y1270" s="27"/>
      <c r="Z1270" s="27"/>
      <c r="AA1270" s="28"/>
      <c r="AB1270" s="27" t="s">
        <v>213</v>
      </c>
      <c r="AC1270" s="29"/>
      <c r="AD1270" s="27"/>
      <c r="AE1270" s="27"/>
      <c r="AF1270" s="27">
        <v>46076.791666666701</v>
      </c>
      <c r="AG1270" s="27"/>
      <c r="AH1270" s="27"/>
      <c r="AI1270" s="27"/>
      <c r="AJ1270" s="27" t="s">
        <v>134</v>
      </c>
      <c r="AK1270" s="27" t="s">
        <v>106</v>
      </c>
      <c r="AL1270" s="27" t="s">
        <v>106</v>
      </c>
      <c r="AM1270" s="27" t="s">
        <v>108</v>
      </c>
      <c r="AN12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0" s="27" t="str">
        <f>TEXT(casesIPO[[#This Row],[Created On]],"yyyy / mm")</f>
        <v>2026 / 02</v>
      </c>
      <c r="AS1270" s="27" t="str">
        <f>casesIPO[[#This Row],[Interaction Type]]</f>
        <v>Return / Replace / Scrap</v>
      </c>
      <c r="AT127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71" spans="1:46" x14ac:dyDescent="0.25">
      <c r="A1271" s="26">
        <v>46080.563449074099</v>
      </c>
      <c r="B1271" s="27" t="s">
        <v>6503</v>
      </c>
      <c r="C1271" s="27" t="s">
        <v>87</v>
      </c>
      <c r="D1271" s="27" t="s">
        <v>88</v>
      </c>
      <c r="E1271" s="27" t="s">
        <v>110</v>
      </c>
      <c r="F1271" s="27"/>
      <c r="G1271" s="27"/>
      <c r="H1271" s="27" t="s">
        <v>17</v>
      </c>
      <c r="I1271" s="27" t="s">
        <v>148</v>
      </c>
      <c r="J1271" s="27" t="s">
        <v>265</v>
      </c>
      <c r="K1271" s="27" t="s">
        <v>35</v>
      </c>
      <c r="L1271" s="27" t="s">
        <v>6504</v>
      </c>
      <c r="M1271" s="27" t="s">
        <v>2136</v>
      </c>
      <c r="N1271" s="28" t="s">
        <v>6505</v>
      </c>
      <c r="O1271" s="27" t="s">
        <v>6506</v>
      </c>
      <c r="P1271" s="27" t="s">
        <v>6507</v>
      </c>
      <c r="Q1271" s="27"/>
      <c r="R1271" s="27"/>
      <c r="S1271" s="27"/>
      <c r="T1271" s="27"/>
      <c r="U1271" s="27"/>
      <c r="V1271" s="27">
        <v>4</v>
      </c>
      <c r="W1271" s="27"/>
      <c r="X1271" s="27"/>
      <c r="Y1271" s="27"/>
      <c r="Z1271" s="27"/>
      <c r="AA1271" s="28"/>
      <c r="AB1271" s="27" t="s">
        <v>6508</v>
      </c>
      <c r="AC1271" s="29"/>
      <c r="AD1271" s="27"/>
      <c r="AE1271" s="27"/>
      <c r="AF1271" s="27">
        <v>46075.791666666701</v>
      </c>
      <c r="AG1271" s="27"/>
      <c r="AH1271" s="27"/>
      <c r="AI1271" s="27"/>
      <c r="AJ1271" s="27" t="s">
        <v>134</v>
      </c>
      <c r="AK1271" s="27" t="s">
        <v>106</v>
      </c>
      <c r="AL1271" s="27" t="s">
        <v>106</v>
      </c>
      <c r="AM1271" s="27" t="s">
        <v>108</v>
      </c>
      <c r="AN12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1" s="27" t="str">
        <f>TEXT(casesIPO[[#This Row],[Created On]],"yyyy / mm")</f>
        <v>2026 / 02</v>
      </c>
      <c r="AS1271" s="27" t="str">
        <f>casesIPO[[#This Row],[Interaction Type]]</f>
        <v>Return / Replace / Scrap</v>
      </c>
      <c r="AT127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72" spans="1:46" x14ac:dyDescent="0.25">
      <c r="A1272" s="26">
        <v>46080.588657407403</v>
      </c>
      <c r="B1272" s="27" t="s">
        <v>6509</v>
      </c>
      <c r="C1272" s="27" t="s">
        <v>87</v>
      </c>
      <c r="D1272" s="27" t="s">
        <v>88</v>
      </c>
      <c r="E1272" s="27" t="s">
        <v>110</v>
      </c>
      <c r="F1272" s="27"/>
      <c r="G1272" s="27"/>
      <c r="H1272" s="27" t="s">
        <v>12</v>
      </c>
      <c r="I1272" s="27" t="s">
        <v>111</v>
      </c>
      <c r="J1272" s="27" t="s">
        <v>477</v>
      </c>
      <c r="K1272" s="27" t="s">
        <v>33</v>
      </c>
      <c r="L1272" s="27" t="s">
        <v>6510</v>
      </c>
      <c r="M1272" s="27" t="s">
        <v>6511</v>
      </c>
      <c r="N1272" s="28" t="s">
        <v>6512</v>
      </c>
      <c r="O1272" s="27" t="s">
        <v>6513</v>
      </c>
      <c r="P1272" s="27" t="s">
        <v>6514</v>
      </c>
      <c r="Q1272" s="27">
        <v>24</v>
      </c>
      <c r="R1272" s="27"/>
      <c r="S1272" s="27"/>
      <c r="T1272" s="27"/>
      <c r="U1272" s="27"/>
      <c r="V1272" s="27">
        <v>1</v>
      </c>
      <c r="W1272" s="27"/>
      <c r="X1272" s="27"/>
      <c r="Y1272" s="27"/>
      <c r="Z1272" s="27"/>
      <c r="AA1272" s="28"/>
      <c r="AB1272" s="27" t="s">
        <v>701</v>
      </c>
      <c r="AC1272" s="29"/>
      <c r="AD1272" s="27"/>
      <c r="AE1272" s="27"/>
      <c r="AF1272" s="27">
        <v>46062.791666666701</v>
      </c>
      <c r="AG1272" s="27"/>
      <c r="AH1272" s="27"/>
      <c r="AI1272" s="27"/>
      <c r="AJ1272" s="27" t="s">
        <v>134</v>
      </c>
      <c r="AK1272" s="27" t="s">
        <v>106</v>
      </c>
      <c r="AL1272" s="27" t="s">
        <v>106</v>
      </c>
      <c r="AM1272" s="27" t="s">
        <v>108</v>
      </c>
      <c r="AN12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2" s="27" t="str">
        <f>TEXT(casesIPO[[#This Row],[Created On]],"yyyy / mm")</f>
        <v>2026 / 02</v>
      </c>
      <c r="AS1272" s="27" t="str">
        <f>casesIPO[[#This Row],[Interaction Type]]</f>
        <v>Return / Replace / Scrap</v>
      </c>
      <c r="AT127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73" spans="1:46" x14ac:dyDescent="0.25">
      <c r="A1273" s="26">
        <v>46075.681701388901</v>
      </c>
      <c r="B1273" s="27" t="s">
        <v>6515</v>
      </c>
      <c r="C1273" s="27" t="s">
        <v>87</v>
      </c>
      <c r="D1273" s="27" t="s">
        <v>88</v>
      </c>
      <c r="E1273" s="27" t="s">
        <v>110</v>
      </c>
      <c r="F1273" s="27"/>
      <c r="G1273" s="27"/>
      <c r="H1273" s="27" t="s">
        <v>23</v>
      </c>
      <c r="I1273" s="27" t="s">
        <v>91</v>
      </c>
      <c r="J1273" s="27" t="s">
        <v>251</v>
      </c>
      <c r="K1273" s="27" t="s">
        <v>33</v>
      </c>
      <c r="L1273" s="27" t="s">
        <v>6516</v>
      </c>
      <c r="M1273" s="27" t="s">
        <v>6517</v>
      </c>
      <c r="N1273" s="28" t="s">
        <v>6518</v>
      </c>
      <c r="O1273" s="27" t="s">
        <v>6519</v>
      </c>
      <c r="P1273" s="27" t="s">
        <v>6520</v>
      </c>
      <c r="Q1273" s="27">
        <v>1</v>
      </c>
      <c r="R1273" s="27" t="s">
        <v>23</v>
      </c>
      <c r="S1273" s="27" t="s">
        <v>91</v>
      </c>
      <c r="T1273" s="27" t="s">
        <v>251</v>
      </c>
      <c r="U1273" s="27" t="s">
        <v>33</v>
      </c>
      <c r="V1273" s="27">
        <v>1</v>
      </c>
      <c r="W1273" s="27" t="s">
        <v>155</v>
      </c>
      <c r="X1273" s="27" t="s">
        <v>156</v>
      </c>
      <c r="Y1273" s="27"/>
      <c r="Z1273" s="27" t="s">
        <v>101</v>
      </c>
      <c r="AA1273" s="28"/>
      <c r="AB1273" s="27" t="s">
        <v>6521</v>
      </c>
      <c r="AC1273" s="29" t="s">
        <v>6522</v>
      </c>
      <c r="AD1273" s="27"/>
      <c r="AE1273" s="27"/>
      <c r="AF1273" s="27">
        <v>46020.791666666701</v>
      </c>
      <c r="AG1273" s="27"/>
      <c r="AH1273" s="27"/>
      <c r="AI1273" s="27" t="s">
        <v>104</v>
      </c>
      <c r="AJ1273" s="27" t="s">
        <v>105</v>
      </c>
      <c r="AK1273" s="27" t="s">
        <v>106</v>
      </c>
      <c r="AL1273" s="27" t="s">
        <v>107</v>
      </c>
      <c r="AM1273" s="27" t="s">
        <v>108</v>
      </c>
      <c r="AN12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3" s="27" t="str">
        <f>TEXT(casesIPO[[#This Row],[Created On]],"yyyy / mm")</f>
        <v>2026 / 02</v>
      </c>
      <c r="AS1273" s="27" t="str">
        <f>casesIPO[[#This Row],[Interaction Type]]</f>
        <v>Return / Replace / Scrap</v>
      </c>
      <c r="AT127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74" spans="1:46" x14ac:dyDescent="0.25">
      <c r="A1274" s="26">
        <v>46076.324861111098</v>
      </c>
      <c r="B1274" s="27" t="s">
        <v>6523</v>
      </c>
      <c r="C1274" s="27" t="s">
        <v>87</v>
      </c>
      <c r="D1274" s="27" t="s">
        <v>88</v>
      </c>
      <c r="E1274" s="27" t="s">
        <v>110</v>
      </c>
      <c r="F1274" s="27"/>
      <c r="G1274" s="27"/>
      <c r="H1274" s="27" t="s">
        <v>23</v>
      </c>
      <c r="I1274" s="27" t="s">
        <v>91</v>
      </c>
      <c r="J1274" s="27" t="s">
        <v>251</v>
      </c>
      <c r="K1274" s="27" t="s">
        <v>33</v>
      </c>
      <c r="L1274" s="27" t="s">
        <v>6524</v>
      </c>
      <c r="M1274" s="27" t="s">
        <v>2073</v>
      </c>
      <c r="N1274" s="28" t="s">
        <v>6525</v>
      </c>
      <c r="O1274" s="27" t="s">
        <v>6526</v>
      </c>
      <c r="P1274" s="27" t="s">
        <v>6527</v>
      </c>
      <c r="Q1274" s="27">
        <v>1</v>
      </c>
      <c r="R1274" s="27" t="s">
        <v>23</v>
      </c>
      <c r="S1274" s="27" t="s">
        <v>91</v>
      </c>
      <c r="T1274" s="27" t="s">
        <v>251</v>
      </c>
      <c r="U1274" s="27" t="s">
        <v>33</v>
      </c>
      <c r="V1274" s="27">
        <v>1</v>
      </c>
      <c r="W1274" s="27" t="s">
        <v>155</v>
      </c>
      <c r="X1274" s="27" t="s">
        <v>156</v>
      </c>
      <c r="Y1274" s="27"/>
      <c r="Z1274" s="27"/>
      <c r="AA1274" s="28"/>
      <c r="AB1274" s="27" t="s">
        <v>1376</v>
      </c>
      <c r="AC1274" s="29" t="s">
        <v>6528</v>
      </c>
      <c r="AD1274" s="27"/>
      <c r="AE1274" s="27"/>
      <c r="AF1274" s="27">
        <v>46027.791666666701</v>
      </c>
      <c r="AG1274" s="27"/>
      <c r="AH1274" s="27"/>
      <c r="AI1274" s="27" t="s">
        <v>104</v>
      </c>
      <c r="AJ1274" s="27" t="s">
        <v>105</v>
      </c>
      <c r="AK1274" s="27" t="s">
        <v>106</v>
      </c>
      <c r="AL1274" s="27" t="s">
        <v>107</v>
      </c>
      <c r="AM1274" s="27" t="s">
        <v>108</v>
      </c>
      <c r="AN12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4" s="27" t="str">
        <f>TEXT(casesIPO[[#This Row],[Created On]],"yyyy / mm")</f>
        <v>2026 / 02</v>
      </c>
      <c r="AS1274" s="27" t="str">
        <f>casesIPO[[#This Row],[Interaction Type]]</f>
        <v>Return / Replace / Scrap</v>
      </c>
      <c r="AT12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75" spans="1:46" x14ac:dyDescent="0.25">
      <c r="A1275" s="26">
        <v>46076.324861111098</v>
      </c>
      <c r="B1275" s="27" t="s">
        <v>6523</v>
      </c>
      <c r="C1275" s="27" t="s">
        <v>87</v>
      </c>
      <c r="D1275" s="27" t="s">
        <v>88</v>
      </c>
      <c r="E1275" s="27" t="s">
        <v>110</v>
      </c>
      <c r="F1275" s="27"/>
      <c r="G1275" s="27"/>
      <c r="H1275" s="27" t="s">
        <v>23</v>
      </c>
      <c r="I1275" s="27" t="s">
        <v>91</v>
      </c>
      <c r="J1275" s="27" t="s">
        <v>251</v>
      </c>
      <c r="K1275" s="27" t="s">
        <v>33</v>
      </c>
      <c r="L1275" s="27" t="s">
        <v>6524</v>
      </c>
      <c r="M1275" s="27" t="s">
        <v>2073</v>
      </c>
      <c r="N1275" s="28" t="s">
        <v>6525</v>
      </c>
      <c r="O1275" s="27" t="s">
        <v>6526</v>
      </c>
      <c r="P1275" s="27" t="s">
        <v>6527</v>
      </c>
      <c r="Q1275" s="27">
        <v>2</v>
      </c>
      <c r="R1275" s="27" t="s">
        <v>23</v>
      </c>
      <c r="S1275" s="27" t="s">
        <v>91</v>
      </c>
      <c r="T1275" s="27" t="s">
        <v>251</v>
      </c>
      <c r="U1275" s="27" t="s">
        <v>33</v>
      </c>
      <c r="V1275" s="27">
        <v>1</v>
      </c>
      <c r="W1275" s="27" t="s">
        <v>155</v>
      </c>
      <c r="X1275" s="27" t="s">
        <v>156</v>
      </c>
      <c r="Y1275" s="27"/>
      <c r="Z1275" s="27"/>
      <c r="AA1275" s="28"/>
      <c r="AB1275" s="27" t="s">
        <v>1376</v>
      </c>
      <c r="AC1275" s="29" t="s">
        <v>6528</v>
      </c>
      <c r="AD1275" s="27"/>
      <c r="AE1275" s="27"/>
      <c r="AF1275" s="27">
        <v>46027.791666666701</v>
      </c>
      <c r="AG1275" s="27"/>
      <c r="AH1275" s="27"/>
      <c r="AI1275" s="27" t="s">
        <v>104</v>
      </c>
      <c r="AJ1275" s="27" t="s">
        <v>105</v>
      </c>
      <c r="AK1275" s="27" t="s">
        <v>106</v>
      </c>
      <c r="AL1275" s="27" t="s">
        <v>107</v>
      </c>
      <c r="AM1275" s="27" t="s">
        <v>108</v>
      </c>
      <c r="AN12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5" s="27" t="str">
        <f>TEXT(casesIPO[[#This Row],[Created On]],"yyyy / mm")</f>
        <v>2026 / 02</v>
      </c>
      <c r="AS1275" s="27" t="str">
        <f>casesIPO[[#This Row],[Interaction Type]]</f>
        <v>Return / Replace / Scrap</v>
      </c>
      <c r="AT12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76" spans="1:46" x14ac:dyDescent="0.25">
      <c r="A1276" s="26">
        <v>46076.3667361111</v>
      </c>
      <c r="B1276" s="27" t="s">
        <v>6529</v>
      </c>
      <c r="C1276" s="27" t="s">
        <v>87</v>
      </c>
      <c r="D1276" s="27" t="s">
        <v>194</v>
      </c>
      <c r="E1276" s="27" t="s">
        <v>195</v>
      </c>
      <c r="F1276" s="27"/>
      <c r="G1276" s="27"/>
      <c r="H1276" s="27" t="s">
        <v>18</v>
      </c>
      <c r="I1276" s="27" t="s">
        <v>460</v>
      </c>
      <c r="J1276" s="27" t="s">
        <v>461</v>
      </c>
      <c r="K1276" s="27" t="s">
        <v>31</v>
      </c>
      <c r="L1276" s="27" t="s">
        <v>6530</v>
      </c>
      <c r="M1276" s="27" t="s">
        <v>6531</v>
      </c>
      <c r="N1276" s="28" t="s">
        <v>6532</v>
      </c>
      <c r="O1276" s="27" t="s">
        <v>6533</v>
      </c>
      <c r="P1276" s="27" t="s">
        <v>6534</v>
      </c>
      <c r="Q1276" s="27"/>
      <c r="R1276" s="27" t="s">
        <v>18</v>
      </c>
      <c r="S1276" s="27" t="s">
        <v>460</v>
      </c>
      <c r="T1276" s="27" t="s">
        <v>461</v>
      </c>
      <c r="U1276" s="27" t="s">
        <v>31</v>
      </c>
      <c r="V1276" s="27">
        <v>1</v>
      </c>
      <c r="W1276" s="27" t="s">
        <v>1180</v>
      </c>
      <c r="X1276" s="27" t="s">
        <v>1181</v>
      </c>
      <c r="Y1276" s="27"/>
      <c r="Z1276" s="27" t="s">
        <v>53</v>
      </c>
      <c r="AA1276" s="28"/>
      <c r="AB1276" s="27"/>
      <c r="AC1276" s="29"/>
      <c r="AD1276" s="27"/>
      <c r="AE1276" s="27"/>
      <c r="AF1276" s="27">
        <v>46006.791666666701</v>
      </c>
      <c r="AG1276" s="27"/>
      <c r="AH1276" s="27"/>
      <c r="AI1276" s="27" t="s">
        <v>204</v>
      </c>
      <c r="AJ1276" s="27" t="s">
        <v>105</v>
      </c>
      <c r="AK1276" s="27" t="s">
        <v>664</v>
      </c>
      <c r="AL1276" s="27" t="s">
        <v>664</v>
      </c>
      <c r="AM1276" s="27" t="s">
        <v>108</v>
      </c>
      <c r="AN12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12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12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6" s="27" t="str">
        <f>TEXT(casesIPO[[#This Row],[Created On]],"yyyy / mm")</f>
        <v>2026 / 02</v>
      </c>
      <c r="AS1276" s="27" t="str">
        <f>casesIPO[[#This Row],[Interaction Type]]</f>
        <v>Credit / Debit Request</v>
      </c>
      <c r="AT12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77" spans="1:46" x14ac:dyDescent="0.25">
      <c r="A1277" s="26">
        <v>46076.370868055601</v>
      </c>
      <c r="B1277" s="27" t="s">
        <v>6535</v>
      </c>
      <c r="C1277" s="27" t="s">
        <v>87</v>
      </c>
      <c r="D1277" s="27" t="s">
        <v>194</v>
      </c>
      <c r="E1277" s="27" t="s">
        <v>195</v>
      </c>
      <c r="F1277" s="27"/>
      <c r="G1277" s="27"/>
      <c r="H1277" s="27" t="s">
        <v>22</v>
      </c>
      <c r="I1277" s="27" t="s">
        <v>124</v>
      </c>
      <c r="J1277" s="27" t="s">
        <v>125</v>
      </c>
      <c r="K1277" s="27" t="s">
        <v>30</v>
      </c>
      <c r="L1277" s="27" t="s">
        <v>6536</v>
      </c>
      <c r="M1277" s="27" t="s">
        <v>6537</v>
      </c>
      <c r="N1277" s="28" t="s">
        <v>6538</v>
      </c>
      <c r="O1277" s="27" t="s">
        <v>6539</v>
      </c>
      <c r="P1277" s="27" t="s">
        <v>6540</v>
      </c>
      <c r="Q1277" s="27"/>
      <c r="R1277" s="27" t="s">
        <v>22</v>
      </c>
      <c r="S1277" s="27" t="s">
        <v>124</v>
      </c>
      <c r="T1277" s="27" t="s">
        <v>125</v>
      </c>
      <c r="U1277" s="27" t="s">
        <v>30</v>
      </c>
      <c r="V1277" s="27">
        <v>1</v>
      </c>
      <c r="W1277" s="27" t="s">
        <v>364</v>
      </c>
      <c r="X1277" s="27" t="s">
        <v>757</v>
      </c>
      <c r="Y1277" s="27"/>
      <c r="Z1277" s="27" t="s">
        <v>53</v>
      </c>
      <c r="AA1277" s="28"/>
      <c r="AB1277" s="27"/>
      <c r="AC1277" s="29"/>
      <c r="AD1277" s="27"/>
      <c r="AE1277" s="27"/>
      <c r="AF1277" s="27"/>
      <c r="AG1277" s="27">
        <v>46076</v>
      </c>
      <c r="AH1277" s="27"/>
      <c r="AI1277" s="27" t="s">
        <v>204</v>
      </c>
      <c r="AJ1277" s="27" t="s">
        <v>105</v>
      </c>
      <c r="AK1277" s="27" t="s">
        <v>1025</v>
      </c>
      <c r="AL1277" s="27" t="s">
        <v>1025</v>
      </c>
      <c r="AM1277" s="27" t="s">
        <v>108</v>
      </c>
      <c r="AN12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2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2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2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7" s="27" t="str">
        <f>TEXT(casesIPO[[#This Row],[Created On]],"yyyy / mm")</f>
        <v>2026 / 02</v>
      </c>
      <c r="AS1277" s="27" t="str">
        <f>casesIPO[[#This Row],[Interaction Type]]</f>
        <v>Credit / Debit Request</v>
      </c>
      <c r="AT127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78" spans="1:46" x14ac:dyDescent="0.25">
      <c r="A1278" s="26">
        <v>46076.371990740699</v>
      </c>
      <c r="B1278" s="27" t="s">
        <v>6541</v>
      </c>
      <c r="C1278" s="27" t="s">
        <v>87</v>
      </c>
      <c r="D1278" s="27" t="s">
        <v>194</v>
      </c>
      <c r="E1278" s="27" t="s">
        <v>195</v>
      </c>
      <c r="F1278" s="27"/>
      <c r="G1278" s="27"/>
      <c r="H1278" s="27" t="s">
        <v>22</v>
      </c>
      <c r="I1278" s="27" t="s">
        <v>124</v>
      </c>
      <c r="J1278" s="27" t="s">
        <v>125</v>
      </c>
      <c r="K1278" s="27" t="s">
        <v>30</v>
      </c>
      <c r="L1278" s="27" t="s">
        <v>6542</v>
      </c>
      <c r="M1278" s="27" t="s">
        <v>6537</v>
      </c>
      <c r="N1278" s="28" t="s">
        <v>6543</v>
      </c>
      <c r="O1278" s="27" t="s">
        <v>6544</v>
      </c>
      <c r="P1278" s="27" t="s">
        <v>6545</v>
      </c>
      <c r="Q1278" s="27"/>
      <c r="R1278" s="27" t="s">
        <v>22</v>
      </c>
      <c r="S1278" s="27" t="s">
        <v>124</v>
      </c>
      <c r="T1278" s="27" t="s">
        <v>125</v>
      </c>
      <c r="U1278" s="27" t="s">
        <v>30</v>
      </c>
      <c r="V1278" s="27">
        <v>1</v>
      </c>
      <c r="W1278" s="27" t="s">
        <v>364</v>
      </c>
      <c r="X1278" s="27" t="s">
        <v>757</v>
      </c>
      <c r="Y1278" s="27"/>
      <c r="Z1278" s="27" t="s">
        <v>53</v>
      </c>
      <c r="AA1278" s="28"/>
      <c r="AB1278" s="27"/>
      <c r="AC1278" s="29"/>
      <c r="AD1278" s="27"/>
      <c r="AE1278" s="27"/>
      <c r="AF1278" s="27"/>
      <c r="AG1278" s="27">
        <v>46076</v>
      </c>
      <c r="AH1278" s="27"/>
      <c r="AI1278" s="27" t="s">
        <v>204</v>
      </c>
      <c r="AJ1278" s="27" t="s">
        <v>105</v>
      </c>
      <c r="AK1278" s="27" t="s">
        <v>1025</v>
      </c>
      <c r="AL1278" s="27" t="s">
        <v>1025</v>
      </c>
      <c r="AM1278" s="27" t="s">
        <v>108</v>
      </c>
      <c r="AN12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2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2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2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8" s="27" t="str">
        <f>TEXT(casesIPO[[#This Row],[Created On]],"yyyy / mm")</f>
        <v>2026 / 02</v>
      </c>
      <c r="AS1278" s="27" t="str">
        <f>casesIPO[[#This Row],[Interaction Type]]</f>
        <v>Credit / Debit Request</v>
      </c>
      <c r="AT12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79" spans="1:46" x14ac:dyDescent="0.25">
      <c r="A1279" s="26">
        <v>46076.372789351903</v>
      </c>
      <c r="B1279" s="27" t="s">
        <v>6546</v>
      </c>
      <c r="C1279" s="27" t="s">
        <v>87</v>
      </c>
      <c r="D1279" s="27" t="s">
        <v>194</v>
      </c>
      <c r="E1279" s="27" t="s">
        <v>195</v>
      </c>
      <c r="F1279" s="27"/>
      <c r="G1279" s="27"/>
      <c r="H1279" s="27" t="s">
        <v>22</v>
      </c>
      <c r="I1279" s="27" t="s">
        <v>124</v>
      </c>
      <c r="J1279" s="27" t="s">
        <v>6547</v>
      </c>
      <c r="K1279" s="27" t="s">
        <v>30</v>
      </c>
      <c r="L1279" s="27" t="s">
        <v>6548</v>
      </c>
      <c r="M1279" s="27" t="s">
        <v>6537</v>
      </c>
      <c r="N1279" s="28" t="s">
        <v>6549</v>
      </c>
      <c r="O1279" s="27" t="s">
        <v>6550</v>
      </c>
      <c r="P1279" s="27" t="s">
        <v>6551</v>
      </c>
      <c r="Q1279" s="27"/>
      <c r="R1279" s="27" t="s">
        <v>22</v>
      </c>
      <c r="S1279" s="27" t="s">
        <v>124</v>
      </c>
      <c r="T1279" s="27" t="s">
        <v>6547</v>
      </c>
      <c r="U1279" s="27" t="s">
        <v>30</v>
      </c>
      <c r="V1279" s="27">
        <v>1</v>
      </c>
      <c r="W1279" s="27" t="s">
        <v>364</v>
      </c>
      <c r="X1279" s="27" t="s">
        <v>757</v>
      </c>
      <c r="Y1279" s="27"/>
      <c r="Z1279" s="27" t="s">
        <v>53</v>
      </c>
      <c r="AA1279" s="28"/>
      <c r="AB1279" s="27"/>
      <c r="AC1279" s="29"/>
      <c r="AD1279" s="27"/>
      <c r="AE1279" s="27"/>
      <c r="AF1279" s="27"/>
      <c r="AG1279" s="27">
        <v>46076</v>
      </c>
      <c r="AH1279" s="27"/>
      <c r="AI1279" s="27" t="s">
        <v>204</v>
      </c>
      <c r="AJ1279" s="27" t="s">
        <v>105</v>
      </c>
      <c r="AK1279" s="27" t="s">
        <v>1025</v>
      </c>
      <c r="AL1279" s="27" t="s">
        <v>1025</v>
      </c>
      <c r="AM1279" s="27" t="s">
        <v>108</v>
      </c>
      <c r="AN12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2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2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2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9" s="27" t="str">
        <f>TEXT(casesIPO[[#This Row],[Created On]],"yyyy / mm")</f>
        <v>2026 / 02</v>
      </c>
      <c r="AS1279" s="27" t="str">
        <f>casesIPO[[#This Row],[Interaction Type]]</f>
        <v>Credit / Debit Request</v>
      </c>
      <c r="AT127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80" spans="1:46" x14ac:dyDescent="0.25">
      <c r="A1280" s="26">
        <v>46076.410902777803</v>
      </c>
      <c r="B1280" s="27" t="s">
        <v>6552</v>
      </c>
      <c r="C1280" s="27" t="s">
        <v>87</v>
      </c>
      <c r="D1280" s="27" t="s">
        <v>88</v>
      </c>
      <c r="E1280" s="27" t="s">
        <v>89</v>
      </c>
      <c r="F1280" s="27"/>
      <c r="G1280" s="27" t="s">
        <v>90</v>
      </c>
      <c r="H1280" s="27" t="s">
        <v>14</v>
      </c>
      <c r="I1280" s="27" t="s">
        <v>182</v>
      </c>
      <c r="J1280" s="27" t="s">
        <v>730</v>
      </c>
      <c r="K1280" s="27" t="s">
        <v>34</v>
      </c>
      <c r="L1280" s="27" t="s">
        <v>6553</v>
      </c>
      <c r="M1280" s="27" t="s">
        <v>1316</v>
      </c>
      <c r="N1280" s="28" t="s">
        <v>6554</v>
      </c>
      <c r="O1280" s="27" t="s">
        <v>6555</v>
      </c>
      <c r="P1280" s="27" t="s">
        <v>6556</v>
      </c>
      <c r="Q1280" s="27">
        <v>1</v>
      </c>
      <c r="R1280" s="27" t="s">
        <v>14</v>
      </c>
      <c r="S1280" s="27" t="s">
        <v>182</v>
      </c>
      <c r="T1280" s="27" t="s">
        <v>730</v>
      </c>
      <c r="U1280" s="27" t="s">
        <v>34</v>
      </c>
      <c r="V1280" s="27">
        <v>1</v>
      </c>
      <c r="W1280" s="27" t="s">
        <v>958</v>
      </c>
      <c r="X1280" s="27" t="s">
        <v>1805</v>
      </c>
      <c r="Y1280" s="27"/>
      <c r="Z1280" s="27" t="s">
        <v>101</v>
      </c>
      <c r="AA1280" s="28"/>
      <c r="AB1280" s="27" t="s">
        <v>6557</v>
      </c>
      <c r="AC1280" s="29" t="s">
        <v>161</v>
      </c>
      <c r="AD1280" s="27"/>
      <c r="AE1280" s="27"/>
      <c r="AF1280" s="27">
        <v>45952.833333333299</v>
      </c>
      <c r="AG1280" s="27"/>
      <c r="AH1280" s="27"/>
      <c r="AI1280" s="27" t="s">
        <v>178</v>
      </c>
      <c r="AJ1280" s="27" t="s">
        <v>134</v>
      </c>
      <c r="AK1280" s="27" t="s">
        <v>106</v>
      </c>
      <c r="AL1280" s="27" t="s">
        <v>1196</v>
      </c>
      <c r="AM1280" s="27" t="s">
        <v>108</v>
      </c>
      <c r="AN12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2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12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0" s="27" t="str">
        <f>TEXT(casesIPO[[#This Row],[Created On]],"yyyy / mm")</f>
        <v>2026 / 02</v>
      </c>
      <c r="AS1280" s="27" t="str">
        <f>casesIPO[[#This Row],[Interaction Type]]</f>
        <v>Return / Replace / Scrap</v>
      </c>
      <c r="AT12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81" spans="1:46" x14ac:dyDescent="0.25">
      <c r="A1281" s="26">
        <v>46076.467881944402</v>
      </c>
      <c r="B1281" s="27" t="s">
        <v>6558</v>
      </c>
      <c r="C1281" s="27" t="s">
        <v>87</v>
      </c>
      <c r="D1281" s="27" t="s">
        <v>194</v>
      </c>
      <c r="E1281" s="27" t="s">
        <v>195</v>
      </c>
      <c r="F1281" s="27"/>
      <c r="G1281" s="27"/>
      <c r="H1281" s="27" t="s">
        <v>18</v>
      </c>
      <c r="I1281" s="27" t="s">
        <v>460</v>
      </c>
      <c r="J1281" s="27" t="s">
        <v>490</v>
      </c>
      <c r="K1281" s="27" t="s">
        <v>32</v>
      </c>
      <c r="L1281" s="27" t="s">
        <v>6559</v>
      </c>
      <c r="M1281" s="27" t="s">
        <v>127</v>
      </c>
      <c r="N1281" s="28" t="s">
        <v>6560</v>
      </c>
      <c r="O1281" s="27" t="s">
        <v>6561</v>
      </c>
      <c r="P1281" s="27" t="s">
        <v>6562</v>
      </c>
      <c r="Q1281" s="27"/>
      <c r="R1281" s="27"/>
      <c r="S1281" s="27"/>
      <c r="T1281" s="27"/>
      <c r="U1281" s="27"/>
      <c r="V1281" s="27"/>
      <c r="W1281" s="27"/>
      <c r="X1281" s="27"/>
      <c r="Y1281" s="27"/>
      <c r="Z1281" s="27"/>
      <c r="AA1281" s="28"/>
      <c r="AB1281" s="27" t="s">
        <v>6563</v>
      </c>
      <c r="AC1281" s="29"/>
      <c r="AD1281" s="27"/>
      <c r="AE1281" s="27"/>
      <c r="AF1281" s="27">
        <v>46076.791666666701</v>
      </c>
      <c r="AG1281" s="27"/>
      <c r="AH1281" s="27"/>
      <c r="AI1281" s="27"/>
      <c r="AJ1281" s="27" t="s">
        <v>105</v>
      </c>
      <c r="AK1281" s="27" t="s">
        <v>106</v>
      </c>
      <c r="AL1281" s="27" t="s">
        <v>2334</v>
      </c>
      <c r="AM1281" s="27" t="s">
        <v>108</v>
      </c>
      <c r="AN12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1" s="27" t="str">
        <f>TEXT(casesIPO[[#This Row],[Created On]],"yyyy / mm")</f>
        <v>2026 / 02</v>
      </c>
      <c r="AS1281" s="27" t="str">
        <f>casesIPO[[#This Row],[Interaction Type]]</f>
        <v>Credit / Debit Request</v>
      </c>
      <c r="AT128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82" spans="1:46" x14ac:dyDescent="0.25">
      <c r="A1282" s="26">
        <v>46076.467881944402</v>
      </c>
      <c r="B1282" s="27" t="s">
        <v>6558</v>
      </c>
      <c r="C1282" s="27" t="s">
        <v>87</v>
      </c>
      <c r="D1282" s="27" t="s">
        <v>194</v>
      </c>
      <c r="E1282" s="27" t="s">
        <v>195</v>
      </c>
      <c r="F1282" s="27"/>
      <c r="G1282" s="27"/>
      <c r="H1282" s="27" t="s">
        <v>18</v>
      </c>
      <c r="I1282" s="27" t="s">
        <v>460</v>
      </c>
      <c r="J1282" s="27" t="s">
        <v>490</v>
      </c>
      <c r="K1282" s="27" t="s">
        <v>32</v>
      </c>
      <c r="L1282" s="27" t="s">
        <v>6559</v>
      </c>
      <c r="M1282" s="27" t="s">
        <v>127</v>
      </c>
      <c r="N1282" s="28" t="s">
        <v>6560</v>
      </c>
      <c r="O1282" s="27" t="s">
        <v>6561</v>
      </c>
      <c r="P1282" s="27" t="s">
        <v>6562</v>
      </c>
      <c r="Q1282" s="27"/>
      <c r="R1282" s="27"/>
      <c r="S1282" s="27"/>
      <c r="T1282" s="27"/>
      <c r="U1282" s="27"/>
      <c r="V1282" s="27"/>
      <c r="W1282" s="27"/>
      <c r="X1282" s="27"/>
      <c r="Y1282" s="27"/>
      <c r="Z1282" s="27"/>
      <c r="AA1282" s="28"/>
      <c r="AB1282" s="27" t="s">
        <v>6564</v>
      </c>
      <c r="AC1282" s="29"/>
      <c r="AD1282" s="27"/>
      <c r="AE1282" s="27"/>
      <c r="AF1282" s="27">
        <v>46076.791666666701</v>
      </c>
      <c r="AG1282" s="27"/>
      <c r="AH1282" s="27"/>
      <c r="AI1282" s="27"/>
      <c r="AJ1282" s="27" t="s">
        <v>105</v>
      </c>
      <c r="AK1282" s="27" t="s">
        <v>106</v>
      </c>
      <c r="AL1282" s="27" t="s">
        <v>2334</v>
      </c>
      <c r="AM1282" s="27" t="s">
        <v>108</v>
      </c>
      <c r="AN12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2" s="27" t="str">
        <f>TEXT(casesIPO[[#This Row],[Created On]],"yyyy / mm")</f>
        <v>2026 / 02</v>
      </c>
      <c r="AS1282" s="27" t="str">
        <f>casesIPO[[#This Row],[Interaction Type]]</f>
        <v>Credit / Debit Request</v>
      </c>
      <c r="AT12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83" spans="1:46" x14ac:dyDescent="0.25">
      <c r="A1283" s="26">
        <v>46076.467881944402</v>
      </c>
      <c r="B1283" s="27" t="s">
        <v>6558</v>
      </c>
      <c r="C1283" s="27" t="s">
        <v>87</v>
      </c>
      <c r="D1283" s="27" t="s">
        <v>194</v>
      </c>
      <c r="E1283" s="27" t="s">
        <v>195</v>
      </c>
      <c r="F1283" s="27"/>
      <c r="G1283" s="27"/>
      <c r="H1283" s="27" t="s">
        <v>18</v>
      </c>
      <c r="I1283" s="27" t="s">
        <v>460</v>
      </c>
      <c r="J1283" s="27" t="s">
        <v>490</v>
      </c>
      <c r="K1283" s="27" t="s">
        <v>32</v>
      </c>
      <c r="L1283" s="27" t="s">
        <v>6559</v>
      </c>
      <c r="M1283" s="27" t="s">
        <v>127</v>
      </c>
      <c r="N1283" s="28" t="s">
        <v>6560</v>
      </c>
      <c r="O1283" s="27" t="s">
        <v>6561</v>
      </c>
      <c r="P1283" s="27" t="s">
        <v>6562</v>
      </c>
      <c r="Q1283" s="27"/>
      <c r="R1283" s="27"/>
      <c r="S1283" s="27"/>
      <c r="T1283" s="27"/>
      <c r="U1283" s="27"/>
      <c r="V1283" s="27"/>
      <c r="W1283" s="27"/>
      <c r="X1283" s="27"/>
      <c r="Y1283" s="27"/>
      <c r="Z1283" s="27"/>
      <c r="AA1283" s="28"/>
      <c r="AB1283" s="27" t="s">
        <v>6565</v>
      </c>
      <c r="AC1283" s="29"/>
      <c r="AD1283" s="27"/>
      <c r="AE1283" s="27"/>
      <c r="AF1283" s="27">
        <v>46076.791666666701</v>
      </c>
      <c r="AG1283" s="27"/>
      <c r="AH1283" s="27"/>
      <c r="AI1283" s="27"/>
      <c r="AJ1283" s="27" t="s">
        <v>105</v>
      </c>
      <c r="AK1283" s="27" t="s">
        <v>106</v>
      </c>
      <c r="AL1283" s="27" t="s">
        <v>2334</v>
      </c>
      <c r="AM1283" s="27" t="s">
        <v>108</v>
      </c>
      <c r="AN12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3" s="27" t="str">
        <f>TEXT(casesIPO[[#This Row],[Created On]],"yyyy / mm")</f>
        <v>2026 / 02</v>
      </c>
      <c r="AS1283" s="27" t="str">
        <f>casesIPO[[#This Row],[Interaction Type]]</f>
        <v>Credit / Debit Request</v>
      </c>
      <c r="AT128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84" spans="1:46" x14ac:dyDescent="0.25">
      <c r="A1284" s="26">
        <v>46076.467881944402</v>
      </c>
      <c r="B1284" s="27" t="s">
        <v>6558</v>
      </c>
      <c r="C1284" s="27" t="s">
        <v>87</v>
      </c>
      <c r="D1284" s="27" t="s">
        <v>194</v>
      </c>
      <c r="E1284" s="27" t="s">
        <v>195</v>
      </c>
      <c r="F1284" s="27"/>
      <c r="G1284" s="27"/>
      <c r="H1284" s="27" t="s">
        <v>18</v>
      </c>
      <c r="I1284" s="27" t="s">
        <v>460</v>
      </c>
      <c r="J1284" s="27" t="s">
        <v>490</v>
      </c>
      <c r="K1284" s="27" t="s">
        <v>32</v>
      </c>
      <c r="L1284" s="27" t="s">
        <v>6559</v>
      </c>
      <c r="M1284" s="27" t="s">
        <v>127</v>
      </c>
      <c r="N1284" s="28" t="s">
        <v>6560</v>
      </c>
      <c r="O1284" s="27" t="s">
        <v>6561</v>
      </c>
      <c r="P1284" s="27" t="s">
        <v>6562</v>
      </c>
      <c r="Q1284" s="27"/>
      <c r="R1284" s="27"/>
      <c r="S1284" s="27"/>
      <c r="T1284" s="27"/>
      <c r="U1284" s="27"/>
      <c r="V1284" s="27"/>
      <c r="W1284" s="27"/>
      <c r="X1284" s="27"/>
      <c r="Y1284" s="27"/>
      <c r="Z1284" s="27"/>
      <c r="AA1284" s="28"/>
      <c r="AB1284" s="27" t="s">
        <v>6566</v>
      </c>
      <c r="AC1284" s="29"/>
      <c r="AD1284" s="27"/>
      <c r="AE1284" s="27"/>
      <c r="AF1284" s="27">
        <v>46076.791666666701</v>
      </c>
      <c r="AG1284" s="27"/>
      <c r="AH1284" s="27"/>
      <c r="AI1284" s="27"/>
      <c r="AJ1284" s="27" t="s">
        <v>105</v>
      </c>
      <c r="AK1284" s="27" t="s">
        <v>106</v>
      </c>
      <c r="AL1284" s="27" t="s">
        <v>2334</v>
      </c>
      <c r="AM1284" s="27" t="s">
        <v>108</v>
      </c>
      <c r="AN12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4" s="27" t="str">
        <f>TEXT(casesIPO[[#This Row],[Created On]],"yyyy / mm")</f>
        <v>2026 / 02</v>
      </c>
      <c r="AS1284" s="27" t="str">
        <f>casesIPO[[#This Row],[Interaction Type]]</f>
        <v>Credit / Debit Request</v>
      </c>
      <c r="AT128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85" spans="1:46" x14ac:dyDescent="0.25">
      <c r="A1285" s="26">
        <v>46076.467881944402</v>
      </c>
      <c r="B1285" s="27" t="s">
        <v>6558</v>
      </c>
      <c r="C1285" s="27" t="s">
        <v>87</v>
      </c>
      <c r="D1285" s="27" t="s">
        <v>194</v>
      </c>
      <c r="E1285" s="27" t="s">
        <v>195</v>
      </c>
      <c r="F1285" s="27"/>
      <c r="G1285" s="27"/>
      <c r="H1285" s="27" t="s">
        <v>18</v>
      </c>
      <c r="I1285" s="27" t="s">
        <v>460</v>
      </c>
      <c r="J1285" s="27" t="s">
        <v>490</v>
      </c>
      <c r="K1285" s="27" t="s">
        <v>32</v>
      </c>
      <c r="L1285" s="27" t="s">
        <v>6559</v>
      </c>
      <c r="M1285" s="27" t="s">
        <v>127</v>
      </c>
      <c r="N1285" s="28" t="s">
        <v>6560</v>
      </c>
      <c r="O1285" s="27" t="s">
        <v>6561</v>
      </c>
      <c r="P1285" s="27" t="s">
        <v>6562</v>
      </c>
      <c r="Q1285" s="27"/>
      <c r="R1285" s="27"/>
      <c r="S1285" s="27"/>
      <c r="T1285" s="27"/>
      <c r="U1285" s="27"/>
      <c r="V1285" s="27"/>
      <c r="W1285" s="27"/>
      <c r="X1285" s="27"/>
      <c r="Y1285" s="27"/>
      <c r="Z1285" s="27"/>
      <c r="AA1285" s="28"/>
      <c r="AB1285" s="27" t="s">
        <v>4333</v>
      </c>
      <c r="AC1285" s="29"/>
      <c r="AD1285" s="27"/>
      <c r="AE1285" s="27"/>
      <c r="AF1285" s="27" t="s">
        <v>4334</v>
      </c>
      <c r="AG1285" s="27"/>
      <c r="AH1285" s="27"/>
      <c r="AI1285" s="27"/>
      <c r="AJ1285" s="27" t="s">
        <v>105</v>
      </c>
      <c r="AK1285" s="27" t="s">
        <v>106</v>
      </c>
      <c r="AL1285" s="27" t="s">
        <v>2334</v>
      </c>
      <c r="AM1285" s="27" t="s">
        <v>108</v>
      </c>
      <c r="AN12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5" s="27" t="str">
        <f>TEXT(casesIPO[[#This Row],[Created On]],"yyyy / mm")</f>
        <v>2026 / 02</v>
      </c>
      <c r="AS1285" s="27" t="str">
        <f>casesIPO[[#This Row],[Interaction Type]]</f>
        <v>Credit / Debit Request</v>
      </c>
      <c r="AT128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86" spans="1:46" x14ac:dyDescent="0.25">
      <c r="A1286" s="26">
        <v>46076.500972222202</v>
      </c>
      <c r="B1286" s="27" t="s">
        <v>6567</v>
      </c>
      <c r="C1286" s="27" t="s">
        <v>87</v>
      </c>
      <c r="D1286" s="27" t="s">
        <v>88</v>
      </c>
      <c r="E1286" s="27" t="s">
        <v>110</v>
      </c>
      <c r="F1286" s="27"/>
      <c r="G1286" s="27"/>
      <c r="H1286" s="27" t="s">
        <v>17</v>
      </c>
      <c r="I1286" s="27" t="s">
        <v>148</v>
      </c>
      <c r="J1286" s="27" t="s">
        <v>161</v>
      </c>
      <c r="K1286" s="27" t="s">
        <v>35</v>
      </c>
      <c r="L1286" s="27" t="s">
        <v>6568</v>
      </c>
      <c r="M1286" s="27" t="s">
        <v>127</v>
      </c>
      <c r="N1286" s="28" t="s">
        <v>6569</v>
      </c>
      <c r="O1286" s="27" t="s">
        <v>6570</v>
      </c>
      <c r="P1286" s="27" t="s">
        <v>6571</v>
      </c>
      <c r="Q1286" s="27">
        <v>2</v>
      </c>
      <c r="R1286" s="27" t="s">
        <v>17</v>
      </c>
      <c r="S1286" s="27" t="s">
        <v>148</v>
      </c>
      <c r="T1286" s="27" t="s">
        <v>161</v>
      </c>
      <c r="U1286" s="27" t="s">
        <v>35</v>
      </c>
      <c r="V1286" s="27">
        <v>8</v>
      </c>
      <c r="W1286" s="27" t="s">
        <v>1034</v>
      </c>
      <c r="X1286" s="27" t="s">
        <v>1035</v>
      </c>
      <c r="Y1286" s="27"/>
      <c r="Z1286" s="27" t="s">
        <v>53</v>
      </c>
      <c r="AA1286" s="28"/>
      <c r="AB1286" s="27" t="s">
        <v>6572</v>
      </c>
      <c r="AC1286" s="29" t="s">
        <v>5499</v>
      </c>
      <c r="AD1286" s="27"/>
      <c r="AE1286" s="27"/>
      <c r="AF1286" s="27">
        <v>46057.791666666701</v>
      </c>
      <c r="AG1286" s="27"/>
      <c r="AH1286" s="27"/>
      <c r="AI1286" s="27" t="s">
        <v>104</v>
      </c>
      <c r="AJ1286" s="27" t="s">
        <v>105</v>
      </c>
      <c r="AK1286" s="27" t="s">
        <v>106</v>
      </c>
      <c r="AL1286" s="27" t="s">
        <v>270</v>
      </c>
      <c r="AM1286" s="27" t="s">
        <v>108</v>
      </c>
      <c r="AN12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2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2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6" s="27" t="str">
        <f>TEXT(casesIPO[[#This Row],[Created On]],"yyyy / mm")</f>
        <v>2026 / 02</v>
      </c>
      <c r="AS1286" s="27" t="str">
        <f>casesIPO[[#This Row],[Interaction Type]]</f>
        <v>Return / Replace / Scrap</v>
      </c>
      <c r="AT128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87" spans="1:46" x14ac:dyDescent="0.25">
      <c r="A1287" s="26">
        <v>46076.692187499997</v>
      </c>
      <c r="B1287" s="27" t="s">
        <v>6573</v>
      </c>
      <c r="C1287" s="27" t="s">
        <v>87</v>
      </c>
      <c r="D1287" s="27" t="s">
        <v>88</v>
      </c>
      <c r="E1287" s="27" t="s">
        <v>285</v>
      </c>
      <c r="F1287" s="27"/>
      <c r="G1287" s="27"/>
      <c r="H1287" s="27" t="s">
        <v>286</v>
      </c>
      <c r="I1287" s="27" t="s">
        <v>148</v>
      </c>
      <c r="J1287" s="27" t="s">
        <v>287</v>
      </c>
      <c r="K1287" s="27" t="s">
        <v>288</v>
      </c>
      <c r="L1287" s="27" t="s">
        <v>6574</v>
      </c>
      <c r="M1287" s="27" t="s">
        <v>1241</v>
      </c>
      <c r="N1287" s="28" t="s">
        <v>6575</v>
      </c>
      <c r="O1287" s="27" t="s">
        <v>6576</v>
      </c>
      <c r="P1287" s="27"/>
      <c r="Q1287" s="27">
        <v>8</v>
      </c>
      <c r="R1287" s="27" t="s">
        <v>286</v>
      </c>
      <c r="S1287" s="27" t="s">
        <v>148</v>
      </c>
      <c r="T1287" s="27" t="s">
        <v>287</v>
      </c>
      <c r="U1287" s="27" t="s">
        <v>288</v>
      </c>
      <c r="V1287" s="27">
        <v>75</v>
      </c>
      <c r="W1287" s="27" t="s">
        <v>300</v>
      </c>
      <c r="X1287" s="27" t="s">
        <v>301</v>
      </c>
      <c r="Y1287" s="27"/>
      <c r="Z1287" s="27" t="s">
        <v>296</v>
      </c>
      <c r="AA1287" s="28"/>
      <c r="AB1287" s="27" t="s">
        <v>6577</v>
      </c>
      <c r="AC1287" s="29" t="s">
        <v>5857</v>
      </c>
      <c r="AD1287" s="27"/>
      <c r="AE1287" s="27">
        <v>46056.041666666701</v>
      </c>
      <c r="AF1287" s="27">
        <v>46055.791666666701</v>
      </c>
      <c r="AG1287" s="27"/>
      <c r="AH1287" s="27"/>
      <c r="AI1287" s="27" t="s">
        <v>104</v>
      </c>
      <c r="AJ1287" s="27" t="s">
        <v>134</v>
      </c>
      <c r="AK1287" s="27" t="s">
        <v>2620</v>
      </c>
      <c r="AL1287" s="27" t="s">
        <v>2620</v>
      </c>
      <c r="AM1287" s="27" t="s">
        <v>299</v>
      </c>
      <c r="AN12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12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12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7" s="27" t="str">
        <f>TEXT(casesIPO[[#This Row],[Created On]],"yyyy / mm")</f>
        <v>2026 / 02</v>
      </c>
      <c r="AS1287" s="27" t="str">
        <f>casesIPO[[#This Row],[Interaction Type]]</f>
        <v>Return / Replace / Scrap</v>
      </c>
      <c r="AT128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88" spans="1:46" x14ac:dyDescent="0.25">
      <c r="A1288" s="26">
        <v>46076.757106481498</v>
      </c>
      <c r="B1288" s="27" t="s">
        <v>6578</v>
      </c>
      <c r="C1288" s="27" t="s">
        <v>87</v>
      </c>
      <c r="D1288" s="27" t="s">
        <v>194</v>
      </c>
      <c r="E1288" s="27" t="s">
        <v>195</v>
      </c>
      <c r="F1288" s="27"/>
      <c r="G1288" s="27"/>
      <c r="H1288" s="27" t="s">
        <v>286</v>
      </c>
      <c r="I1288" s="27" t="s">
        <v>148</v>
      </c>
      <c r="J1288" s="27" t="s">
        <v>287</v>
      </c>
      <c r="K1288" s="27" t="s">
        <v>288</v>
      </c>
      <c r="L1288" s="27" t="s">
        <v>6579</v>
      </c>
      <c r="M1288" s="27" t="s">
        <v>772</v>
      </c>
      <c r="N1288" s="28" t="s">
        <v>6580</v>
      </c>
      <c r="O1288" s="27" t="s">
        <v>6581</v>
      </c>
      <c r="P1288" s="27"/>
      <c r="Q1288" s="27">
        <v>1</v>
      </c>
      <c r="R1288" s="27" t="s">
        <v>286</v>
      </c>
      <c r="S1288" s="27" t="s">
        <v>148</v>
      </c>
      <c r="T1288" s="27" t="s">
        <v>287</v>
      </c>
      <c r="U1288" s="27" t="s">
        <v>288</v>
      </c>
      <c r="V1288" s="27">
        <v>1</v>
      </c>
      <c r="W1288" s="27" t="s">
        <v>201</v>
      </c>
      <c r="X1288" s="27" t="s">
        <v>201</v>
      </c>
      <c r="Y1288" s="27"/>
      <c r="Z1288" s="27" t="s">
        <v>202</v>
      </c>
      <c r="AA1288" s="28"/>
      <c r="AB1288" s="27" t="s">
        <v>6582</v>
      </c>
      <c r="AC1288" s="29"/>
      <c r="AD1288" s="27"/>
      <c r="AE1288" s="27">
        <v>46083.041666666701</v>
      </c>
      <c r="AF1288" s="27">
        <v>46082.791666666701</v>
      </c>
      <c r="AG1288" s="27"/>
      <c r="AH1288" s="27"/>
      <c r="AI1288" s="27" t="s">
        <v>204</v>
      </c>
      <c r="AJ1288" s="27" t="s">
        <v>134</v>
      </c>
      <c r="AK1288" s="27" t="s">
        <v>2620</v>
      </c>
      <c r="AL1288" s="27" t="s">
        <v>2620</v>
      </c>
      <c r="AM1288" s="27" t="s">
        <v>299</v>
      </c>
      <c r="AN12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2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2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8" s="27" t="str">
        <f>TEXT(casesIPO[[#This Row],[Created On]],"yyyy / mm")</f>
        <v>2026 / 02</v>
      </c>
      <c r="AS1288" s="27" t="str">
        <f>casesIPO[[#This Row],[Interaction Type]]</f>
        <v>Credit / Debit Request</v>
      </c>
      <c r="AT128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89" spans="1:46" x14ac:dyDescent="0.25">
      <c r="A1289" s="26">
        <v>46077.386585648099</v>
      </c>
      <c r="B1289" s="27" t="s">
        <v>6583</v>
      </c>
      <c r="C1289" s="27" t="s">
        <v>87</v>
      </c>
      <c r="D1289" s="27" t="s">
        <v>88</v>
      </c>
      <c r="E1289" s="27" t="s">
        <v>110</v>
      </c>
      <c r="F1289" s="27"/>
      <c r="G1289" s="27"/>
      <c r="H1289" s="27" t="s">
        <v>17</v>
      </c>
      <c r="I1289" s="27" t="s">
        <v>148</v>
      </c>
      <c r="J1289" s="27" t="s">
        <v>161</v>
      </c>
      <c r="K1289" s="27" t="s">
        <v>35</v>
      </c>
      <c r="L1289" s="27" t="s">
        <v>6584</v>
      </c>
      <c r="M1289" s="27" t="s">
        <v>2100</v>
      </c>
      <c r="N1289" s="28" t="s">
        <v>6585</v>
      </c>
      <c r="O1289" s="27" t="s">
        <v>6586</v>
      </c>
      <c r="P1289" s="27" t="s">
        <v>6587</v>
      </c>
      <c r="Q1289" s="27"/>
      <c r="R1289" s="27" t="s">
        <v>17</v>
      </c>
      <c r="S1289" s="27" t="s">
        <v>148</v>
      </c>
      <c r="T1289" s="27" t="s">
        <v>149</v>
      </c>
      <c r="U1289" s="27" t="s">
        <v>35</v>
      </c>
      <c r="V1289" s="27">
        <v>2</v>
      </c>
      <c r="W1289" s="27" t="s">
        <v>155</v>
      </c>
      <c r="X1289" s="27" t="s">
        <v>156</v>
      </c>
      <c r="Y1289" s="27"/>
      <c r="Z1289" s="27" t="s">
        <v>101</v>
      </c>
      <c r="AA1289" s="28"/>
      <c r="AB1289" s="27" t="s">
        <v>6588</v>
      </c>
      <c r="AC1289" s="29"/>
      <c r="AD1289" s="27"/>
      <c r="AE1289" s="27"/>
      <c r="AF1289" s="27">
        <v>46055.791666666701</v>
      </c>
      <c r="AG1289" s="27"/>
      <c r="AH1289" s="27"/>
      <c r="AI1289" s="27" t="s">
        <v>104</v>
      </c>
      <c r="AJ1289" s="27" t="s">
        <v>105</v>
      </c>
      <c r="AK1289" s="27" t="s">
        <v>106</v>
      </c>
      <c r="AL1289" s="27" t="s">
        <v>408</v>
      </c>
      <c r="AM1289" s="27" t="s">
        <v>108</v>
      </c>
      <c r="AN12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9" s="27" t="str">
        <f>TEXT(casesIPO[[#This Row],[Created On]],"yyyy / mm")</f>
        <v>2026 / 02</v>
      </c>
      <c r="AS1289" s="27" t="str">
        <f>casesIPO[[#This Row],[Interaction Type]]</f>
        <v>Return / Replace / Scrap</v>
      </c>
      <c r="AT12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90" spans="1:46" x14ac:dyDescent="0.25">
      <c r="A1290" s="26">
        <v>46077.754467592596</v>
      </c>
      <c r="B1290" s="27" t="s">
        <v>6589</v>
      </c>
      <c r="C1290" s="27" t="s">
        <v>87</v>
      </c>
      <c r="D1290" s="27" t="s">
        <v>88</v>
      </c>
      <c r="E1290" s="27" t="s">
        <v>89</v>
      </c>
      <c r="F1290" s="27"/>
      <c r="G1290" s="27" t="s">
        <v>90</v>
      </c>
      <c r="H1290" s="27" t="s">
        <v>22</v>
      </c>
      <c r="I1290" s="27" t="s">
        <v>124</v>
      </c>
      <c r="J1290" s="27" t="s">
        <v>1828</v>
      </c>
      <c r="K1290" s="27" t="s">
        <v>30</v>
      </c>
      <c r="L1290" s="27" t="s">
        <v>6590</v>
      </c>
      <c r="M1290" s="27" t="s">
        <v>471</v>
      </c>
      <c r="N1290" s="28" t="s">
        <v>6591</v>
      </c>
      <c r="O1290" s="27" t="s">
        <v>6592</v>
      </c>
      <c r="P1290" s="27" t="s">
        <v>6593</v>
      </c>
      <c r="Q1290" s="27">
        <v>2</v>
      </c>
      <c r="R1290" s="27" t="s">
        <v>22</v>
      </c>
      <c r="S1290" s="27" t="s">
        <v>124</v>
      </c>
      <c r="T1290" s="27" t="s">
        <v>1828</v>
      </c>
      <c r="U1290" s="27" t="s">
        <v>30</v>
      </c>
      <c r="V1290" s="27">
        <v>3</v>
      </c>
      <c r="W1290" s="27" t="s">
        <v>187</v>
      </c>
      <c r="X1290" s="27" t="s">
        <v>992</v>
      </c>
      <c r="Y1290" s="27"/>
      <c r="Z1290" s="27" t="s">
        <v>101</v>
      </c>
      <c r="AA1290" s="28"/>
      <c r="AB1290" s="27" t="s">
        <v>6594</v>
      </c>
      <c r="AC1290" s="29" t="s">
        <v>125</v>
      </c>
      <c r="AD1290" s="27"/>
      <c r="AE1290" s="27"/>
      <c r="AF1290" s="27">
        <v>46279.833333333299</v>
      </c>
      <c r="AG1290" s="27"/>
      <c r="AH1290" s="27"/>
      <c r="AI1290" s="27" t="s">
        <v>104</v>
      </c>
      <c r="AJ1290" s="27" t="s">
        <v>105</v>
      </c>
      <c r="AK1290" s="27" t="s">
        <v>135</v>
      </c>
      <c r="AL1290" s="27" t="s">
        <v>146</v>
      </c>
      <c r="AM1290" s="27" t="s">
        <v>108</v>
      </c>
      <c r="AN12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2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2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Warped</v>
      </c>
      <c r="AQ12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0" s="27" t="str">
        <f>TEXT(casesIPO[[#This Row],[Created On]],"yyyy / mm")</f>
        <v>2026 / 02</v>
      </c>
      <c r="AS1290" s="27" t="str">
        <f>casesIPO[[#This Row],[Interaction Type]]</f>
        <v>Return / Replace / Scrap</v>
      </c>
      <c r="AT129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91" spans="1:46" x14ac:dyDescent="0.25">
      <c r="A1291" s="26">
        <v>46078.392627314803</v>
      </c>
      <c r="B1291" s="27" t="s">
        <v>6595</v>
      </c>
      <c r="C1291" s="27" t="s">
        <v>87</v>
      </c>
      <c r="D1291" s="27" t="s">
        <v>88</v>
      </c>
      <c r="E1291" s="27" t="s">
        <v>110</v>
      </c>
      <c r="F1291" s="27"/>
      <c r="G1291" s="27"/>
      <c r="H1291" s="27" t="s">
        <v>12</v>
      </c>
      <c r="I1291" s="27" t="s">
        <v>111</v>
      </c>
      <c r="J1291" s="27" t="s">
        <v>350</v>
      </c>
      <c r="K1291" s="27" t="s">
        <v>33</v>
      </c>
      <c r="L1291" s="27" t="s">
        <v>6596</v>
      </c>
      <c r="M1291" s="27" t="s">
        <v>1883</v>
      </c>
      <c r="N1291" s="28" t="s">
        <v>4481</v>
      </c>
      <c r="O1291" s="27" t="s">
        <v>4482</v>
      </c>
      <c r="P1291" s="27" t="s">
        <v>4483</v>
      </c>
      <c r="Q1291" s="27">
        <v>1</v>
      </c>
      <c r="R1291" s="27"/>
      <c r="S1291" s="27"/>
      <c r="T1291" s="27"/>
      <c r="U1291" s="27"/>
      <c r="V1291" s="27">
        <v>4</v>
      </c>
      <c r="W1291" s="27"/>
      <c r="X1291" s="27"/>
      <c r="Y1291" s="27"/>
      <c r="Z1291" s="27"/>
      <c r="AA1291" s="28"/>
      <c r="AB1291" s="27" t="s">
        <v>4484</v>
      </c>
      <c r="AC1291" s="29"/>
      <c r="AD1291" s="27"/>
      <c r="AE1291" s="27"/>
      <c r="AF1291" s="27">
        <v>46068.791666666701</v>
      </c>
      <c r="AG1291" s="27"/>
      <c r="AH1291" s="27"/>
      <c r="AI1291" s="27"/>
      <c r="AJ1291" s="27" t="s">
        <v>105</v>
      </c>
      <c r="AK1291" s="27" t="s">
        <v>106</v>
      </c>
      <c r="AL1291" s="27" t="s">
        <v>106</v>
      </c>
      <c r="AM1291" s="27" t="s">
        <v>108</v>
      </c>
      <c r="AN12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1" s="27" t="str">
        <f>TEXT(casesIPO[[#This Row],[Created On]],"yyyy / mm")</f>
        <v>2026 / 02</v>
      </c>
      <c r="AS1291" s="27" t="str">
        <f>casesIPO[[#This Row],[Interaction Type]]</f>
        <v>Return / Replace / Scrap</v>
      </c>
      <c r="AT129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92" spans="1:46" x14ac:dyDescent="0.25">
      <c r="A1292" s="26">
        <v>46078.392627314803</v>
      </c>
      <c r="B1292" s="27" t="s">
        <v>6595</v>
      </c>
      <c r="C1292" s="27" t="s">
        <v>87</v>
      </c>
      <c r="D1292" s="27" t="s">
        <v>88</v>
      </c>
      <c r="E1292" s="27" t="s">
        <v>110</v>
      </c>
      <c r="F1292" s="27"/>
      <c r="G1292" s="27"/>
      <c r="H1292" s="27" t="s">
        <v>12</v>
      </c>
      <c r="I1292" s="27" t="s">
        <v>111</v>
      </c>
      <c r="J1292" s="27" t="s">
        <v>350</v>
      </c>
      <c r="K1292" s="27" t="s">
        <v>33</v>
      </c>
      <c r="L1292" s="27" t="s">
        <v>6596</v>
      </c>
      <c r="M1292" s="27" t="s">
        <v>1883</v>
      </c>
      <c r="N1292" s="28" t="s">
        <v>4481</v>
      </c>
      <c r="O1292" s="27" t="s">
        <v>4482</v>
      </c>
      <c r="P1292" s="27" t="s">
        <v>4483</v>
      </c>
      <c r="Q1292" s="27">
        <v>10</v>
      </c>
      <c r="R1292" s="27"/>
      <c r="S1292" s="27"/>
      <c r="T1292" s="27"/>
      <c r="U1292" s="27"/>
      <c r="V1292" s="27">
        <v>3</v>
      </c>
      <c r="W1292" s="27"/>
      <c r="X1292" s="27"/>
      <c r="Y1292" s="27"/>
      <c r="Z1292" s="27"/>
      <c r="AA1292" s="28"/>
      <c r="AB1292" s="27" t="s">
        <v>6597</v>
      </c>
      <c r="AC1292" s="29"/>
      <c r="AD1292" s="27"/>
      <c r="AE1292" s="27"/>
      <c r="AF1292" s="27">
        <v>46068.791666666701</v>
      </c>
      <c r="AG1292" s="27"/>
      <c r="AH1292" s="27"/>
      <c r="AI1292" s="27"/>
      <c r="AJ1292" s="27" t="s">
        <v>105</v>
      </c>
      <c r="AK1292" s="27" t="s">
        <v>106</v>
      </c>
      <c r="AL1292" s="27" t="s">
        <v>106</v>
      </c>
      <c r="AM1292" s="27" t="s">
        <v>108</v>
      </c>
      <c r="AN12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2" s="27" t="str">
        <f>TEXT(casesIPO[[#This Row],[Created On]],"yyyy / mm")</f>
        <v>2026 / 02</v>
      </c>
      <c r="AS1292" s="27" t="str">
        <f>casesIPO[[#This Row],[Interaction Type]]</f>
        <v>Return / Replace / Scrap</v>
      </c>
      <c r="AT129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93" spans="1:46" x14ac:dyDescent="0.25">
      <c r="A1293" s="26">
        <v>46078.449444444399</v>
      </c>
      <c r="B1293" s="27" t="s">
        <v>6598</v>
      </c>
      <c r="C1293" s="27" t="s">
        <v>87</v>
      </c>
      <c r="D1293" s="27" t="s">
        <v>88</v>
      </c>
      <c r="E1293" s="27" t="s">
        <v>89</v>
      </c>
      <c r="F1293" s="27"/>
      <c r="G1293" s="27" t="s">
        <v>90</v>
      </c>
      <c r="H1293" s="27" t="s">
        <v>16</v>
      </c>
      <c r="I1293" s="27" t="s">
        <v>469</v>
      </c>
      <c r="J1293" s="27" t="s">
        <v>469</v>
      </c>
      <c r="K1293" s="27" t="s">
        <v>288</v>
      </c>
      <c r="L1293" s="27" t="s">
        <v>6599</v>
      </c>
      <c r="M1293" s="27" t="s">
        <v>3019</v>
      </c>
      <c r="N1293" s="28" t="s">
        <v>6600</v>
      </c>
      <c r="O1293" s="27" t="s">
        <v>6601</v>
      </c>
      <c r="P1293" s="27" t="s">
        <v>6602</v>
      </c>
      <c r="Q1293" s="27">
        <v>3</v>
      </c>
      <c r="R1293" s="27"/>
      <c r="S1293" s="27"/>
      <c r="T1293" s="27"/>
      <c r="U1293" s="27"/>
      <c r="V1293" s="27">
        <v>1</v>
      </c>
      <c r="W1293" s="27"/>
      <c r="X1293" s="27"/>
      <c r="Y1293" s="27"/>
      <c r="Z1293" s="27"/>
      <c r="AA1293" s="28"/>
      <c r="AB1293" s="27" t="s">
        <v>6603</v>
      </c>
      <c r="AC1293" s="29"/>
      <c r="AD1293" s="27"/>
      <c r="AE1293" s="27"/>
      <c r="AF1293" s="27">
        <v>45957.833333333299</v>
      </c>
      <c r="AG1293" s="27"/>
      <c r="AH1293" s="27"/>
      <c r="AI1293" s="27"/>
      <c r="AJ1293" s="27" t="s">
        <v>105</v>
      </c>
      <c r="AK1293" s="27" t="s">
        <v>106</v>
      </c>
      <c r="AL1293" s="27" t="s">
        <v>420</v>
      </c>
      <c r="AM1293" s="27" t="s">
        <v>108</v>
      </c>
      <c r="AN12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12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3" s="27" t="str">
        <f>TEXT(casesIPO[[#This Row],[Created On]],"yyyy / mm")</f>
        <v>2026 / 02</v>
      </c>
      <c r="AS1293" s="27" t="str">
        <f>casesIPO[[#This Row],[Interaction Type]]</f>
        <v>Return / Replace / Scrap</v>
      </c>
      <c r="AT12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94" spans="1:46" x14ac:dyDescent="0.25">
      <c r="A1294" s="26">
        <v>46078.507939814801</v>
      </c>
      <c r="B1294" s="27" t="s">
        <v>6604</v>
      </c>
      <c r="C1294" s="27" t="s">
        <v>87</v>
      </c>
      <c r="D1294" s="27" t="s">
        <v>88</v>
      </c>
      <c r="E1294" s="27" t="s">
        <v>110</v>
      </c>
      <c r="F1294" s="27"/>
      <c r="G1294" s="27"/>
      <c r="H1294" s="27" t="s">
        <v>40</v>
      </c>
      <c r="I1294" s="27" t="s">
        <v>124</v>
      </c>
      <c r="J1294" s="27" t="s">
        <v>2772</v>
      </c>
      <c r="K1294" s="27" t="s">
        <v>2429</v>
      </c>
      <c r="L1294" s="27" t="s">
        <v>6605</v>
      </c>
      <c r="M1294" s="27" t="s">
        <v>471</v>
      </c>
      <c r="N1294" s="28" t="s">
        <v>2774</v>
      </c>
      <c r="O1294" s="27" t="s">
        <v>2775</v>
      </c>
      <c r="P1294" s="27" t="s">
        <v>6606</v>
      </c>
      <c r="Q1294" s="27"/>
      <c r="R1294" s="27" t="s">
        <v>40</v>
      </c>
      <c r="S1294" s="27" t="s">
        <v>124</v>
      </c>
      <c r="T1294" s="27" t="s">
        <v>2772</v>
      </c>
      <c r="U1294" s="27" t="s">
        <v>2429</v>
      </c>
      <c r="V1294" s="27">
        <v>1</v>
      </c>
      <c r="W1294" s="27" t="s">
        <v>6607</v>
      </c>
      <c r="X1294" s="27" t="s">
        <v>1491</v>
      </c>
      <c r="Y1294" s="27"/>
      <c r="Z1294" s="27" t="s">
        <v>285</v>
      </c>
      <c r="AA1294" s="28"/>
      <c r="AB1294" s="27"/>
      <c r="AC1294" s="29"/>
      <c r="AD1294" s="27"/>
      <c r="AE1294" s="27"/>
      <c r="AF1294" s="27">
        <v>46023.791666666701</v>
      </c>
      <c r="AG1294" s="27"/>
      <c r="AH1294" s="27"/>
      <c r="AI1294" s="27" t="s">
        <v>204</v>
      </c>
      <c r="AJ1294" s="27" t="s">
        <v>105</v>
      </c>
      <c r="AK1294" s="27" t="s">
        <v>6608</v>
      </c>
      <c r="AL1294" s="27" t="s">
        <v>6608</v>
      </c>
      <c r="AM1294" s="27" t="s">
        <v>108</v>
      </c>
      <c r="AN12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Republic</v>
      </c>
      <c r="AO12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Product</v>
      </c>
      <c r="AP12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Frame Size Height</v>
      </c>
      <c r="AQ12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4" s="27" t="str">
        <f>TEXT(casesIPO[[#This Row],[Created On]],"yyyy / mm")</f>
        <v>2026 / 02</v>
      </c>
      <c r="AS1294" s="27" t="str">
        <f>casesIPO[[#This Row],[Interaction Type]]</f>
        <v>Return / Replace / Scrap</v>
      </c>
      <c r="AT12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95" spans="1:46" x14ac:dyDescent="0.25">
      <c r="A1295" s="26">
        <v>46078.514571759297</v>
      </c>
      <c r="B1295" s="27" t="s">
        <v>6609</v>
      </c>
      <c r="C1295" s="27" t="s">
        <v>87</v>
      </c>
      <c r="D1295" s="27" t="s">
        <v>88</v>
      </c>
      <c r="E1295" s="27" t="s">
        <v>285</v>
      </c>
      <c r="F1295" s="27"/>
      <c r="G1295" s="27"/>
      <c r="H1295" s="27" t="s">
        <v>40</v>
      </c>
      <c r="I1295" s="27" t="s">
        <v>124</v>
      </c>
      <c r="J1295" s="27" t="s">
        <v>2428</v>
      </c>
      <c r="K1295" s="27" t="s">
        <v>2429</v>
      </c>
      <c r="L1295" s="27" t="s">
        <v>6610</v>
      </c>
      <c r="M1295" s="27" t="s">
        <v>471</v>
      </c>
      <c r="N1295" s="28" t="s">
        <v>6611</v>
      </c>
      <c r="O1295" s="27" t="s">
        <v>6612</v>
      </c>
      <c r="P1295" s="27" t="s">
        <v>6613</v>
      </c>
      <c r="Q1295" s="27"/>
      <c r="R1295" s="27" t="s">
        <v>40</v>
      </c>
      <c r="S1295" s="27" t="s">
        <v>124</v>
      </c>
      <c r="T1295" s="27" t="s">
        <v>2428</v>
      </c>
      <c r="U1295" s="27" t="s">
        <v>2429</v>
      </c>
      <c r="V1295" s="27">
        <v>1</v>
      </c>
      <c r="W1295" s="27" t="s">
        <v>294</v>
      </c>
      <c r="X1295" s="27" t="s">
        <v>3446</v>
      </c>
      <c r="Y1295" s="27"/>
      <c r="Z1295" s="27" t="s">
        <v>285</v>
      </c>
      <c r="AA1295" s="28"/>
      <c r="AB1295" s="27"/>
      <c r="AC1295" s="29"/>
      <c r="AD1295" s="27"/>
      <c r="AE1295" s="27"/>
      <c r="AF1295" s="27">
        <v>46035.791666666701</v>
      </c>
      <c r="AG1295" s="27"/>
      <c r="AH1295" s="27"/>
      <c r="AI1295" s="27" t="s">
        <v>204</v>
      </c>
      <c r="AJ1295" s="27" t="s">
        <v>105</v>
      </c>
      <c r="AK1295" s="27" t="s">
        <v>6608</v>
      </c>
      <c r="AL1295" s="27" t="s">
        <v>6608</v>
      </c>
      <c r="AM1295" s="27" t="s">
        <v>108</v>
      </c>
      <c r="AN12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Republic</v>
      </c>
      <c r="AO12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2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 Visible</v>
      </c>
      <c r="AQ12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5" s="27" t="str">
        <f>TEXT(casesIPO[[#This Row],[Created On]],"yyyy / mm")</f>
        <v>2026 / 02</v>
      </c>
      <c r="AS1295" s="27" t="str">
        <f>casesIPO[[#This Row],[Interaction Type]]</f>
        <v>Return / Replace / Scrap</v>
      </c>
      <c r="AT129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96" spans="1:46" x14ac:dyDescent="0.25">
      <c r="A1296" s="26">
        <v>46078.559050925898</v>
      </c>
      <c r="B1296" s="27" t="s">
        <v>6614</v>
      </c>
      <c r="C1296" s="27" t="s">
        <v>87</v>
      </c>
      <c r="D1296" s="27" t="s">
        <v>194</v>
      </c>
      <c r="E1296" s="27" t="s">
        <v>195</v>
      </c>
      <c r="F1296" s="27"/>
      <c r="G1296" s="27"/>
      <c r="H1296" s="27" t="s">
        <v>12</v>
      </c>
      <c r="I1296" s="27" t="s">
        <v>111</v>
      </c>
      <c r="J1296" s="27" t="s">
        <v>931</v>
      </c>
      <c r="K1296" s="27" t="s">
        <v>33</v>
      </c>
      <c r="L1296" s="27" t="s">
        <v>6615</v>
      </c>
      <c r="M1296" s="27" t="s">
        <v>471</v>
      </c>
      <c r="N1296" s="28" t="s">
        <v>6616</v>
      </c>
      <c r="O1296" s="27" t="s">
        <v>6617</v>
      </c>
      <c r="P1296" s="27" t="s">
        <v>6618</v>
      </c>
      <c r="Q1296" s="27">
        <v>7</v>
      </c>
      <c r="R1296" s="27"/>
      <c r="S1296" s="27"/>
      <c r="T1296" s="27"/>
      <c r="U1296" s="27"/>
      <c r="V1296" s="27"/>
      <c r="W1296" s="27"/>
      <c r="X1296" s="27"/>
      <c r="Y1296" s="27"/>
      <c r="Z1296" s="27"/>
      <c r="AA1296" s="28"/>
      <c r="AB1296" s="27" t="s">
        <v>6619</v>
      </c>
      <c r="AC1296" s="29"/>
      <c r="AD1296" s="27"/>
      <c r="AE1296" s="27"/>
      <c r="AF1296" s="27"/>
      <c r="AG1296" s="27"/>
      <c r="AH1296" s="27"/>
      <c r="AI1296" s="27" t="s">
        <v>204</v>
      </c>
      <c r="AJ1296" s="27" t="s">
        <v>134</v>
      </c>
      <c r="AK1296" s="27" t="s">
        <v>106</v>
      </c>
      <c r="AL1296" s="27" t="s">
        <v>1946</v>
      </c>
      <c r="AM1296" s="27" t="s">
        <v>108</v>
      </c>
      <c r="AN12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6" s="27" t="str">
        <f>TEXT(casesIPO[[#This Row],[Created On]],"yyyy / mm")</f>
        <v>2026 / 02</v>
      </c>
      <c r="AS1296" s="27" t="str">
        <f>casesIPO[[#This Row],[Interaction Type]]</f>
        <v>Credit / Debit Request</v>
      </c>
      <c r="AT129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97" spans="1:46" x14ac:dyDescent="0.25">
      <c r="A1297" s="26">
        <v>46078.559050925898</v>
      </c>
      <c r="B1297" s="27" t="s">
        <v>6614</v>
      </c>
      <c r="C1297" s="27" t="s">
        <v>87</v>
      </c>
      <c r="D1297" s="27" t="s">
        <v>194</v>
      </c>
      <c r="E1297" s="27" t="s">
        <v>195</v>
      </c>
      <c r="F1297" s="27"/>
      <c r="G1297" s="27"/>
      <c r="H1297" s="27" t="s">
        <v>12</v>
      </c>
      <c r="I1297" s="27" t="s">
        <v>111</v>
      </c>
      <c r="J1297" s="27" t="s">
        <v>931</v>
      </c>
      <c r="K1297" s="27" t="s">
        <v>33</v>
      </c>
      <c r="L1297" s="27" t="s">
        <v>6615</v>
      </c>
      <c r="M1297" s="27" t="s">
        <v>471</v>
      </c>
      <c r="N1297" s="28" t="s">
        <v>6616</v>
      </c>
      <c r="O1297" s="27" t="s">
        <v>6617</v>
      </c>
      <c r="P1297" s="27" t="s">
        <v>6618</v>
      </c>
      <c r="Q1297" s="27">
        <v>8</v>
      </c>
      <c r="R1297" s="27"/>
      <c r="S1297" s="27"/>
      <c r="T1297" s="27"/>
      <c r="U1297" s="27"/>
      <c r="V1297" s="27"/>
      <c r="W1297" s="27"/>
      <c r="X1297" s="27"/>
      <c r="Y1297" s="27"/>
      <c r="Z1297" s="27"/>
      <c r="AA1297" s="28"/>
      <c r="AB1297" s="27" t="s">
        <v>6620</v>
      </c>
      <c r="AC1297" s="29"/>
      <c r="AD1297" s="27"/>
      <c r="AE1297" s="27"/>
      <c r="AF1297" s="27"/>
      <c r="AG1297" s="27"/>
      <c r="AH1297" s="27"/>
      <c r="AI1297" s="27" t="s">
        <v>204</v>
      </c>
      <c r="AJ1297" s="27" t="s">
        <v>134</v>
      </c>
      <c r="AK1297" s="27" t="s">
        <v>106</v>
      </c>
      <c r="AL1297" s="27" t="s">
        <v>1946</v>
      </c>
      <c r="AM1297" s="27" t="s">
        <v>108</v>
      </c>
      <c r="AN12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7" s="27" t="str">
        <f>TEXT(casesIPO[[#This Row],[Created On]],"yyyy / mm")</f>
        <v>2026 / 02</v>
      </c>
      <c r="AS1297" s="27" t="str">
        <f>casesIPO[[#This Row],[Interaction Type]]</f>
        <v>Credit / Debit Request</v>
      </c>
      <c r="AT12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98" spans="1:46" x14ac:dyDescent="0.25">
      <c r="A1298" s="26">
        <v>46078.559050925898</v>
      </c>
      <c r="B1298" s="27" t="s">
        <v>6614</v>
      </c>
      <c r="C1298" s="27" t="s">
        <v>87</v>
      </c>
      <c r="D1298" s="27" t="s">
        <v>194</v>
      </c>
      <c r="E1298" s="27" t="s">
        <v>195</v>
      </c>
      <c r="F1298" s="27"/>
      <c r="G1298" s="27"/>
      <c r="H1298" s="27" t="s">
        <v>12</v>
      </c>
      <c r="I1298" s="27" t="s">
        <v>111</v>
      </c>
      <c r="J1298" s="27" t="s">
        <v>931</v>
      </c>
      <c r="K1298" s="27" t="s">
        <v>33</v>
      </c>
      <c r="L1298" s="27" t="s">
        <v>6615</v>
      </c>
      <c r="M1298" s="27" t="s">
        <v>471</v>
      </c>
      <c r="N1298" s="28" t="s">
        <v>6616</v>
      </c>
      <c r="O1298" s="27" t="s">
        <v>6617</v>
      </c>
      <c r="P1298" s="27" t="s">
        <v>6618</v>
      </c>
      <c r="Q1298" s="27">
        <v>9</v>
      </c>
      <c r="R1298" s="27"/>
      <c r="S1298" s="27"/>
      <c r="T1298" s="27"/>
      <c r="U1298" s="27"/>
      <c r="V1298" s="27"/>
      <c r="W1298" s="27"/>
      <c r="X1298" s="27"/>
      <c r="Y1298" s="27"/>
      <c r="Z1298" s="27"/>
      <c r="AA1298" s="28"/>
      <c r="AB1298" s="27" t="s">
        <v>6621</v>
      </c>
      <c r="AC1298" s="29"/>
      <c r="AD1298" s="27"/>
      <c r="AE1298" s="27"/>
      <c r="AF1298" s="27"/>
      <c r="AG1298" s="27"/>
      <c r="AH1298" s="27"/>
      <c r="AI1298" s="27" t="s">
        <v>204</v>
      </c>
      <c r="AJ1298" s="27" t="s">
        <v>134</v>
      </c>
      <c r="AK1298" s="27" t="s">
        <v>106</v>
      </c>
      <c r="AL1298" s="27" t="s">
        <v>1946</v>
      </c>
      <c r="AM1298" s="27" t="s">
        <v>108</v>
      </c>
      <c r="AN12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8" s="27" t="str">
        <f>TEXT(casesIPO[[#This Row],[Created On]],"yyyy / mm")</f>
        <v>2026 / 02</v>
      </c>
      <c r="AS1298" s="27" t="str">
        <f>casesIPO[[#This Row],[Interaction Type]]</f>
        <v>Credit / Debit Request</v>
      </c>
      <c r="AT12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99" spans="1:46" x14ac:dyDescent="0.25">
      <c r="A1299" s="26">
        <v>46078.559050925898</v>
      </c>
      <c r="B1299" s="27" t="s">
        <v>6614</v>
      </c>
      <c r="C1299" s="27" t="s">
        <v>87</v>
      </c>
      <c r="D1299" s="27" t="s">
        <v>194</v>
      </c>
      <c r="E1299" s="27" t="s">
        <v>195</v>
      </c>
      <c r="F1299" s="27"/>
      <c r="G1299" s="27"/>
      <c r="H1299" s="27" t="s">
        <v>12</v>
      </c>
      <c r="I1299" s="27" t="s">
        <v>111</v>
      </c>
      <c r="J1299" s="27" t="s">
        <v>931</v>
      </c>
      <c r="K1299" s="27" t="s">
        <v>33</v>
      </c>
      <c r="L1299" s="27" t="s">
        <v>6615</v>
      </c>
      <c r="M1299" s="27" t="s">
        <v>471</v>
      </c>
      <c r="N1299" s="28" t="s">
        <v>6616</v>
      </c>
      <c r="O1299" s="27" t="s">
        <v>6617</v>
      </c>
      <c r="P1299" s="27" t="s">
        <v>6618</v>
      </c>
      <c r="Q1299" s="27">
        <v>10</v>
      </c>
      <c r="R1299" s="27"/>
      <c r="S1299" s="27"/>
      <c r="T1299" s="27"/>
      <c r="U1299" s="27"/>
      <c r="V1299" s="27"/>
      <c r="W1299" s="27"/>
      <c r="X1299" s="27"/>
      <c r="Y1299" s="27"/>
      <c r="Z1299" s="27"/>
      <c r="AA1299" s="28"/>
      <c r="AB1299" s="27" t="s">
        <v>6622</v>
      </c>
      <c r="AC1299" s="29"/>
      <c r="AD1299" s="27"/>
      <c r="AE1299" s="27"/>
      <c r="AF1299" s="27"/>
      <c r="AG1299" s="27"/>
      <c r="AH1299" s="27"/>
      <c r="AI1299" s="27" t="s">
        <v>204</v>
      </c>
      <c r="AJ1299" s="27" t="s">
        <v>134</v>
      </c>
      <c r="AK1299" s="27" t="s">
        <v>106</v>
      </c>
      <c r="AL1299" s="27" t="s">
        <v>1946</v>
      </c>
      <c r="AM1299" s="27" t="s">
        <v>108</v>
      </c>
      <c r="AN12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9" s="27" t="str">
        <f>TEXT(casesIPO[[#This Row],[Created On]],"yyyy / mm")</f>
        <v>2026 / 02</v>
      </c>
      <c r="AS1299" s="27" t="str">
        <f>casesIPO[[#This Row],[Interaction Type]]</f>
        <v>Credit / Debit Request</v>
      </c>
      <c r="AT12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00" spans="1:46" x14ac:dyDescent="0.25">
      <c r="A1300" s="26">
        <v>46078.592881944402</v>
      </c>
      <c r="B1300" s="27" t="s">
        <v>6623</v>
      </c>
      <c r="C1300" s="27" t="s">
        <v>87</v>
      </c>
      <c r="D1300" s="27" t="s">
        <v>88</v>
      </c>
      <c r="E1300" s="27" t="s">
        <v>89</v>
      </c>
      <c r="F1300" s="27"/>
      <c r="G1300" s="27" t="s">
        <v>90</v>
      </c>
      <c r="H1300" s="27" t="s">
        <v>720</v>
      </c>
      <c r="I1300" s="27" t="s">
        <v>148</v>
      </c>
      <c r="J1300" s="27" t="s">
        <v>1248</v>
      </c>
      <c r="K1300" s="27" t="s">
        <v>31</v>
      </c>
      <c r="L1300" s="27" t="s">
        <v>6624</v>
      </c>
      <c r="M1300" s="27" t="s">
        <v>5569</v>
      </c>
      <c r="N1300" s="28" t="s">
        <v>6625</v>
      </c>
      <c r="O1300" s="27" t="s">
        <v>6626</v>
      </c>
      <c r="P1300" s="27" t="s">
        <v>6627</v>
      </c>
      <c r="Q1300" s="27">
        <v>2</v>
      </c>
      <c r="R1300" s="27" t="s">
        <v>720</v>
      </c>
      <c r="S1300" s="27" t="s">
        <v>148</v>
      </c>
      <c r="T1300" s="27" t="s">
        <v>1248</v>
      </c>
      <c r="U1300" s="27" t="s">
        <v>31</v>
      </c>
      <c r="V1300" s="27">
        <v>1</v>
      </c>
      <c r="W1300" s="27" t="s">
        <v>98</v>
      </c>
      <c r="X1300" s="27" t="s">
        <v>175</v>
      </c>
      <c r="Y1300" s="27"/>
      <c r="Z1300" s="27" t="s">
        <v>101</v>
      </c>
      <c r="AA1300" s="28"/>
      <c r="AB1300" s="27" t="s">
        <v>6628</v>
      </c>
      <c r="AC1300" s="29"/>
      <c r="AD1300" s="27"/>
      <c r="AE1300" s="27"/>
      <c r="AF1300" s="27">
        <v>46051</v>
      </c>
      <c r="AG1300" s="27"/>
      <c r="AH1300" s="27"/>
      <c r="AI1300" s="27" t="s">
        <v>419</v>
      </c>
      <c r="AJ1300" s="27" t="s">
        <v>134</v>
      </c>
      <c r="AK1300" s="27" t="s">
        <v>6629</v>
      </c>
      <c r="AL1300" s="27" t="s">
        <v>180</v>
      </c>
      <c r="AM1300" s="27" t="s">
        <v>108</v>
      </c>
      <c r="AN13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3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3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3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0" s="27" t="str">
        <f>TEXT(casesIPO[[#This Row],[Created On]],"yyyy / mm")</f>
        <v>2026 / 02</v>
      </c>
      <c r="AS1300" s="27" t="str">
        <f>casesIPO[[#This Row],[Interaction Type]]</f>
        <v>Return / Replace / Scrap</v>
      </c>
      <c r="AT130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01" spans="1:46" x14ac:dyDescent="0.25">
      <c r="A1301" s="26">
        <v>46078.614884259303</v>
      </c>
      <c r="B1301" s="27" t="s">
        <v>6630</v>
      </c>
      <c r="C1301" s="27" t="s">
        <v>87</v>
      </c>
      <c r="D1301" s="27" t="s">
        <v>194</v>
      </c>
      <c r="E1301" s="27" t="s">
        <v>195</v>
      </c>
      <c r="F1301" s="27"/>
      <c r="G1301" s="27"/>
      <c r="H1301" s="27" t="s">
        <v>23</v>
      </c>
      <c r="I1301" s="27" t="s">
        <v>91</v>
      </c>
      <c r="J1301" s="27" t="s">
        <v>251</v>
      </c>
      <c r="K1301" s="27" t="s">
        <v>33</v>
      </c>
      <c r="L1301" s="27" t="s">
        <v>6631</v>
      </c>
      <c r="M1301" s="27" t="s">
        <v>2651</v>
      </c>
      <c r="N1301" s="28" t="s">
        <v>3533</v>
      </c>
      <c r="O1301" s="27" t="s">
        <v>3534</v>
      </c>
      <c r="P1301" s="27" t="s">
        <v>6632</v>
      </c>
      <c r="Q1301" s="27">
        <v>1</v>
      </c>
      <c r="R1301" s="27" t="s">
        <v>23</v>
      </c>
      <c r="S1301" s="27" t="s">
        <v>91</v>
      </c>
      <c r="T1301" s="27" t="s">
        <v>251</v>
      </c>
      <c r="U1301" s="27" t="s">
        <v>33</v>
      </c>
      <c r="V1301" s="27">
        <v>3</v>
      </c>
      <c r="W1301" s="27" t="s">
        <v>1180</v>
      </c>
      <c r="X1301" s="27" t="s">
        <v>6633</v>
      </c>
      <c r="Y1301" s="27"/>
      <c r="Z1301" s="27" t="s">
        <v>133</v>
      </c>
      <c r="AA1301" s="28"/>
      <c r="AB1301" s="27"/>
      <c r="AC1301" s="29"/>
      <c r="AD1301" s="27"/>
      <c r="AE1301" s="27"/>
      <c r="AF1301" s="27">
        <v>46082.791666666701</v>
      </c>
      <c r="AG1301" s="27"/>
      <c r="AH1301" s="27"/>
      <c r="AI1301" s="27" t="s">
        <v>204</v>
      </c>
      <c r="AJ1301" s="27" t="s">
        <v>134</v>
      </c>
      <c r="AK1301" s="27" t="s">
        <v>986</v>
      </c>
      <c r="AL1301" s="27" t="s">
        <v>986</v>
      </c>
      <c r="AM1301" s="27" t="s">
        <v>108</v>
      </c>
      <c r="AN13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13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Entered with Wrong Tax Exempt</v>
      </c>
      <c r="AQ13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1" s="27" t="str">
        <f>TEXT(casesIPO[[#This Row],[Created On]],"yyyy / mm")</f>
        <v>2026 / 02</v>
      </c>
      <c r="AS1301" s="27" t="str">
        <f>casesIPO[[#This Row],[Interaction Type]]</f>
        <v>Credit / Debit Request</v>
      </c>
      <c r="AT130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02" spans="1:46" x14ac:dyDescent="0.25">
      <c r="A1302" s="26">
        <v>46078.614884259303</v>
      </c>
      <c r="B1302" s="27" t="s">
        <v>6630</v>
      </c>
      <c r="C1302" s="27" t="s">
        <v>87</v>
      </c>
      <c r="D1302" s="27" t="s">
        <v>194</v>
      </c>
      <c r="E1302" s="27" t="s">
        <v>195</v>
      </c>
      <c r="F1302" s="27"/>
      <c r="G1302" s="27"/>
      <c r="H1302" s="27" t="s">
        <v>23</v>
      </c>
      <c r="I1302" s="27" t="s">
        <v>91</v>
      </c>
      <c r="J1302" s="27" t="s">
        <v>251</v>
      </c>
      <c r="K1302" s="27" t="s">
        <v>33</v>
      </c>
      <c r="L1302" s="27" t="s">
        <v>6631</v>
      </c>
      <c r="M1302" s="27" t="s">
        <v>2651</v>
      </c>
      <c r="N1302" s="28" t="s">
        <v>3533</v>
      </c>
      <c r="O1302" s="27" t="s">
        <v>3534</v>
      </c>
      <c r="P1302" s="27" t="s">
        <v>6632</v>
      </c>
      <c r="Q1302" s="27">
        <v>2</v>
      </c>
      <c r="R1302" s="27" t="s">
        <v>23</v>
      </c>
      <c r="S1302" s="27" t="s">
        <v>91</v>
      </c>
      <c r="T1302" s="27" t="s">
        <v>251</v>
      </c>
      <c r="U1302" s="27" t="s">
        <v>33</v>
      </c>
      <c r="V1302" s="27">
        <v>2</v>
      </c>
      <c r="W1302" s="27" t="s">
        <v>1180</v>
      </c>
      <c r="X1302" s="27" t="s">
        <v>6633</v>
      </c>
      <c r="Y1302" s="27"/>
      <c r="Z1302" s="27" t="s">
        <v>133</v>
      </c>
      <c r="AA1302" s="28"/>
      <c r="AB1302" s="27"/>
      <c r="AC1302" s="29"/>
      <c r="AD1302" s="27"/>
      <c r="AE1302" s="27"/>
      <c r="AF1302" s="27">
        <v>46082.791666666701</v>
      </c>
      <c r="AG1302" s="27"/>
      <c r="AH1302" s="27"/>
      <c r="AI1302" s="27" t="s">
        <v>204</v>
      </c>
      <c r="AJ1302" s="27" t="s">
        <v>134</v>
      </c>
      <c r="AK1302" s="27" t="s">
        <v>986</v>
      </c>
      <c r="AL1302" s="27" t="s">
        <v>986</v>
      </c>
      <c r="AM1302" s="27" t="s">
        <v>108</v>
      </c>
      <c r="AN13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13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Entered with Wrong Tax Exempt</v>
      </c>
      <c r="AQ13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2" s="27" t="str">
        <f>TEXT(casesIPO[[#This Row],[Created On]],"yyyy / mm")</f>
        <v>2026 / 02</v>
      </c>
      <c r="AS1302" s="27" t="str">
        <f>casesIPO[[#This Row],[Interaction Type]]</f>
        <v>Credit / Debit Request</v>
      </c>
      <c r="AT13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03" spans="1:46" x14ac:dyDescent="0.25">
      <c r="A1303" s="26">
        <v>46078.614884259303</v>
      </c>
      <c r="B1303" s="27" t="s">
        <v>6630</v>
      </c>
      <c r="C1303" s="27" t="s">
        <v>87</v>
      </c>
      <c r="D1303" s="27" t="s">
        <v>194</v>
      </c>
      <c r="E1303" s="27" t="s">
        <v>195</v>
      </c>
      <c r="F1303" s="27"/>
      <c r="G1303" s="27"/>
      <c r="H1303" s="27" t="s">
        <v>23</v>
      </c>
      <c r="I1303" s="27" t="s">
        <v>91</v>
      </c>
      <c r="J1303" s="27" t="s">
        <v>251</v>
      </c>
      <c r="K1303" s="27" t="s">
        <v>33</v>
      </c>
      <c r="L1303" s="27" t="s">
        <v>6631</v>
      </c>
      <c r="M1303" s="27" t="s">
        <v>2651</v>
      </c>
      <c r="N1303" s="28" t="s">
        <v>3533</v>
      </c>
      <c r="O1303" s="27" t="s">
        <v>3534</v>
      </c>
      <c r="P1303" s="27" t="s">
        <v>6632</v>
      </c>
      <c r="Q1303" s="27">
        <v>3</v>
      </c>
      <c r="R1303" s="27" t="s">
        <v>23</v>
      </c>
      <c r="S1303" s="27" t="s">
        <v>91</v>
      </c>
      <c r="T1303" s="27" t="s">
        <v>251</v>
      </c>
      <c r="U1303" s="27" t="s">
        <v>33</v>
      </c>
      <c r="V1303" s="27">
        <v>1</v>
      </c>
      <c r="W1303" s="27" t="s">
        <v>1180</v>
      </c>
      <c r="X1303" s="27" t="s">
        <v>6633</v>
      </c>
      <c r="Y1303" s="27"/>
      <c r="Z1303" s="27" t="s">
        <v>133</v>
      </c>
      <c r="AA1303" s="28"/>
      <c r="AB1303" s="27"/>
      <c r="AC1303" s="29"/>
      <c r="AD1303" s="27"/>
      <c r="AE1303" s="27"/>
      <c r="AF1303" s="27">
        <v>46082.791666666701</v>
      </c>
      <c r="AG1303" s="27"/>
      <c r="AH1303" s="27"/>
      <c r="AI1303" s="27" t="s">
        <v>204</v>
      </c>
      <c r="AJ1303" s="27" t="s">
        <v>134</v>
      </c>
      <c r="AK1303" s="27" t="s">
        <v>986</v>
      </c>
      <c r="AL1303" s="27" t="s">
        <v>986</v>
      </c>
      <c r="AM1303" s="27" t="s">
        <v>108</v>
      </c>
      <c r="AN13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13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Entered with Wrong Tax Exempt</v>
      </c>
      <c r="AQ13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3" s="27" t="str">
        <f>TEXT(casesIPO[[#This Row],[Created On]],"yyyy / mm")</f>
        <v>2026 / 02</v>
      </c>
      <c r="AS1303" s="27" t="str">
        <f>casesIPO[[#This Row],[Interaction Type]]</f>
        <v>Credit / Debit Request</v>
      </c>
      <c r="AT130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04" spans="1:46" x14ac:dyDescent="0.25">
      <c r="A1304" s="26">
        <v>46078.614884259303</v>
      </c>
      <c r="B1304" s="27" t="s">
        <v>6630</v>
      </c>
      <c r="C1304" s="27" t="s">
        <v>87</v>
      </c>
      <c r="D1304" s="27" t="s">
        <v>194</v>
      </c>
      <c r="E1304" s="27" t="s">
        <v>195</v>
      </c>
      <c r="F1304" s="27"/>
      <c r="G1304" s="27"/>
      <c r="H1304" s="27" t="s">
        <v>23</v>
      </c>
      <c r="I1304" s="27" t="s">
        <v>91</v>
      </c>
      <c r="J1304" s="27" t="s">
        <v>251</v>
      </c>
      <c r="K1304" s="27" t="s">
        <v>33</v>
      </c>
      <c r="L1304" s="27" t="s">
        <v>6631</v>
      </c>
      <c r="M1304" s="27" t="s">
        <v>2651</v>
      </c>
      <c r="N1304" s="28" t="s">
        <v>3533</v>
      </c>
      <c r="O1304" s="27" t="s">
        <v>3534</v>
      </c>
      <c r="P1304" s="27" t="s">
        <v>6632</v>
      </c>
      <c r="Q1304" s="27">
        <v>4</v>
      </c>
      <c r="R1304" s="27" t="s">
        <v>23</v>
      </c>
      <c r="S1304" s="27" t="s">
        <v>91</v>
      </c>
      <c r="T1304" s="27" t="s">
        <v>251</v>
      </c>
      <c r="U1304" s="27" t="s">
        <v>33</v>
      </c>
      <c r="V1304" s="27">
        <v>1</v>
      </c>
      <c r="W1304" s="27" t="s">
        <v>1180</v>
      </c>
      <c r="X1304" s="27" t="s">
        <v>6633</v>
      </c>
      <c r="Y1304" s="27"/>
      <c r="Z1304" s="27" t="s">
        <v>133</v>
      </c>
      <c r="AA1304" s="28"/>
      <c r="AB1304" s="27"/>
      <c r="AC1304" s="29"/>
      <c r="AD1304" s="27"/>
      <c r="AE1304" s="27"/>
      <c r="AF1304" s="27">
        <v>46082.791666666701</v>
      </c>
      <c r="AG1304" s="27"/>
      <c r="AH1304" s="27"/>
      <c r="AI1304" s="27" t="s">
        <v>204</v>
      </c>
      <c r="AJ1304" s="27" t="s">
        <v>134</v>
      </c>
      <c r="AK1304" s="27" t="s">
        <v>986</v>
      </c>
      <c r="AL1304" s="27" t="s">
        <v>986</v>
      </c>
      <c r="AM1304" s="27" t="s">
        <v>108</v>
      </c>
      <c r="AN13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13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Entered with Wrong Tax Exempt</v>
      </c>
      <c r="AQ13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4" s="27" t="str">
        <f>TEXT(casesIPO[[#This Row],[Created On]],"yyyy / mm")</f>
        <v>2026 / 02</v>
      </c>
      <c r="AS1304" s="27" t="str">
        <f>casesIPO[[#This Row],[Interaction Type]]</f>
        <v>Credit / Debit Request</v>
      </c>
      <c r="AT130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05" spans="1:46" x14ac:dyDescent="0.25">
      <c r="A1305" s="26">
        <v>46078.626701388901</v>
      </c>
      <c r="B1305" s="27" t="s">
        <v>6634</v>
      </c>
      <c r="C1305" s="27" t="s">
        <v>87</v>
      </c>
      <c r="D1305" s="27" t="s">
        <v>88</v>
      </c>
      <c r="E1305" s="27" t="s">
        <v>62</v>
      </c>
      <c r="F1305" s="27"/>
      <c r="G1305" s="27"/>
      <c r="H1305" s="27" t="s">
        <v>18</v>
      </c>
      <c r="I1305" s="27" t="s">
        <v>460</v>
      </c>
      <c r="J1305" s="27" t="s">
        <v>6635</v>
      </c>
      <c r="K1305" s="27" t="s">
        <v>32</v>
      </c>
      <c r="L1305" s="27" t="s">
        <v>6636</v>
      </c>
      <c r="M1305" s="27" t="s">
        <v>975</v>
      </c>
      <c r="N1305" s="28" t="s">
        <v>6637</v>
      </c>
      <c r="O1305" s="27" t="s">
        <v>6638</v>
      </c>
      <c r="P1305" s="27" t="s">
        <v>6639</v>
      </c>
      <c r="Q1305" s="27">
        <v>1</v>
      </c>
      <c r="R1305" s="27" t="s">
        <v>18</v>
      </c>
      <c r="S1305" s="27" t="s">
        <v>460</v>
      </c>
      <c r="T1305" s="27" t="s">
        <v>6635</v>
      </c>
      <c r="U1305" s="27" t="s">
        <v>32</v>
      </c>
      <c r="V1305" s="27">
        <v>1</v>
      </c>
      <c r="W1305" s="27" t="s">
        <v>618</v>
      </c>
      <c r="X1305" s="27" t="s">
        <v>619</v>
      </c>
      <c r="Y1305" s="27"/>
      <c r="Z1305" s="27" t="s">
        <v>53</v>
      </c>
      <c r="AA1305" s="28"/>
      <c r="AB1305" s="27" t="s">
        <v>6640</v>
      </c>
      <c r="AC1305" s="29"/>
      <c r="AD1305" s="27"/>
      <c r="AE1305" s="27"/>
      <c r="AF1305" s="27">
        <v>46057.791666666701</v>
      </c>
      <c r="AG1305" s="27"/>
      <c r="AH1305" s="27"/>
      <c r="AI1305" s="27" t="s">
        <v>419</v>
      </c>
      <c r="AJ1305" s="27" t="s">
        <v>134</v>
      </c>
      <c r="AK1305" s="27" t="s">
        <v>6629</v>
      </c>
      <c r="AL1305" s="27" t="s">
        <v>146</v>
      </c>
      <c r="AM1305" s="27" t="s">
        <v>108</v>
      </c>
      <c r="AN13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3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3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3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5" s="27" t="str">
        <f>TEXT(casesIPO[[#This Row],[Created On]],"yyyy / mm")</f>
        <v>2026 / 02</v>
      </c>
      <c r="AS1305" s="27" t="str">
        <f>casesIPO[[#This Row],[Interaction Type]]</f>
        <v>Return / Replace / Scrap</v>
      </c>
      <c r="AT130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306" spans="1:46" x14ac:dyDescent="0.25">
      <c r="A1306" s="26">
        <v>46078.663078703699</v>
      </c>
      <c r="B1306" s="27" t="s">
        <v>6641</v>
      </c>
      <c r="C1306" s="27" t="s">
        <v>87</v>
      </c>
      <c r="D1306" s="27" t="s">
        <v>88</v>
      </c>
      <c r="E1306" s="27" t="s">
        <v>62</v>
      </c>
      <c r="F1306" s="27"/>
      <c r="G1306" s="27"/>
      <c r="H1306" s="27" t="s">
        <v>23</v>
      </c>
      <c r="I1306" s="27" t="s">
        <v>91</v>
      </c>
      <c r="J1306" s="27" t="s">
        <v>437</v>
      </c>
      <c r="K1306" s="27" t="s">
        <v>33</v>
      </c>
      <c r="L1306" s="27" t="s">
        <v>6642</v>
      </c>
      <c r="M1306" s="27" t="s">
        <v>453</v>
      </c>
      <c r="N1306" s="28" t="s">
        <v>6643</v>
      </c>
      <c r="O1306" s="27" t="s">
        <v>6644</v>
      </c>
      <c r="P1306" s="27" t="s">
        <v>6645</v>
      </c>
      <c r="Q1306" s="27">
        <v>3</v>
      </c>
      <c r="R1306" s="27" t="s">
        <v>23</v>
      </c>
      <c r="S1306" s="27" t="s">
        <v>91</v>
      </c>
      <c r="T1306" s="27" t="s">
        <v>437</v>
      </c>
      <c r="U1306" s="27" t="s">
        <v>33</v>
      </c>
      <c r="V1306" s="27">
        <v>2</v>
      </c>
      <c r="W1306" s="27" t="s">
        <v>618</v>
      </c>
      <c r="X1306" s="27" t="s">
        <v>619</v>
      </c>
      <c r="Y1306" s="27"/>
      <c r="Z1306" s="27" t="s">
        <v>53</v>
      </c>
      <c r="AA1306" s="28"/>
      <c r="AB1306" s="27" t="s">
        <v>6646</v>
      </c>
      <c r="AC1306" s="29"/>
      <c r="AD1306" s="27"/>
      <c r="AE1306" s="27"/>
      <c r="AF1306" s="27">
        <v>46054.791666666701</v>
      </c>
      <c r="AG1306" s="27"/>
      <c r="AH1306" s="27"/>
      <c r="AI1306" s="27" t="s">
        <v>419</v>
      </c>
      <c r="AJ1306" s="27" t="s">
        <v>134</v>
      </c>
      <c r="AK1306" s="27" t="s">
        <v>106</v>
      </c>
      <c r="AL1306" s="27" t="s">
        <v>680</v>
      </c>
      <c r="AM1306" s="27" t="s">
        <v>108</v>
      </c>
      <c r="AN13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3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3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6" s="27" t="str">
        <f>TEXT(casesIPO[[#This Row],[Created On]],"yyyy / mm")</f>
        <v>2026 / 02</v>
      </c>
      <c r="AS1306" s="27" t="str">
        <f>casesIPO[[#This Row],[Interaction Type]]</f>
        <v>Return / Replace / Scrap</v>
      </c>
      <c r="AT130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307" spans="1:46" x14ac:dyDescent="0.25">
      <c r="A1307" s="26">
        <v>46079.385254629597</v>
      </c>
      <c r="B1307" s="27" t="s">
        <v>6647</v>
      </c>
      <c r="C1307" s="27" t="s">
        <v>87</v>
      </c>
      <c r="D1307" s="27" t="s">
        <v>88</v>
      </c>
      <c r="E1307" s="27" t="s">
        <v>110</v>
      </c>
      <c r="F1307" s="27"/>
      <c r="G1307" s="27"/>
      <c r="H1307" s="27" t="s">
        <v>12</v>
      </c>
      <c r="I1307" s="27" t="s">
        <v>111</v>
      </c>
      <c r="J1307" s="27" t="s">
        <v>4835</v>
      </c>
      <c r="K1307" s="27" t="s">
        <v>33</v>
      </c>
      <c r="L1307" s="27" t="s">
        <v>6648</v>
      </c>
      <c r="M1307" s="27" t="s">
        <v>393</v>
      </c>
      <c r="N1307" s="28" t="s">
        <v>6649</v>
      </c>
      <c r="O1307" s="27" t="s">
        <v>6650</v>
      </c>
      <c r="P1307" s="27" t="s">
        <v>6651</v>
      </c>
      <c r="Q1307" s="27">
        <v>7</v>
      </c>
      <c r="R1307" s="27" t="s">
        <v>12</v>
      </c>
      <c r="S1307" s="27" t="s">
        <v>111</v>
      </c>
      <c r="T1307" s="27" t="s">
        <v>4835</v>
      </c>
      <c r="U1307" s="27" t="s">
        <v>33</v>
      </c>
      <c r="V1307" s="27">
        <v>1</v>
      </c>
      <c r="W1307" s="27" t="s">
        <v>155</v>
      </c>
      <c r="X1307" s="27" t="s">
        <v>156</v>
      </c>
      <c r="Y1307" s="27"/>
      <c r="Z1307" s="27" t="s">
        <v>101</v>
      </c>
      <c r="AA1307" s="28"/>
      <c r="AB1307" s="27" t="s">
        <v>6652</v>
      </c>
      <c r="AC1307" s="29"/>
      <c r="AD1307" s="27"/>
      <c r="AE1307" s="27"/>
      <c r="AF1307" s="27">
        <v>45995.791666666701</v>
      </c>
      <c r="AG1307" s="27"/>
      <c r="AH1307" s="27"/>
      <c r="AI1307" s="27" t="s">
        <v>104</v>
      </c>
      <c r="AJ1307" s="27" t="s">
        <v>105</v>
      </c>
      <c r="AK1307" s="27" t="s">
        <v>106</v>
      </c>
      <c r="AL1307" s="27" t="s">
        <v>877</v>
      </c>
      <c r="AM1307" s="27" t="s">
        <v>108</v>
      </c>
      <c r="AN13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3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3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3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7" s="27" t="str">
        <f>TEXT(casesIPO[[#This Row],[Created On]],"yyyy / mm")</f>
        <v>2026 / 02</v>
      </c>
      <c r="AS1307" s="27" t="str">
        <f>casesIPO[[#This Row],[Interaction Type]]</f>
        <v>Return / Replace / Scrap</v>
      </c>
      <c r="AT13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08" spans="1:46" x14ac:dyDescent="0.25">
      <c r="A1308" s="26">
        <v>46079.420949074098</v>
      </c>
      <c r="B1308" s="27" t="s">
        <v>6653</v>
      </c>
      <c r="C1308" s="27" t="s">
        <v>87</v>
      </c>
      <c r="D1308" s="27" t="s">
        <v>194</v>
      </c>
      <c r="E1308" s="27" t="s">
        <v>195</v>
      </c>
      <c r="F1308" s="27"/>
      <c r="G1308" s="27"/>
      <c r="H1308" s="27" t="s">
        <v>286</v>
      </c>
      <c r="I1308" s="27" t="s">
        <v>148</v>
      </c>
      <c r="J1308" s="27" t="s">
        <v>304</v>
      </c>
      <c r="K1308" s="27" t="s">
        <v>288</v>
      </c>
      <c r="L1308" s="27" t="s">
        <v>6654</v>
      </c>
      <c r="M1308" s="27" t="s">
        <v>6655</v>
      </c>
      <c r="N1308" s="28" t="s">
        <v>6656</v>
      </c>
      <c r="O1308" s="27" t="s">
        <v>6657</v>
      </c>
      <c r="P1308" s="27" t="s">
        <v>6658</v>
      </c>
      <c r="Q1308" s="27"/>
      <c r="R1308" s="27" t="s">
        <v>286</v>
      </c>
      <c r="S1308" s="27" t="s">
        <v>148</v>
      </c>
      <c r="T1308" s="27" t="s">
        <v>304</v>
      </c>
      <c r="U1308" s="27" t="s">
        <v>288</v>
      </c>
      <c r="V1308" s="27">
        <v>4</v>
      </c>
      <c r="W1308" s="27" t="s">
        <v>427</v>
      </c>
      <c r="X1308" s="27" t="s">
        <v>2147</v>
      </c>
      <c r="Y1308" s="27"/>
      <c r="Z1308" s="27" t="s">
        <v>429</v>
      </c>
      <c r="AA1308" s="28"/>
      <c r="AB1308" s="27" t="s">
        <v>6659</v>
      </c>
      <c r="AC1308" s="29"/>
      <c r="AD1308" s="27"/>
      <c r="AE1308" s="27"/>
      <c r="AF1308" s="27">
        <v>46068.791666666701</v>
      </c>
      <c r="AG1308" s="27"/>
      <c r="AH1308" s="27"/>
      <c r="AI1308" s="27" t="s">
        <v>204</v>
      </c>
      <c r="AJ1308" s="27" t="s">
        <v>105</v>
      </c>
      <c r="AK1308" s="27" t="s">
        <v>298</v>
      </c>
      <c r="AL1308" s="27" t="s">
        <v>298</v>
      </c>
      <c r="AM1308" s="27" t="s">
        <v>299</v>
      </c>
      <c r="AN13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3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3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3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8" s="27" t="str">
        <f>TEXT(casesIPO[[#This Row],[Created On]],"yyyy / mm")</f>
        <v>2026 / 02</v>
      </c>
      <c r="AS1308" s="27" t="str">
        <f>casesIPO[[#This Row],[Interaction Type]]</f>
        <v>Credit / Debit Request</v>
      </c>
      <c r="AT130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09" spans="1:46" x14ac:dyDescent="0.25">
      <c r="A1309" s="26">
        <v>46079.420949074098</v>
      </c>
      <c r="B1309" s="27" t="s">
        <v>6653</v>
      </c>
      <c r="C1309" s="27" t="s">
        <v>87</v>
      </c>
      <c r="D1309" s="27" t="s">
        <v>194</v>
      </c>
      <c r="E1309" s="27" t="s">
        <v>195</v>
      </c>
      <c r="F1309" s="27"/>
      <c r="G1309" s="27"/>
      <c r="H1309" s="27" t="s">
        <v>286</v>
      </c>
      <c r="I1309" s="27" t="s">
        <v>148</v>
      </c>
      <c r="J1309" s="27" t="s">
        <v>304</v>
      </c>
      <c r="K1309" s="27" t="s">
        <v>288</v>
      </c>
      <c r="L1309" s="27" t="s">
        <v>6654</v>
      </c>
      <c r="M1309" s="27" t="s">
        <v>6655</v>
      </c>
      <c r="N1309" s="28" t="s">
        <v>6656</v>
      </c>
      <c r="O1309" s="27" t="s">
        <v>6657</v>
      </c>
      <c r="P1309" s="27" t="s">
        <v>6658</v>
      </c>
      <c r="Q1309" s="27"/>
      <c r="R1309" s="27" t="s">
        <v>286</v>
      </c>
      <c r="S1309" s="27" t="s">
        <v>148</v>
      </c>
      <c r="T1309" s="27" t="s">
        <v>304</v>
      </c>
      <c r="U1309" s="27" t="s">
        <v>288</v>
      </c>
      <c r="V1309" s="27">
        <v>8</v>
      </c>
      <c r="W1309" s="27" t="s">
        <v>427</v>
      </c>
      <c r="X1309" s="27" t="s">
        <v>2147</v>
      </c>
      <c r="Y1309" s="27"/>
      <c r="Z1309" s="27" t="s">
        <v>429</v>
      </c>
      <c r="AA1309" s="28"/>
      <c r="AB1309" s="27" t="s">
        <v>6660</v>
      </c>
      <c r="AC1309" s="29"/>
      <c r="AD1309" s="27"/>
      <c r="AE1309" s="27"/>
      <c r="AF1309" s="27">
        <v>46068.791666666701</v>
      </c>
      <c r="AG1309" s="27"/>
      <c r="AH1309" s="27"/>
      <c r="AI1309" s="27" t="s">
        <v>204</v>
      </c>
      <c r="AJ1309" s="27" t="s">
        <v>105</v>
      </c>
      <c r="AK1309" s="27" t="s">
        <v>298</v>
      </c>
      <c r="AL1309" s="27" t="s">
        <v>298</v>
      </c>
      <c r="AM1309" s="27" t="s">
        <v>299</v>
      </c>
      <c r="AN13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3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3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3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9" s="27" t="str">
        <f>TEXT(casesIPO[[#This Row],[Created On]],"yyyy / mm")</f>
        <v>2026 / 02</v>
      </c>
      <c r="AS1309" s="27" t="str">
        <f>casesIPO[[#This Row],[Interaction Type]]</f>
        <v>Credit / Debit Request</v>
      </c>
      <c r="AT130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10" spans="1:46" x14ac:dyDescent="0.25">
      <c r="A1310" s="26">
        <v>46079.424247685201</v>
      </c>
      <c r="B1310" s="27" t="s">
        <v>6661</v>
      </c>
      <c r="C1310" s="27" t="s">
        <v>87</v>
      </c>
      <c r="D1310" s="27" t="s">
        <v>88</v>
      </c>
      <c r="E1310" s="27" t="s">
        <v>110</v>
      </c>
      <c r="F1310" s="27"/>
      <c r="G1310" s="27"/>
      <c r="H1310" s="27" t="s">
        <v>23</v>
      </c>
      <c r="I1310" s="27" t="s">
        <v>91</v>
      </c>
      <c r="J1310" s="27" t="s">
        <v>1375</v>
      </c>
      <c r="K1310" s="27" t="s">
        <v>33</v>
      </c>
      <c r="L1310" s="27" t="s">
        <v>6662</v>
      </c>
      <c r="M1310" s="27" t="s">
        <v>127</v>
      </c>
      <c r="N1310" s="28" t="s">
        <v>6663</v>
      </c>
      <c r="O1310" s="27" t="s">
        <v>6664</v>
      </c>
      <c r="P1310" s="27" t="s">
        <v>6665</v>
      </c>
      <c r="Q1310" s="27">
        <v>9</v>
      </c>
      <c r="R1310" s="27" t="s">
        <v>23</v>
      </c>
      <c r="S1310" s="27" t="s">
        <v>91</v>
      </c>
      <c r="T1310" s="27" t="s">
        <v>1375</v>
      </c>
      <c r="U1310" s="27" t="s">
        <v>33</v>
      </c>
      <c r="V1310" s="27">
        <v>1</v>
      </c>
      <c r="W1310" s="27" t="s">
        <v>155</v>
      </c>
      <c r="X1310" s="27" t="s">
        <v>587</v>
      </c>
      <c r="Y1310" s="27"/>
      <c r="Z1310" s="27" t="s">
        <v>101</v>
      </c>
      <c r="AA1310" s="28"/>
      <c r="AB1310" s="27"/>
      <c r="AC1310" s="29"/>
      <c r="AD1310" s="27"/>
      <c r="AE1310" s="27"/>
      <c r="AF1310" s="27">
        <v>46056.791666666701</v>
      </c>
      <c r="AG1310" s="27"/>
      <c r="AH1310" s="27"/>
      <c r="AI1310" s="27" t="s">
        <v>104</v>
      </c>
      <c r="AJ1310" s="27" t="s">
        <v>105</v>
      </c>
      <c r="AK1310" s="27" t="s">
        <v>258</v>
      </c>
      <c r="AL1310" s="27" t="s">
        <v>1196</v>
      </c>
      <c r="AM1310" s="27" t="s">
        <v>108</v>
      </c>
      <c r="AN13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3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3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0" s="27" t="str">
        <f>TEXT(casesIPO[[#This Row],[Created On]],"yyyy / mm")</f>
        <v>2026 / 02</v>
      </c>
      <c r="AS1310" s="27" t="str">
        <f>casesIPO[[#This Row],[Interaction Type]]</f>
        <v>Return / Replace / Scrap</v>
      </c>
      <c r="AT131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11" spans="1:46" x14ac:dyDescent="0.25">
      <c r="A1311" s="26">
        <v>46079.429027777798</v>
      </c>
      <c r="B1311" s="27" t="s">
        <v>6666</v>
      </c>
      <c r="C1311" s="27" t="s">
        <v>87</v>
      </c>
      <c r="D1311" s="27" t="s">
        <v>194</v>
      </c>
      <c r="E1311" s="27" t="s">
        <v>2884</v>
      </c>
      <c r="F1311" s="27"/>
      <c r="G1311" s="27"/>
      <c r="H1311" s="27" t="s">
        <v>286</v>
      </c>
      <c r="I1311" s="27" t="s">
        <v>148</v>
      </c>
      <c r="J1311" s="27" t="s">
        <v>304</v>
      </c>
      <c r="K1311" s="27" t="s">
        <v>288</v>
      </c>
      <c r="L1311" s="27" t="s">
        <v>6667</v>
      </c>
      <c r="M1311" s="27" t="s">
        <v>6655</v>
      </c>
      <c r="N1311" s="28" t="s">
        <v>6668</v>
      </c>
      <c r="O1311" s="27" t="s">
        <v>6669</v>
      </c>
      <c r="P1311" s="27" t="s">
        <v>6670</v>
      </c>
      <c r="Q1311" s="27"/>
      <c r="R1311" s="27" t="s">
        <v>286</v>
      </c>
      <c r="S1311" s="27" t="s">
        <v>148</v>
      </c>
      <c r="T1311" s="27" t="s">
        <v>304</v>
      </c>
      <c r="U1311" s="27" t="s">
        <v>288</v>
      </c>
      <c r="V1311" s="27">
        <v>8</v>
      </c>
      <c r="W1311" s="27" t="s">
        <v>346</v>
      </c>
      <c r="X1311" s="27" t="s">
        <v>417</v>
      </c>
      <c r="Y1311" s="27"/>
      <c r="Z1311" s="27" t="s">
        <v>285</v>
      </c>
      <c r="AA1311" s="28"/>
      <c r="AB1311" s="27" t="s">
        <v>6671</v>
      </c>
      <c r="AC1311" s="29"/>
      <c r="AD1311" s="27"/>
      <c r="AE1311" s="27"/>
      <c r="AF1311" s="27">
        <v>46070.791666666701</v>
      </c>
      <c r="AG1311" s="27"/>
      <c r="AH1311" s="27"/>
      <c r="AI1311" s="27" t="s">
        <v>775</v>
      </c>
      <c r="AJ1311" s="27" t="s">
        <v>105</v>
      </c>
      <c r="AK1311" s="27" t="s">
        <v>298</v>
      </c>
      <c r="AL1311" s="27" t="s">
        <v>298</v>
      </c>
      <c r="AM1311" s="27" t="s">
        <v>299</v>
      </c>
      <c r="AN13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3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3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3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1" s="27" t="str">
        <f>TEXT(casesIPO[[#This Row],[Created On]],"yyyy / mm")</f>
        <v>2026 / 02</v>
      </c>
      <c r="AS1311" s="27" t="str">
        <f>casesIPO[[#This Row],[Interaction Type]]</f>
        <v>Credit / Debit Request</v>
      </c>
      <c r="AT131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12" spans="1:46" x14ac:dyDescent="0.25">
      <c r="A1312" s="26">
        <v>46079.488379629598</v>
      </c>
      <c r="B1312" s="27" t="s">
        <v>6672</v>
      </c>
      <c r="C1312" s="27" t="s">
        <v>87</v>
      </c>
      <c r="D1312" s="27" t="s">
        <v>88</v>
      </c>
      <c r="E1312" s="27" t="s">
        <v>62</v>
      </c>
      <c r="F1312" s="27"/>
      <c r="G1312" s="27"/>
      <c r="H1312" s="27" t="s">
        <v>286</v>
      </c>
      <c r="I1312" s="27" t="s">
        <v>148</v>
      </c>
      <c r="J1312" s="27" t="s">
        <v>287</v>
      </c>
      <c r="K1312" s="27" t="s">
        <v>288</v>
      </c>
      <c r="L1312" s="27" t="s">
        <v>6673</v>
      </c>
      <c r="M1312" s="27" t="s">
        <v>2029</v>
      </c>
      <c r="N1312" s="28" t="s">
        <v>6674</v>
      </c>
      <c r="O1312" s="27" t="s">
        <v>6675</v>
      </c>
      <c r="P1312" s="27" t="s">
        <v>6676</v>
      </c>
      <c r="Q1312" s="27"/>
      <c r="R1312" s="27" t="s">
        <v>286</v>
      </c>
      <c r="S1312" s="27" t="s">
        <v>148</v>
      </c>
      <c r="T1312" s="27" t="s">
        <v>287</v>
      </c>
      <c r="U1312" s="27" t="s">
        <v>288</v>
      </c>
      <c r="V1312" s="27">
        <v>16</v>
      </c>
      <c r="W1312" s="27" t="s">
        <v>346</v>
      </c>
      <c r="X1312" s="27" t="s">
        <v>347</v>
      </c>
      <c r="Y1312" s="27"/>
      <c r="Z1312" s="27" t="s">
        <v>285</v>
      </c>
      <c r="AA1312" s="28"/>
      <c r="AB1312" s="27" t="s">
        <v>6677</v>
      </c>
      <c r="AC1312" s="29"/>
      <c r="AD1312" s="27"/>
      <c r="AE1312" s="27"/>
      <c r="AF1312" s="27">
        <v>46070.791666666701</v>
      </c>
      <c r="AG1312" s="27"/>
      <c r="AH1312" s="27"/>
      <c r="AI1312" s="27" t="s">
        <v>104</v>
      </c>
      <c r="AJ1312" s="27" t="s">
        <v>105</v>
      </c>
      <c r="AK1312" s="27" t="s">
        <v>298</v>
      </c>
      <c r="AL1312" s="27" t="s">
        <v>298</v>
      </c>
      <c r="AM1312" s="27" t="s">
        <v>299</v>
      </c>
      <c r="AN13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3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3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3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2" s="27" t="str">
        <f>TEXT(casesIPO[[#This Row],[Created On]],"yyyy / mm")</f>
        <v>2026 / 02</v>
      </c>
      <c r="AS1312" s="27" t="str">
        <f>casesIPO[[#This Row],[Interaction Type]]</f>
        <v>Return / Replace / Scrap</v>
      </c>
      <c r="AT131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13" spans="1:46" x14ac:dyDescent="0.25">
      <c r="A1313" s="26">
        <v>46079.614120370403</v>
      </c>
      <c r="B1313" s="27" t="s">
        <v>6678</v>
      </c>
      <c r="C1313" s="27" t="s">
        <v>87</v>
      </c>
      <c r="D1313" s="27" t="s">
        <v>88</v>
      </c>
      <c r="E1313" s="27" t="s">
        <v>110</v>
      </c>
      <c r="F1313" s="27"/>
      <c r="G1313" s="27"/>
      <c r="H1313" s="27" t="s">
        <v>23</v>
      </c>
      <c r="I1313" s="27" t="s">
        <v>91</v>
      </c>
      <c r="J1313" s="27" t="s">
        <v>437</v>
      </c>
      <c r="K1313" s="27" t="s">
        <v>33</v>
      </c>
      <c r="L1313" s="27" t="s">
        <v>6679</v>
      </c>
      <c r="M1313" s="27" t="s">
        <v>6680</v>
      </c>
      <c r="N1313" s="28"/>
      <c r="O1313" s="27" t="s">
        <v>6681</v>
      </c>
      <c r="P1313" s="27" t="s">
        <v>6682</v>
      </c>
      <c r="Q1313" s="27">
        <v>1</v>
      </c>
      <c r="R1313" s="27" t="s">
        <v>23</v>
      </c>
      <c r="S1313" s="27" t="s">
        <v>91</v>
      </c>
      <c r="T1313" s="27" t="s">
        <v>437</v>
      </c>
      <c r="U1313" s="27" t="s">
        <v>33</v>
      </c>
      <c r="V1313" s="27">
        <v>1</v>
      </c>
      <c r="W1313" s="27" t="s">
        <v>1034</v>
      </c>
      <c r="X1313" s="27" t="s">
        <v>1035</v>
      </c>
      <c r="Y1313" s="27"/>
      <c r="Z1313" s="27" t="s">
        <v>53</v>
      </c>
      <c r="AA1313" s="28"/>
      <c r="AB1313" s="27" t="s">
        <v>6683</v>
      </c>
      <c r="AC1313" s="29"/>
      <c r="AD1313" s="27"/>
      <c r="AE1313" s="27"/>
      <c r="AF1313" s="27">
        <v>45993.791666666701</v>
      </c>
      <c r="AG1313" s="27"/>
      <c r="AH1313" s="27"/>
      <c r="AI1313" s="27" t="s">
        <v>419</v>
      </c>
      <c r="AJ1313" s="27" t="s">
        <v>134</v>
      </c>
      <c r="AK1313" s="27" t="s">
        <v>4052</v>
      </c>
      <c r="AL1313" s="27" t="s">
        <v>4052</v>
      </c>
      <c r="AM1313" s="27" t="s">
        <v>108</v>
      </c>
      <c r="AN13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3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3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3" s="27" t="str">
        <f>TEXT(casesIPO[[#This Row],[Created On]],"yyyy / mm")</f>
        <v>2026 / 02</v>
      </c>
      <c r="AS1313" s="27" t="str">
        <f>casesIPO[[#This Row],[Interaction Type]]</f>
        <v>Return / Replace / Scrap</v>
      </c>
      <c r="AT13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314" spans="1:46" x14ac:dyDescent="0.25">
      <c r="A1314" s="26">
        <v>46079.688194444403</v>
      </c>
      <c r="B1314" s="27" t="s">
        <v>6684</v>
      </c>
      <c r="C1314" s="27" t="s">
        <v>87</v>
      </c>
      <c r="D1314" s="27" t="s">
        <v>88</v>
      </c>
      <c r="E1314" s="27" t="s">
        <v>62</v>
      </c>
      <c r="F1314" s="27"/>
      <c r="G1314" s="27"/>
      <c r="H1314" s="27" t="s">
        <v>13</v>
      </c>
      <c r="I1314" s="27" t="s">
        <v>148</v>
      </c>
      <c r="J1314" s="27" t="s">
        <v>6685</v>
      </c>
      <c r="K1314" s="27" t="s">
        <v>288</v>
      </c>
      <c r="L1314" s="27" t="s">
        <v>6686</v>
      </c>
      <c r="M1314" s="27" t="s">
        <v>772</v>
      </c>
      <c r="N1314" s="28" t="s">
        <v>6687</v>
      </c>
      <c r="O1314" s="27" t="s">
        <v>6688</v>
      </c>
      <c r="P1314" s="27" t="s">
        <v>6689</v>
      </c>
      <c r="Q1314" s="27"/>
      <c r="R1314" s="27" t="s">
        <v>13</v>
      </c>
      <c r="S1314" s="27" t="s">
        <v>148</v>
      </c>
      <c r="T1314" s="27" t="s">
        <v>6685</v>
      </c>
      <c r="U1314" s="27" t="s">
        <v>288</v>
      </c>
      <c r="V1314" s="27">
        <v>36</v>
      </c>
      <c r="W1314" s="27" t="s">
        <v>346</v>
      </c>
      <c r="X1314" s="27" t="s">
        <v>347</v>
      </c>
      <c r="Y1314" s="27"/>
      <c r="Z1314" s="27" t="s">
        <v>285</v>
      </c>
      <c r="AA1314" s="28"/>
      <c r="AB1314" s="27" t="s">
        <v>6690</v>
      </c>
      <c r="AC1314" s="29"/>
      <c r="AD1314" s="27"/>
      <c r="AE1314" s="27"/>
      <c r="AF1314" s="27">
        <v>46070.791666666701</v>
      </c>
      <c r="AG1314" s="27"/>
      <c r="AH1314" s="27"/>
      <c r="AI1314" s="27" t="s">
        <v>104</v>
      </c>
      <c r="AJ1314" s="27" t="s">
        <v>105</v>
      </c>
      <c r="AK1314" s="27" t="s">
        <v>298</v>
      </c>
      <c r="AL1314" s="27" t="s">
        <v>298</v>
      </c>
      <c r="AM1314" s="27" t="s">
        <v>299</v>
      </c>
      <c r="AN13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Residential</v>
      </c>
      <c r="AO13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3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3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4" s="27" t="str">
        <f>TEXT(casesIPO[[#This Row],[Created On]],"yyyy / mm")</f>
        <v>2026 / 02</v>
      </c>
      <c r="AS1314" s="27" t="str">
        <f>casesIPO[[#This Row],[Interaction Type]]</f>
        <v>Return / Replace / Scrap</v>
      </c>
      <c r="AT13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15" spans="1:46" x14ac:dyDescent="0.25">
      <c r="A1315" s="26">
        <v>46080.521643518499</v>
      </c>
      <c r="B1315" s="27" t="s">
        <v>6691</v>
      </c>
      <c r="C1315" s="27" t="s">
        <v>87</v>
      </c>
      <c r="D1315" s="27" t="s">
        <v>88</v>
      </c>
      <c r="E1315" s="27" t="s">
        <v>89</v>
      </c>
      <c r="F1315" s="27"/>
      <c r="G1315" s="27" t="s">
        <v>168</v>
      </c>
      <c r="H1315" s="27" t="s">
        <v>23</v>
      </c>
      <c r="I1315" s="27" t="s">
        <v>91</v>
      </c>
      <c r="J1315" s="27" t="s">
        <v>437</v>
      </c>
      <c r="K1315" s="27" t="s">
        <v>33</v>
      </c>
      <c r="L1315" s="27" t="s">
        <v>6692</v>
      </c>
      <c r="M1315" s="27" t="s">
        <v>446</v>
      </c>
      <c r="N1315" s="28" t="s">
        <v>6693</v>
      </c>
      <c r="O1315" s="27" t="s">
        <v>6694</v>
      </c>
      <c r="P1315" s="27" t="s">
        <v>6695</v>
      </c>
      <c r="Q1315" s="27">
        <v>1</v>
      </c>
      <c r="R1315" s="27"/>
      <c r="S1315" s="27"/>
      <c r="T1315" s="27"/>
      <c r="U1315" s="27"/>
      <c r="V1315" s="27">
        <v>1</v>
      </c>
      <c r="W1315" s="27"/>
      <c r="X1315" s="27"/>
      <c r="Y1315" s="27"/>
      <c r="Z1315" s="27"/>
      <c r="AA1315" s="28"/>
      <c r="AB1315" s="27" t="s">
        <v>443</v>
      </c>
      <c r="AC1315" s="29"/>
      <c r="AD1315" s="27"/>
      <c r="AE1315" s="27"/>
      <c r="AF1315" s="27">
        <v>45824.833333333299</v>
      </c>
      <c r="AG1315" s="27"/>
      <c r="AH1315" s="27"/>
      <c r="AI1315" s="27"/>
      <c r="AJ1315" s="27" t="s">
        <v>134</v>
      </c>
      <c r="AK1315" s="27" t="s">
        <v>106</v>
      </c>
      <c r="AL1315" s="27" t="s">
        <v>106</v>
      </c>
      <c r="AM1315" s="27" t="s">
        <v>108</v>
      </c>
      <c r="AN13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3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3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5" s="27" t="str">
        <f>TEXT(casesIPO[[#This Row],[Created On]],"yyyy / mm")</f>
        <v>2026 / 02</v>
      </c>
      <c r="AS1315" s="27" t="str">
        <f>casesIPO[[#This Row],[Interaction Type]]</f>
        <v>Return / Replace / Scrap</v>
      </c>
      <c r="AT13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16" spans="1:46" x14ac:dyDescent="0.25">
      <c r="A1316" s="26">
        <v>46080.698611111096</v>
      </c>
      <c r="B1316" s="27" t="s">
        <v>6696</v>
      </c>
      <c r="C1316" s="27" t="s">
        <v>87</v>
      </c>
      <c r="D1316" s="27" t="s">
        <v>88</v>
      </c>
      <c r="E1316" s="27" t="s">
        <v>89</v>
      </c>
      <c r="F1316" s="27"/>
      <c r="G1316" s="27" t="s">
        <v>90</v>
      </c>
      <c r="H1316" s="27" t="s">
        <v>720</v>
      </c>
      <c r="I1316" s="27" t="s">
        <v>91</v>
      </c>
      <c r="J1316" s="27" t="s">
        <v>3961</v>
      </c>
      <c r="K1316" s="27" t="s">
        <v>33</v>
      </c>
      <c r="L1316" s="27" t="s">
        <v>6697</v>
      </c>
      <c r="M1316" s="27" t="s">
        <v>360</v>
      </c>
      <c r="N1316" s="28" t="s">
        <v>6698</v>
      </c>
      <c r="O1316" s="27" t="s">
        <v>6699</v>
      </c>
      <c r="P1316" s="27" t="s">
        <v>6700</v>
      </c>
      <c r="Q1316" s="27">
        <v>4</v>
      </c>
      <c r="R1316" s="27"/>
      <c r="S1316" s="27"/>
      <c r="T1316" s="27"/>
      <c r="U1316" s="27"/>
      <c r="V1316" s="27">
        <v>1</v>
      </c>
      <c r="W1316" s="27" t="s">
        <v>378</v>
      </c>
      <c r="X1316" s="27" t="s">
        <v>379</v>
      </c>
      <c r="Y1316" s="27"/>
      <c r="Z1316" s="27" t="s">
        <v>285</v>
      </c>
      <c r="AA1316" s="28"/>
      <c r="AB1316" s="27" t="s">
        <v>4164</v>
      </c>
      <c r="AC1316" s="29"/>
      <c r="AD1316" s="27"/>
      <c r="AE1316" s="27"/>
      <c r="AF1316" s="27">
        <v>46076.791666666701</v>
      </c>
      <c r="AG1316" s="27"/>
      <c r="AH1316" s="27"/>
      <c r="AI1316" s="27"/>
      <c r="AJ1316" s="27" t="s">
        <v>134</v>
      </c>
      <c r="AK1316" s="27" t="s">
        <v>106</v>
      </c>
      <c r="AL1316" s="27" t="s">
        <v>106</v>
      </c>
      <c r="AM1316" s="27" t="s">
        <v>108</v>
      </c>
      <c r="AN13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13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13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13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6" s="27" t="str">
        <f>TEXT(casesIPO[[#This Row],[Created On]],"yyyy / mm")</f>
        <v>2026 / 02</v>
      </c>
      <c r="AS1316" s="27" t="str">
        <f>casesIPO[[#This Row],[Interaction Type]]</f>
        <v>Return / Replace / Scrap</v>
      </c>
      <c r="AT13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D151-C9A7-4585-8AF4-64687B0827D6}">
  <sheetPr codeName="Sheet6"/>
  <dimension ref="A1:AW601"/>
  <sheetViews>
    <sheetView workbookViewId="0">
      <selection activeCell="A8" sqref="A8:AW563"/>
    </sheetView>
  </sheetViews>
  <sheetFormatPr defaultColWidth="9.28515625" defaultRowHeight="15" x14ac:dyDescent="0.25"/>
  <cols>
    <col min="1" max="1" width="14.85546875" style="32" bestFit="1" customWidth="1"/>
    <col min="2" max="2" width="14.28515625" style="32" customWidth="1"/>
    <col min="3" max="3" width="16.7109375" style="32" customWidth="1"/>
    <col min="4" max="4" width="19.42578125" style="32" customWidth="1"/>
    <col min="5" max="11" width="14.28515625" style="32" customWidth="1"/>
    <col min="12" max="12" width="14.7109375" style="32" customWidth="1"/>
    <col min="13" max="13" width="14.28515625" style="32" customWidth="1"/>
    <col min="14" max="14" width="16.7109375" style="32" customWidth="1"/>
    <col min="15" max="15" width="14.28515625" style="32" customWidth="1"/>
    <col min="16" max="16" width="16" style="32" customWidth="1"/>
    <col min="17" max="19" width="14.28515625" style="32" customWidth="1"/>
    <col min="20" max="20" width="20.5703125" style="32" customWidth="1"/>
    <col min="21" max="21" width="22.5703125" style="32" customWidth="1"/>
    <col min="22" max="22" width="26.7109375" style="32" customWidth="1"/>
    <col min="23" max="23" width="14.28515625" style="32" customWidth="1"/>
    <col min="24" max="24" width="24.7109375" style="32" customWidth="1"/>
    <col min="25" max="25" width="34" style="32" customWidth="1"/>
    <col min="26" max="26" width="14.28515625" style="32" customWidth="1"/>
    <col min="27" max="27" width="17.28515625" style="32" customWidth="1"/>
    <col min="28" max="28" width="14.7109375" style="32" customWidth="1"/>
    <col min="29" max="30" width="14.28515625" style="32" customWidth="1"/>
    <col min="31" max="33" width="14.28515625" style="33" customWidth="1"/>
    <col min="34" max="34" width="15" style="32" customWidth="1"/>
    <col min="35" max="39" width="14.28515625" style="32" customWidth="1"/>
    <col min="40" max="40" width="14.28515625" style="33" customWidth="1"/>
    <col min="41" max="41" width="21" style="32" bestFit="1" customWidth="1"/>
    <col min="42" max="42" width="28" style="32" bestFit="1" customWidth="1"/>
    <col min="43" max="44" width="19.5703125" style="32" bestFit="1" customWidth="1"/>
    <col min="45" max="45" width="18.5703125" style="32" bestFit="1" customWidth="1"/>
    <col min="46" max="46" width="15.28515625" style="32" bestFit="1" customWidth="1"/>
    <col min="47" max="47" width="20.42578125" style="32" bestFit="1" customWidth="1"/>
    <col min="48" max="48" width="13.28515625" style="32" bestFit="1" customWidth="1"/>
    <col min="49" max="49" width="12.28515625" style="32" bestFit="1" customWidth="1"/>
    <col min="50" max="16384" width="9.28515625" style="32"/>
  </cols>
  <sheetData>
    <row r="1" spans="1:49" ht="9" customHeight="1" x14ac:dyDescent="0.25">
      <c r="A1" s="30"/>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1"/>
      <c r="AF1" s="31"/>
      <c r="AG1" s="31"/>
      <c r="AH1" s="30"/>
      <c r="AI1" s="30"/>
      <c r="AJ1" s="30"/>
      <c r="AK1" s="30"/>
      <c r="AL1" s="30"/>
      <c r="AM1" s="30"/>
      <c r="AN1" s="31"/>
    </row>
    <row r="2" spans="1:49" ht="27" customHeight="1" x14ac:dyDescent="0.25">
      <c r="A2" s="41" t="s">
        <v>6701</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31"/>
      <c r="AO2" s="18"/>
      <c r="AP2" s="18"/>
      <c r="AQ2" s="18"/>
      <c r="AR2" s="18"/>
      <c r="AS2" s="18"/>
      <c r="AT2" s="18"/>
      <c r="AU2" s="18"/>
      <c r="AV2" s="18"/>
      <c r="AW2" s="18"/>
    </row>
    <row r="3" spans="1:49" ht="9" customHeight="1" x14ac:dyDescent="0.25">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1"/>
      <c r="AF3" s="31"/>
      <c r="AG3" s="31"/>
      <c r="AH3" s="30"/>
      <c r="AI3" s="30"/>
      <c r="AJ3" s="30"/>
      <c r="AK3" s="30"/>
      <c r="AL3" s="30"/>
      <c r="AM3" s="30"/>
      <c r="AN3" s="31"/>
      <c r="AO3" s="18"/>
      <c r="AP3" s="18"/>
      <c r="AQ3" s="18"/>
      <c r="AR3" s="18"/>
      <c r="AS3" s="18"/>
      <c r="AT3" s="18"/>
      <c r="AU3" s="18"/>
      <c r="AV3" s="18"/>
      <c r="AW3" s="18"/>
    </row>
    <row r="4" spans="1:49" ht="18" customHeight="1" collapsed="1" x14ac:dyDescent="0.25">
      <c r="A4" s="43" t="s">
        <v>42</v>
      </c>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31"/>
      <c r="AO4" s="18"/>
      <c r="AP4" s="18"/>
      <c r="AQ4" s="18"/>
      <c r="AR4" s="18"/>
      <c r="AS4" s="18"/>
      <c r="AT4" s="18"/>
      <c r="AU4" s="18"/>
      <c r="AV4" s="18"/>
      <c r="AW4" s="18"/>
    </row>
    <row r="5" spans="1:49" ht="18" customHeight="1" collapsed="1" x14ac:dyDescent="0.25">
      <c r="A5" s="44" t="s">
        <v>6702</v>
      </c>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31"/>
      <c r="AO5" s="18"/>
      <c r="AP5" s="18"/>
      <c r="AQ5" s="18"/>
      <c r="AR5" s="18"/>
      <c r="AS5" s="18"/>
      <c r="AT5" s="18"/>
      <c r="AU5" s="18"/>
      <c r="AV5" s="18"/>
      <c r="AW5" s="18"/>
    </row>
    <row r="6" spans="1:49" ht="9" customHeight="1" x14ac:dyDescent="0.25">
      <c r="AO6" s="18"/>
      <c r="AP6" s="18"/>
      <c r="AQ6" s="18"/>
      <c r="AR6" s="18"/>
      <c r="AS6" s="18"/>
      <c r="AT6" s="18"/>
      <c r="AU6" s="18"/>
      <c r="AV6" s="18"/>
      <c r="AW6" s="18"/>
    </row>
    <row r="7" spans="1:49" s="36" customFormat="1" ht="42" customHeight="1" x14ac:dyDescent="0.25">
      <c r="A7" s="22" t="s">
        <v>1</v>
      </c>
      <c r="B7" s="22" t="s">
        <v>44</v>
      </c>
      <c r="C7" s="22" t="s">
        <v>45</v>
      </c>
      <c r="D7" s="22" t="s">
        <v>46</v>
      </c>
      <c r="E7" s="22" t="s">
        <v>47</v>
      </c>
      <c r="F7" s="22" t="s">
        <v>48</v>
      </c>
      <c r="G7" s="22" t="s">
        <v>49</v>
      </c>
      <c r="H7" s="22" t="s">
        <v>39</v>
      </c>
      <c r="I7" s="22" t="s">
        <v>50</v>
      </c>
      <c r="J7" s="22" t="s">
        <v>27</v>
      </c>
      <c r="K7" s="22" t="s">
        <v>51</v>
      </c>
      <c r="L7" s="22" t="s">
        <v>52</v>
      </c>
      <c r="M7" s="22" t="s">
        <v>53</v>
      </c>
      <c r="N7" s="22" t="s">
        <v>54</v>
      </c>
      <c r="O7" s="22" t="s">
        <v>55</v>
      </c>
      <c r="P7" s="22" t="s">
        <v>56</v>
      </c>
      <c r="Q7" s="22" t="s">
        <v>57</v>
      </c>
      <c r="R7" s="22" t="s">
        <v>58</v>
      </c>
      <c r="S7" s="22" t="s">
        <v>59</v>
      </c>
      <c r="T7" s="22" t="s">
        <v>60</v>
      </c>
      <c r="U7" s="22" t="s">
        <v>61</v>
      </c>
      <c r="V7" s="22" t="s">
        <v>62</v>
      </c>
      <c r="W7" s="22" t="s">
        <v>63</v>
      </c>
      <c r="X7" s="22" t="s">
        <v>64</v>
      </c>
      <c r="Y7" s="22" t="s">
        <v>65</v>
      </c>
      <c r="Z7" s="22" t="s">
        <v>26</v>
      </c>
      <c r="AA7" s="22" t="s">
        <v>66</v>
      </c>
      <c r="AB7" s="22" t="s">
        <v>67</v>
      </c>
      <c r="AC7" s="22" t="s">
        <v>68</v>
      </c>
      <c r="AD7" s="22" t="s">
        <v>69</v>
      </c>
      <c r="AE7" s="34" t="s">
        <v>70</v>
      </c>
      <c r="AF7" s="34" t="s">
        <v>71</v>
      </c>
      <c r="AG7" s="34" t="s">
        <v>72</v>
      </c>
      <c r="AH7" s="22" t="s">
        <v>73</v>
      </c>
      <c r="AI7" s="22" t="s">
        <v>74</v>
      </c>
      <c r="AJ7" s="22" t="s">
        <v>75</v>
      </c>
      <c r="AK7" s="22" t="s">
        <v>6703</v>
      </c>
      <c r="AL7" s="22" t="s">
        <v>77</v>
      </c>
      <c r="AM7" s="22" t="s">
        <v>78</v>
      </c>
      <c r="AN7" s="35" t="s">
        <v>6704</v>
      </c>
      <c r="AO7" s="24" t="s">
        <v>6705</v>
      </c>
      <c r="AP7" s="24" t="s">
        <v>79</v>
      </c>
      <c r="AQ7" s="24" t="s">
        <v>80</v>
      </c>
      <c r="AR7" s="24" t="s">
        <v>81</v>
      </c>
      <c r="AS7" s="24" t="s">
        <v>82</v>
      </c>
      <c r="AT7" s="24" t="s">
        <v>83</v>
      </c>
      <c r="AU7" s="24" t="s">
        <v>84</v>
      </c>
      <c r="AV7" s="24" t="s">
        <v>85</v>
      </c>
      <c r="AW7" s="24" t="s">
        <v>28</v>
      </c>
    </row>
    <row r="8" spans="1:49" ht="18" hidden="1" customHeight="1" x14ac:dyDescent="0.25">
      <c r="A8" s="26">
        <v>46076.4750347222</v>
      </c>
      <c r="B8" s="27" t="s">
        <v>86</v>
      </c>
      <c r="C8" s="27" t="s">
        <v>87</v>
      </c>
      <c r="D8" s="27" t="s">
        <v>88</v>
      </c>
      <c r="E8" s="27" t="s">
        <v>89</v>
      </c>
      <c r="F8" s="27"/>
      <c r="G8" s="27" t="s">
        <v>90</v>
      </c>
      <c r="H8" s="27" t="s">
        <v>23</v>
      </c>
      <c r="I8" s="27" t="s">
        <v>91</v>
      </c>
      <c r="J8" s="27" t="s">
        <v>92</v>
      </c>
      <c r="K8" s="27" t="s">
        <v>33</v>
      </c>
      <c r="L8" s="27" t="s">
        <v>93</v>
      </c>
      <c r="M8" s="27" t="s">
        <v>94</v>
      </c>
      <c r="N8" s="28" t="s">
        <v>95</v>
      </c>
      <c r="O8" s="27" t="s">
        <v>96</v>
      </c>
      <c r="P8" s="27" t="s">
        <v>97</v>
      </c>
      <c r="Q8" s="28">
        <v>9</v>
      </c>
      <c r="R8" s="27" t="s">
        <v>23</v>
      </c>
      <c r="S8" s="27" t="s">
        <v>91</v>
      </c>
      <c r="T8" s="27" t="s">
        <v>92</v>
      </c>
      <c r="U8" s="27" t="s">
        <v>33</v>
      </c>
      <c r="V8" s="27">
        <v>1</v>
      </c>
      <c r="W8" s="27" t="s">
        <v>98</v>
      </c>
      <c r="X8" s="27" t="s">
        <v>99</v>
      </c>
      <c r="Y8" s="27" t="s">
        <v>100</v>
      </c>
      <c r="Z8" s="27" t="s">
        <v>101</v>
      </c>
      <c r="AA8" s="27"/>
      <c r="AB8" s="27" t="s">
        <v>102</v>
      </c>
      <c r="AC8" s="28" t="s">
        <v>103</v>
      </c>
      <c r="AD8" s="27"/>
      <c r="AE8" s="37"/>
      <c r="AF8" s="37">
        <v>45999.791666666701</v>
      </c>
      <c r="AG8" s="37"/>
      <c r="AH8" s="27"/>
      <c r="AI8" s="27" t="s">
        <v>104</v>
      </c>
      <c r="AJ8" s="27" t="s">
        <v>105</v>
      </c>
      <c r="AK8" s="27" t="s">
        <v>106</v>
      </c>
      <c r="AL8" s="27" t="s">
        <v>107</v>
      </c>
      <c r="AM8" s="27" t="s">
        <v>108</v>
      </c>
      <c r="AN8" s="37">
        <f>MIN(casesCPPM[[#This Row],[Manufacture Date]:[Installation Date]])</f>
        <v>45999.791666666701</v>
      </c>
      <c r="AO8" s="27">
        <f>IF(AND((casesCPPM[[#This Row],[Created On]]-casesCPPM[[#This Row],[Oldest Date]])&gt;90,casesCPPM[[#This Row],[Oldest Date]]&lt;&gt;""),0,casesCPPM[[#This Row],[Quantity]])</f>
        <v>1</v>
      </c>
      <c r="AP8" s="27" t="str">
        <f>IF(casesCPPM[[#This Row],[Brand]]="","",IF(casesCPPM[[#This Row],[Brand]]&lt;&gt;"Falcon",casesCPPM[[#This Row],[Brand]],IF(casesCPPM[[#This Row],[Category]]&lt;&gt;"Dctl",casesCPPM[[#This Row],[Brand]]&amp;" - "&amp;casesCPPM[[#This Row],[Category]],casesCPPM[[#This Row],[Brand]]&amp;" - Closer")))</f>
        <v>Von Duprin</v>
      </c>
      <c r="AQ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Dogging Issue</v>
      </c>
      <c r="AS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Cannot Dog Device</v>
      </c>
      <c r="AT8" s="27" t="str">
        <f>TEXT(casesCPPM[[#This Row],[Created On]],"yyyy / mm")</f>
        <v>2026 / 02</v>
      </c>
      <c r="AU8" s="27" t="str">
        <f>casesCPPM[[#This Row],[Interaction Type]]</f>
        <v>Return / Replace / Scrap</v>
      </c>
      <c r="AV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 s="27" t="str" cm="1">
        <f t="array" ref="AW8">IF(NOT(ISERROR(FIND("Reader",casesCPPM[[#This Row],[Series4]]))),"Reader",IF(SUMPRODUCT(--ISNUMBER(SEARCH({"card","credential","ibutton"},casesCPPM[[#This Row],[Series4]])))&gt;0,"Card","Unknown"))</f>
        <v>Unknown</v>
      </c>
    </row>
    <row r="9" spans="1:49" hidden="1" x14ac:dyDescent="0.25">
      <c r="A9" s="26">
        <v>46076.557256944398</v>
      </c>
      <c r="B9" s="27" t="s">
        <v>109</v>
      </c>
      <c r="C9" s="27" t="s">
        <v>87</v>
      </c>
      <c r="D9" s="27" t="s">
        <v>88</v>
      </c>
      <c r="E9" s="27" t="s">
        <v>110</v>
      </c>
      <c r="F9" s="27"/>
      <c r="G9" s="27"/>
      <c r="H9" s="27" t="s">
        <v>12</v>
      </c>
      <c r="I9" s="27" t="s">
        <v>111</v>
      </c>
      <c r="J9" s="27" t="s">
        <v>112</v>
      </c>
      <c r="K9" s="27" t="s">
        <v>33</v>
      </c>
      <c r="L9" s="27" t="s">
        <v>113</v>
      </c>
      <c r="M9" s="27" t="s">
        <v>114</v>
      </c>
      <c r="N9" s="28" t="s">
        <v>115</v>
      </c>
      <c r="O9" s="27" t="s">
        <v>116</v>
      </c>
      <c r="P9" s="27" t="s">
        <v>117</v>
      </c>
      <c r="Q9" s="28">
        <v>1</v>
      </c>
      <c r="R9" s="27" t="s">
        <v>12</v>
      </c>
      <c r="S9" s="27" t="s">
        <v>111</v>
      </c>
      <c r="T9" s="27" t="s">
        <v>118</v>
      </c>
      <c r="U9" s="27" t="s">
        <v>33</v>
      </c>
      <c r="V9" s="27">
        <v>10</v>
      </c>
      <c r="W9" s="27" t="s">
        <v>119</v>
      </c>
      <c r="X9" s="27" t="s">
        <v>120</v>
      </c>
      <c r="Y9" s="27"/>
      <c r="Z9" s="27" t="s">
        <v>101</v>
      </c>
      <c r="AA9" s="27"/>
      <c r="AB9" s="27" t="s">
        <v>121</v>
      </c>
      <c r="AC9" s="28"/>
      <c r="AD9" s="27"/>
      <c r="AE9" s="37"/>
      <c r="AF9" s="37">
        <v>46069.791666666701</v>
      </c>
      <c r="AG9" s="37"/>
      <c r="AH9" s="27"/>
      <c r="AI9" s="27" t="s">
        <v>104</v>
      </c>
      <c r="AJ9" s="27" t="s">
        <v>105</v>
      </c>
      <c r="AK9" s="27" t="s">
        <v>106</v>
      </c>
      <c r="AL9" s="27" t="s">
        <v>122</v>
      </c>
      <c r="AM9" s="27" t="s">
        <v>108</v>
      </c>
      <c r="AN9" s="37">
        <f>MIN(casesCPPM[[#This Row],[Manufacture Date]:[Installation Date]])</f>
        <v>46069.791666666701</v>
      </c>
      <c r="AO9" s="27">
        <f>IF(AND((casesCPPM[[#This Row],[Created On]]-casesCPPM[[#This Row],[Oldest Date]])&gt;90,casesCPPM[[#This Row],[Oldest Date]]&lt;&gt;""),0,casesCPPM[[#This Row],[Quantity]])</f>
        <v>10</v>
      </c>
      <c r="AP9" s="27" t="str">
        <f>IF(casesCPPM[[#This Row],[Brand]]="","",IF(casesCPPM[[#This Row],[Brand]]&lt;&gt;"Falcon",casesCPPM[[#This Row],[Brand]],IF(casesCPPM[[#This Row],[Category]]&lt;&gt;"Dctl",casesCPPM[[#This Row],[Brand]]&amp;" - "&amp;casesCPPM[[#This Row],[Category]],casesCPPM[[#This Row],[Brand]]&amp;" - Closer")))</f>
        <v>Ives / Gj Commercial</v>
      </c>
      <c r="AQ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 s="27" t="str">
        <f>TEXT(casesCPPM[[#This Row],[Created On]],"yyyy / mm")</f>
        <v>2026 / 02</v>
      </c>
      <c r="AU9" s="27" t="str">
        <f>casesCPPM[[#This Row],[Interaction Type]]</f>
        <v>Return / Replace / Scrap</v>
      </c>
      <c r="AV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 s="27" t="str" cm="1">
        <f t="array" ref="AW9">IF(NOT(ISERROR(FIND("Reader",casesCPPM[[#This Row],[Series4]]))),"Reader",IF(SUMPRODUCT(--ISNUMBER(SEARCH({"card","credential","ibutton"},casesCPPM[[#This Row],[Series4]])))&gt;0,"Card","Unknown"))</f>
        <v>Unknown</v>
      </c>
    </row>
    <row r="10" spans="1:49" hidden="1" x14ac:dyDescent="0.25">
      <c r="A10" s="26">
        <v>46076.557256944398</v>
      </c>
      <c r="B10" s="27" t="s">
        <v>109</v>
      </c>
      <c r="C10" s="27" t="s">
        <v>87</v>
      </c>
      <c r="D10" s="27" t="s">
        <v>88</v>
      </c>
      <c r="E10" s="27" t="s">
        <v>110</v>
      </c>
      <c r="F10" s="27"/>
      <c r="G10" s="27"/>
      <c r="H10" s="27" t="s">
        <v>12</v>
      </c>
      <c r="I10" s="27" t="s">
        <v>111</v>
      </c>
      <c r="J10" s="27" t="s">
        <v>112</v>
      </c>
      <c r="K10" s="27" t="s">
        <v>33</v>
      </c>
      <c r="L10" s="27" t="s">
        <v>113</v>
      </c>
      <c r="M10" s="27" t="s">
        <v>114</v>
      </c>
      <c r="N10" s="28" t="s">
        <v>115</v>
      </c>
      <c r="O10" s="27" t="s">
        <v>116</v>
      </c>
      <c r="P10" s="27" t="s">
        <v>117</v>
      </c>
      <c r="Q10" s="28">
        <v>2</v>
      </c>
      <c r="R10" s="27" t="s">
        <v>12</v>
      </c>
      <c r="S10" s="27" t="s">
        <v>111</v>
      </c>
      <c r="T10" s="27" t="s">
        <v>118</v>
      </c>
      <c r="U10" s="27" t="s">
        <v>33</v>
      </c>
      <c r="V10" s="27">
        <v>7</v>
      </c>
      <c r="W10" s="27" t="s">
        <v>119</v>
      </c>
      <c r="X10" s="27" t="s">
        <v>120</v>
      </c>
      <c r="Y10" s="27"/>
      <c r="Z10" s="27" t="s">
        <v>101</v>
      </c>
      <c r="AA10" s="27"/>
      <c r="AB10" s="27" t="s">
        <v>121</v>
      </c>
      <c r="AC10" s="28"/>
      <c r="AD10" s="27"/>
      <c r="AE10" s="37"/>
      <c r="AF10" s="37">
        <v>46069.791666666701</v>
      </c>
      <c r="AG10" s="37"/>
      <c r="AH10" s="27"/>
      <c r="AI10" s="27" t="s">
        <v>104</v>
      </c>
      <c r="AJ10" s="27" t="s">
        <v>105</v>
      </c>
      <c r="AK10" s="27" t="s">
        <v>106</v>
      </c>
      <c r="AL10" s="27" t="s">
        <v>122</v>
      </c>
      <c r="AM10" s="27" t="s">
        <v>108</v>
      </c>
      <c r="AN10" s="37">
        <f>MIN(casesCPPM[[#This Row],[Manufacture Date]:[Installation Date]])</f>
        <v>46069.791666666701</v>
      </c>
      <c r="AO10" s="27">
        <f>IF(AND((casesCPPM[[#This Row],[Created On]]-casesCPPM[[#This Row],[Oldest Date]])&gt;90,casesCPPM[[#This Row],[Oldest Date]]&lt;&gt;""),0,casesCPPM[[#This Row],[Quantity]])</f>
        <v>7</v>
      </c>
      <c r="AP10" s="27" t="str">
        <f>IF(casesCPPM[[#This Row],[Brand]]="","",IF(casesCPPM[[#This Row],[Brand]]&lt;&gt;"Falcon",casesCPPM[[#This Row],[Brand]],IF(casesCPPM[[#This Row],[Category]]&lt;&gt;"Dctl",casesCPPM[[#This Row],[Brand]]&amp;" - "&amp;casesCPPM[[#This Row],[Category]],casesCPPM[[#This Row],[Brand]]&amp;" - Closer")))</f>
        <v>Ives / Gj Commercial</v>
      </c>
      <c r="AQ1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1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 s="27" t="str">
        <f>TEXT(casesCPPM[[#This Row],[Created On]],"yyyy / mm")</f>
        <v>2026 / 02</v>
      </c>
      <c r="AU10" s="27" t="str">
        <f>casesCPPM[[#This Row],[Interaction Type]]</f>
        <v>Return / Replace / Scrap</v>
      </c>
      <c r="AV1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 s="27" t="str" cm="1">
        <f t="array" ref="AW10">IF(NOT(ISERROR(FIND("Reader",casesCPPM[[#This Row],[Series4]]))),"Reader",IF(SUMPRODUCT(--ISNUMBER(SEARCH({"card","credential","ibutton"},casesCPPM[[#This Row],[Series4]])))&gt;0,"Card","Unknown"))</f>
        <v>Unknown</v>
      </c>
    </row>
    <row r="11" spans="1:49" hidden="1" x14ac:dyDescent="0.25">
      <c r="A11" s="26">
        <v>46076.328379629602</v>
      </c>
      <c r="B11" s="27" t="s">
        <v>147</v>
      </c>
      <c r="C11" s="27" t="s">
        <v>87</v>
      </c>
      <c r="D11" s="27" t="s">
        <v>88</v>
      </c>
      <c r="E11" s="27" t="s">
        <v>110</v>
      </c>
      <c r="F11" s="27"/>
      <c r="G11" s="27"/>
      <c r="H11" s="27" t="s">
        <v>17</v>
      </c>
      <c r="I11" s="27" t="s">
        <v>148</v>
      </c>
      <c r="J11" s="27" t="s">
        <v>149</v>
      </c>
      <c r="K11" s="27" t="s">
        <v>35</v>
      </c>
      <c r="L11" s="27" t="s">
        <v>150</v>
      </c>
      <c r="M11" s="27" t="s">
        <v>151</v>
      </c>
      <c r="N11" s="28" t="s">
        <v>152</v>
      </c>
      <c r="O11" s="27" t="s">
        <v>153</v>
      </c>
      <c r="P11" s="27" t="s">
        <v>154</v>
      </c>
      <c r="Q11" s="28">
        <v>1</v>
      </c>
      <c r="R11" s="27" t="s">
        <v>17</v>
      </c>
      <c r="S11" s="27" t="s">
        <v>148</v>
      </c>
      <c r="T11" s="27" t="s">
        <v>149</v>
      </c>
      <c r="U11" s="27" t="s">
        <v>35</v>
      </c>
      <c r="V11" s="27">
        <v>2</v>
      </c>
      <c r="W11" s="27" t="s">
        <v>155</v>
      </c>
      <c r="X11" s="27" t="s">
        <v>156</v>
      </c>
      <c r="Y11" s="27"/>
      <c r="Z11" s="27" t="s">
        <v>101</v>
      </c>
      <c r="AA11" s="27"/>
      <c r="AB11" s="27" t="s">
        <v>157</v>
      </c>
      <c r="AC11" s="28"/>
      <c r="AD11" s="27"/>
      <c r="AE11" s="37"/>
      <c r="AF11" s="37">
        <v>46061.791666666701</v>
      </c>
      <c r="AG11" s="37"/>
      <c r="AH11" s="27"/>
      <c r="AI11" s="27" t="s">
        <v>104</v>
      </c>
      <c r="AJ11" s="27" t="s">
        <v>105</v>
      </c>
      <c r="AK11" s="27" t="s">
        <v>158</v>
      </c>
      <c r="AL11" s="27" t="s">
        <v>158</v>
      </c>
      <c r="AM11" s="27" t="s">
        <v>159</v>
      </c>
      <c r="AN11" s="37">
        <f>MIN(casesCPPM[[#This Row],[Manufacture Date]:[Installation Date]])</f>
        <v>46061.791666666701</v>
      </c>
      <c r="AO11" s="27">
        <f>IF(AND((casesCPPM[[#This Row],[Created On]]-casesCPPM[[#This Row],[Oldest Date]])&gt;90,casesCPPM[[#This Row],[Oldest Date]]&lt;&gt;""),0,casesCPPM[[#This Row],[Quantity]])</f>
        <v>2</v>
      </c>
      <c r="AP11" s="27" t="str">
        <f>IF(casesCPPM[[#This Row],[Brand]]="","",IF(casesCPPM[[#This Row],[Brand]]&lt;&gt;"Falcon",casesCPPM[[#This Row],[Brand]],IF(casesCPPM[[#This Row],[Category]]&lt;&gt;"Dctl",casesCPPM[[#This Row],[Brand]]&amp;" - "&amp;casesCPPM[[#This Row],[Category]],casesCPPM[[#This Row],[Brand]]&amp;" - Closer")))</f>
        <v>Schlage Commercial</v>
      </c>
      <c r="AQ1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1" s="27" t="str">
        <f>TEXT(casesCPPM[[#This Row],[Created On]],"yyyy / mm")</f>
        <v>2026 / 02</v>
      </c>
      <c r="AU11" s="27" t="str">
        <f>casesCPPM[[#This Row],[Interaction Type]]</f>
        <v>Return / Replace / Scrap</v>
      </c>
      <c r="AV1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 s="27" t="str" cm="1">
        <f t="array" ref="AW11">IF(NOT(ISERROR(FIND("Reader",casesCPPM[[#This Row],[Series4]]))),"Reader",IF(SUMPRODUCT(--ISNUMBER(SEARCH({"card","credential","ibutton"},casesCPPM[[#This Row],[Series4]])))&gt;0,"Card","Unknown"))</f>
        <v>Unknown</v>
      </c>
    </row>
    <row r="12" spans="1:49" hidden="1" x14ac:dyDescent="0.25">
      <c r="A12" s="26">
        <v>46076.498368055603</v>
      </c>
      <c r="B12" s="27" t="s">
        <v>167</v>
      </c>
      <c r="C12" s="27" t="s">
        <v>87</v>
      </c>
      <c r="D12" s="27" t="s">
        <v>88</v>
      </c>
      <c r="E12" s="27" t="s">
        <v>89</v>
      </c>
      <c r="F12" s="27"/>
      <c r="G12" s="27" t="s">
        <v>168</v>
      </c>
      <c r="H12" s="27" t="s">
        <v>17</v>
      </c>
      <c r="I12" s="27" t="s">
        <v>148</v>
      </c>
      <c r="J12" s="27" t="s">
        <v>169</v>
      </c>
      <c r="K12" s="27" t="s">
        <v>35</v>
      </c>
      <c r="L12" s="27" t="s">
        <v>170</v>
      </c>
      <c r="M12" s="27" t="s">
        <v>171</v>
      </c>
      <c r="N12" s="28" t="s">
        <v>172</v>
      </c>
      <c r="O12" s="27" t="s">
        <v>173</v>
      </c>
      <c r="P12" s="27" t="s">
        <v>174</v>
      </c>
      <c r="Q12" s="28">
        <v>1</v>
      </c>
      <c r="R12" s="27" t="s">
        <v>17</v>
      </c>
      <c r="S12" s="27" t="s">
        <v>148</v>
      </c>
      <c r="T12" s="27" t="s">
        <v>169</v>
      </c>
      <c r="U12" s="27" t="s">
        <v>35</v>
      </c>
      <c r="V12" s="27">
        <v>1</v>
      </c>
      <c r="W12" s="27" t="s">
        <v>98</v>
      </c>
      <c r="X12" s="27" t="s">
        <v>175</v>
      </c>
      <c r="Y12" s="27"/>
      <c r="Z12" s="27" t="s">
        <v>101</v>
      </c>
      <c r="AA12" s="27"/>
      <c r="AB12" s="27" t="s">
        <v>176</v>
      </c>
      <c r="AC12" s="28" t="s">
        <v>177</v>
      </c>
      <c r="AD12" s="27"/>
      <c r="AE12" s="37"/>
      <c r="AF12" s="37">
        <v>45893.833333333299</v>
      </c>
      <c r="AG12" s="37"/>
      <c r="AH12" s="27"/>
      <c r="AI12" s="27" t="s">
        <v>178</v>
      </c>
      <c r="AJ12" s="27" t="s">
        <v>134</v>
      </c>
      <c r="AK12" s="27" t="s">
        <v>179</v>
      </c>
      <c r="AL12" s="27" t="s">
        <v>180</v>
      </c>
      <c r="AM12" s="27" t="s">
        <v>108</v>
      </c>
      <c r="AN12" s="37">
        <f>MIN(casesCPPM[[#This Row],[Manufacture Date]:[Installation Date]])</f>
        <v>45893.833333333299</v>
      </c>
      <c r="AO12" s="27">
        <f>IF(AND((casesCPPM[[#This Row],[Created On]]-casesCPPM[[#This Row],[Oldest Date]])&gt;90,casesCPPM[[#This Row],[Oldest Date]]&lt;&gt;""),0,casesCPPM[[#This Row],[Quantity]])</f>
        <v>0</v>
      </c>
      <c r="AP12" s="27" t="str">
        <f>IF(casesCPPM[[#This Row],[Brand]]="","",IF(casesCPPM[[#This Row],[Brand]]&lt;&gt;"Falcon",casesCPPM[[#This Row],[Brand]],IF(casesCPPM[[#This Row],[Category]]&lt;&gt;"Dctl",casesCPPM[[#This Row],[Brand]]&amp;" - "&amp;casesCPPM[[#This Row],[Category]],casesCPPM[[#This Row],[Brand]]&amp;" - Closer")))</f>
        <v>Schlage Commercial</v>
      </c>
      <c r="AQ1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1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 s="27" t="str">
        <f>TEXT(casesCPPM[[#This Row],[Created On]],"yyyy / mm")</f>
        <v>2026 / 02</v>
      </c>
      <c r="AU12" s="27" t="str">
        <f>casesCPPM[[#This Row],[Interaction Type]]</f>
        <v>Return / Replace / Scrap</v>
      </c>
      <c r="AV1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 s="27" t="str" cm="1">
        <f t="array" ref="AW12">IF(NOT(ISERROR(FIND("Reader",casesCPPM[[#This Row],[Series4]]))),"Reader",IF(SUMPRODUCT(--ISNUMBER(SEARCH({"card","credential","ibutton"},casesCPPM[[#This Row],[Series4]])))&gt;0,"Card","Unknown"))</f>
        <v>Unknown</v>
      </c>
    </row>
    <row r="13" spans="1:49" hidden="1" x14ac:dyDescent="0.25">
      <c r="A13" s="26">
        <v>46076.569849537002</v>
      </c>
      <c r="B13" s="27" t="s">
        <v>181</v>
      </c>
      <c r="C13" s="27" t="s">
        <v>87</v>
      </c>
      <c r="D13" s="27" t="s">
        <v>88</v>
      </c>
      <c r="E13" s="27" t="s">
        <v>89</v>
      </c>
      <c r="F13" s="27"/>
      <c r="G13" s="27" t="s">
        <v>168</v>
      </c>
      <c r="H13" s="27" t="s">
        <v>14</v>
      </c>
      <c r="I13" s="27" t="s">
        <v>182</v>
      </c>
      <c r="J13" s="27" t="s">
        <v>183</v>
      </c>
      <c r="K13" s="27" t="s">
        <v>34</v>
      </c>
      <c r="L13" s="27" t="s">
        <v>184</v>
      </c>
      <c r="M13" s="27" t="s">
        <v>185</v>
      </c>
      <c r="N13" s="28" t="s">
        <v>186</v>
      </c>
      <c r="O13" s="27"/>
      <c r="P13" s="27"/>
      <c r="Q13" s="28"/>
      <c r="R13" s="27" t="s">
        <v>14</v>
      </c>
      <c r="S13" s="27" t="s">
        <v>182</v>
      </c>
      <c r="T13" s="27" t="s">
        <v>183</v>
      </c>
      <c r="U13" s="27" t="s">
        <v>34</v>
      </c>
      <c r="V13" s="27">
        <v>2</v>
      </c>
      <c r="W13" s="27" t="s">
        <v>187</v>
      </c>
      <c r="X13" s="27" t="s">
        <v>188</v>
      </c>
      <c r="Y13" s="27"/>
      <c r="Z13" s="27" t="s">
        <v>101</v>
      </c>
      <c r="AA13" s="27"/>
      <c r="AB13" s="27" t="s">
        <v>189</v>
      </c>
      <c r="AC13" s="28" t="s">
        <v>190</v>
      </c>
      <c r="AD13" s="27"/>
      <c r="AE13" s="37"/>
      <c r="AF13" s="37">
        <v>42308.833333333299</v>
      </c>
      <c r="AG13" s="37"/>
      <c r="AH13" s="27"/>
      <c r="AI13" s="27" t="s">
        <v>104</v>
      </c>
      <c r="AJ13" s="27" t="s">
        <v>105</v>
      </c>
      <c r="AK13" s="27" t="s">
        <v>191</v>
      </c>
      <c r="AL13" s="27" t="s">
        <v>192</v>
      </c>
      <c r="AM13" s="27" t="s">
        <v>108</v>
      </c>
      <c r="AN13" s="37">
        <f>MIN(casesCPPM[[#This Row],[Manufacture Date]:[Installation Date]])</f>
        <v>42308.833333333299</v>
      </c>
      <c r="AO13" s="27">
        <f>IF(AND((casesCPPM[[#This Row],[Created On]]-casesCPPM[[#This Row],[Oldest Date]])&gt;90,casesCPPM[[#This Row],[Oldest Date]]&lt;&gt;""),0,casesCPPM[[#This Row],[Quantity]])</f>
        <v>0</v>
      </c>
      <c r="AP13" s="27" t="str">
        <f>IF(casesCPPM[[#This Row],[Brand]]="","",IF(casesCPPM[[#This Row],[Brand]]&lt;&gt;"Falcon",casesCPPM[[#This Row],[Brand]],IF(casesCPPM[[#This Row],[Category]]&lt;&gt;"Dctl",casesCPPM[[#This Row],[Brand]]&amp;" - "&amp;casesCPPM[[#This Row],[Category]],casesCPPM[[#This Row],[Brand]]&amp;" - Closer")))</f>
        <v>Lcn</v>
      </c>
      <c r="AQ1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1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Rust / Corrosion</v>
      </c>
      <c r="AS1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 s="27" t="str">
        <f>TEXT(casesCPPM[[#This Row],[Created On]],"yyyy / mm")</f>
        <v>2026 / 02</v>
      </c>
      <c r="AU13" s="27" t="str">
        <f>casesCPPM[[#This Row],[Interaction Type]]</f>
        <v>Return / Replace / Scrap</v>
      </c>
      <c r="AV1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 s="27" t="str" cm="1">
        <f t="array" ref="AW13">IF(NOT(ISERROR(FIND("Reader",casesCPPM[[#This Row],[Series4]]))),"Reader",IF(SUMPRODUCT(--ISNUMBER(SEARCH({"card","credential","ibutton"},casesCPPM[[#This Row],[Series4]])))&gt;0,"Card","Unknown"))</f>
        <v>Unknown</v>
      </c>
    </row>
    <row r="14" spans="1:49" hidden="1" x14ac:dyDescent="0.25">
      <c r="A14" s="26">
        <v>46077.620208333297</v>
      </c>
      <c r="B14" s="27" t="s">
        <v>259</v>
      </c>
      <c r="C14" s="27" t="s">
        <v>87</v>
      </c>
      <c r="D14" s="27" t="s">
        <v>88</v>
      </c>
      <c r="E14" s="27" t="s">
        <v>89</v>
      </c>
      <c r="F14" s="27"/>
      <c r="G14" s="27" t="s">
        <v>90</v>
      </c>
      <c r="H14" s="27" t="s">
        <v>17</v>
      </c>
      <c r="I14" s="27" t="s">
        <v>148</v>
      </c>
      <c r="J14" s="27" t="s">
        <v>149</v>
      </c>
      <c r="K14" s="27" t="s">
        <v>35</v>
      </c>
      <c r="L14" s="27" t="s">
        <v>260</v>
      </c>
      <c r="M14" s="27" t="s">
        <v>261</v>
      </c>
      <c r="N14" s="28" t="s">
        <v>262</v>
      </c>
      <c r="O14" s="27" t="s">
        <v>263</v>
      </c>
      <c r="P14" s="27" t="s">
        <v>264</v>
      </c>
      <c r="Q14" s="28">
        <v>3</v>
      </c>
      <c r="R14" s="27" t="s">
        <v>17</v>
      </c>
      <c r="S14" s="27" t="s">
        <v>148</v>
      </c>
      <c r="T14" s="27" t="s">
        <v>265</v>
      </c>
      <c r="U14" s="27" t="s">
        <v>35</v>
      </c>
      <c r="V14" s="27">
        <v>1</v>
      </c>
      <c r="W14" s="27" t="s">
        <v>266</v>
      </c>
      <c r="X14" s="27" t="s">
        <v>175</v>
      </c>
      <c r="Y14" s="27" t="s">
        <v>267</v>
      </c>
      <c r="Z14" s="27" t="s">
        <v>101</v>
      </c>
      <c r="AA14" s="27"/>
      <c r="AB14" s="27" t="s">
        <v>268</v>
      </c>
      <c r="AC14" s="28" t="s">
        <v>269</v>
      </c>
      <c r="AD14" s="27"/>
      <c r="AE14" s="37"/>
      <c r="AF14" s="37">
        <v>45902.833333333299</v>
      </c>
      <c r="AG14" s="37"/>
      <c r="AH14" s="27"/>
      <c r="AI14" s="27" t="s">
        <v>104</v>
      </c>
      <c r="AJ14" s="27" t="s">
        <v>105</v>
      </c>
      <c r="AK14" s="27" t="s">
        <v>106</v>
      </c>
      <c r="AL14" s="27" t="s">
        <v>270</v>
      </c>
      <c r="AM14" s="27" t="s">
        <v>108</v>
      </c>
      <c r="AN14" s="37">
        <f>MIN(casesCPPM[[#This Row],[Manufacture Date]:[Installation Date]])</f>
        <v>45902.833333333299</v>
      </c>
      <c r="AO14" s="27">
        <f>IF(AND((casesCPPM[[#This Row],[Created On]]-casesCPPM[[#This Row],[Oldest Date]])&gt;90,casesCPPM[[#This Row],[Oldest Date]]&lt;&gt;""),0,casesCPPM[[#This Row],[Quantity]])</f>
        <v>0</v>
      </c>
      <c r="AP14" s="27" t="str">
        <f>IF(casesCPPM[[#This Row],[Brand]]="","",IF(casesCPPM[[#This Row],[Brand]]&lt;&gt;"Falcon",casesCPPM[[#This Row],[Brand]],IF(casesCPPM[[#This Row],[Category]]&lt;&gt;"Dctl",casesCPPM[[#This Row],[Brand]]&amp;" - "&amp;casesCPPM[[#This Row],[Category]],casesCPPM[[#This Row],[Brand]]&amp;" - Closer")))</f>
        <v>Schlage Commercial</v>
      </c>
      <c r="AQ1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1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14" s="27" t="str">
        <f>TEXT(casesCPPM[[#This Row],[Created On]],"yyyy / mm")</f>
        <v>2026 / 02</v>
      </c>
      <c r="AU14" s="27" t="str">
        <f>casesCPPM[[#This Row],[Interaction Type]]</f>
        <v>Return / Replace / Scrap</v>
      </c>
      <c r="AV1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 s="27" t="str" cm="1">
        <f t="array" ref="AW14">IF(NOT(ISERROR(FIND("Reader",casesCPPM[[#This Row],[Series4]]))),"Reader",IF(SUMPRODUCT(--ISNUMBER(SEARCH({"card","credential","ibutton"},casesCPPM[[#This Row],[Series4]])))&gt;0,"Card","Unknown"))</f>
        <v>Unknown</v>
      </c>
    </row>
    <row r="15" spans="1:49" hidden="1" x14ac:dyDescent="0.25">
      <c r="A15" s="26">
        <v>46077.745023148098</v>
      </c>
      <c r="B15" s="27" t="s">
        <v>271</v>
      </c>
      <c r="C15" s="27" t="s">
        <v>87</v>
      </c>
      <c r="D15" s="27" t="s">
        <v>88</v>
      </c>
      <c r="E15" s="27" t="s">
        <v>89</v>
      </c>
      <c r="F15" s="27"/>
      <c r="G15" s="27" t="s">
        <v>168</v>
      </c>
      <c r="H15" s="27" t="s">
        <v>21</v>
      </c>
      <c r="I15" s="27" t="s">
        <v>272</v>
      </c>
      <c r="J15" s="27" t="s">
        <v>273</v>
      </c>
      <c r="K15" s="27" t="s">
        <v>35</v>
      </c>
      <c r="L15" s="27" t="s">
        <v>274</v>
      </c>
      <c r="M15" s="27" t="s">
        <v>275</v>
      </c>
      <c r="N15" s="28" t="s">
        <v>276</v>
      </c>
      <c r="O15" s="27" t="s">
        <v>277</v>
      </c>
      <c r="P15" s="27" t="s">
        <v>278</v>
      </c>
      <c r="Q15" s="28"/>
      <c r="R15" s="27" t="s">
        <v>21</v>
      </c>
      <c r="S15" s="27" t="s">
        <v>272</v>
      </c>
      <c r="T15" s="27" t="s">
        <v>273</v>
      </c>
      <c r="U15" s="27" t="s">
        <v>35</v>
      </c>
      <c r="V15" s="27">
        <v>1</v>
      </c>
      <c r="W15" s="27" t="s">
        <v>266</v>
      </c>
      <c r="X15" s="27" t="s">
        <v>279</v>
      </c>
      <c r="Y15" s="27" t="s">
        <v>280</v>
      </c>
      <c r="Z15" s="27" t="s">
        <v>101</v>
      </c>
      <c r="AA15" s="27"/>
      <c r="AB15" s="27" t="s">
        <v>281</v>
      </c>
      <c r="AC15" s="28" t="s">
        <v>282</v>
      </c>
      <c r="AD15" s="27"/>
      <c r="AE15" s="37"/>
      <c r="AF15" s="37">
        <v>45687.791666666701</v>
      </c>
      <c r="AG15" s="37"/>
      <c r="AH15" s="27"/>
      <c r="AI15" s="27" t="s">
        <v>178</v>
      </c>
      <c r="AJ15" s="27" t="s">
        <v>134</v>
      </c>
      <c r="AK15" s="27" t="s">
        <v>283</v>
      </c>
      <c r="AL15" s="27" t="s">
        <v>146</v>
      </c>
      <c r="AM15" s="27" t="s">
        <v>108</v>
      </c>
      <c r="AN15" s="37">
        <f>MIN(casesCPPM[[#This Row],[Manufacture Date]:[Installation Date]])</f>
        <v>45687.791666666701</v>
      </c>
      <c r="AO15" s="27">
        <f>IF(AND((casesCPPM[[#This Row],[Created On]]-casesCPPM[[#This Row],[Oldest Date]])&gt;90,casesCPPM[[#This Row],[Oldest Date]]&lt;&gt;""),0,casesCPPM[[#This Row],[Quantity]])</f>
        <v>0</v>
      </c>
      <c r="AP15" s="27" t="str">
        <f>IF(casesCPPM[[#This Row],[Brand]]="","",IF(casesCPPM[[#This Row],[Brand]]&lt;&gt;"Falcon",casesCPPM[[#This Row],[Brand]],IF(casesCPPM[[#This Row],[Category]]&lt;&gt;"Dctl",casesCPPM[[#This Row],[Brand]]&amp;" - "&amp;casesCPPM[[#This Row],[Category]],casesCPPM[[#This Row],[Brand]]&amp;" - Closer")))</f>
        <v>Schlage System Components</v>
      </c>
      <c r="AQ1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1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Wi-Fi / IP Failure</v>
      </c>
      <c r="AT15" s="27" t="str">
        <f>TEXT(casesCPPM[[#This Row],[Created On]],"yyyy / mm")</f>
        <v>2026 / 02</v>
      </c>
      <c r="AU15" s="27" t="str">
        <f>casesCPPM[[#This Row],[Interaction Type]]</f>
        <v>Return / Replace / Scrap</v>
      </c>
      <c r="AV1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 s="27" t="str" cm="1">
        <f t="array" ref="AW15">IF(NOT(ISERROR(FIND("Reader",casesCPPM[[#This Row],[Series4]]))),"Reader",IF(SUMPRODUCT(--ISNUMBER(SEARCH({"card","credential","ibutton"},casesCPPM[[#This Row],[Series4]])))&gt;0,"Card","Unknown"))</f>
        <v>Unknown</v>
      </c>
    </row>
    <row r="16" spans="1:49" hidden="1" x14ac:dyDescent="0.25">
      <c r="A16" s="26">
        <v>46078.756226851903</v>
      </c>
      <c r="B16" s="27" t="s">
        <v>371</v>
      </c>
      <c r="C16" s="27" t="s">
        <v>87</v>
      </c>
      <c r="D16" s="27" t="s">
        <v>88</v>
      </c>
      <c r="E16" s="27" t="s">
        <v>89</v>
      </c>
      <c r="F16" s="27"/>
      <c r="G16" s="27" t="s">
        <v>90</v>
      </c>
      <c r="H16" s="27" t="s">
        <v>12</v>
      </c>
      <c r="I16" s="27" t="s">
        <v>111</v>
      </c>
      <c r="J16" s="27" t="s">
        <v>372</v>
      </c>
      <c r="K16" s="27" t="s">
        <v>33</v>
      </c>
      <c r="L16" s="27" t="s">
        <v>373</v>
      </c>
      <c r="M16" s="27" t="s">
        <v>374</v>
      </c>
      <c r="N16" s="28" t="s">
        <v>375</v>
      </c>
      <c r="O16" s="27" t="s">
        <v>376</v>
      </c>
      <c r="P16" s="27" t="s">
        <v>377</v>
      </c>
      <c r="Q16" s="28">
        <v>1</v>
      </c>
      <c r="R16" s="27" t="s">
        <v>12</v>
      </c>
      <c r="S16" s="27" t="s">
        <v>111</v>
      </c>
      <c r="T16" s="27" t="s">
        <v>112</v>
      </c>
      <c r="U16" s="27" t="s">
        <v>33</v>
      </c>
      <c r="V16" s="27">
        <v>1</v>
      </c>
      <c r="W16" s="27" t="s">
        <v>378</v>
      </c>
      <c r="X16" s="27" t="s">
        <v>379</v>
      </c>
      <c r="Y16" s="27"/>
      <c r="Z16" s="27" t="s">
        <v>285</v>
      </c>
      <c r="AA16" s="27"/>
      <c r="AB16" s="27" t="s">
        <v>380</v>
      </c>
      <c r="AC16" s="28" t="s">
        <v>381</v>
      </c>
      <c r="AD16" s="27"/>
      <c r="AE16" s="37"/>
      <c r="AF16" s="37">
        <v>46057.791666666701</v>
      </c>
      <c r="AG16" s="37"/>
      <c r="AH16" s="27"/>
      <c r="AI16" s="27" t="s">
        <v>104</v>
      </c>
      <c r="AJ16" s="27" t="s">
        <v>105</v>
      </c>
      <c r="AK16" s="27" t="s">
        <v>106</v>
      </c>
      <c r="AL16" s="27" t="s">
        <v>382</v>
      </c>
      <c r="AM16" s="27" t="s">
        <v>108</v>
      </c>
      <c r="AN16" s="37">
        <f>MIN(casesCPPM[[#This Row],[Manufacture Date]:[Installation Date]])</f>
        <v>46057.791666666701</v>
      </c>
      <c r="AO16" s="27">
        <f>IF(AND((casesCPPM[[#This Row],[Created On]]-casesCPPM[[#This Row],[Oldest Date]])&gt;90,casesCPPM[[#This Row],[Oldest Date]]&lt;&gt;""),0,casesCPPM[[#This Row],[Quantity]])</f>
        <v>1</v>
      </c>
      <c r="AP16" s="27" t="str">
        <f>IF(casesCPPM[[#This Row],[Brand]]="","",IF(casesCPPM[[#This Row],[Brand]]&lt;&gt;"Falcon",casesCPPM[[#This Row],[Brand]],IF(casesCPPM[[#This Row],[Category]]&lt;&gt;"Dctl",casesCPPM[[#This Row],[Brand]]&amp;" - "&amp;casesCPPM[[#This Row],[Category]],casesCPPM[[#This Row],[Brand]]&amp;" - Closer")))</f>
        <v>Ives / Gj Commercial</v>
      </c>
      <c r="AQ1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1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1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 s="27" t="str">
        <f>TEXT(casesCPPM[[#This Row],[Created On]],"yyyy / mm")</f>
        <v>2026 / 02</v>
      </c>
      <c r="AU16" s="27" t="str">
        <f>casesCPPM[[#This Row],[Interaction Type]]</f>
        <v>Return / Replace / Scrap</v>
      </c>
      <c r="AV1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 s="27" t="str" cm="1">
        <f t="array" ref="AW16">IF(NOT(ISERROR(FIND("Reader",casesCPPM[[#This Row],[Series4]]))),"Reader",IF(SUMPRODUCT(--ISNUMBER(SEARCH({"card","credential","ibutton"},casesCPPM[[#This Row],[Series4]])))&gt;0,"Card","Unknown"))</f>
        <v>Unknown</v>
      </c>
    </row>
    <row r="17" spans="1:49" hidden="1" x14ac:dyDescent="0.25">
      <c r="A17" s="26">
        <v>46079.334872685198</v>
      </c>
      <c r="B17" s="27" t="s">
        <v>383</v>
      </c>
      <c r="C17" s="27" t="s">
        <v>87</v>
      </c>
      <c r="D17" s="27" t="s">
        <v>88</v>
      </c>
      <c r="E17" s="27" t="s">
        <v>110</v>
      </c>
      <c r="F17" s="27"/>
      <c r="G17" s="27"/>
      <c r="H17" s="27" t="s">
        <v>12</v>
      </c>
      <c r="I17" s="27" t="s">
        <v>111</v>
      </c>
      <c r="J17" s="27" t="s">
        <v>350</v>
      </c>
      <c r="K17" s="27" t="s">
        <v>33</v>
      </c>
      <c r="L17" s="27" t="s">
        <v>384</v>
      </c>
      <c r="M17" s="27" t="s">
        <v>385</v>
      </c>
      <c r="N17" s="28" t="s">
        <v>386</v>
      </c>
      <c r="O17" s="27" t="s">
        <v>387</v>
      </c>
      <c r="P17" s="27" t="s">
        <v>388</v>
      </c>
      <c r="Q17" s="28">
        <v>6</v>
      </c>
      <c r="R17" s="27" t="s">
        <v>12</v>
      </c>
      <c r="S17" s="27" t="s">
        <v>111</v>
      </c>
      <c r="T17" s="27" t="s">
        <v>350</v>
      </c>
      <c r="U17" s="27" t="s">
        <v>33</v>
      </c>
      <c r="V17" s="27">
        <v>1</v>
      </c>
      <c r="W17" s="27" t="s">
        <v>155</v>
      </c>
      <c r="X17" s="27" t="s">
        <v>156</v>
      </c>
      <c r="Y17" s="27"/>
      <c r="Z17" s="27" t="s">
        <v>101</v>
      </c>
      <c r="AA17" s="27"/>
      <c r="AB17" s="27" t="s">
        <v>389</v>
      </c>
      <c r="AC17" s="28" t="s">
        <v>390</v>
      </c>
      <c r="AD17" s="27"/>
      <c r="AE17" s="37"/>
      <c r="AF17" s="37">
        <v>46070.791666666701</v>
      </c>
      <c r="AG17" s="37"/>
      <c r="AH17" s="27"/>
      <c r="AI17" s="27" t="s">
        <v>104</v>
      </c>
      <c r="AJ17" s="27" t="s">
        <v>105</v>
      </c>
      <c r="AK17" s="27" t="s">
        <v>106</v>
      </c>
      <c r="AL17" s="27" t="s">
        <v>382</v>
      </c>
      <c r="AM17" s="27" t="s">
        <v>108</v>
      </c>
      <c r="AN17" s="37">
        <f>MIN(casesCPPM[[#This Row],[Manufacture Date]:[Installation Date]])</f>
        <v>46070.791666666701</v>
      </c>
      <c r="AO17" s="27">
        <f>IF(AND((casesCPPM[[#This Row],[Created On]]-casesCPPM[[#This Row],[Oldest Date]])&gt;90,casesCPPM[[#This Row],[Oldest Date]]&lt;&gt;""),0,casesCPPM[[#This Row],[Quantity]])</f>
        <v>1</v>
      </c>
      <c r="AP17" s="27" t="str">
        <f>IF(casesCPPM[[#This Row],[Brand]]="","",IF(casesCPPM[[#This Row],[Brand]]&lt;&gt;"Falcon",casesCPPM[[#This Row],[Brand]],IF(casesCPPM[[#This Row],[Category]]&lt;&gt;"Dctl",casesCPPM[[#This Row],[Brand]]&amp;" - "&amp;casesCPPM[[#This Row],[Category]],casesCPPM[[#This Row],[Brand]]&amp;" - Closer")))</f>
        <v>Ives / Gj Commercial</v>
      </c>
      <c r="AQ1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 s="27" t="str">
        <f>TEXT(casesCPPM[[#This Row],[Created On]],"yyyy / mm")</f>
        <v>2026 / 02</v>
      </c>
      <c r="AU17" s="27" t="str">
        <f>casesCPPM[[#This Row],[Interaction Type]]</f>
        <v>Return / Replace / Scrap</v>
      </c>
      <c r="AV1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 s="27" t="str" cm="1">
        <f t="array" ref="AW17">IF(NOT(ISERROR(FIND("Reader",casesCPPM[[#This Row],[Series4]]))),"Reader",IF(SUMPRODUCT(--ISNUMBER(SEARCH({"card","credential","ibutton"},casesCPPM[[#This Row],[Series4]])))&gt;0,"Card","Unknown"))</f>
        <v>Unknown</v>
      </c>
    </row>
    <row r="18" spans="1:49" hidden="1" x14ac:dyDescent="0.25">
      <c r="A18" s="26">
        <v>46079.389826388899</v>
      </c>
      <c r="B18" s="27" t="s">
        <v>391</v>
      </c>
      <c r="C18" s="27" t="s">
        <v>87</v>
      </c>
      <c r="D18" s="27" t="s">
        <v>88</v>
      </c>
      <c r="E18" s="27" t="s">
        <v>110</v>
      </c>
      <c r="F18" s="27"/>
      <c r="G18" s="27"/>
      <c r="H18" s="27" t="s">
        <v>12</v>
      </c>
      <c r="I18" s="27" t="s">
        <v>111</v>
      </c>
      <c r="J18" s="27" t="s">
        <v>350</v>
      </c>
      <c r="K18" s="27" t="s">
        <v>33</v>
      </c>
      <c r="L18" s="27" t="s">
        <v>392</v>
      </c>
      <c r="M18" s="27" t="s">
        <v>393</v>
      </c>
      <c r="N18" s="28" t="s">
        <v>394</v>
      </c>
      <c r="O18" s="27" t="s">
        <v>395</v>
      </c>
      <c r="P18" s="27" t="s">
        <v>396</v>
      </c>
      <c r="Q18" s="28">
        <v>1</v>
      </c>
      <c r="R18" s="27" t="s">
        <v>12</v>
      </c>
      <c r="S18" s="27" t="s">
        <v>111</v>
      </c>
      <c r="T18" s="27" t="s">
        <v>350</v>
      </c>
      <c r="U18" s="27" t="s">
        <v>33</v>
      </c>
      <c r="V18" s="27">
        <v>1</v>
      </c>
      <c r="W18" s="27" t="s">
        <v>155</v>
      </c>
      <c r="X18" s="27" t="s">
        <v>156</v>
      </c>
      <c r="Y18" s="27"/>
      <c r="Z18" s="27" t="s">
        <v>101</v>
      </c>
      <c r="AA18" s="27"/>
      <c r="AB18" s="27" t="s">
        <v>397</v>
      </c>
      <c r="AC18" s="28" t="s">
        <v>398</v>
      </c>
      <c r="AD18" s="27"/>
      <c r="AE18" s="37"/>
      <c r="AF18" s="37">
        <v>45992.791666666701</v>
      </c>
      <c r="AG18" s="37"/>
      <c r="AH18" s="27"/>
      <c r="AI18" s="27" t="s">
        <v>104</v>
      </c>
      <c r="AJ18" s="27" t="s">
        <v>134</v>
      </c>
      <c r="AK18" s="27" t="s">
        <v>106</v>
      </c>
      <c r="AL18" s="27" t="s">
        <v>107</v>
      </c>
      <c r="AM18" s="27" t="s">
        <v>108</v>
      </c>
      <c r="AN18" s="37">
        <f>MIN(casesCPPM[[#This Row],[Manufacture Date]:[Installation Date]])</f>
        <v>45992.791666666701</v>
      </c>
      <c r="AO18" s="27">
        <f>IF(AND((casesCPPM[[#This Row],[Created On]]-casesCPPM[[#This Row],[Oldest Date]])&gt;90,casesCPPM[[#This Row],[Oldest Date]]&lt;&gt;""),0,casesCPPM[[#This Row],[Quantity]])</f>
        <v>1</v>
      </c>
      <c r="AP18" s="27" t="str">
        <f>IF(casesCPPM[[#This Row],[Brand]]="","",IF(casesCPPM[[#This Row],[Brand]]&lt;&gt;"Falcon",casesCPPM[[#This Row],[Brand]],IF(casesCPPM[[#This Row],[Category]]&lt;&gt;"Dctl",casesCPPM[[#This Row],[Brand]]&amp;" - "&amp;casesCPPM[[#This Row],[Category]],casesCPPM[[#This Row],[Brand]]&amp;" - Closer")))</f>
        <v>Ives / Gj Commercial</v>
      </c>
      <c r="AQ1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 s="27" t="str">
        <f>TEXT(casesCPPM[[#This Row],[Created On]],"yyyy / mm")</f>
        <v>2026 / 02</v>
      </c>
      <c r="AU18" s="27" t="str">
        <f>casesCPPM[[#This Row],[Interaction Type]]</f>
        <v>Return / Replace / Scrap</v>
      </c>
      <c r="AV1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 s="27" t="str" cm="1">
        <f t="array" ref="AW18">IF(NOT(ISERROR(FIND("Reader",casesCPPM[[#This Row],[Series4]]))),"Reader",IF(SUMPRODUCT(--ISNUMBER(SEARCH({"card","credential","ibutton"},casesCPPM[[#This Row],[Series4]])))&gt;0,"Card","Unknown"))</f>
        <v>Unknown</v>
      </c>
    </row>
    <row r="19" spans="1:49" hidden="1" x14ac:dyDescent="0.25">
      <c r="A19" s="26">
        <v>46079.426273148201</v>
      </c>
      <c r="B19" s="27" t="s">
        <v>399</v>
      </c>
      <c r="C19" s="27" t="s">
        <v>87</v>
      </c>
      <c r="D19" s="27" t="s">
        <v>88</v>
      </c>
      <c r="E19" s="27" t="s">
        <v>89</v>
      </c>
      <c r="F19" s="27"/>
      <c r="G19" s="27" t="s">
        <v>90</v>
      </c>
      <c r="H19" s="27" t="s">
        <v>17</v>
      </c>
      <c r="I19" s="27" t="s">
        <v>148</v>
      </c>
      <c r="J19" s="27" t="s">
        <v>149</v>
      </c>
      <c r="K19" s="27" t="s">
        <v>31</v>
      </c>
      <c r="L19" s="27" t="s">
        <v>400</v>
      </c>
      <c r="M19" s="27" t="s">
        <v>401</v>
      </c>
      <c r="N19" s="28" t="s">
        <v>402</v>
      </c>
      <c r="O19" s="27" t="s">
        <v>403</v>
      </c>
      <c r="P19" s="27" t="s">
        <v>404</v>
      </c>
      <c r="Q19" s="28">
        <v>5</v>
      </c>
      <c r="R19" s="27" t="s">
        <v>17</v>
      </c>
      <c r="S19" s="27" t="s">
        <v>148</v>
      </c>
      <c r="T19" s="27" t="s">
        <v>149</v>
      </c>
      <c r="U19" s="27" t="s">
        <v>31</v>
      </c>
      <c r="V19" s="27">
        <v>1</v>
      </c>
      <c r="W19" s="27" t="s">
        <v>98</v>
      </c>
      <c r="X19" s="27" t="s">
        <v>317</v>
      </c>
      <c r="Y19" s="27"/>
      <c r="Z19" s="27" t="s">
        <v>101</v>
      </c>
      <c r="AA19" s="27"/>
      <c r="AB19" s="27" t="s">
        <v>405</v>
      </c>
      <c r="AC19" s="28" t="s">
        <v>406</v>
      </c>
      <c r="AD19" s="27"/>
      <c r="AE19" s="37"/>
      <c r="AF19" s="37">
        <v>45806.833333333299</v>
      </c>
      <c r="AG19" s="37"/>
      <c r="AH19" s="27"/>
      <c r="AI19" s="27" t="s">
        <v>104</v>
      </c>
      <c r="AJ19" s="27" t="s">
        <v>105</v>
      </c>
      <c r="AK19" s="27" t="s">
        <v>407</v>
      </c>
      <c r="AL19" s="27" t="s">
        <v>408</v>
      </c>
      <c r="AM19" s="27" t="s">
        <v>108</v>
      </c>
      <c r="AN19" s="37">
        <f>MIN(casesCPPM[[#This Row],[Manufacture Date]:[Installation Date]])</f>
        <v>45806.833333333299</v>
      </c>
      <c r="AO19" s="27">
        <f>IF(AND((casesCPPM[[#This Row],[Created On]]-casesCPPM[[#This Row],[Oldest Date]])&gt;90,casesCPPM[[#This Row],[Oldest Date]]&lt;&gt;""),0,casesCPPM[[#This Row],[Quantity]])</f>
        <v>0</v>
      </c>
      <c r="AP19" s="27" t="str">
        <f>IF(casesCPPM[[#This Row],[Brand]]="","",IF(casesCPPM[[#This Row],[Brand]]&lt;&gt;"Falcon",casesCPPM[[#This Row],[Brand]],IF(casesCPPM[[#This Row],[Category]]&lt;&gt;"Dctl",casesCPPM[[#This Row],[Brand]]&amp;" - "&amp;casesCPPM[[#This Row],[Category]],casesCPPM[[#This Row],[Brand]]&amp;" - Closer")))</f>
        <v>Schlage Commercial</v>
      </c>
      <c r="AQ1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1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 s="27" t="str">
        <f>TEXT(casesCPPM[[#This Row],[Created On]],"yyyy / mm")</f>
        <v>2026 / 02</v>
      </c>
      <c r="AU19" s="27" t="str">
        <f>casesCPPM[[#This Row],[Interaction Type]]</f>
        <v>Return / Replace / Scrap</v>
      </c>
      <c r="AV1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 s="27" t="str" cm="1">
        <f t="array" ref="AW19">IF(NOT(ISERROR(FIND("Reader",casesCPPM[[#This Row],[Series4]]))),"Reader",IF(SUMPRODUCT(--ISNUMBER(SEARCH({"card","credential","ibutton"},casesCPPM[[#This Row],[Series4]])))&gt;0,"Card","Unknown"))</f>
        <v>Unknown</v>
      </c>
    </row>
    <row r="20" spans="1:49" hidden="1" x14ac:dyDescent="0.25">
      <c r="A20" s="26">
        <v>46079.586979166699</v>
      </c>
      <c r="B20" s="27" t="s">
        <v>451</v>
      </c>
      <c r="C20" s="27" t="s">
        <v>87</v>
      </c>
      <c r="D20" s="27" t="s">
        <v>88</v>
      </c>
      <c r="E20" s="27" t="s">
        <v>89</v>
      </c>
      <c r="F20" s="27"/>
      <c r="G20" s="27" t="s">
        <v>168</v>
      </c>
      <c r="H20" s="27" t="s">
        <v>17</v>
      </c>
      <c r="I20" s="27" t="s">
        <v>148</v>
      </c>
      <c r="J20" s="27" t="s">
        <v>265</v>
      </c>
      <c r="K20" s="27" t="s">
        <v>35</v>
      </c>
      <c r="L20" s="27" t="s">
        <v>452</v>
      </c>
      <c r="M20" s="27" t="s">
        <v>453</v>
      </c>
      <c r="N20" s="28" t="s">
        <v>454</v>
      </c>
      <c r="O20" s="27" t="s">
        <v>455</v>
      </c>
      <c r="P20" s="27" t="s">
        <v>456</v>
      </c>
      <c r="Q20" s="28">
        <v>5</v>
      </c>
      <c r="R20" s="27" t="s">
        <v>17</v>
      </c>
      <c r="S20" s="27" t="s">
        <v>148</v>
      </c>
      <c r="T20" s="27" t="s">
        <v>265</v>
      </c>
      <c r="U20" s="27" t="s">
        <v>35</v>
      </c>
      <c r="V20" s="27">
        <v>1</v>
      </c>
      <c r="W20" s="27" t="s">
        <v>266</v>
      </c>
      <c r="X20" s="27" t="s">
        <v>175</v>
      </c>
      <c r="Y20" s="27" t="s">
        <v>267</v>
      </c>
      <c r="Z20" s="27" t="s">
        <v>101</v>
      </c>
      <c r="AA20" s="27"/>
      <c r="AB20" s="27" t="s">
        <v>457</v>
      </c>
      <c r="AC20" s="28" t="s">
        <v>458</v>
      </c>
      <c r="AD20" s="27"/>
      <c r="AE20" s="37"/>
      <c r="AF20" s="37">
        <v>46001.791666666701</v>
      </c>
      <c r="AG20" s="37"/>
      <c r="AH20" s="27"/>
      <c r="AI20" s="27" t="s">
        <v>104</v>
      </c>
      <c r="AJ20" s="27" t="s">
        <v>105</v>
      </c>
      <c r="AK20" s="27" t="s">
        <v>106</v>
      </c>
      <c r="AL20" s="27" t="s">
        <v>270</v>
      </c>
      <c r="AM20" s="27" t="s">
        <v>108</v>
      </c>
      <c r="AN20" s="37">
        <f>MIN(casesCPPM[[#This Row],[Manufacture Date]:[Installation Date]])</f>
        <v>46001.791666666701</v>
      </c>
      <c r="AO20" s="27">
        <f>IF(AND((casesCPPM[[#This Row],[Created On]]-casesCPPM[[#This Row],[Oldest Date]])&gt;90,casesCPPM[[#This Row],[Oldest Date]]&lt;&gt;""),0,casesCPPM[[#This Row],[Quantity]])</f>
        <v>1</v>
      </c>
      <c r="AP20" s="27" t="str">
        <f>IF(casesCPPM[[#This Row],[Brand]]="","",IF(casesCPPM[[#This Row],[Brand]]&lt;&gt;"Falcon",casesCPPM[[#This Row],[Brand]],IF(casesCPPM[[#This Row],[Category]]&lt;&gt;"Dctl",casesCPPM[[#This Row],[Brand]]&amp;" - "&amp;casesCPPM[[#This Row],[Category]],casesCPPM[[#This Row],[Brand]]&amp;" - Closer")))</f>
        <v>Schlage Commercial</v>
      </c>
      <c r="AQ2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20" s="27" t="str">
        <f>TEXT(casesCPPM[[#This Row],[Created On]],"yyyy / mm")</f>
        <v>2026 / 02</v>
      </c>
      <c r="AU20" s="27" t="str">
        <f>casesCPPM[[#This Row],[Interaction Type]]</f>
        <v>Return / Replace / Scrap</v>
      </c>
      <c r="AV2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 s="27" t="str" cm="1">
        <f t="array" ref="AW20">IF(NOT(ISERROR(FIND("Reader",casesCPPM[[#This Row],[Series4]]))),"Reader",IF(SUMPRODUCT(--ISNUMBER(SEARCH({"card","credential","ibutton"},casesCPPM[[#This Row],[Series4]])))&gt;0,"Card","Unknown"))</f>
        <v>Unknown</v>
      </c>
    </row>
    <row r="21" spans="1:49" hidden="1" x14ac:dyDescent="0.25">
      <c r="A21" s="26">
        <v>46080.66</v>
      </c>
      <c r="B21" s="27" t="s">
        <v>476</v>
      </c>
      <c r="C21" s="27" t="s">
        <v>87</v>
      </c>
      <c r="D21" s="27" t="s">
        <v>88</v>
      </c>
      <c r="E21" s="27" t="s">
        <v>110</v>
      </c>
      <c r="F21" s="27"/>
      <c r="G21" s="27"/>
      <c r="H21" s="27" t="s">
        <v>12</v>
      </c>
      <c r="I21" s="27" t="s">
        <v>111</v>
      </c>
      <c r="J21" s="27" t="s">
        <v>477</v>
      </c>
      <c r="K21" s="27" t="s">
        <v>33</v>
      </c>
      <c r="L21" s="27" t="s">
        <v>478</v>
      </c>
      <c r="M21" s="27" t="s">
        <v>479</v>
      </c>
      <c r="N21" s="28" t="s">
        <v>480</v>
      </c>
      <c r="O21" s="27" t="s">
        <v>481</v>
      </c>
      <c r="P21" s="27" t="s">
        <v>482</v>
      </c>
      <c r="Q21" s="28">
        <v>4</v>
      </c>
      <c r="R21" s="27" t="s">
        <v>12</v>
      </c>
      <c r="S21" s="27" t="s">
        <v>111</v>
      </c>
      <c r="T21" s="27" t="s">
        <v>477</v>
      </c>
      <c r="U21" s="27" t="s">
        <v>33</v>
      </c>
      <c r="V21" s="27">
        <v>2</v>
      </c>
      <c r="W21" s="27" t="s">
        <v>119</v>
      </c>
      <c r="X21" s="27" t="s">
        <v>120</v>
      </c>
      <c r="Y21" s="27"/>
      <c r="Z21" s="27" t="s">
        <v>101</v>
      </c>
      <c r="AA21" s="27"/>
      <c r="AB21" s="27"/>
      <c r="AC21" s="28"/>
      <c r="AD21" s="27"/>
      <c r="AE21" s="37"/>
      <c r="AF21" s="37"/>
      <c r="AG21" s="37">
        <v>45930</v>
      </c>
      <c r="AH21" s="27"/>
      <c r="AI21" s="27" t="s">
        <v>104</v>
      </c>
      <c r="AJ21" s="27" t="s">
        <v>105</v>
      </c>
      <c r="AK21" s="27" t="s">
        <v>122</v>
      </c>
      <c r="AL21" s="27" t="s">
        <v>122</v>
      </c>
      <c r="AM21" s="27" t="s">
        <v>108</v>
      </c>
      <c r="AN21" s="37">
        <f>MIN(casesCPPM[[#This Row],[Manufacture Date]:[Installation Date]])</f>
        <v>45930</v>
      </c>
      <c r="AO21" s="27">
        <f>IF(AND((casesCPPM[[#This Row],[Created On]]-casesCPPM[[#This Row],[Oldest Date]])&gt;90,casesCPPM[[#This Row],[Oldest Date]]&lt;&gt;""),0,casesCPPM[[#This Row],[Quantity]])</f>
        <v>0</v>
      </c>
      <c r="AP21" s="27" t="str">
        <f>IF(casesCPPM[[#This Row],[Brand]]="","",IF(casesCPPM[[#This Row],[Brand]]&lt;&gt;"Falcon",casesCPPM[[#This Row],[Brand]],IF(casesCPPM[[#This Row],[Category]]&lt;&gt;"Dctl",casesCPPM[[#This Row],[Brand]]&amp;" - "&amp;casesCPPM[[#This Row],[Category]],casesCPPM[[#This Row],[Brand]]&amp;" - Closer")))</f>
        <v>Ives / Gj Commercial</v>
      </c>
      <c r="AQ2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2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 s="27" t="str">
        <f>TEXT(casesCPPM[[#This Row],[Created On]],"yyyy / mm")</f>
        <v>2026 / 02</v>
      </c>
      <c r="AU21" s="27" t="str">
        <f>casesCPPM[[#This Row],[Interaction Type]]</f>
        <v>Return / Replace / Scrap</v>
      </c>
      <c r="AV2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 s="27" t="str" cm="1">
        <f t="array" ref="AW21">IF(NOT(ISERROR(FIND("Reader",casesCPPM[[#This Row],[Series4]]))),"Reader",IF(SUMPRODUCT(--ISNUMBER(SEARCH({"card","credential","ibutton"},casesCPPM[[#This Row],[Series4]])))&gt;0,"Card","Unknown"))</f>
        <v>Unknown</v>
      </c>
    </row>
    <row r="22" spans="1:49" hidden="1" x14ac:dyDescent="0.25">
      <c r="A22" s="26">
        <v>46080.667812500003</v>
      </c>
      <c r="B22" s="27" t="s">
        <v>483</v>
      </c>
      <c r="C22" s="27" t="s">
        <v>87</v>
      </c>
      <c r="D22" s="27" t="s">
        <v>88</v>
      </c>
      <c r="E22" s="27" t="s">
        <v>62</v>
      </c>
      <c r="F22" s="27"/>
      <c r="G22" s="27"/>
      <c r="H22" s="27" t="s">
        <v>12</v>
      </c>
      <c r="I22" s="27" t="s">
        <v>111</v>
      </c>
      <c r="J22" s="27" t="s">
        <v>112</v>
      </c>
      <c r="K22" s="27" t="s">
        <v>33</v>
      </c>
      <c r="L22" s="27" t="s">
        <v>484</v>
      </c>
      <c r="M22" s="27" t="s">
        <v>485</v>
      </c>
      <c r="N22" s="28" t="s">
        <v>486</v>
      </c>
      <c r="O22" s="27" t="s">
        <v>487</v>
      </c>
      <c r="P22" s="27" t="s">
        <v>488</v>
      </c>
      <c r="Q22" s="28">
        <v>1</v>
      </c>
      <c r="R22" s="27" t="s">
        <v>12</v>
      </c>
      <c r="S22" s="27" t="s">
        <v>111</v>
      </c>
      <c r="T22" s="27" t="s">
        <v>112</v>
      </c>
      <c r="U22" s="27" t="s">
        <v>33</v>
      </c>
      <c r="V22" s="27">
        <v>48</v>
      </c>
      <c r="W22" s="27" t="s">
        <v>346</v>
      </c>
      <c r="X22" s="27" t="s">
        <v>347</v>
      </c>
      <c r="Y22" s="27"/>
      <c r="Z22" s="27" t="s">
        <v>285</v>
      </c>
      <c r="AA22" s="27"/>
      <c r="AB22" s="27"/>
      <c r="AC22" s="28"/>
      <c r="AD22" s="27"/>
      <c r="AE22" s="37"/>
      <c r="AF22" s="37"/>
      <c r="AG22" s="37">
        <v>46071</v>
      </c>
      <c r="AH22" s="27"/>
      <c r="AI22" s="27" t="s">
        <v>104</v>
      </c>
      <c r="AJ22" s="27" t="s">
        <v>105</v>
      </c>
      <c r="AK22" s="27" t="s">
        <v>122</v>
      </c>
      <c r="AL22" s="27" t="s">
        <v>122</v>
      </c>
      <c r="AM22" s="27" t="s">
        <v>108</v>
      </c>
      <c r="AN22" s="37">
        <f>MIN(casesCPPM[[#This Row],[Manufacture Date]:[Installation Date]])</f>
        <v>46071</v>
      </c>
      <c r="AO22" s="27">
        <f>IF(AND((casesCPPM[[#This Row],[Created On]]-casesCPPM[[#This Row],[Oldest Date]])&gt;90,casesCPPM[[#This Row],[Oldest Date]]&lt;&gt;""),0,casesCPPM[[#This Row],[Quantity]])</f>
        <v>48</v>
      </c>
      <c r="AP22" s="27" t="str">
        <f>IF(casesCPPM[[#This Row],[Brand]]="","",IF(casesCPPM[[#This Row],[Brand]]&lt;&gt;"Falcon",casesCPPM[[#This Row],[Brand]],IF(casesCPPM[[#This Row],[Category]]&lt;&gt;"Dctl",casesCPPM[[#This Row],[Brand]]&amp;" - "&amp;casesCPPM[[#This Row],[Category]],casesCPPM[[#This Row],[Brand]]&amp;" - Closer")))</f>
        <v>Ives / Gj Commercial</v>
      </c>
      <c r="AQ2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2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2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2" s="27" t="str">
        <f>TEXT(casesCPPM[[#This Row],[Created On]],"yyyy / mm")</f>
        <v>2026 / 02</v>
      </c>
      <c r="AU22" s="27" t="str">
        <f>casesCPPM[[#This Row],[Interaction Type]]</f>
        <v>Return / Replace / Scrap</v>
      </c>
      <c r="AV2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 s="27" t="str" cm="1">
        <f t="array" ref="AW22">IF(NOT(ISERROR(FIND("Reader",casesCPPM[[#This Row],[Series4]]))),"Reader",IF(SUMPRODUCT(--ISNUMBER(SEARCH({"card","credential","ibutton"},casesCPPM[[#This Row],[Series4]])))&gt;0,"Card","Unknown"))</f>
        <v>Unknown</v>
      </c>
    </row>
    <row r="23" spans="1:49" hidden="1" x14ac:dyDescent="0.25">
      <c r="A23" s="26">
        <v>46080.7163194444</v>
      </c>
      <c r="B23" s="27" t="s">
        <v>489</v>
      </c>
      <c r="C23" s="27" t="s">
        <v>87</v>
      </c>
      <c r="D23" s="27" t="s">
        <v>88</v>
      </c>
      <c r="E23" s="27" t="s">
        <v>89</v>
      </c>
      <c r="F23" s="27"/>
      <c r="G23" s="27" t="s">
        <v>90</v>
      </c>
      <c r="H23" s="27" t="s">
        <v>18</v>
      </c>
      <c r="I23" s="27" t="s">
        <v>460</v>
      </c>
      <c r="J23" s="27" t="s">
        <v>490</v>
      </c>
      <c r="K23" s="27" t="s">
        <v>32</v>
      </c>
      <c r="L23" s="27" t="s">
        <v>491</v>
      </c>
      <c r="M23" s="27" t="s">
        <v>492</v>
      </c>
      <c r="N23" s="28" t="s">
        <v>493</v>
      </c>
      <c r="O23" s="27"/>
      <c r="P23" s="27"/>
      <c r="Q23" s="28"/>
      <c r="R23" s="27" t="s">
        <v>18</v>
      </c>
      <c r="S23" s="27" t="s">
        <v>460</v>
      </c>
      <c r="T23" s="27" t="s">
        <v>490</v>
      </c>
      <c r="U23" s="27" t="s">
        <v>32</v>
      </c>
      <c r="V23" s="27">
        <v>1</v>
      </c>
      <c r="W23" s="27" t="s">
        <v>266</v>
      </c>
      <c r="X23" s="27" t="s">
        <v>175</v>
      </c>
      <c r="Y23" s="27" t="s">
        <v>494</v>
      </c>
      <c r="Z23" s="27" t="s">
        <v>101</v>
      </c>
      <c r="AA23" s="27"/>
      <c r="AB23" s="27"/>
      <c r="AC23" s="28" t="s">
        <v>495</v>
      </c>
      <c r="AD23" s="27"/>
      <c r="AE23" s="37"/>
      <c r="AF23" s="37">
        <v>46005.791666666701</v>
      </c>
      <c r="AG23" s="37"/>
      <c r="AH23" s="27"/>
      <c r="AI23" s="27" t="s">
        <v>104</v>
      </c>
      <c r="AJ23" s="27" t="s">
        <v>134</v>
      </c>
      <c r="AK23" s="27" t="s">
        <v>496</v>
      </c>
      <c r="AL23" s="27" t="s">
        <v>496</v>
      </c>
      <c r="AM23" s="27" t="s">
        <v>108</v>
      </c>
      <c r="AN23" s="37">
        <f>MIN(casesCPPM[[#This Row],[Manufacture Date]:[Installation Date]])</f>
        <v>46005.791666666701</v>
      </c>
      <c r="AO23" s="27">
        <f>IF(AND((casesCPPM[[#This Row],[Created On]]-casesCPPM[[#This Row],[Oldest Date]])&gt;90,casesCPPM[[#This Row],[Oldest Date]]&lt;&gt;""),0,casesCPPM[[#This Row],[Quantity]])</f>
        <v>1</v>
      </c>
      <c r="AP23" s="27" t="str">
        <f>IF(casesCPPM[[#This Row],[Brand]]="","",IF(casesCPPM[[#This Row],[Brand]]&lt;&gt;"Falcon",casesCPPM[[#This Row],[Brand]],IF(casesCPPM[[#This Row],[Category]]&lt;&gt;"Dctl",casesCPPM[[#This Row],[Brand]]&amp;" - "&amp;casesCPPM[[#This Row],[Category]],casesCPPM[[#This Row],[Brand]]&amp;" - Closer")))</f>
        <v>Schlage Electronic Locks</v>
      </c>
      <c r="AQ2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Not Unlocking</v>
      </c>
      <c r="AT23" s="27" t="str">
        <f>TEXT(casesCPPM[[#This Row],[Created On]],"yyyy / mm")</f>
        <v>2026 / 02</v>
      </c>
      <c r="AU23" s="27" t="str">
        <f>casesCPPM[[#This Row],[Interaction Type]]</f>
        <v>Return / Replace / Scrap</v>
      </c>
      <c r="AV2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 s="27" t="str" cm="1">
        <f t="array" ref="AW23">IF(NOT(ISERROR(FIND("Reader",casesCPPM[[#This Row],[Series4]]))),"Reader",IF(SUMPRODUCT(--ISNUMBER(SEARCH({"card","credential","ibutton"},casesCPPM[[#This Row],[Series4]])))&gt;0,"Card","Unknown"))</f>
        <v>Unknown</v>
      </c>
    </row>
    <row r="24" spans="1:49" hidden="1" x14ac:dyDescent="0.25">
      <c r="A24" s="26">
        <v>46079.4368287037</v>
      </c>
      <c r="B24" s="27" t="s">
        <v>497</v>
      </c>
      <c r="C24" s="27" t="s">
        <v>87</v>
      </c>
      <c r="D24" s="27" t="s">
        <v>88</v>
      </c>
      <c r="E24" s="27" t="s">
        <v>89</v>
      </c>
      <c r="F24" s="27"/>
      <c r="G24" s="27" t="s">
        <v>168</v>
      </c>
      <c r="H24" s="27" t="s">
        <v>17</v>
      </c>
      <c r="I24" s="27" t="s">
        <v>148</v>
      </c>
      <c r="J24" s="27" t="s">
        <v>265</v>
      </c>
      <c r="K24" s="27" t="s">
        <v>35</v>
      </c>
      <c r="L24" s="27" t="s">
        <v>498</v>
      </c>
      <c r="M24" s="27" t="s">
        <v>261</v>
      </c>
      <c r="N24" s="28" t="s">
        <v>499</v>
      </c>
      <c r="O24" s="27" t="s">
        <v>500</v>
      </c>
      <c r="P24" s="27" t="s">
        <v>501</v>
      </c>
      <c r="Q24" s="28">
        <v>30</v>
      </c>
      <c r="R24" s="27" t="s">
        <v>17</v>
      </c>
      <c r="S24" s="27" t="s">
        <v>148</v>
      </c>
      <c r="T24" s="27" t="s">
        <v>265</v>
      </c>
      <c r="U24" s="27" t="s">
        <v>35</v>
      </c>
      <c r="V24" s="27">
        <v>2</v>
      </c>
      <c r="W24" s="27" t="s">
        <v>266</v>
      </c>
      <c r="X24" s="27" t="s">
        <v>175</v>
      </c>
      <c r="Y24" s="27" t="s">
        <v>267</v>
      </c>
      <c r="Z24" s="27" t="s">
        <v>101</v>
      </c>
      <c r="AA24" s="27"/>
      <c r="AB24" s="27" t="s">
        <v>502</v>
      </c>
      <c r="AC24" s="28" t="s">
        <v>503</v>
      </c>
      <c r="AD24" s="27"/>
      <c r="AE24" s="37"/>
      <c r="AF24" s="37">
        <v>45238.791666666701</v>
      </c>
      <c r="AG24" s="37"/>
      <c r="AH24" s="27"/>
      <c r="AI24" s="27" t="s">
        <v>104</v>
      </c>
      <c r="AJ24" s="27" t="s">
        <v>105</v>
      </c>
      <c r="AK24" s="27" t="s">
        <v>504</v>
      </c>
      <c r="AL24" s="27" t="s">
        <v>408</v>
      </c>
      <c r="AM24" s="27" t="s">
        <v>108</v>
      </c>
      <c r="AN24" s="37">
        <f>MIN(casesCPPM[[#This Row],[Manufacture Date]:[Installation Date]])</f>
        <v>45238.791666666701</v>
      </c>
      <c r="AO24" s="27">
        <f>IF(AND((casesCPPM[[#This Row],[Created On]]-casesCPPM[[#This Row],[Oldest Date]])&gt;90,casesCPPM[[#This Row],[Oldest Date]]&lt;&gt;""),0,casesCPPM[[#This Row],[Quantity]])</f>
        <v>0</v>
      </c>
      <c r="AP24" s="27" t="str">
        <f>IF(casesCPPM[[#This Row],[Brand]]="","",IF(casesCPPM[[#This Row],[Brand]]&lt;&gt;"Falcon",casesCPPM[[#This Row],[Brand]],IF(casesCPPM[[#This Row],[Category]]&lt;&gt;"Dctl",casesCPPM[[#This Row],[Brand]]&amp;" - "&amp;casesCPPM[[#This Row],[Category]],casesCPPM[[#This Row],[Brand]]&amp;" - Closer")))</f>
        <v>Schlage Commercial</v>
      </c>
      <c r="AQ2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24" s="27" t="str">
        <f>TEXT(casesCPPM[[#This Row],[Created On]],"yyyy / mm")</f>
        <v>2026 / 02</v>
      </c>
      <c r="AU24" s="27" t="str">
        <f>casesCPPM[[#This Row],[Interaction Type]]</f>
        <v>Return / Replace / Scrap</v>
      </c>
      <c r="AV2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 s="27" t="str" cm="1">
        <f t="array" ref="AW24">IF(NOT(ISERROR(FIND("Reader",casesCPPM[[#This Row],[Series4]]))),"Reader",IF(SUMPRODUCT(--ISNUMBER(SEARCH({"card","credential","ibutton"},casesCPPM[[#This Row],[Series4]])))&gt;0,"Card","Unknown"))</f>
        <v>Unknown</v>
      </c>
    </row>
    <row r="25" spans="1:49" hidden="1" x14ac:dyDescent="0.25">
      <c r="A25" s="26">
        <v>46079.584189814799</v>
      </c>
      <c r="B25" s="27" t="s">
        <v>505</v>
      </c>
      <c r="C25" s="27" t="s">
        <v>87</v>
      </c>
      <c r="D25" s="27" t="s">
        <v>88</v>
      </c>
      <c r="E25" s="27" t="s">
        <v>89</v>
      </c>
      <c r="F25" s="27"/>
      <c r="G25" s="27" t="s">
        <v>168</v>
      </c>
      <c r="H25" s="27" t="s">
        <v>18</v>
      </c>
      <c r="I25" s="27" t="s">
        <v>460</v>
      </c>
      <c r="J25" s="27" t="s">
        <v>506</v>
      </c>
      <c r="K25" s="27" t="s">
        <v>35</v>
      </c>
      <c r="L25" s="27" t="s">
        <v>507</v>
      </c>
      <c r="M25" s="27" t="s">
        <v>508</v>
      </c>
      <c r="N25" s="28" t="s">
        <v>509</v>
      </c>
      <c r="O25" s="27"/>
      <c r="P25" s="27"/>
      <c r="Q25" s="28"/>
      <c r="R25" s="27" t="s">
        <v>18</v>
      </c>
      <c r="S25" s="27" t="s">
        <v>460</v>
      </c>
      <c r="T25" s="27" t="s">
        <v>506</v>
      </c>
      <c r="U25" s="27" t="s">
        <v>35</v>
      </c>
      <c r="V25" s="27">
        <v>17</v>
      </c>
      <c r="W25" s="27" t="s">
        <v>266</v>
      </c>
      <c r="X25" s="27" t="s">
        <v>510</v>
      </c>
      <c r="Y25" s="27"/>
      <c r="Z25" s="27" t="s">
        <v>101</v>
      </c>
      <c r="AA25" s="27"/>
      <c r="AB25" s="27"/>
      <c r="AC25" s="28" t="s">
        <v>511</v>
      </c>
      <c r="AD25" s="27"/>
      <c r="AE25" s="37"/>
      <c r="AF25" s="37">
        <v>42735.791666666701</v>
      </c>
      <c r="AG25" s="37"/>
      <c r="AH25" s="27"/>
      <c r="AI25" s="27" t="s">
        <v>104</v>
      </c>
      <c r="AJ25" s="27" t="s">
        <v>134</v>
      </c>
      <c r="AK25" s="27" t="s">
        <v>512</v>
      </c>
      <c r="AL25" s="27" t="s">
        <v>512</v>
      </c>
      <c r="AM25" s="27" t="s">
        <v>108</v>
      </c>
      <c r="AN25" s="37">
        <f>MIN(casesCPPM[[#This Row],[Manufacture Date]:[Installation Date]])</f>
        <v>42735.791666666701</v>
      </c>
      <c r="AO25" s="27">
        <f>IF(AND((casesCPPM[[#This Row],[Created On]]-casesCPPM[[#This Row],[Oldest Date]])&gt;90,casesCPPM[[#This Row],[Oldest Date]]&lt;&gt;""),0,casesCPPM[[#This Row],[Quantity]])</f>
        <v>0</v>
      </c>
      <c r="AP25" s="27" t="str">
        <f>IF(casesCPPM[[#This Row],[Brand]]="","",IF(casesCPPM[[#This Row],[Brand]]&lt;&gt;"Falcon",casesCPPM[[#This Row],[Brand]],IF(casesCPPM[[#This Row],[Category]]&lt;&gt;"Dctl",casesCPPM[[#This Row],[Brand]]&amp;" - "&amp;casesCPPM[[#This Row],[Category]],casesCPPM[[#This Row],[Brand]]&amp;" - Closer")))</f>
        <v>Schlage Electronic Locks</v>
      </c>
      <c r="AQ2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2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 s="27" t="str">
        <f>TEXT(casesCPPM[[#This Row],[Created On]],"yyyy / mm")</f>
        <v>2026 / 02</v>
      </c>
      <c r="AU25" s="27" t="str">
        <f>casesCPPM[[#This Row],[Interaction Type]]</f>
        <v>Return / Replace / Scrap</v>
      </c>
      <c r="AV2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 s="27" t="str" cm="1">
        <f t="array" ref="AW25">IF(NOT(ISERROR(FIND("Reader",casesCPPM[[#This Row],[Series4]]))),"Reader",IF(SUMPRODUCT(--ISNUMBER(SEARCH({"card","credential","ibutton"},casesCPPM[[#This Row],[Series4]])))&gt;0,"Card","Unknown"))</f>
        <v>Reader</v>
      </c>
    </row>
    <row r="26" spans="1:49" hidden="1" x14ac:dyDescent="0.25">
      <c r="A26" s="26">
        <v>46079.664664351898</v>
      </c>
      <c r="B26" s="27" t="s">
        <v>513</v>
      </c>
      <c r="C26" s="27" t="s">
        <v>87</v>
      </c>
      <c r="D26" s="27" t="s">
        <v>88</v>
      </c>
      <c r="E26" s="27" t="s">
        <v>89</v>
      </c>
      <c r="F26" s="27"/>
      <c r="G26" s="27" t="s">
        <v>90</v>
      </c>
      <c r="H26" s="27" t="s">
        <v>18</v>
      </c>
      <c r="I26" s="27" t="s">
        <v>460</v>
      </c>
      <c r="J26" s="27" t="s">
        <v>514</v>
      </c>
      <c r="K26" s="27" t="s">
        <v>32</v>
      </c>
      <c r="L26" s="27" t="s">
        <v>515</v>
      </c>
      <c r="M26" s="27" t="s">
        <v>516</v>
      </c>
      <c r="N26" s="28" t="s">
        <v>517</v>
      </c>
      <c r="O26" s="27"/>
      <c r="P26" s="27"/>
      <c r="Q26" s="28"/>
      <c r="R26" s="27" t="s">
        <v>18</v>
      </c>
      <c r="S26" s="27" t="s">
        <v>460</v>
      </c>
      <c r="T26" s="27" t="s">
        <v>514</v>
      </c>
      <c r="U26" s="27" t="s">
        <v>32</v>
      </c>
      <c r="V26" s="27">
        <v>1</v>
      </c>
      <c r="W26" s="27" t="s">
        <v>266</v>
      </c>
      <c r="X26" s="27" t="s">
        <v>518</v>
      </c>
      <c r="Y26" s="27" t="s">
        <v>519</v>
      </c>
      <c r="Z26" s="27" t="s">
        <v>101</v>
      </c>
      <c r="AA26" s="27"/>
      <c r="AB26" s="27"/>
      <c r="AC26" s="28" t="s">
        <v>520</v>
      </c>
      <c r="AD26" s="27"/>
      <c r="AE26" s="37"/>
      <c r="AF26" s="37">
        <v>45643.791666666701</v>
      </c>
      <c r="AG26" s="37"/>
      <c r="AH26" s="27"/>
      <c r="AI26" s="27" t="s">
        <v>104</v>
      </c>
      <c r="AJ26" s="27" t="s">
        <v>134</v>
      </c>
      <c r="AK26" s="27" t="s">
        <v>496</v>
      </c>
      <c r="AL26" s="27" t="s">
        <v>496</v>
      </c>
      <c r="AM26" s="27" t="s">
        <v>108</v>
      </c>
      <c r="AN26" s="37">
        <f>MIN(casesCPPM[[#This Row],[Manufacture Date]:[Installation Date]])</f>
        <v>45643.791666666701</v>
      </c>
      <c r="AO26" s="27">
        <f>IF(AND((casesCPPM[[#This Row],[Created On]]-casesCPPM[[#This Row],[Oldest Date]])&gt;90,casesCPPM[[#This Row],[Oldest Date]]&lt;&gt;""),0,casesCPPM[[#This Row],[Quantity]])</f>
        <v>0</v>
      </c>
      <c r="AP26" s="27" t="str">
        <f>IF(casesCPPM[[#This Row],[Brand]]="","",IF(casesCPPM[[#This Row],[Brand]]&lt;&gt;"Falcon",casesCPPM[[#This Row],[Brand]],IF(casesCPPM[[#This Row],[Category]]&lt;&gt;"Dctl",casesCPPM[[#This Row],[Brand]]&amp;" - "&amp;casesCPPM[[#This Row],[Category]],casesCPPM[[#This Row],[Brand]]&amp;" - Closer")))</f>
        <v>Schlage Electronic Locks</v>
      </c>
      <c r="AQ2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Battery Drain</v>
      </c>
      <c r="AS2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High Battery Consumption</v>
      </c>
      <c r="AT26" s="27" t="str">
        <f>TEXT(casesCPPM[[#This Row],[Created On]],"yyyy / mm")</f>
        <v>2026 / 02</v>
      </c>
      <c r="AU26" s="27" t="str">
        <f>casesCPPM[[#This Row],[Interaction Type]]</f>
        <v>Return / Replace / Scrap</v>
      </c>
      <c r="AV2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 s="27" t="str" cm="1">
        <f t="array" ref="AW26">IF(NOT(ISERROR(FIND("Reader",casesCPPM[[#This Row],[Series4]]))),"Reader",IF(SUMPRODUCT(--ISNUMBER(SEARCH({"card","credential","ibutton"},casesCPPM[[#This Row],[Series4]])))&gt;0,"Card","Unknown"))</f>
        <v>Unknown</v>
      </c>
    </row>
    <row r="27" spans="1:49" hidden="1" x14ac:dyDescent="0.25">
      <c r="A27" s="26">
        <v>46079.665081018502</v>
      </c>
      <c r="B27" s="27" t="s">
        <v>521</v>
      </c>
      <c r="C27" s="27" t="s">
        <v>87</v>
      </c>
      <c r="D27" s="27" t="s">
        <v>88</v>
      </c>
      <c r="E27" s="27" t="s">
        <v>110</v>
      </c>
      <c r="F27" s="27"/>
      <c r="G27" s="27"/>
      <c r="H27" s="27" t="s">
        <v>17</v>
      </c>
      <c r="I27" s="27" t="s">
        <v>148</v>
      </c>
      <c r="J27" s="27" t="s">
        <v>522</v>
      </c>
      <c r="K27" s="27" t="s">
        <v>35</v>
      </c>
      <c r="L27" s="27" t="s">
        <v>523</v>
      </c>
      <c r="M27" s="27" t="s">
        <v>524</v>
      </c>
      <c r="N27" s="28" t="s">
        <v>525</v>
      </c>
      <c r="O27" s="27" t="s">
        <v>526</v>
      </c>
      <c r="P27" s="27" t="s">
        <v>527</v>
      </c>
      <c r="Q27" s="28">
        <v>3</v>
      </c>
      <c r="R27" s="27" t="s">
        <v>17</v>
      </c>
      <c r="S27" s="27" t="s">
        <v>148</v>
      </c>
      <c r="T27" s="27" t="s">
        <v>522</v>
      </c>
      <c r="U27" s="27" t="s">
        <v>35</v>
      </c>
      <c r="V27" s="27">
        <v>1</v>
      </c>
      <c r="W27" s="27" t="s">
        <v>119</v>
      </c>
      <c r="X27" s="27" t="s">
        <v>120</v>
      </c>
      <c r="Y27" s="27"/>
      <c r="Z27" s="27" t="s">
        <v>101</v>
      </c>
      <c r="AA27" s="27"/>
      <c r="AB27" s="27" t="s">
        <v>528</v>
      </c>
      <c r="AC27" s="28"/>
      <c r="AD27" s="27"/>
      <c r="AE27" s="37"/>
      <c r="AF27" s="37">
        <v>46036.791666666701</v>
      </c>
      <c r="AG27" s="37"/>
      <c r="AH27" s="27"/>
      <c r="AI27" s="27" t="s">
        <v>104</v>
      </c>
      <c r="AJ27" s="27" t="s">
        <v>134</v>
      </c>
      <c r="AK27" s="27" t="s">
        <v>529</v>
      </c>
      <c r="AL27" s="27" t="s">
        <v>529</v>
      </c>
      <c r="AM27" s="27" t="s">
        <v>108</v>
      </c>
      <c r="AN27" s="37">
        <f>MIN(casesCPPM[[#This Row],[Manufacture Date]:[Installation Date]])</f>
        <v>46036.791666666701</v>
      </c>
      <c r="AO27" s="27">
        <f>IF(AND((casesCPPM[[#This Row],[Created On]]-casesCPPM[[#This Row],[Oldest Date]])&gt;90,casesCPPM[[#This Row],[Oldest Date]]&lt;&gt;""),0,casesCPPM[[#This Row],[Quantity]])</f>
        <v>1</v>
      </c>
      <c r="AP27" s="27" t="str">
        <f>IF(casesCPPM[[#This Row],[Brand]]="","",IF(casesCPPM[[#This Row],[Brand]]&lt;&gt;"Falcon",casesCPPM[[#This Row],[Brand]],IF(casesCPPM[[#This Row],[Category]]&lt;&gt;"Dctl",casesCPPM[[#This Row],[Brand]]&amp;" - "&amp;casesCPPM[[#This Row],[Category]],casesCPPM[[#This Row],[Brand]]&amp;" - Closer")))</f>
        <v>Schlage Commercial</v>
      </c>
      <c r="AQ2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2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 s="27" t="str">
        <f>TEXT(casesCPPM[[#This Row],[Created On]],"yyyy / mm")</f>
        <v>2026 / 02</v>
      </c>
      <c r="AU27" s="27" t="str">
        <f>casesCPPM[[#This Row],[Interaction Type]]</f>
        <v>Return / Replace / Scrap</v>
      </c>
      <c r="AV2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 s="27" t="str" cm="1">
        <f t="array" ref="AW27">IF(NOT(ISERROR(FIND("Reader",casesCPPM[[#This Row],[Series4]]))),"Reader",IF(SUMPRODUCT(--ISNUMBER(SEARCH({"card","credential","ibutton"},casesCPPM[[#This Row],[Series4]])))&gt;0,"Card","Unknown"))</f>
        <v>Unknown</v>
      </c>
    </row>
    <row r="28" spans="1:49" hidden="1" x14ac:dyDescent="0.25">
      <c r="A28" s="26">
        <v>46076.6561574074</v>
      </c>
      <c r="B28" s="27" t="s">
        <v>530</v>
      </c>
      <c r="C28" s="27" t="s">
        <v>87</v>
      </c>
      <c r="D28" s="27" t="s">
        <v>88</v>
      </c>
      <c r="E28" s="27" t="s">
        <v>89</v>
      </c>
      <c r="F28" s="27"/>
      <c r="G28" s="27" t="s">
        <v>90</v>
      </c>
      <c r="H28" s="27" t="s">
        <v>17</v>
      </c>
      <c r="I28" s="27" t="s">
        <v>148</v>
      </c>
      <c r="J28" s="27" t="s">
        <v>149</v>
      </c>
      <c r="K28" s="27" t="s">
        <v>35</v>
      </c>
      <c r="L28" s="27" t="s">
        <v>531</v>
      </c>
      <c r="M28" s="27" t="s">
        <v>532</v>
      </c>
      <c r="N28" s="28" t="s">
        <v>533</v>
      </c>
      <c r="O28" s="27" t="s">
        <v>534</v>
      </c>
      <c r="P28" s="27"/>
      <c r="Q28" s="28"/>
      <c r="R28" s="27" t="s">
        <v>17</v>
      </c>
      <c r="S28" s="27" t="s">
        <v>148</v>
      </c>
      <c r="T28" s="27" t="s">
        <v>149</v>
      </c>
      <c r="U28" s="27" t="s">
        <v>35</v>
      </c>
      <c r="V28" s="27">
        <v>1</v>
      </c>
      <c r="W28" s="27" t="s">
        <v>98</v>
      </c>
      <c r="X28" s="27" t="s">
        <v>317</v>
      </c>
      <c r="Y28" s="27"/>
      <c r="Z28" s="27" t="s">
        <v>101</v>
      </c>
      <c r="AA28" s="27"/>
      <c r="AB28" s="27" t="s">
        <v>535</v>
      </c>
      <c r="AC28" s="28" t="s">
        <v>536</v>
      </c>
      <c r="AD28" s="27" t="s">
        <v>537</v>
      </c>
      <c r="AE28" s="37"/>
      <c r="AF28" s="37"/>
      <c r="AG28" s="37">
        <v>46069.083333333299</v>
      </c>
      <c r="AH28" s="27"/>
      <c r="AI28" s="27" t="s">
        <v>104</v>
      </c>
      <c r="AJ28" s="27" t="s">
        <v>105</v>
      </c>
      <c r="AK28" s="27" t="s">
        <v>538</v>
      </c>
      <c r="AL28" s="27" t="s">
        <v>408</v>
      </c>
      <c r="AM28" s="27" t="s">
        <v>108</v>
      </c>
      <c r="AN28" s="37">
        <f>MIN(casesCPPM[[#This Row],[Manufacture Date]:[Installation Date]])</f>
        <v>46069.083333333299</v>
      </c>
      <c r="AO28" s="27">
        <f>IF(AND((casesCPPM[[#This Row],[Created On]]-casesCPPM[[#This Row],[Oldest Date]])&gt;90,casesCPPM[[#This Row],[Oldest Date]]&lt;&gt;""),0,casesCPPM[[#This Row],[Quantity]])</f>
        <v>1</v>
      </c>
      <c r="AP28" s="27" t="str">
        <f>IF(casesCPPM[[#This Row],[Brand]]="","",IF(casesCPPM[[#This Row],[Brand]]&lt;&gt;"Falcon",casesCPPM[[#This Row],[Brand]],IF(casesCPPM[[#This Row],[Category]]&lt;&gt;"Dctl",casesCPPM[[#This Row],[Brand]]&amp;" - "&amp;casesCPPM[[#This Row],[Category]],casesCPPM[[#This Row],[Brand]]&amp;" - Closer")))</f>
        <v>Schlage Commercial</v>
      </c>
      <c r="AQ2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2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 s="27" t="str">
        <f>TEXT(casesCPPM[[#This Row],[Created On]],"yyyy / mm")</f>
        <v>2026 / 02</v>
      </c>
      <c r="AU28" s="27" t="str">
        <f>casesCPPM[[#This Row],[Interaction Type]]</f>
        <v>Return / Replace / Scrap</v>
      </c>
      <c r="AV2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 s="27" t="str" cm="1">
        <f t="array" ref="AW28">IF(NOT(ISERROR(FIND("Reader",casesCPPM[[#This Row],[Series4]]))),"Reader",IF(SUMPRODUCT(--ISNUMBER(SEARCH({"card","credential","ibutton"},casesCPPM[[#This Row],[Series4]])))&gt;0,"Card","Unknown"))</f>
        <v>Unknown</v>
      </c>
    </row>
    <row r="29" spans="1:49" hidden="1" x14ac:dyDescent="0.25">
      <c r="A29" s="26">
        <v>46077.557928240698</v>
      </c>
      <c r="B29" s="27" t="s">
        <v>539</v>
      </c>
      <c r="C29" s="27" t="s">
        <v>87</v>
      </c>
      <c r="D29" s="27" t="s">
        <v>88</v>
      </c>
      <c r="E29" s="27" t="s">
        <v>89</v>
      </c>
      <c r="F29" s="27"/>
      <c r="G29" s="27" t="s">
        <v>90</v>
      </c>
      <c r="H29" s="27" t="s">
        <v>23</v>
      </c>
      <c r="I29" s="27" t="s">
        <v>91</v>
      </c>
      <c r="J29" s="27" t="s">
        <v>437</v>
      </c>
      <c r="K29" s="27" t="s">
        <v>33</v>
      </c>
      <c r="L29" s="27" t="s">
        <v>540</v>
      </c>
      <c r="M29" s="27" t="s">
        <v>471</v>
      </c>
      <c r="N29" s="28" t="s">
        <v>541</v>
      </c>
      <c r="O29" s="27" t="s">
        <v>542</v>
      </c>
      <c r="P29" s="27" t="s">
        <v>543</v>
      </c>
      <c r="Q29" s="28">
        <v>4</v>
      </c>
      <c r="R29" s="27" t="s">
        <v>23</v>
      </c>
      <c r="S29" s="27" t="s">
        <v>91</v>
      </c>
      <c r="T29" s="27" t="s">
        <v>437</v>
      </c>
      <c r="U29" s="27" t="s">
        <v>33</v>
      </c>
      <c r="V29" s="27">
        <v>1</v>
      </c>
      <c r="W29" s="27" t="s">
        <v>98</v>
      </c>
      <c r="X29" s="27" t="s">
        <v>544</v>
      </c>
      <c r="Y29" s="27" t="s">
        <v>545</v>
      </c>
      <c r="Z29" s="27" t="s">
        <v>101</v>
      </c>
      <c r="AA29" s="27"/>
      <c r="AB29" s="27" t="s">
        <v>546</v>
      </c>
      <c r="AC29" s="28" t="s">
        <v>547</v>
      </c>
      <c r="AD29" s="27"/>
      <c r="AE29" s="37"/>
      <c r="AF29" s="37">
        <v>45875.833333333299</v>
      </c>
      <c r="AG29" s="37"/>
      <c r="AH29" s="27"/>
      <c r="AI29" s="27" t="s">
        <v>104</v>
      </c>
      <c r="AJ29" s="27" t="s">
        <v>105</v>
      </c>
      <c r="AK29" s="27" t="s">
        <v>106</v>
      </c>
      <c r="AL29" s="27" t="s">
        <v>107</v>
      </c>
      <c r="AM29" s="27" t="s">
        <v>108</v>
      </c>
      <c r="AN29" s="37">
        <f>MIN(casesCPPM[[#This Row],[Manufacture Date]:[Installation Date]])</f>
        <v>45875.833333333299</v>
      </c>
      <c r="AO29" s="27">
        <f>IF(AND((casesCPPM[[#This Row],[Created On]]-casesCPPM[[#This Row],[Oldest Date]])&gt;90,casesCPPM[[#This Row],[Oldest Date]]&lt;&gt;""),0,casesCPPM[[#This Row],[Quantity]])</f>
        <v>0</v>
      </c>
      <c r="AP29" s="27" t="str">
        <f>IF(casesCPPM[[#This Row],[Brand]]="","",IF(casesCPPM[[#This Row],[Brand]]&lt;&gt;"Falcon",casesCPPM[[#This Row],[Brand]],IF(casesCPPM[[#This Row],[Category]]&lt;&gt;"Dctl",casesCPPM[[#This Row],[Brand]]&amp;" - "&amp;casesCPPM[[#This Row],[Category]],casesCPPM[[#This Row],[Brand]]&amp;" - Closer")))</f>
        <v>Von Duprin</v>
      </c>
      <c r="AQ2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2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29" s="27" t="str">
        <f>TEXT(casesCPPM[[#This Row],[Created On]],"yyyy / mm")</f>
        <v>2026 / 02</v>
      </c>
      <c r="AU29" s="27" t="str">
        <f>casesCPPM[[#This Row],[Interaction Type]]</f>
        <v>Return / Replace / Scrap</v>
      </c>
      <c r="AV2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 s="27" t="str" cm="1">
        <f t="array" ref="AW29">IF(NOT(ISERROR(FIND("Reader",casesCPPM[[#This Row],[Series4]]))),"Reader",IF(SUMPRODUCT(--ISNUMBER(SEARCH({"card","credential","ibutton"},casesCPPM[[#This Row],[Series4]])))&gt;0,"Card","Unknown"))</f>
        <v>Unknown</v>
      </c>
    </row>
    <row r="30" spans="1:49" hidden="1" x14ac:dyDescent="0.25">
      <c r="A30" s="26">
        <v>46077.739155092597</v>
      </c>
      <c r="B30" s="27" t="s">
        <v>548</v>
      </c>
      <c r="C30" s="27" t="s">
        <v>87</v>
      </c>
      <c r="D30" s="27" t="s">
        <v>88</v>
      </c>
      <c r="E30" s="27" t="s">
        <v>89</v>
      </c>
      <c r="F30" s="27"/>
      <c r="G30" s="27" t="s">
        <v>90</v>
      </c>
      <c r="H30" s="27" t="s">
        <v>17</v>
      </c>
      <c r="I30" s="27" t="s">
        <v>148</v>
      </c>
      <c r="J30" s="27" t="s">
        <v>169</v>
      </c>
      <c r="K30" s="27" t="s">
        <v>35</v>
      </c>
      <c r="L30" s="27" t="s">
        <v>549</v>
      </c>
      <c r="M30" s="27" t="s">
        <v>550</v>
      </c>
      <c r="N30" s="28" t="s">
        <v>551</v>
      </c>
      <c r="O30" s="27" t="s">
        <v>552</v>
      </c>
      <c r="P30" s="27"/>
      <c r="Q30" s="28"/>
      <c r="R30" s="27" t="s">
        <v>17</v>
      </c>
      <c r="S30" s="27" t="s">
        <v>148</v>
      </c>
      <c r="T30" s="27" t="s">
        <v>169</v>
      </c>
      <c r="U30" s="27" t="s">
        <v>35</v>
      </c>
      <c r="V30" s="27">
        <v>1</v>
      </c>
      <c r="W30" s="27" t="s">
        <v>98</v>
      </c>
      <c r="X30" s="27" t="s">
        <v>317</v>
      </c>
      <c r="Y30" s="27"/>
      <c r="Z30" s="27" t="s">
        <v>101</v>
      </c>
      <c r="AA30" s="27"/>
      <c r="AB30" s="27" t="s">
        <v>553</v>
      </c>
      <c r="AC30" s="28" t="s">
        <v>554</v>
      </c>
      <c r="AD30" s="27" t="s">
        <v>537</v>
      </c>
      <c r="AE30" s="37"/>
      <c r="AF30" s="37">
        <v>45833.833333333299</v>
      </c>
      <c r="AG30" s="37"/>
      <c r="AH30" s="27"/>
      <c r="AI30" s="27" t="s">
        <v>104</v>
      </c>
      <c r="AJ30" s="27" t="s">
        <v>105</v>
      </c>
      <c r="AK30" s="27" t="s">
        <v>555</v>
      </c>
      <c r="AL30" s="27" t="s">
        <v>408</v>
      </c>
      <c r="AM30" s="27" t="s">
        <v>108</v>
      </c>
      <c r="AN30" s="37">
        <f>MIN(casesCPPM[[#This Row],[Manufacture Date]:[Installation Date]])</f>
        <v>45833.833333333299</v>
      </c>
      <c r="AO30" s="27">
        <f>IF(AND((casesCPPM[[#This Row],[Created On]]-casesCPPM[[#This Row],[Oldest Date]])&gt;90,casesCPPM[[#This Row],[Oldest Date]]&lt;&gt;""),0,casesCPPM[[#This Row],[Quantity]])</f>
        <v>0</v>
      </c>
      <c r="AP30" s="27" t="str">
        <f>IF(casesCPPM[[#This Row],[Brand]]="","",IF(casesCPPM[[#This Row],[Brand]]&lt;&gt;"Falcon",casesCPPM[[#This Row],[Brand]],IF(casesCPPM[[#This Row],[Category]]&lt;&gt;"Dctl",casesCPPM[[#This Row],[Brand]]&amp;" - "&amp;casesCPPM[[#This Row],[Category]],casesCPPM[[#This Row],[Brand]]&amp;" - Closer")))</f>
        <v>Schlage Commercial</v>
      </c>
      <c r="AQ3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 s="27" t="str">
        <f>TEXT(casesCPPM[[#This Row],[Created On]],"yyyy / mm")</f>
        <v>2026 / 02</v>
      </c>
      <c r="AU30" s="27" t="str">
        <f>casesCPPM[[#This Row],[Interaction Type]]</f>
        <v>Return / Replace / Scrap</v>
      </c>
      <c r="AV3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 s="27" t="str" cm="1">
        <f t="array" ref="AW30">IF(NOT(ISERROR(FIND("Reader",casesCPPM[[#This Row],[Series4]]))),"Reader",IF(SUMPRODUCT(--ISNUMBER(SEARCH({"card","credential","ibutton"},casesCPPM[[#This Row],[Series4]])))&gt;0,"Card","Unknown"))</f>
        <v>Unknown</v>
      </c>
    </row>
    <row r="31" spans="1:49" hidden="1" x14ac:dyDescent="0.25">
      <c r="A31" s="26">
        <v>46076.691030092603</v>
      </c>
      <c r="B31" s="27" t="s">
        <v>564</v>
      </c>
      <c r="C31" s="27" t="s">
        <v>87</v>
      </c>
      <c r="D31" s="27" t="s">
        <v>88</v>
      </c>
      <c r="E31" s="27" t="s">
        <v>110</v>
      </c>
      <c r="F31" s="27"/>
      <c r="G31" s="27"/>
      <c r="H31" s="27" t="s">
        <v>16</v>
      </c>
      <c r="I31" s="27" t="s">
        <v>469</v>
      </c>
      <c r="J31" s="27" t="s">
        <v>469</v>
      </c>
      <c r="K31" s="27" t="s">
        <v>288</v>
      </c>
      <c r="L31" s="27" t="s">
        <v>565</v>
      </c>
      <c r="M31" s="27" t="s">
        <v>566</v>
      </c>
      <c r="N31" s="28" t="s">
        <v>567</v>
      </c>
      <c r="O31" s="27" t="s">
        <v>568</v>
      </c>
      <c r="P31" s="27" t="s">
        <v>569</v>
      </c>
      <c r="Q31" s="28">
        <v>2</v>
      </c>
      <c r="R31" s="27" t="s">
        <v>16</v>
      </c>
      <c r="S31" s="27" t="s">
        <v>469</v>
      </c>
      <c r="T31" s="27" t="s">
        <v>469</v>
      </c>
      <c r="U31" s="27" t="s">
        <v>288</v>
      </c>
      <c r="V31" s="27">
        <v>1</v>
      </c>
      <c r="W31" s="27" t="s">
        <v>119</v>
      </c>
      <c r="X31" s="27" t="s">
        <v>570</v>
      </c>
      <c r="Y31" s="27"/>
      <c r="Z31" s="27" t="s">
        <v>101</v>
      </c>
      <c r="AA31" s="27"/>
      <c r="AB31" s="27"/>
      <c r="AC31" s="28"/>
      <c r="AD31" s="27"/>
      <c r="AE31" s="37"/>
      <c r="AF31" s="37">
        <v>46056.791666666701</v>
      </c>
      <c r="AG31" s="37"/>
      <c r="AH31" s="27"/>
      <c r="AI31" s="27" t="s">
        <v>104</v>
      </c>
      <c r="AJ31" s="27" t="s">
        <v>105</v>
      </c>
      <c r="AK31" s="27" t="s">
        <v>420</v>
      </c>
      <c r="AL31" s="27" t="s">
        <v>420</v>
      </c>
      <c r="AM31" s="27" t="s">
        <v>108</v>
      </c>
      <c r="AN31" s="37">
        <f>MIN(casesCPPM[[#This Row],[Manufacture Date]:[Installation Date]])</f>
        <v>46056.791666666701</v>
      </c>
      <c r="AO31" s="27">
        <f>IF(AND((casesCPPM[[#This Row],[Created On]]-casesCPPM[[#This Row],[Oldest Date]])&gt;90,casesCPPM[[#This Row],[Oldest Date]]&lt;&gt;""),0,casesCPPM[[#This Row],[Quantity]])</f>
        <v>1</v>
      </c>
      <c r="AP31" s="27" t="str">
        <f>IF(casesCPPM[[#This Row],[Brand]]="","",IF(casesCPPM[[#This Row],[Brand]]&lt;&gt;"Falcon",casesCPPM[[#This Row],[Brand]],IF(casesCPPM[[#This Row],[Category]]&lt;&gt;"Dctl",casesCPPM[[#This Row],[Brand]]&amp;" - "&amp;casesCPPM[[#This Row],[Category]],casesCPPM[[#This Row],[Brand]]&amp;" - Closer")))</f>
        <v>Proexpress</v>
      </c>
      <c r="AQ3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 s="27" t="str">
        <f>TEXT(casesCPPM[[#This Row],[Created On]],"yyyy / mm")</f>
        <v>2026 / 02</v>
      </c>
      <c r="AU31" s="27" t="str">
        <f>casesCPPM[[#This Row],[Interaction Type]]</f>
        <v>Return / Replace / Scrap</v>
      </c>
      <c r="AV3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 s="27" t="str" cm="1">
        <f t="array" ref="AW31">IF(NOT(ISERROR(FIND("Reader",casesCPPM[[#This Row],[Series4]]))),"Reader",IF(SUMPRODUCT(--ISNUMBER(SEARCH({"card","credential","ibutton"},casesCPPM[[#This Row],[Series4]])))&gt;0,"Card","Unknown"))</f>
        <v>Unknown</v>
      </c>
    </row>
    <row r="32" spans="1:49" hidden="1" x14ac:dyDescent="0.25">
      <c r="A32" s="26">
        <v>46076.352453703701</v>
      </c>
      <c r="B32" s="27" t="s">
        <v>571</v>
      </c>
      <c r="C32" s="27" t="s">
        <v>87</v>
      </c>
      <c r="D32" s="27" t="s">
        <v>88</v>
      </c>
      <c r="E32" s="27" t="s">
        <v>110</v>
      </c>
      <c r="F32" s="27"/>
      <c r="G32" s="27"/>
      <c r="H32" s="27" t="s">
        <v>17</v>
      </c>
      <c r="I32" s="27" t="s">
        <v>148</v>
      </c>
      <c r="J32" s="27" t="s">
        <v>169</v>
      </c>
      <c r="K32" s="27" t="s">
        <v>35</v>
      </c>
      <c r="L32" s="27" t="s">
        <v>572</v>
      </c>
      <c r="M32" s="27" t="s">
        <v>573</v>
      </c>
      <c r="N32" s="28" t="s">
        <v>574</v>
      </c>
      <c r="O32" s="27" t="s">
        <v>575</v>
      </c>
      <c r="P32" s="27" t="s">
        <v>576</v>
      </c>
      <c r="Q32" s="28">
        <v>1</v>
      </c>
      <c r="R32" s="27" t="s">
        <v>17</v>
      </c>
      <c r="S32" s="27" t="s">
        <v>148</v>
      </c>
      <c r="T32" s="27" t="s">
        <v>169</v>
      </c>
      <c r="U32" s="27" t="s">
        <v>35</v>
      </c>
      <c r="V32" s="27">
        <v>16</v>
      </c>
      <c r="W32" s="27" t="s">
        <v>119</v>
      </c>
      <c r="X32" s="27" t="s">
        <v>120</v>
      </c>
      <c r="Y32" s="27"/>
      <c r="Z32" s="27" t="s">
        <v>101</v>
      </c>
      <c r="AA32" s="27"/>
      <c r="AB32" s="27" t="s">
        <v>577</v>
      </c>
      <c r="AC32" s="28"/>
      <c r="AD32" s="27"/>
      <c r="AE32" s="37"/>
      <c r="AF32" s="37">
        <v>45970.791666666701</v>
      </c>
      <c r="AG32" s="37"/>
      <c r="AH32" s="27"/>
      <c r="AI32" s="27" t="s">
        <v>104</v>
      </c>
      <c r="AJ32" s="27" t="s">
        <v>105</v>
      </c>
      <c r="AK32" s="27" t="s">
        <v>529</v>
      </c>
      <c r="AL32" s="27" t="s">
        <v>578</v>
      </c>
      <c r="AM32" s="27" t="s">
        <v>108</v>
      </c>
      <c r="AN32" s="37">
        <f>MIN(casesCPPM[[#This Row],[Manufacture Date]:[Installation Date]])</f>
        <v>45970.791666666701</v>
      </c>
      <c r="AO32" s="27">
        <f>IF(AND((casesCPPM[[#This Row],[Created On]]-casesCPPM[[#This Row],[Oldest Date]])&gt;90,casesCPPM[[#This Row],[Oldest Date]]&lt;&gt;""),0,casesCPPM[[#This Row],[Quantity]])</f>
        <v>0</v>
      </c>
      <c r="AP32" s="27" t="str">
        <f>IF(casesCPPM[[#This Row],[Brand]]="","",IF(casesCPPM[[#This Row],[Brand]]&lt;&gt;"Falcon",casesCPPM[[#This Row],[Brand]],IF(casesCPPM[[#This Row],[Category]]&lt;&gt;"Dctl",casesCPPM[[#This Row],[Brand]]&amp;" - "&amp;casesCPPM[[#This Row],[Category]],casesCPPM[[#This Row],[Brand]]&amp;" - Closer")))</f>
        <v>Schlage Commercial</v>
      </c>
      <c r="AQ3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3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 s="27" t="str">
        <f>TEXT(casesCPPM[[#This Row],[Created On]],"yyyy / mm")</f>
        <v>2026 / 02</v>
      </c>
      <c r="AU32" s="27" t="str">
        <f>casesCPPM[[#This Row],[Interaction Type]]</f>
        <v>Return / Replace / Scrap</v>
      </c>
      <c r="AV3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 s="27" t="str" cm="1">
        <f t="array" ref="AW32">IF(NOT(ISERROR(FIND("Reader",casesCPPM[[#This Row],[Series4]]))),"Reader",IF(SUMPRODUCT(--ISNUMBER(SEARCH({"card","credential","ibutton"},casesCPPM[[#This Row],[Series4]])))&gt;0,"Card","Unknown"))</f>
        <v>Unknown</v>
      </c>
    </row>
    <row r="33" spans="1:49" hidden="1" x14ac:dyDescent="0.25">
      <c r="A33" s="26">
        <v>46076.409780092603</v>
      </c>
      <c r="B33" s="27" t="s">
        <v>581</v>
      </c>
      <c r="C33" s="27" t="s">
        <v>87</v>
      </c>
      <c r="D33" s="27" t="s">
        <v>88</v>
      </c>
      <c r="E33" s="27" t="s">
        <v>110</v>
      </c>
      <c r="F33" s="27"/>
      <c r="G33" s="27"/>
      <c r="H33" s="27" t="s">
        <v>17</v>
      </c>
      <c r="I33" s="27" t="s">
        <v>148</v>
      </c>
      <c r="J33" s="27" t="s">
        <v>149</v>
      </c>
      <c r="K33" s="27" t="s">
        <v>35</v>
      </c>
      <c r="L33" s="27" t="s">
        <v>582</v>
      </c>
      <c r="M33" s="27" t="s">
        <v>583</v>
      </c>
      <c r="N33" s="28" t="s">
        <v>584</v>
      </c>
      <c r="O33" s="27" t="s">
        <v>585</v>
      </c>
      <c r="P33" s="27" t="s">
        <v>586</v>
      </c>
      <c r="Q33" s="28">
        <v>1</v>
      </c>
      <c r="R33" s="27" t="s">
        <v>17</v>
      </c>
      <c r="S33" s="27" t="s">
        <v>148</v>
      </c>
      <c r="T33" s="27" t="s">
        <v>149</v>
      </c>
      <c r="U33" s="27" t="s">
        <v>35</v>
      </c>
      <c r="V33" s="27">
        <v>1</v>
      </c>
      <c r="W33" s="27" t="s">
        <v>155</v>
      </c>
      <c r="X33" s="27" t="s">
        <v>587</v>
      </c>
      <c r="Y33" s="27"/>
      <c r="Z33" s="27" t="s">
        <v>101</v>
      </c>
      <c r="AA33" s="27"/>
      <c r="AB33" s="27" t="s">
        <v>588</v>
      </c>
      <c r="AC33" s="28"/>
      <c r="AD33" s="27"/>
      <c r="AE33" s="37"/>
      <c r="AF33" s="37">
        <v>45985.791666666701</v>
      </c>
      <c r="AG33" s="37"/>
      <c r="AH33" s="27"/>
      <c r="AI33" s="27" t="s">
        <v>104</v>
      </c>
      <c r="AJ33" s="27" t="s">
        <v>105</v>
      </c>
      <c r="AK33" s="27" t="s">
        <v>529</v>
      </c>
      <c r="AL33" s="27" t="s">
        <v>578</v>
      </c>
      <c r="AM33" s="27" t="s">
        <v>108</v>
      </c>
      <c r="AN33" s="37">
        <f>MIN(casesCPPM[[#This Row],[Manufacture Date]:[Installation Date]])</f>
        <v>45985.791666666701</v>
      </c>
      <c r="AO33" s="27">
        <f>IF(AND((casesCPPM[[#This Row],[Created On]]-casesCPPM[[#This Row],[Oldest Date]])&gt;90,casesCPPM[[#This Row],[Oldest Date]]&lt;&gt;""),0,casesCPPM[[#This Row],[Quantity]])</f>
        <v>0</v>
      </c>
      <c r="AP33" s="27" t="str">
        <f>IF(casesCPPM[[#This Row],[Brand]]="","",IF(casesCPPM[[#This Row],[Brand]]&lt;&gt;"Falcon",casesCPPM[[#This Row],[Brand]],IF(casesCPPM[[#This Row],[Category]]&lt;&gt;"Dctl",casesCPPM[[#This Row],[Brand]]&amp;" - "&amp;casesCPPM[[#This Row],[Category]],casesCPPM[[#This Row],[Brand]]&amp;" - Closer")))</f>
        <v>Schlage Commercial</v>
      </c>
      <c r="AQ3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3" s="27" t="str">
        <f>TEXT(casesCPPM[[#This Row],[Created On]],"yyyy / mm")</f>
        <v>2026 / 02</v>
      </c>
      <c r="AU33" s="27" t="str">
        <f>casesCPPM[[#This Row],[Interaction Type]]</f>
        <v>Return / Replace / Scrap</v>
      </c>
      <c r="AV3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 s="27" t="str" cm="1">
        <f t="array" ref="AW33">IF(NOT(ISERROR(FIND("Reader",casesCPPM[[#This Row],[Series4]]))),"Reader",IF(SUMPRODUCT(--ISNUMBER(SEARCH({"card","credential","ibutton"},casesCPPM[[#This Row],[Series4]])))&gt;0,"Card","Unknown"))</f>
        <v>Unknown</v>
      </c>
    </row>
    <row r="34" spans="1:49" hidden="1" x14ac:dyDescent="0.25">
      <c r="A34" s="26">
        <v>46076.449166666702</v>
      </c>
      <c r="B34" s="27" t="s">
        <v>590</v>
      </c>
      <c r="C34" s="27" t="s">
        <v>87</v>
      </c>
      <c r="D34" s="27" t="s">
        <v>88</v>
      </c>
      <c r="E34" s="27" t="s">
        <v>110</v>
      </c>
      <c r="F34" s="27"/>
      <c r="G34" s="27"/>
      <c r="H34" s="27" t="s">
        <v>12</v>
      </c>
      <c r="I34" s="27" t="s">
        <v>111</v>
      </c>
      <c r="J34" s="27" t="s">
        <v>591</v>
      </c>
      <c r="K34" s="27" t="s">
        <v>33</v>
      </c>
      <c r="L34" s="27" t="s">
        <v>592</v>
      </c>
      <c r="M34" s="27" t="s">
        <v>593</v>
      </c>
      <c r="N34" s="28" t="s">
        <v>594</v>
      </c>
      <c r="O34" s="27" t="s">
        <v>595</v>
      </c>
      <c r="P34" s="27" t="s">
        <v>596</v>
      </c>
      <c r="Q34" s="28">
        <v>2</v>
      </c>
      <c r="R34" s="27" t="s">
        <v>12</v>
      </c>
      <c r="S34" s="27" t="s">
        <v>111</v>
      </c>
      <c r="T34" s="27" t="s">
        <v>591</v>
      </c>
      <c r="U34" s="27" t="s">
        <v>33</v>
      </c>
      <c r="V34" s="27">
        <v>6</v>
      </c>
      <c r="W34" s="27" t="s">
        <v>119</v>
      </c>
      <c r="X34" s="27" t="s">
        <v>570</v>
      </c>
      <c r="Y34" s="27"/>
      <c r="Z34" s="27" t="s">
        <v>101</v>
      </c>
      <c r="AA34" s="27"/>
      <c r="AB34" s="27" t="s">
        <v>597</v>
      </c>
      <c r="AC34" s="28"/>
      <c r="AD34" s="27"/>
      <c r="AE34" s="37"/>
      <c r="AF34" s="37"/>
      <c r="AG34" s="37">
        <v>46076</v>
      </c>
      <c r="AH34" s="27"/>
      <c r="AI34" s="27" t="s">
        <v>178</v>
      </c>
      <c r="AJ34" s="27" t="s">
        <v>105</v>
      </c>
      <c r="AK34" s="27" t="s">
        <v>598</v>
      </c>
      <c r="AL34" s="27" t="s">
        <v>122</v>
      </c>
      <c r="AM34" s="27" t="s">
        <v>108</v>
      </c>
      <c r="AN34" s="37">
        <f>MIN(casesCPPM[[#This Row],[Manufacture Date]:[Installation Date]])</f>
        <v>46076</v>
      </c>
      <c r="AO34" s="27">
        <f>IF(AND((casesCPPM[[#This Row],[Created On]]-casesCPPM[[#This Row],[Oldest Date]])&gt;90,casesCPPM[[#This Row],[Oldest Date]]&lt;&gt;""),0,casesCPPM[[#This Row],[Quantity]])</f>
        <v>6</v>
      </c>
      <c r="AP34" s="27" t="str">
        <f>IF(casesCPPM[[#This Row],[Brand]]="","",IF(casesCPPM[[#This Row],[Brand]]&lt;&gt;"Falcon",casesCPPM[[#This Row],[Brand]],IF(casesCPPM[[#This Row],[Category]]&lt;&gt;"Dctl",casesCPPM[[#This Row],[Brand]]&amp;" - "&amp;casesCPPM[[#This Row],[Category]],casesCPPM[[#This Row],[Brand]]&amp;" - Closer")))</f>
        <v>Ives / Gj Commercial</v>
      </c>
      <c r="AQ3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 s="27" t="str">
        <f>TEXT(casesCPPM[[#This Row],[Created On]],"yyyy / mm")</f>
        <v>2026 / 02</v>
      </c>
      <c r="AU34" s="27" t="str">
        <f>casesCPPM[[#This Row],[Interaction Type]]</f>
        <v>Return / Replace / Scrap</v>
      </c>
      <c r="AV3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 s="27" t="str" cm="1">
        <f t="array" ref="AW34">IF(NOT(ISERROR(FIND("Reader",casesCPPM[[#This Row],[Series4]]))),"Reader",IF(SUMPRODUCT(--ISNUMBER(SEARCH({"card","credential","ibutton"},casesCPPM[[#This Row],[Series4]])))&gt;0,"Card","Unknown"))</f>
        <v>Unknown</v>
      </c>
    </row>
    <row r="35" spans="1:49" hidden="1" x14ac:dyDescent="0.25">
      <c r="A35" s="26">
        <v>46076.481608796297</v>
      </c>
      <c r="B35" s="27" t="s">
        <v>599</v>
      </c>
      <c r="C35" s="27" t="s">
        <v>87</v>
      </c>
      <c r="D35" s="27" t="s">
        <v>88</v>
      </c>
      <c r="E35" s="27" t="s">
        <v>110</v>
      </c>
      <c r="F35" s="27"/>
      <c r="G35" s="27"/>
      <c r="H35" s="27" t="s">
        <v>24</v>
      </c>
      <c r="I35" s="27" t="s">
        <v>111</v>
      </c>
      <c r="J35" s="27" t="s">
        <v>600</v>
      </c>
      <c r="K35" s="27" t="s">
        <v>33</v>
      </c>
      <c r="L35" s="27" t="s">
        <v>601</v>
      </c>
      <c r="M35" s="27" t="s">
        <v>602</v>
      </c>
      <c r="N35" s="28" t="s">
        <v>603</v>
      </c>
      <c r="O35" s="27" t="s">
        <v>604</v>
      </c>
      <c r="P35" s="27" t="s">
        <v>605</v>
      </c>
      <c r="Q35" s="28">
        <v>1</v>
      </c>
      <c r="R35" s="27" t="s">
        <v>24</v>
      </c>
      <c r="S35" s="27" t="s">
        <v>111</v>
      </c>
      <c r="T35" s="27" t="s">
        <v>600</v>
      </c>
      <c r="U35" s="27" t="s">
        <v>33</v>
      </c>
      <c r="V35" s="27">
        <v>1</v>
      </c>
      <c r="W35" s="27" t="s">
        <v>119</v>
      </c>
      <c r="X35" s="27" t="s">
        <v>570</v>
      </c>
      <c r="Y35" s="27"/>
      <c r="Z35" s="27" t="s">
        <v>101</v>
      </c>
      <c r="AA35" s="27"/>
      <c r="AB35" s="27" t="s">
        <v>606</v>
      </c>
      <c r="AC35" s="28"/>
      <c r="AD35" s="27"/>
      <c r="AE35" s="37"/>
      <c r="AF35" s="37"/>
      <c r="AG35" s="37">
        <v>46076</v>
      </c>
      <c r="AH35" s="27"/>
      <c r="AI35" s="27" t="s">
        <v>104</v>
      </c>
      <c r="AJ35" s="27" t="s">
        <v>105</v>
      </c>
      <c r="AK35" s="27" t="s">
        <v>598</v>
      </c>
      <c r="AL35" s="27" t="s">
        <v>122</v>
      </c>
      <c r="AM35" s="27" t="s">
        <v>108</v>
      </c>
      <c r="AN35" s="37">
        <f>MIN(casesCPPM[[#This Row],[Manufacture Date]:[Installation Date]])</f>
        <v>46076</v>
      </c>
      <c r="AO35" s="27">
        <f>IF(AND((casesCPPM[[#This Row],[Created On]]-casesCPPM[[#This Row],[Oldest Date]])&gt;90,casesCPPM[[#This Row],[Oldest Date]]&lt;&gt;""),0,casesCPPM[[#This Row],[Quantity]])</f>
        <v>1</v>
      </c>
      <c r="AP35" s="27" t="str">
        <f>IF(casesCPPM[[#This Row],[Brand]]="","",IF(casesCPPM[[#This Row],[Brand]]&lt;&gt;"Falcon",casesCPPM[[#This Row],[Brand]],IF(casesCPPM[[#This Row],[Category]]&lt;&gt;"Dctl",casesCPPM[[#This Row],[Brand]]&amp;" - "&amp;casesCPPM[[#This Row],[Category]],casesCPPM[[#This Row],[Brand]]&amp;" - Closer")))</f>
        <v>Zero</v>
      </c>
      <c r="AQ3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 s="27" t="str">
        <f>TEXT(casesCPPM[[#This Row],[Created On]],"yyyy / mm")</f>
        <v>2026 / 02</v>
      </c>
      <c r="AU35" s="27" t="str">
        <f>casesCPPM[[#This Row],[Interaction Type]]</f>
        <v>Return / Replace / Scrap</v>
      </c>
      <c r="AV3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 s="27" t="str" cm="1">
        <f t="array" ref="AW35">IF(NOT(ISERROR(FIND("Reader",casesCPPM[[#This Row],[Series4]]))),"Reader",IF(SUMPRODUCT(--ISNUMBER(SEARCH({"card","credential","ibutton"},casesCPPM[[#This Row],[Series4]])))&gt;0,"Card","Unknown"))</f>
        <v>Unknown</v>
      </c>
    </row>
    <row r="36" spans="1:49" hidden="1" x14ac:dyDescent="0.25">
      <c r="A36" s="26">
        <v>46076.483854166698</v>
      </c>
      <c r="B36" s="27" t="s">
        <v>607</v>
      </c>
      <c r="C36" s="27" t="s">
        <v>87</v>
      </c>
      <c r="D36" s="27" t="s">
        <v>88</v>
      </c>
      <c r="E36" s="27" t="s">
        <v>110</v>
      </c>
      <c r="F36" s="27"/>
      <c r="G36" s="27"/>
      <c r="H36" s="27" t="s">
        <v>24</v>
      </c>
      <c r="I36" s="27" t="s">
        <v>111</v>
      </c>
      <c r="J36" s="27" t="s">
        <v>600</v>
      </c>
      <c r="K36" s="27" t="s">
        <v>33</v>
      </c>
      <c r="L36" s="27" t="s">
        <v>608</v>
      </c>
      <c r="M36" s="27" t="s">
        <v>602</v>
      </c>
      <c r="N36" s="28" t="s">
        <v>609</v>
      </c>
      <c r="O36" s="27" t="s">
        <v>610</v>
      </c>
      <c r="P36" s="27" t="s">
        <v>611</v>
      </c>
      <c r="Q36" s="28">
        <v>1</v>
      </c>
      <c r="R36" s="27" t="s">
        <v>24</v>
      </c>
      <c r="S36" s="27" t="s">
        <v>111</v>
      </c>
      <c r="T36" s="27" t="s">
        <v>600</v>
      </c>
      <c r="U36" s="27" t="s">
        <v>33</v>
      </c>
      <c r="V36" s="27">
        <v>2</v>
      </c>
      <c r="W36" s="27" t="s">
        <v>119</v>
      </c>
      <c r="X36" s="27" t="s">
        <v>570</v>
      </c>
      <c r="Y36" s="27"/>
      <c r="Z36" s="27" t="s">
        <v>101</v>
      </c>
      <c r="AA36" s="27"/>
      <c r="AB36" s="27"/>
      <c r="AC36" s="28"/>
      <c r="AD36" s="27"/>
      <c r="AE36" s="37"/>
      <c r="AF36" s="37"/>
      <c r="AG36" s="37">
        <v>46076</v>
      </c>
      <c r="AH36" s="27"/>
      <c r="AI36" s="27" t="s">
        <v>104</v>
      </c>
      <c r="AJ36" s="27" t="s">
        <v>105</v>
      </c>
      <c r="AK36" s="27" t="s">
        <v>598</v>
      </c>
      <c r="AL36" s="27" t="s">
        <v>122</v>
      </c>
      <c r="AM36" s="27" t="s">
        <v>108</v>
      </c>
      <c r="AN36" s="37">
        <f>MIN(casesCPPM[[#This Row],[Manufacture Date]:[Installation Date]])</f>
        <v>46076</v>
      </c>
      <c r="AO36" s="27">
        <f>IF(AND((casesCPPM[[#This Row],[Created On]]-casesCPPM[[#This Row],[Oldest Date]])&gt;90,casesCPPM[[#This Row],[Oldest Date]]&lt;&gt;""),0,casesCPPM[[#This Row],[Quantity]])</f>
        <v>2</v>
      </c>
      <c r="AP36" s="27" t="str">
        <f>IF(casesCPPM[[#This Row],[Brand]]="","",IF(casesCPPM[[#This Row],[Brand]]&lt;&gt;"Falcon",casesCPPM[[#This Row],[Brand]],IF(casesCPPM[[#This Row],[Category]]&lt;&gt;"Dctl",casesCPPM[[#This Row],[Brand]]&amp;" - "&amp;casesCPPM[[#This Row],[Category]],casesCPPM[[#This Row],[Brand]]&amp;" - Closer")))</f>
        <v>Zero</v>
      </c>
      <c r="AQ3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 s="27" t="str">
        <f>TEXT(casesCPPM[[#This Row],[Created On]],"yyyy / mm")</f>
        <v>2026 / 02</v>
      </c>
      <c r="AU36" s="27" t="str">
        <f>casesCPPM[[#This Row],[Interaction Type]]</f>
        <v>Return / Replace / Scrap</v>
      </c>
      <c r="AV3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 s="27" t="str" cm="1">
        <f t="array" ref="AW36">IF(NOT(ISERROR(FIND("Reader",casesCPPM[[#This Row],[Series4]]))),"Reader",IF(SUMPRODUCT(--ISNUMBER(SEARCH({"card","credential","ibutton"},casesCPPM[[#This Row],[Series4]])))&gt;0,"Card","Unknown"))</f>
        <v>Unknown</v>
      </c>
    </row>
    <row r="37" spans="1:49" hidden="1" x14ac:dyDescent="0.25">
      <c r="A37" s="26">
        <v>46076.604432870401</v>
      </c>
      <c r="B37" s="27" t="s">
        <v>623</v>
      </c>
      <c r="C37" s="27" t="s">
        <v>87</v>
      </c>
      <c r="D37" s="27" t="s">
        <v>88</v>
      </c>
      <c r="E37" s="27" t="s">
        <v>89</v>
      </c>
      <c r="F37" s="27"/>
      <c r="G37" s="27" t="s">
        <v>90</v>
      </c>
      <c r="H37" s="27" t="s">
        <v>23</v>
      </c>
      <c r="I37" s="27" t="s">
        <v>91</v>
      </c>
      <c r="J37" s="27" t="s">
        <v>251</v>
      </c>
      <c r="K37" s="27" t="s">
        <v>33</v>
      </c>
      <c r="L37" s="27" t="s">
        <v>624</v>
      </c>
      <c r="M37" s="27" t="s">
        <v>625</v>
      </c>
      <c r="N37" s="28" t="s">
        <v>626</v>
      </c>
      <c r="O37" s="27" t="s">
        <v>627</v>
      </c>
      <c r="P37" s="27" t="s">
        <v>628</v>
      </c>
      <c r="Q37" s="28">
        <v>1</v>
      </c>
      <c r="R37" s="27" t="s">
        <v>23</v>
      </c>
      <c r="S37" s="27" t="s">
        <v>91</v>
      </c>
      <c r="T37" s="27" t="s">
        <v>251</v>
      </c>
      <c r="U37" s="27" t="s">
        <v>33</v>
      </c>
      <c r="V37" s="27">
        <v>2</v>
      </c>
      <c r="W37" s="27" t="s">
        <v>266</v>
      </c>
      <c r="X37" s="27" t="s">
        <v>629</v>
      </c>
      <c r="Y37" s="27" t="s">
        <v>630</v>
      </c>
      <c r="Z37" s="27" t="s">
        <v>101</v>
      </c>
      <c r="AA37" s="27"/>
      <c r="AB37" s="27" t="s">
        <v>631</v>
      </c>
      <c r="AC37" s="28" t="s">
        <v>632</v>
      </c>
      <c r="AD37" s="27"/>
      <c r="AE37" s="37"/>
      <c r="AF37" s="37">
        <v>46041.791666666701</v>
      </c>
      <c r="AG37" s="37"/>
      <c r="AH37" s="27"/>
      <c r="AI37" s="27" t="s">
        <v>104</v>
      </c>
      <c r="AJ37" s="27" t="s">
        <v>105</v>
      </c>
      <c r="AK37" s="27" t="s">
        <v>106</v>
      </c>
      <c r="AL37" s="27" t="s">
        <v>633</v>
      </c>
      <c r="AM37" s="27" t="s">
        <v>108</v>
      </c>
      <c r="AN37" s="37">
        <f>MIN(casesCPPM[[#This Row],[Manufacture Date]:[Installation Date]])</f>
        <v>46041.791666666701</v>
      </c>
      <c r="AO37" s="27">
        <f>IF(AND((casesCPPM[[#This Row],[Created On]]-casesCPPM[[#This Row],[Oldest Date]])&gt;90,casesCPPM[[#This Row],[Oldest Date]]&lt;&gt;""),0,casesCPPM[[#This Row],[Quantity]])</f>
        <v>2</v>
      </c>
      <c r="AP37" s="27" t="str">
        <f>IF(casesCPPM[[#This Row],[Brand]]="","",IF(casesCPPM[[#This Row],[Brand]]&lt;&gt;"Falcon",casesCPPM[[#This Row],[Brand]],IF(casesCPPM[[#This Row],[Category]]&lt;&gt;"Dctl",casesCPPM[[#This Row],[Brand]]&amp;" - "&amp;casesCPPM[[#This Row],[Category]],casesCPPM[[#This Row],[Brand]]&amp;" - Closer")))</f>
        <v>Von Duprin</v>
      </c>
      <c r="AQ3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3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Motor Not Pulling / Releasing</v>
      </c>
      <c r="AT37" s="27" t="str">
        <f>TEXT(casesCPPM[[#This Row],[Created On]],"yyyy / mm")</f>
        <v>2026 / 02</v>
      </c>
      <c r="AU37" s="27" t="str">
        <f>casesCPPM[[#This Row],[Interaction Type]]</f>
        <v>Return / Replace / Scrap</v>
      </c>
      <c r="AV3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 s="27" t="str" cm="1">
        <f t="array" ref="AW37">IF(NOT(ISERROR(FIND("Reader",casesCPPM[[#This Row],[Series4]]))),"Reader",IF(SUMPRODUCT(--ISNUMBER(SEARCH({"card","credential","ibutton"},casesCPPM[[#This Row],[Series4]])))&gt;0,"Card","Unknown"))</f>
        <v>Unknown</v>
      </c>
    </row>
    <row r="38" spans="1:49" hidden="1" x14ac:dyDescent="0.25">
      <c r="A38" s="26">
        <v>46076.623391203699</v>
      </c>
      <c r="B38" s="27" t="s">
        <v>635</v>
      </c>
      <c r="C38" s="27" t="s">
        <v>87</v>
      </c>
      <c r="D38" s="27" t="s">
        <v>88</v>
      </c>
      <c r="E38" s="27" t="s">
        <v>110</v>
      </c>
      <c r="F38" s="27"/>
      <c r="G38" s="27"/>
      <c r="H38" s="27" t="s">
        <v>17</v>
      </c>
      <c r="I38" s="27" t="s">
        <v>148</v>
      </c>
      <c r="J38" s="27" t="s">
        <v>636</v>
      </c>
      <c r="K38" s="27" t="s">
        <v>35</v>
      </c>
      <c r="L38" s="27" t="s">
        <v>637</v>
      </c>
      <c r="M38" s="27" t="s">
        <v>638</v>
      </c>
      <c r="N38" s="28" t="s">
        <v>639</v>
      </c>
      <c r="O38" s="27" t="s">
        <v>640</v>
      </c>
      <c r="P38" s="27" t="s">
        <v>641</v>
      </c>
      <c r="Q38" s="28">
        <v>4</v>
      </c>
      <c r="R38" s="27" t="s">
        <v>17</v>
      </c>
      <c r="S38" s="27" t="s">
        <v>148</v>
      </c>
      <c r="T38" s="27" t="s">
        <v>636</v>
      </c>
      <c r="U38" s="27" t="s">
        <v>35</v>
      </c>
      <c r="V38" s="27">
        <v>64</v>
      </c>
      <c r="W38" s="27" t="s">
        <v>119</v>
      </c>
      <c r="X38" s="27" t="s">
        <v>570</v>
      </c>
      <c r="Y38" s="27"/>
      <c r="Z38" s="27" t="s">
        <v>101</v>
      </c>
      <c r="AA38" s="27"/>
      <c r="AB38" s="27" t="s">
        <v>642</v>
      </c>
      <c r="AC38" s="28"/>
      <c r="AD38" s="27"/>
      <c r="AE38" s="37"/>
      <c r="AF38" s="37">
        <v>45690.791666666701</v>
      </c>
      <c r="AG38" s="37"/>
      <c r="AH38" s="27"/>
      <c r="AI38" s="27" t="s">
        <v>178</v>
      </c>
      <c r="AJ38" s="27" t="s">
        <v>134</v>
      </c>
      <c r="AK38" s="27" t="s">
        <v>621</v>
      </c>
      <c r="AL38" s="27" t="s">
        <v>180</v>
      </c>
      <c r="AM38" s="27" t="s">
        <v>108</v>
      </c>
      <c r="AN38" s="37">
        <f>MIN(casesCPPM[[#This Row],[Manufacture Date]:[Installation Date]])</f>
        <v>45690.791666666701</v>
      </c>
      <c r="AO38" s="27">
        <f>IF(AND((casesCPPM[[#This Row],[Created On]]-casesCPPM[[#This Row],[Oldest Date]])&gt;90,casesCPPM[[#This Row],[Oldest Date]]&lt;&gt;""),0,casesCPPM[[#This Row],[Quantity]])</f>
        <v>0</v>
      </c>
      <c r="AP38" s="27" t="str">
        <f>IF(casesCPPM[[#This Row],[Brand]]="","",IF(casesCPPM[[#This Row],[Brand]]&lt;&gt;"Falcon",casesCPPM[[#This Row],[Brand]],IF(casesCPPM[[#This Row],[Category]]&lt;&gt;"Dctl",casesCPPM[[#This Row],[Brand]]&amp;" - "&amp;casesCPPM[[#This Row],[Category]],casesCPPM[[#This Row],[Brand]]&amp;" - Closer")))</f>
        <v>Schlage Commercial</v>
      </c>
      <c r="AQ3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 s="27" t="str">
        <f>TEXT(casesCPPM[[#This Row],[Created On]],"yyyy / mm")</f>
        <v>2026 / 02</v>
      </c>
      <c r="AU38" s="27" t="str">
        <f>casesCPPM[[#This Row],[Interaction Type]]</f>
        <v>Return / Replace / Scrap</v>
      </c>
      <c r="AV3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 s="27" t="str" cm="1">
        <f t="array" ref="AW38">IF(NOT(ISERROR(FIND("Reader",casesCPPM[[#This Row],[Series4]]))),"Reader",IF(SUMPRODUCT(--ISNUMBER(SEARCH({"card","credential","ibutton"},casesCPPM[[#This Row],[Series4]])))&gt;0,"Card","Unknown"))</f>
        <v>Unknown</v>
      </c>
    </row>
    <row r="39" spans="1:49" hidden="1" x14ac:dyDescent="0.25">
      <c r="A39" s="26">
        <v>46076.690162036997</v>
      </c>
      <c r="B39" s="27" t="s">
        <v>643</v>
      </c>
      <c r="C39" s="27" t="s">
        <v>87</v>
      </c>
      <c r="D39" s="27" t="s">
        <v>88</v>
      </c>
      <c r="E39" s="27" t="s">
        <v>110</v>
      </c>
      <c r="F39" s="27"/>
      <c r="G39" s="27"/>
      <c r="H39" s="27" t="s">
        <v>17</v>
      </c>
      <c r="I39" s="27" t="s">
        <v>148</v>
      </c>
      <c r="J39" s="27" t="s">
        <v>169</v>
      </c>
      <c r="K39" s="27" t="s">
        <v>35</v>
      </c>
      <c r="L39" s="27" t="s">
        <v>644</v>
      </c>
      <c r="M39" s="27" t="s">
        <v>127</v>
      </c>
      <c r="N39" s="28" t="s">
        <v>645</v>
      </c>
      <c r="O39" s="27" t="s">
        <v>646</v>
      </c>
      <c r="P39" s="27" t="s">
        <v>647</v>
      </c>
      <c r="Q39" s="28">
        <v>32</v>
      </c>
      <c r="R39" s="27" t="s">
        <v>17</v>
      </c>
      <c r="S39" s="27" t="s">
        <v>148</v>
      </c>
      <c r="T39" s="27" t="s">
        <v>169</v>
      </c>
      <c r="U39" s="27" t="s">
        <v>35</v>
      </c>
      <c r="V39" s="27">
        <v>2</v>
      </c>
      <c r="W39" s="27" t="s">
        <v>119</v>
      </c>
      <c r="X39" s="27" t="s">
        <v>120</v>
      </c>
      <c r="Y39" s="27"/>
      <c r="Z39" s="27" t="s">
        <v>101</v>
      </c>
      <c r="AA39" s="27"/>
      <c r="AB39" s="27" t="s">
        <v>648</v>
      </c>
      <c r="AC39" s="28" t="s">
        <v>177</v>
      </c>
      <c r="AD39" s="27"/>
      <c r="AE39" s="37"/>
      <c r="AF39" s="37">
        <v>46035.791666666701</v>
      </c>
      <c r="AG39" s="37"/>
      <c r="AH39" s="27"/>
      <c r="AI39" s="27" t="s">
        <v>104</v>
      </c>
      <c r="AJ39" s="27" t="s">
        <v>105</v>
      </c>
      <c r="AK39" s="27" t="s">
        <v>106</v>
      </c>
      <c r="AL39" s="27" t="s">
        <v>146</v>
      </c>
      <c r="AM39" s="27" t="s">
        <v>108</v>
      </c>
      <c r="AN39" s="37">
        <f>MIN(casesCPPM[[#This Row],[Manufacture Date]:[Installation Date]])</f>
        <v>46035.791666666701</v>
      </c>
      <c r="AO39" s="27">
        <f>IF(AND((casesCPPM[[#This Row],[Created On]]-casesCPPM[[#This Row],[Oldest Date]])&gt;90,casesCPPM[[#This Row],[Oldest Date]]&lt;&gt;""),0,casesCPPM[[#This Row],[Quantity]])</f>
        <v>2</v>
      </c>
      <c r="AP39" s="27" t="str">
        <f>IF(casesCPPM[[#This Row],[Brand]]="","",IF(casesCPPM[[#This Row],[Brand]]&lt;&gt;"Falcon",casesCPPM[[#This Row],[Brand]],IF(casesCPPM[[#This Row],[Category]]&lt;&gt;"Dctl",casesCPPM[[#This Row],[Brand]]&amp;" - "&amp;casesCPPM[[#This Row],[Category]],casesCPPM[[#This Row],[Brand]]&amp;" - Closer")))</f>
        <v>Schlage Commercial</v>
      </c>
      <c r="AQ3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3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 s="27" t="str">
        <f>TEXT(casesCPPM[[#This Row],[Created On]],"yyyy / mm")</f>
        <v>2026 / 02</v>
      </c>
      <c r="AU39" s="27" t="str">
        <f>casesCPPM[[#This Row],[Interaction Type]]</f>
        <v>Return / Replace / Scrap</v>
      </c>
      <c r="AV3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 s="27" t="str" cm="1">
        <f t="array" ref="AW39">IF(NOT(ISERROR(FIND("Reader",casesCPPM[[#This Row],[Series4]]))),"Reader",IF(SUMPRODUCT(--ISNUMBER(SEARCH({"card","credential","ibutton"},casesCPPM[[#This Row],[Series4]])))&gt;0,"Card","Unknown"))</f>
        <v>Unknown</v>
      </c>
    </row>
    <row r="40" spans="1:49" hidden="1" x14ac:dyDescent="0.25">
      <c r="A40" s="26">
        <v>46078.390972222202</v>
      </c>
      <c r="B40" s="27" t="s">
        <v>671</v>
      </c>
      <c r="C40" s="27" t="s">
        <v>87</v>
      </c>
      <c r="D40" s="27" t="s">
        <v>88</v>
      </c>
      <c r="E40" s="27" t="s">
        <v>89</v>
      </c>
      <c r="F40" s="27"/>
      <c r="G40" s="27" t="s">
        <v>168</v>
      </c>
      <c r="H40" s="27" t="s">
        <v>18</v>
      </c>
      <c r="I40" s="27" t="s">
        <v>460</v>
      </c>
      <c r="J40" s="27" t="s">
        <v>672</v>
      </c>
      <c r="K40" s="27" t="s">
        <v>35</v>
      </c>
      <c r="L40" s="27" t="s">
        <v>673</v>
      </c>
      <c r="M40" s="27" t="s">
        <v>197</v>
      </c>
      <c r="N40" s="28" t="s">
        <v>674</v>
      </c>
      <c r="O40" s="27" t="s">
        <v>675</v>
      </c>
      <c r="P40" s="27" t="s">
        <v>676</v>
      </c>
      <c r="Q40" s="28">
        <v>1</v>
      </c>
      <c r="R40" s="27" t="s">
        <v>18</v>
      </c>
      <c r="S40" s="27" t="s">
        <v>460</v>
      </c>
      <c r="T40" s="27" t="s">
        <v>672</v>
      </c>
      <c r="U40" s="27" t="s">
        <v>35</v>
      </c>
      <c r="V40" s="27">
        <v>1</v>
      </c>
      <c r="W40" s="27" t="s">
        <v>266</v>
      </c>
      <c r="X40" s="27" t="s">
        <v>279</v>
      </c>
      <c r="Y40" s="27" t="s">
        <v>677</v>
      </c>
      <c r="Z40" s="27" t="s">
        <v>101</v>
      </c>
      <c r="AA40" s="27"/>
      <c r="AB40" s="27" t="s">
        <v>678</v>
      </c>
      <c r="AC40" s="28" t="s">
        <v>679</v>
      </c>
      <c r="AD40" s="27"/>
      <c r="AE40" s="37"/>
      <c r="AF40" s="37">
        <v>45826.833333333299</v>
      </c>
      <c r="AG40" s="37"/>
      <c r="AH40" s="27"/>
      <c r="AI40" s="27" t="s">
        <v>178</v>
      </c>
      <c r="AJ40" s="27" t="s">
        <v>134</v>
      </c>
      <c r="AK40" s="27" t="s">
        <v>680</v>
      </c>
      <c r="AL40" s="27" t="s">
        <v>578</v>
      </c>
      <c r="AM40" s="27" t="s">
        <v>108</v>
      </c>
      <c r="AN40" s="37">
        <f>MIN(casesCPPM[[#This Row],[Manufacture Date]:[Installation Date]])</f>
        <v>45826.833333333299</v>
      </c>
      <c r="AO40" s="27">
        <f>IF(AND((casesCPPM[[#This Row],[Created On]]-casesCPPM[[#This Row],[Oldest Date]])&gt;90,casesCPPM[[#This Row],[Oldest Date]]&lt;&gt;""),0,casesCPPM[[#This Row],[Quantity]])</f>
        <v>0</v>
      </c>
      <c r="AP40" s="27" t="str">
        <f>IF(casesCPPM[[#This Row],[Brand]]="","",IF(casesCPPM[[#This Row],[Brand]]&lt;&gt;"Falcon",casesCPPM[[#This Row],[Brand]],IF(casesCPPM[[#This Row],[Category]]&lt;&gt;"Dctl",casesCPPM[[#This Row],[Brand]]&amp;" - "&amp;casesCPPM[[#This Row],[Category]],casesCPPM[[#This Row],[Brand]]&amp;" - Closer")))</f>
        <v>Schlage Electronic Locks</v>
      </c>
      <c r="AQ4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40" s="27" t="str">
        <f>TEXT(casesCPPM[[#This Row],[Created On]],"yyyy / mm")</f>
        <v>2026 / 02</v>
      </c>
      <c r="AU40" s="27" t="str">
        <f>casesCPPM[[#This Row],[Interaction Type]]</f>
        <v>Return / Replace / Scrap</v>
      </c>
      <c r="AV4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 s="27" t="str" cm="1">
        <f t="array" ref="AW40">IF(NOT(ISERROR(FIND("Reader",casesCPPM[[#This Row],[Series4]]))),"Reader",IF(SUMPRODUCT(--ISNUMBER(SEARCH({"card","credential","ibutton"},casesCPPM[[#This Row],[Series4]])))&gt;0,"Card","Unknown"))</f>
        <v>Unknown</v>
      </c>
    </row>
    <row r="41" spans="1:49" hidden="1" x14ac:dyDescent="0.25">
      <c r="A41" s="26">
        <v>46078.470046296301</v>
      </c>
      <c r="B41" s="27" t="s">
        <v>681</v>
      </c>
      <c r="C41" s="27" t="s">
        <v>87</v>
      </c>
      <c r="D41" s="27" t="s">
        <v>88</v>
      </c>
      <c r="E41" s="27" t="s">
        <v>89</v>
      </c>
      <c r="F41" s="27"/>
      <c r="G41" s="27" t="s">
        <v>168</v>
      </c>
      <c r="H41" s="27" t="s">
        <v>18</v>
      </c>
      <c r="I41" s="27" t="s">
        <v>460</v>
      </c>
      <c r="J41" s="27" t="s">
        <v>506</v>
      </c>
      <c r="K41" s="27" t="s">
        <v>35</v>
      </c>
      <c r="L41" s="27" t="s">
        <v>682</v>
      </c>
      <c r="M41" s="27" t="s">
        <v>683</v>
      </c>
      <c r="N41" s="28" t="s">
        <v>276</v>
      </c>
      <c r="O41" s="27" t="s">
        <v>684</v>
      </c>
      <c r="P41" s="27"/>
      <c r="Q41" s="28"/>
      <c r="R41" s="27" t="s">
        <v>18</v>
      </c>
      <c r="S41" s="27" t="s">
        <v>460</v>
      </c>
      <c r="T41" s="27" t="s">
        <v>506</v>
      </c>
      <c r="U41" s="27" t="s">
        <v>35</v>
      </c>
      <c r="V41" s="27">
        <v>1</v>
      </c>
      <c r="W41" s="27" t="s">
        <v>266</v>
      </c>
      <c r="X41" s="27" t="s">
        <v>685</v>
      </c>
      <c r="Y41" s="27" t="s">
        <v>686</v>
      </c>
      <c r="Z41" s="27" t="s">
        <v>101</v>
      </c>
      <c r="AA41" s="27"/>
      <c r="AB41" s="27" t="s">
        <v>687</v>
      </c>
      <c r="AC41" s="28" t="s">
        <v>511</v>
      </c>
      <c r="AD41" s="27"/>
      <c r="AE41" s="37"/>
      <c r="AF41" s="37"/>
      <c r="AG41" s="37">
        <v>46078.083333333299</v>
      </c>
      <c r="AH41" s="27"/>
      <c r="AI41" s="27" t="s">
        <v>104</v>
      </c>
      <c r="AJ41" s="27" t="s">
        <v>105</v>
      </c>
      <c r="AK41" s="27" t="s">
        <v>688</v>
      </c>
      <c r="AL41" s="27" t="s">
        <v>146</v>
      </c>
      <c r="AM41" s="27" t="s">
        <v>108</v>
      </c>
      <c r="AN41" s="37">
        <f>MIN(casesCPPM[[#This Row],[Manufacture Date]:[Installation Date]])</f>
        <v>46078.083333333299</v>
      </c>
      <c r="AO41" s="27">
        <f>IF(AND((casesCPPM[[#This Row],[Created On]]-casesCPPM[[#This Row],[Oldest Date]])&gt;90,casesCPPM[[#This Row],[Oldest Date]]&lt;&gt;""),0,casesCPPM[[#This Row],[Quantity]])</f>
        <v>1</v>
      </c>
      <c r="AP41" s="27" t="str">
        <f>IF(casesCPPM[[#This Row],[Brand]]="","",IF(casesCPPM[[#This Row],[Brand]]&lt;&gt;"Falcon",casesCPPM[[#This Row],[Brand]],IF(casesCPPM[[#This Row],[Category]]&lt;&gt;"Dctl",casesCPPM[[#This Row],[Brand]]&amp;" - "&amp;casesCPPM[[#This Row],[Category]],casesCPPM[[#This Row],[Brand]]&amp;" - Closer")))</f>
        <v>Schlage Electronic Locks</v>
      </c>
      <c r="AQ4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Will Not Power Up</v>
      </c>
      <c r="AS4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Damaged Part</v>
      </c>
      <c r="AT41" s="27" t="str">
        <f>TEXT(casesCPPM[[#This Row],[Created On]],"yyyy / mm")</f>
        <v>2026 / 02</v>
      </c>
      <c r="AU41" s="27" t="str">
        <f>casesCPPM[[#This Row],[Interaction Type]]</f>
        <v>Return / Replace / Scrap</v>
      </c>
      <c r="AV4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 s="27" t="str" cm="1">
        <f t="array" ref="AW41">IF(NOT(ISERROR(FIND("Reader",casesCPPM[[#This Row],[Series4]]))),"Reader",IF(SUMPRODUCT(--ISNUMBER(SEARCH({"card","credential","ibutton"},casesCPPM[[#This Row],[Series4]])))&gt;0,"Card","Unknown"))</f>
        <v>Reader</v>
      </c>
    </row>
    <row r="42" spans="1:49" hidden="1" x14ac:dyDescent="0.25">
      <c r="A42" s="26">
        <v>46078.714907407397</v>
      </c>
      <c r="B42" s="27" t="s">
        <v>696</v>
      </c>
      <c r="C42" s="27" t="s">
        <v>87</v>
      </c>
      <c r="D42" s="27" t="s">
        <v>88</v>
      </c>
      <c r="E42" s="27" t="s">
        <v>110</v>
      </c>
      <c r="F42" s="27"/>
      <c r="G42" s="27"/>
      <c r="H42" s="27" t="s">
        <v>12</v>
      </c>
      <c r="I42" s="27" t="s">
        <v>111</v>
      </c>
      <c r="J42" s="27" t="s">
        <v>477</v>
      </c>
      <c r="K42" s="27" t="s">
        <v>33</v>
      </c>
      <c r="L42" s="27" t="s">
        <v>697</v>
      </c>
      <c r="M42" s="27" t="s">
        <v>471</v>
      </c>
      <c r="N42" s="28" t="s">
        <v>698</v>
      </c>
      <c r="O42" s="27" t="s">
        <v>699</v>
      </c>
      <c r="P42" s="27" t="s">
        <v>700</v>
      </c>
      <c r="Q42" s="28">
        <v>2</v>
      </c>
      <c r="R42" s="27" t="s">
        <v>12</v>
      </c>
      <c r="S42" s="27" t="s">
        <v>111</v>
      </c>
      <c r="T42" s="27" t="s">
        <v>477</v>
      </c>
      <c r="U42" s="27" t="s">
        <v>33</v>
      </c>
      <c r="V42" s="27">
        <v>1</v>
      </c>
      <c r="W42" s="27" t="s">
        <v>119</v>
      </c>
      <c r="X42" s="27" t="s">
        <v>570</v>
      </c>
      <c r="Y42" s="27"/>
      <c r="Z42" s="27" t="s">
        <v>101</v>
      </c>
      <c r="AA42" s="27"/>
      <c r="AB42" s="27" t="s">
        <v>701</v>
      </c>
      <c r="AC42" s="28"/>
      <c r="AD42" s="27"/>
      <c r="AE42" s="37"/>
      <c r="AF42" s="37">
        <v>45945.833333333299</v>
      </c>
      <c r="AG42" s="37"/>
      <c r="AH42" s="27"/>
      <c r="AI42" s="27" t="s">
        <v>104</v>
      </c>
      <c r="AJ42" s="27" t="s">
        <v>105</v>
      </c>
      <c r="AK42" s="27" t="s">
        <v>106</v>
      </c>
      <c r="AL42" s="27" t="s">
        <v>382</v>
      </c>
      <c r="AM42" s="27" t="s">
        <v>108</v>
      </c>
      <c r="AN42" s="37">
        <f>MIN(casesCPPM[[#This Row],[Manufacture Date]:[Installation Date]])</f>
        <v>45945.833333333299</v>
      </c>
      <c r="AO42" s="27">
        <f>IF(AND((casesCPPM[[#This Row],[Created On]]-casesCPPM[[#This Row],[Oldest Date]])&gt;90,casesCPPM[[#This Row],[Oldest Date]]&lt;&gt;""),0,casesCPPM[[#This Row],[Quantity]])</f>
        <v>0</v>
      </c>
      <c r="AP42" s="27" t="str">
        <f>IF(casesCPPM[[#This Row],[Brand]]="","",IF(casesCPPM[[#This Row],[Brand]]&lt;&gt;"Falcon",casesCPPM[[#This Row],[Brand]],IF(casesCPPM[[#This Row],[Category]]&lt;&gt;"Dctl",casesCPPM[[#This Row],[Brand]]&amp;" - "&amp;casesCPPM[[#This Row],[Category]],casesCPPM[[#This Row],[Brand]]&amp;" - Closer")))</f>
        <v>Ives / Gj Commercial</v>
      </c>
      <c r="AQ4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 s="27" t="str">
        <f>TEXT(casesCPPM[[#This Row],[Created On]],"yyyy / mm")</f>
        <v>2026 / 02</v>
      </c>
      <c r="AU42" s="27" t="str">
        <f>casesCPPM[[#This Row],[Interaction Type]]</f>
        <v>Return / Replace / Scrap</v>
      </c>
      <c r="AV4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 s="27" t="str" cm="1">
        <f t="array" ref="AW42">IF(NOT(ISERROR(FIND("Reader",casesCPPM[[#This Row],[Series4]]))),"Reader",IF(SUMPRODUCT(--ISNUMBER(SEARCH({"card","credential","ibutton"},casesCPPM[[#This Row],[Series4]])))&gt;0,"Card","Unknown"))</f>
        <v>Unknown</v>
      </c>
    </row>
    <row r="43" spans="1:49" hidden="1" x14ac:dyDescent="0.25">
      <c r="A43" s="26">
        <v>46079.299826388902</v>
      </c>
      <c r="B43" s="27" t="s">
        <v>702</v>
      </c>
      <c r="C43" s="27" t="s">
        <v>87</v>
      </c>
      <c r="D43" s="27" t="s">
        <v>88</v>
      </c>
      <c r="E43" s="27" t="s">
        <v>110</v>
      </c>
      <c r="F43" s="27"/>
      <c r="G43" s="27"/>
      <c r="H43" s="27" t="s">
        <v>17</v>
      </c>
      <c r="I43" s="27" t="s">
        <v>148</v>
      </c>
      <c r="J43" s="27" t="s">
        <v>149</v>
      </c>
      <c r="K43" s="27" t="s">
        <v>35</v>
      </c>
      <c r="L43" s="27" t="s">
        <v>703</v>
      </c>
      <c r="M43" s="27" t="s">
        <v>393</v>
      </c>
      <c r="N43" s="28" t="s">
        <v>704</v>
      </c>
      <c r="O43" s="27" t="s">
        <v>705</v>
      </c>
      <c r="P43" s="27" t="s">
        <v>706</v>
      </c>
      <c r="Q43" s="28">
        <v>3</v>
      </c>
      <c r="R43" s="27" t="s">
        <v>17</v>
      </c>
      <c r="S43" s="27" t="s">
        <v>148</v>
      </c>
      <c r="T43" s="27" t="s">
        <v>149</v>
      </c>
      <c r="U43" s="27" t="s">
        <v>35</v>
      </c>
      <c r="V43" s="27">
        <v>1</v>
      </c>
      <c r="W43" s="27" t="s">
        <v>155</v>
      </c>
      <c r="X43" s="27" t="s">
        <v>587</v>
      </c>
      <c r="Y43" s="27"/>
      <c r="Z43" s="27" t="s">
        <v>101</v>
      </c>
      <c r="AA43" s="27"/>
      <c r="AB43" s="27" t="s">
        <v>707</v>
      </c>
      <c r="AC43" s="28" t="s">
        <v>708</v>
      </c>
      <c r="AD43" s="27" t="s">
        <v>537</v>
      </c>
      <c r="AE43" s="37"/>
      <c r="AF43" s="37">
        <v>45945.833333333299</v>
      </c>
      <c r="AG43" s="37"/>
      <c r="AH43" s="27"/>
      <c r="AI43" s="27" t="s">
        <v>178</v>
      </c>
      <c r="AJ43" s="27" t="s">
        <v>105</v>
      </c>
      <c r="AK43" s="27" t="s">
        <v>270</v>
      </c>
      <c r="AL43" s="27" t="s">
        <v>270</v>
      </c>
      <c r="AM43" s="27" t="s">
        <v>108</v>
      </c>
      <c r="AN43" s="37">
        <f>MIN(casesCPPM[[#This Row],[Manufacture Date]:[Installation Date]])</f>
        <v>45945.833333333299</v>
      </c>
      <c r="AO43" s="27">
        <f>IF(AND((casesCPPM[[#This Row],[Created On]]-casesCPPM[[#This Row],[Oldest Date]])&gt;90,casesCPPM[[#This Row],[Oldest Date]]&lt;&gt;""),0,casesCPPM[[#This Row],[Quantity]])</f>
        <v>0</v>
      </c>
      <c r="AP43" s="27" t="str">
        <f>IF(casesCPPM[[#This Row],[Brand]]="","",IF(casesCPPM[[#This Row],[Brand]]&lt;&gt;"Falcon",casesCPPM[[#This Row],[Brand]],IF(casesCPPM[[#This Row],[Category]]&lt;&gt;"Dctl",casesCPPM[[#This Row],[Brand]]&amp;" - "&amp;casesCPPM[[#This Row],[Category]],casesCPPM[[#This Row],[Brand]]&amp;" - Closer")))</f>
        <v>Schlage Commercial</v>
      </c>
      <c r="AQ4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 s="27" t="str">
        <f>TEXT(casesCPPM[[#This Row],[Created On]],"yyyy / mm")</f>
        <v>2026 / 02</v>
      </c>
      <c r="AU43" s="27" t="str">
        <f>casesCPPM[[#This Row],[Interaction Type]]</f>
        <v>Return / Replace / Scrap</v>
      </c>
      <c r="AV4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 s="27" t="str" cm="1">
        <f t="array" ref="AW43">IF(NOT(ISERROR(FIND("Reader",casesCPPM[[#This Row],[Series4]]))),"Reader",IF(SUMPRODUCT(--ISNUMBER(SEARCH({"card","credential","ibutton"},casesCPPM[[#This Row],[Series4]])))&gt;0,"Card","Unknown"))</f>
        <v>Unknown</v>
      </c>
    </row>
    <row r="44" spans="1:49" hidden="1" x14ac:dyDescent="0.25">
      <c r="A44" s="26">
        <v>46079.438136574099</v>
      </c>
      <c r="B44" s="27" t="s">
        <v>709</v>
      </c>
      <c r="C44" s="27" t="s">
        <v>87</v>
      </c>
      <c r="D44" s="27" t="s">
        <v>88</v>
      </c>
      <c r="E44" s="27" t="s">
        <v>89</v>
      </c>
      <c r="F44" s="27"/>
      <c r="G44" s="27" t="s">
        <v>90</v>
      </c>
      <c r="H44" s="27" t="s">
        <v>14</v>
      </c>
      <c r="I44" s="27" t="s">
        <v>182</v>
      </c>
      <c r="J44" s="27" t="s">
        <v>710</v>
      </c>
      <c r="K44" s="27" t="s">
        <v>34</v>
      </c>
      <c r="L44" s="27" t="s">
        <v>711</v>
      </c>
      <c r="M44" s="27" t="s">
        <v>712</v>
      </c>
      <c r="N44" s="28" t="s">
        <v>713</v>
      </c>
      <c r="O44" s="27"/>
      <c r="P44" s="27"/>
      <c r="Q44" s="28"/>
      <c r="R44" s="27" t="s">
        <v>14</v>
      </c>
      <c r="S44" s="27" t="s">
        <v>182</v>
      </c>
      <c r="T44" s="27" t="s">
        <v>710</v>
      </c>
      <c r="U44" s="27" t="s">
        <v>34</v>
      </c>
      <c r="V44" s="27">
        <v>1</v>
      </c>
      <c r="W44" s="27" t="s">
        <v>714</v>
      </c>
      <c r="X44" s="27" t="s">
        <v>715</v>
      </c>
      <c r="Y44" s="27"/>
      <c r="Z44" s="27" t="s">
        <v>101</v>
      </c>
      <c r="AA44" s="27"/>
      <c r="AB44" s="27" t="s">
        <v>716</v>
      </c>
      <c r="AC44" s="28" t="s">
        <v>717</v>
      </c>
      <c r="AD44" s="27"/>
      <c r="AE44" s="37"/>
      <c r="AF44" s="37">
        <v>45883.833333333299</v>
      </c>
      <c r="AG44" s="37"/>
      <c r="AH44" s="27"/>
      <c r="AI44" s="27" t="s">
        <v>178</v>
      </c>
      <c r="AJ44" s="27" t="s">
        <v>134</v>
      </c>
      <c r="AK44" s="27" t="s">
        <v>718</v>
      </c>
      <c r="AL44" s="27" t="s">
        <v>192</v>
      </c>
      <c r="AM44" s="27" t="s">
        <v>108</v>
      </c>
      <c r="AN44" s="37">
        <f>MIN(casesCPPM[[#This Row],[Manufacture Date]:[Installation Date]])</f>
        <v>45883.833333333299</v>
      </c>
      <c r="AO44" s="27">
        <f>IF(AND((casesCPPM[[#This Row],[Created On]]-casesCPPM[[#This Row],[Oldest Date]])&gt;90,casesCPPM[[#This Row],[Oldest Date]]&lt;&gt;""),0,casesCPPM[[#This Row],[Quantity]])</f>
        <v>0</v>
      </c>
      <c r="AP44" s="27" t="str">
        <f>IF(casesCPPM[[#This Row],[Brand]]="","",IF(casesCPPM[[#This Row],[Brand]]&lt;&gt;"Falcon",casesCPPM[[#This Row],[Brand]],IF(casesCPPM[[#This Row],[Category]]&lt;&gt;"Dctl",casesCPPM[[#This Row],[Brand]]&amp;" - "&amp;casesCPPM[[#This Row],[Category]],casesCPPM[[#This Row],[Brand]]&amp;" - Closer")))</f>
        <v>Lcn</v>
      </c>
      <c r="AQ4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4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Door Not Opening at All</v>
      </c>
      <c r="AS4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 s="27" t="str">
        <f>TEXT(casesCPPM[[#This Row],[Created On]],"yyyy / mm")</f>
        <v>2026 / 02</v>
      </c>
      <c r="AU44" s="27" t="str">
        <f>casesCPPM[[#This Row],[Interaction Type]]</f>
        <v>Return / Replace / Scrap</v>
      </c>
      <c r="AV4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 s="27" t="str" cm="1">
        <f t="array" ref="AW44">IF(NOT(ISERROR(FIND("Reader",casesCPPM[[#This Row],[Series4]]))),"Reader",IF(SUMPRODUCT(--ISNUMBER(SEARCH({"card","credential","ibutton"},casesCPPM[[#This Row],[Series4]])))&gt;0,"Card","Unknown"))</f>
        <v>Unknown</v>
      </c>
    </row>
    <row r="45" spans="1:49" hidden="1" x14ac:dyDescent="0.25">
      <c r="A45" s="26">
        <v>46079.483425925901</v>
      </c>
      <c r="B45" s="27" t="s">
        <v>719</v>
      </c>
      <c r="C45" s="27" t="s">
        <v>87</v>
      </c>
      <c r="D45" s="27" t="s">
        <v>88</v>
      </c>
      <c r="E45" s="27" t="s">
        <v>110</v>
      </c>
      <c r="F45" s="27"/>
      <c r="G45" s="27"/>
      <c r="H45" s="27" t="s">
        <v>720</v>
      </c>
      <c r="I45" s="27" t="s">
        <v>91</v>
      </c>
      <c r="J45" s="27" t="s">
        <v>721</v>
      </c>
      <c r="K45" s="27" t="s">
        <v>33</v>
      </c>
      <c r="L45" s="27" t="s">
        <v>722</v>
      </c>
      <c r="M45" s="27" t="s">
        <v>723</v>
      </c>
      <c r="N45" s="28" t="s">
        <v>724</v>
      </c>
      <c r="O45" s="27" t="s">
        <v>725</v>
      </c>
      <c r="P45" s="27" t="s">
        <v>726</v>
      </c>
      <c r="Q45" s="28"/>
      <c r="R45" s="27" t="s">
        <v>720</v>
      </c>
      <c r="S45" s="27" t="s">
        <v>91</v>
      </c>
      <c r="T45" s="27" t="s">
        <v>721</v>
      </c>
      <c r="U45" s="27" t="s">
        <v>33</v>
      </c>
      <c r="V45" s="27">
        <v>6</v>
      </c>
      <c r="W45" s="27" t="s">
        <v>155</v>
      </c>
      <c r="X45" s="27" t="s">
        <v>587</v>
      </c>
      <c r="Y45" s="27"/>
      <c r="Z45" s="27" t="s">
        <v>101</v>
      </c>
      <c r="AA45" s="27"/>
      <c r="AB45" s="27" t="s">
        <v>727</v>
      </c>
      <c r="AC45" s="28" t="s">
        <v>728</v>
      </c>
      <c r="AD45" s="27"/>
      <c r="AE45" s="37"/>
      <c r="AF45" s="37">
        <v>45805.833333333299</v>
      </c>
      <c r="AG45" s="37"/>
      <c r="AH45" s="27"/>
      <c r="AI45" s="27" t="s">
        <v>104</v>
      </c>
      <c r="AJ45" s="27" t="s">
        <v>105</v>
      </c>
      <c r="AK45" s="27" t="s">
        <v>270</v>
      </c>
      <c r="AL45" s="27" t="s">
        <v>270</v>
      </c>
      <c r="AM45" s="27" t="s">
        <v>108</v>
      </c>
      <c r="AN45" s="37">
        <f>MIN(casesCPPM[[#This Row],[Manufacture Date]:[Installation Date]])</f>
        <v>45805.833333333299</v>
      </c>
      <c r="AO45" s="27">
        <f>IF(AND((casesCPPM[[#This Row],[Created On]]-casesCPPM[[#This Row],[Oldest Date]])&gt;90,casesCPPM[[#This Row],[Oldest Date]]&lt;&gt;""),0,casesCPPM[[#This Row],[Quantity]])</f>
        <v>0</v>
      </c>
      <c r="AP45" s="27" t="str">
        <f>IF(casesCPPM[[#This Row],[Brand]]="","",IF(casesCPPM[[#This Row],[Brand]]&lt;&gt;"Falcon",casesCPPM[[#This Row],[Brand]],IF(casesCPPM[[#This Row],[Category]]&lt;&gt;"Dctl",casesCPPM[[#This Row],[Brand]]&amp;" - "&amp;casesCPPM[[#This Row],[Category]],casesCPPM[[#This Row],[Brand]]&amp;" - Closer")))</f>
        <v>Falcon - Exit</v>
      </c>
      <c r="AQ4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 s="27" t="str">
        <f>TEXT(casesCPPM[[#This Row],[Created On]],"yyyy / mm")</f>
        <v>2026 / 02</v>
      </c>
      <c r="AU45" s="27" t="str">
        <f>casesCPPM[[#This Row],[Interaction Type]]</f>
        <v>Return / Replace / Scrap</v>
      </c>
      <c r="AV4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 s="27" t="str" cm="1">
        <f t="array" ref="AW45">IF(NOT(ISERROR(FIND("Reader",casesCPPM[[#This Row],[Series4]]))),"Reader",IF(SUMPRODUCT(--ISNUMBER(SEARCH({"card","credential","ibutton"},casesCPPM[[#This Row],[Series4]])))&gt;0,"Card","Unknown"))</f>
        <v>Unknown</v>
      </c>
    </row>
    <row r="46" spans="1:49" hidden="1" x14ac:dyDescent="0.25">
      <c r="A46" s="26">
        <v>46079.690451388902</v>
      </c>
      <c r="B46" s="27" t="s">
        <v>736</v>
      </c>
      <c r="C46" s="27" t="s">
        <v>87</v>
      </c>
      <c r="D46" s="27" t="s">
        <v>88</v>
      </c>
      <c r="E46" s="27" t="s">
        <v>89</v>
      </c>
      <c r="F46" s="27"/>
      <c r="G46" s="27" t="s">
        <v>168</v>
      </c>
      <c r="H46" s="27" t="s">
        <v>18</v>
      </c>
      <c r="I46" s="27" t="s">
        <v>460</v>
      </c>
      <c r="J46" s="27" t="s">
        <v>737</v>
      </c>
      <c r="K46" s="27" t="s">
        <v>35</v>
      </c>
      <c r="L46" s="27" t="s">
        <v>738</v>
      </c>
      <c r="M46" s="27" t="s">
        <v>739</v>
      </c>
      <c r="N46" s="28" t="s">
        <v>276</v>
      </c>
      <c r="O46" s="27" t="s">
        <v>276</v>
      </c>
      <c r="P46" s="27"/>
      <c r="Q46" s="28"/>
      <c r="R46" s="27" t="s">
        <v>18</v>
      </c>
      <c r="S46" s="27" t="s">
        <v>460</v>
      </c>
      <c r="T46" s="27" t="s">
        <v>737</v>
      </c>
      <c r="U46" s="27" t="s">
        <v>35</v>
      </c>
      <c r="V46" s="27">
        <v>1</v>
      </c>
      <c r="W46" s="27" t="s">
        <v>266</v>
      </c>
      <c r="X46" s="27" t="s">
        <v>279</v>
      </c>
      <c r="Y46" s="27" t="s">
        <v>740</v>
      </c>
      <c r="Z46" s="27" t="s">
        <v>101</v>
      </c>
      <c r="AA46" s="27"/>
      <c r="AB46" s="27"/>
      <c r="AC46" s="28" t="s">
        <v>741</v>
      </c>
      <c r="AD46" s="27"/>
      <c r="AE46" s="37"/>
      <c r="AF46" s="37"/>
      <c r="AG46" s="37">
        <v>44090</v>
      </c>
      <c r="AH46" s="27"/>
      <c r="AI46" s="27" t="s">
        <v>104</v>
      </c>
      <c r="AJ46" s="27" t="s">
        <v>105</v>
      </c>
      <c r="AK46" s="27" t="s">
        <v>742</v>
      </c>
      <c r="AL46" s="27" t="s">
        <v>146</v>
      </c>
      <c r="AM46" s="27" t="s">
        <v>108</v>
      </c>
      <c r="AN46" s="37">
        <f>MIN(casesCPPM[[#This Row],[Manufacture Date]:[Installation Date]])</f>
        <v>44090</v>
      </c>
      <c r="AO46" s="27">
        <f>IF(AND((casesCPPM[[#This Row],[Created On]]-casesCPPM[[#This Row],[Oldest Date]])&gt;90,casesCPPM[[#This Row],[Oldest Date]]&lt;&gt;""),0,casesCPPM[[#This Row],[Quantity]])</f>
        <v>0</v>
      </c>
      <c r="AP46" s="27" t="str">
        <f>IF(casesCPPM[[#This Row],[Brand]]="","",IF(casesCPPM[[#This Row],[Brand]]&lt;&gt;"Falcon",casesCPPM[[#This Row],[Brand]],IF(casesCPPM[[#This Row],[Category]]&lt;&gt;"Dctl",casesCPPM[[#This Row],[Brand]]&amp;" - "&amp;casesCPPM[[#This Row],[Category]],casesCPPM[[#This Row],[Brand]]&amp;" - Closer")))</f>
        <v>Schlage Electronic Locks</v>
      </c>
      <c r="AQ4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Damaged</v>
      </c>
      <c r="AT46" s="27" t="str">
        <f>TEXT(casesCPPM[[#This Row],[Created On]],"yyyy / mm")</f>
        <v>2026 / 02</v>
      </c>
      <c r="AU46" s="27" t="str">
        <f>casesCPPM[[#This Row],[Interaction Type]]</f>
        <v>Return / Replace / Scrap</v>
      </c>
      <c r="AV4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 s="27" t="str" cm="1">
        <f t="array" ref="AW46">IF(NOT(ISERROR(FIND("Reader",casesCPPM[[#This Row],[Series4]]))),"Reader",IF(SUMPRODUCT(--ISNUMBER(SEARCH({"card","credential","ibutton"},casesCPPM[[#This Row],[Series4]])))&gt;0,"Card","Unknown"))</f>
        <v>Reader</v>
      </c>
    </row>
    <row r="47" spans="1:49" hidden="1" x14ac:dyDescent="0.25">
      <c r="A47" s="26">
        <v>46079.703321759298</v>
      </c>
      <c r="B47" s="27" t="s">
        <v>743</v>
      </c>
      <c r="C47" s="27" t="s">
        <v>87</v>
      </c>
      <c r="D47" s="27" t="s">
        <v>88</v>
      </c>
      <c r="E47" s="27" t="s">
        <v>89</v>
      </c>
      <c r="F47" s="27"/>
      <c r="G47" s="27" t="s">
        <v>168</v>
      </c>
      <c r="H47" s="27" t="s">
        <v>18</v>
      </c>
      <c r="I47" s="27" t="s">
        <v>460</v>
      </c>
      <c r="J47" s="27" t="s">
        <v>737</v>
      </c>
      <c r="K47" s="27" t="s">
        <v>35</v>
      </c>
      <c r="L47" s="27" t="s">
        <v>744</v>
      </c>
      <c r="M47" s="27" t="s">
        <v>739</v>
      </c>
      <c r="N47" s="28" t="s">
        <v>276</v>
      </c>
      <c r="O47" s="27" t="s">
        <v>745</v>
      </c>
      <c r="P47" s="27"/>
      <c r="Q47" s="28"/>
      <c r="R47" s="27" t="s">
        <v>18</v>
      </c>
      <c r="S47" s="27" t="s">
        <v>460</v>
      </c>
      <c r="T47" s="27" t="s">
        <v>737</v>
      </c>
      <c r="U47" s="27" t="s">
        <v>35</v>
      </c>
      <c r="V47" s="27">
        <v>11</v>
      </c>
      <c r="W47" s="27" t="s">
        <v>266</v>
      </c>
      <c r="X47" s="27" t="s">
        <v>279</v>
      </c>
      <c r="Y47" s="27" t="s">
        <v>677</v>
      </c>
      <c r="Z47" s="27" t="s">
        <v>101</v>
      </c>
      <c r="AA47" s="27"/>
      <c r="AB47" s="27" t="s">
        <v>741</v>
      </c>
      <c r="AC47" s="28" t="s">
        <v>741</v>
      </c>
      <c r="AD47" s="27"/>
      <c r="AE47" s="37"/>
      <c r="AF47" s="37"/>
      <c r="AG47" s="37">
        <v>45182</v>
      </c>
      <c r="AH47" s="27"/>
      <c r="AI47" s="27" t="s">
        <v>104</v>
      </c>
      <c r="AJ47" s="27" t="s">
        <v>105</v>
      </c>
      <c r="AK47" s="27" t="s">
        <v>742</v>
      </c>
      <c r="AL47" s="27" t="s">
        <v>146</v>
      </c>
      <c r="AM47" s="27" t="s">
        <v>108</v>
      </c>
      <c r="AN47" s="37">
        <f>MIN(casesCPPM[[#This Row],[Manufacture Date]:[Installation Date]])</f>
        <v>45182</v>
      </c>
      <c r="AO47" s="27">
        <f>IF(AND((casesCPPM[[#This Row],[Created On]]-casesCPPM[[#This Row],[Oldest Date]])&gt;90,casesCPPM[[#This Row],[Oldest Date]]&lt;&gt;""),0,casesCPPM[[#This Row],[Quantity]])</f>
        <v>0</v>
      </c>
      <c r="AP47" s="27" t="str">
        <f>IF(casesCPPM[[#This Row],[Brand]]="","",IF(casesCPPM[[#This Row],[Brand]]&lt;&gt;"Falcon",casesCPPM[[#This Row],[Brand]],IF(casesCPPM[[#This Row],[Category]]&lt;&gt;"Dctl",casesCPPM[[#This Row],[Brand]]&amp;" - "&amp;casesCPPM[[#This Row],[Category]],casesCPPM[[#This Row],[Brand]]&amp;" - Closer")))</f>
        <v>Schlage Electronic Locks</v>
      </c>
      <c r="AQ4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47" s="27" t="str">
        <f>TEXT(casesCPPM[[#This Row],[Created On]],"yyyy / mm")</f>
        <v>2026 / 02</v>
      </c>
      <c r="AU47" s="27" t="str">
        <f>casesCPPM[[#This Row],[Interaction Type]]</f>
        <v>Return / Replace / Scrap</v>
      </c>
      <c r="AV4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 s="27" t="str" cm="1">
        <f t="array" ref="AW47">IF(NOT(ISERROR(FIND("Reader",casesCPPM[[#This Row],[Series4]]))),"Reader",IF(SUMPRODUCT(--ISNUMBER(SEARCH({"card","credential","ibutton"},casesCPPM[[#This Row],[Series4]])))&gt;0,"Card","Unknown"))</f>
        <v>Reader</v>
      </c>
    </row>
    <row r="48" spans="1:49" hidden="1" x14ac:dyDescent="0.25">
      <c r="A48" s="26">
        <v>46080.582824074103</v>
      </c>
      <c r="B48" s="27" t="s">
        <v>777</v>
      </c>
      <c r="C48" s="27" t="s">
        <v>87</v>
      </c>
      <c r="D48" s="27" t="s">
        <v>88</v>
      </c>
      <c r="E48" s="27" t="s">
        <v>89</v>
      </c>
      <c r="F48" s="27"/>
      <c r="G48" s="27" t="s">
        <v>168</v>
      </c>
      <c r="H48" s="27" t="s">
        <v>14</v>
      </c>
      <c r="I48" s="27" t="s">
        <v>182</v>
      </c>
      <c r="J48" s="27" t="s">
        <v>778</v>
      </c>
      <c r="K48" s="27" t="s">
        <v>34</v>
      </c>
      <c r="L48" s="27" t="s">
        <v>779</v>
      </c>
      <c r="M48" s="27" t="s">
        <v>780</v>
      </c>
      <c r="N48" s="28" t="s">
        <v>781</v>
      </c>
      <c r="O48" s="27" t="s">
        <v>782</v>
      </c>
      <c r="P48" s="27" t="s">
        <v>781</v>
      </c>
      <c r="Q48" s="28">
        <v>5</v>
      </c>
      <c r="R48" s="27" t="s">
        <v>14</v>
      </c>
      <c r="S48" s="27" t="s">
        <v>182</v>
      </c>
      <c r="T48" s="27" t="s">
        <v>778</v>
      </c>
      <c r="U48" s="27" t="s">
        <v>34</v>
      </c>
      <c r="V48" s="27">
        <v>1</v>
      </c>
      <c r="W48" s="27" t="s">
        <v>714</v>
      </c>
      <c r="X48" s="27" t="s">
        <v>715</v>
      </c>
      <c r="Y48" s="27"/>
      <c r="Z48" s="27" t="s">
        <v>101</v>
      </c>
      <c r="AA48" s="27"/>
      <c r="AB48" s="27" t="s">
        <v>783</v>
      </c>
      <c r="AC48" s="28" t="s">
        <v>784</v>
      </c>
      <c r="AD48" s="27"/>
      <c r="AE48" s="37"/>
      <c r="AF48" s="37">
        <v>45839.833333333299</v>
      </c>
      <c r="AG48" s="37"/>
      <c r="AH48" s="27"/>
      <c r="AI48" s="27" t="s">
        <v>104</v>
      </c>
      <c r="AJ48" s="27" t="s">
        <v>105</v>
      </c>
      <c r="AK48" s="27" t="s">
        <v>106</v>
      </c>
      <c r="AL48" s="27" t="s">
        <v>695</v>
      </c>
      <c r="AM48" s="27" t="s">
        <v>108</v>
      </c>
      <c r="AN48" s="37">
        <f>MIN(casesCPPM[[#This Row],[Manufacture Date]:[Installation Date]])</f>
        <v>45839.833333333299</v>
      </c>
      <c r="AO48" s="27">
        <f>IF(AND((casesCPPM[[#This Row],[Created On]]-casesCPPM[[#This Row],[Oldest Date]])&gt;90,casesCPPM[[#This Row],[Oldest Date]]&lt;&gt;""),0,casesCPPM[[#This Row],[Quantity]])</f>
        <v>0</v>
      </c>
      <c r="AP48" s="27" t="str">
        <f>IF(casesCPPM[[#This Row],[Brand]]="","",IF(casesCPPM[[#This Row],[Brand]]&lt;&gt;"Falcon",casesCPPM[[#This Row],[Brand]],IF(casesCPPM[[#This Row],[Category]]&lt;&gt;"Dctl",casesCPPM[[#This Row],[Brand]]&amp;" - "&amp;casesCPPM[[#This Row],[Category]],casesCPPM[[#This Row],[Brand]]&amp;" - Closer")))</f>
        <v>Lcn</v>
      </c>
      <c r="AQ4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4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Door Not Opening at All</v>
      </c>
      <c r="AS4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 s="27" t="str">
        <f>TEXT(casesCPPM[[#This Row],[Created On]],"yyyy / mm")</f>
        <v>2026 / 02</v>
      </c>
      <c r="AU48" s="27" t="str">
        <f>casesCPPM[[#This Row],[Interaction Type]]</f>
        <v>Return / Replace / Scrap</v>
      </c>
      <c r="AV4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 s="27" t="str" cm="1">
        <f t="array" ref="AW48">IF(NOT(ISERROR(FIND("Reader",casesCPPM[[#This Row],[Series4]]))),"Reader",IF(SUMPRODUCT(--ISNUMBER(SEARCH({"card","credential","ibutton"},casesCPPM[[#This Row],[Series4]])))&gt;0,"Card","Unknown"))</f>
        <v>Unknown</v>
      </c>
    </row>
    <row r="49" spans="1:49" hidden="1" x14ac:dyDescent="0.25">
      <c r="A49" s="26">
        <v>46080.596655092602</v>
      </c>
      <c r="B49" s="27" t="s">
        <v>785</v>
      </c>
      <c r="C49" s="27" t="s">
        <v>87</v>
      </c>
      <c r="D49" s="27" t="s">
        <v>88</v>
      </c>
      <c r="E49" s="27" t="s">
        <v>110</v>
      </c>
      <c r="F49" s="27"/>
      <c r="G49" s="27"/>
      <c r="H49" s="27" t="s">
        <v>23</v>
      </c>
      <c r="I49" s="27" t="s">
        <v>91</v>
      </c>
      <c r="J49" s="27" t="s">
        <v>251</v>
      </c>
      <c r="K49" s="27" t="s">
        <v>33</v>
      </c>
      <c r="L49" s="27" t="s">
        <v>786</v>
      </c>
      <c r="M49" s="27" t="s">
        <v>787</v>
      </c>
      <c r="N49" s="28" t="s">
        <v>788</v>
      </c>
      <c r="O49" s="27" t="s">
        <v>789</v>
      </c>
      <c r="P49" s="27" t="s">
        <v>790</v>
      </c>
      <c r="Q49" s="28"/>
      <c r="R49" s="27" t="s">
        <v>23</v>
      </c>
      <c r="S49" s="27" t="s">
        <v>91</v>
      </c>
      <c r="T49" s="27" t="s">
        <v>251</v>
      </c>
      <c r="U49" s="27" t="s">
        <v>33</v>
      </c>
      <c r="V49" s="27">
        <v>1</v>
      </c>
      <c r="W49" s="27" t="s">
        <v>155</v>
      </c>
      <c r="X49" s="27" t="s">
        <v>156</v>
      </c>
      <c r="Y49" s="27"/>
      <c r="Z49" s="27" t="s">
        <v>101</v>
      </c>
      <c r="AA49" s="27"/>
      <c r="AB49" s="27" t="s">
        <v>791</v>
      </c>
      <c r="AC49" s="28"/>
      <c r="AD49" s="27"/>
      <c r="AE49" s="37"/>
      <c r="AF49" s="37">
        <v>45918</v>
      </c>
      <c r="AG49" s="37"/>
      <c r="AH49" s="27"/>
      <c r="AI49" s="27" t="s">
        <v>104</v>
      </c>
      <c r="AJ49" s="27" t="s">
        <v>134</v>
      </c>
      <c r="AK49" s="27" t="s">
        <v>792</v>
      </c>
      <c r="AL49" s="27" t="s">
        <v>792</v>
      </c>
      <c r="AM49" s="27" t="s">
        <v>108</v>
      </c>
      <c r="AN49" s="37">
        <f>MIN(casesCPPM[[#This Row],[Manufacture Date]:[Installation Date]])</f>
        <v>45918</v>
      </c>
      <c r="AO49" s="27">
        <f>IF(AND((casesCPPM[[#This Row],[Created On]]-casesCPPM[[#This Row],[Oldest Date]])&gt;90,casesCPPM[[#This Row],[Oldest Date]]&lt;&gt;""),0,casesCPPM[[#This Row],[Quantity]])</f>
        <v>0</v>
      </c>
      <c r="AP49" s="27" t="str">
        <f>IF(casesCPPM[[#This Row],[Brand]]="","",IF(casesCPPM[[#This Row],[Brand]]&lt;&gt;"Falcon",casesCPPM[[#This Row],[Brand]],IF(casesCPPM[[#This Row],[Category]]&lt;&gt;"Dctl",casesCPPM[[#This Row],[Brand]]&amp;" - "&amp;casesCPPM[[#This Row],[Category]],casesCPPM[[#This Row],[Brand]]&amp;" - Closer")))</f>
        <v>Von Duprin</v>
      </c>
      <c r="AQ4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9" s="27" t="str">
        <f>TEXT(casesCPPM[[#This Row],[Created On]],"yyyy / mm")</f>
        <v>2026 / 02</v>
      </c>
      <c r="AU49" s="27" t="str">
        <f>casesCPPM[[#This Row],[Interaction Type]]</f>
        <v>Return / Replace / Scrap</v>
      </c>
      <c r="AV4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 s="27" t="str" cm="1">
        <f t="array" ref="AW49">IF(NOT(ISERROR(FIND("Reader",casesCPPM[[#This Row],[Series4]]))),"Reader",IF(SUMPRODUCT(--ISNUMBER(SEARCH({"card","credential","ibutton"},casesCPPM[[#This Row],[Series4]])))&gt;0,"Card","Unknown"))</f>
        <v>Unknown</v>
      </c>
    </row>
    <row r="50" spans="1:49" hidden="1" x14ac:dyDescent="0.25">
      <c r="A50" s="26">
        <v>46076.536724537</v>
      </c>
      <c r="B50" s="27" t="s">
        <v>794</v>
      </c>
      <c r="C50" s="27" t="s">
        <v>87</v>
      </c>
      <c r="D50" s="27" t="s">
        <v>88</v>
      </c>
      <c r="E50" s="27" t="s">
        <v>89</v>
      </c>
      <c r="F50" s="27"/>
      <c r="G50" s="27" t="s">
        <v>90</v>
      </c>
      <c r="H50" s="27" t="s">
        <v>17</v>
      </c>
      <c r="I50" s="27" t="s">
        <v>148</v>
      </c>
      <c r="J50" s="27" t="s">
        <v>169</v>
      </c>
      <c r="K50" s="27" t="s">
        <v>35</v>
      </c>
      <c r="L50" s="27" t="s">
        <v>795</v>
      </c>
      <c r="M50" s="27" t="s">
        <v>796</v>
      </c>
      <c r="N50" s="28" t="s">
        <v>797</v>
      </c>
      <c r="O50" s="27" t="s">
        <v>798</v>
      </c>
      <c r="P50" s="27" t="s">
        <v>799</v>
      </c>
      <c r="Q50" s="28"/>
      <c r="R50" s="27" t="s">
        <v>17</v>
      </c>
      <c r="S50" s="27" t="s">
        <v>148</v>
      </c>
      <c r="T50" s="27" t="s">
        <v>800</v>
      </c>
      <c r="U50" s="27" t="s">
        <v>35</v>
      </c>
      <c r="V50" s="27">
        <v>1</v>
      </c>
      <c r="W50" s="27" t="s">
        <v>378</v>
      </c>
      <c r="X50" s="27" t="s">
        <v>379</v>
      </c>
      <c r="Y50" s="27"/>
      <c r="Z50" s="27" t="s">
        <v>285</v>
      </c>
      <c r="AA50" s="27"/>
      <c r="AB50" s="27" t="s">
        <v>801</v>
      </c>
      <c r="AC50" s="28" t="s">
        <v>802</v>
      </c>
      <c r="AD50" s="27"/>
      <c r="AE50" s="37"/>
      <c r="AF50" s="37">
        <v>45837.833333333299</v>
      </c>
      <c r="AG50" s="37"/>
      <c r="AH50" s="27"/>
      <c r="AI50" s="27" t="s">
        <v>104</v>
      </c>
      <c r="AJ50" s="27" t="s">
        <v>105</v>
      </c>
      <c r="AK50" s="27" t="s">
        <v>106</v>
      </c>
      <c r="AL50" s="27" t="s">
        <v>803</v>
      </c>
      <c r="AM50" s="27" t="s">
        <v>108</v>
      </c>
      <c r="AN50" s="37">
        <f>MIN(casesCPPM[[#This Row],[Manufacture Date]:[Installation Date]])</f>
        <v>45837.833333333299</v>
      </c>
      <c r="AO50" s="27">
        <f>IF(AND((casesCPPM[[#This Row],[Created On]]-casesCPPM[[#This Row],[Oldest Date]])&gt;90,casesCPPM[[#This Row],[Oldest Date]]&lt;&gt;""),0,casesCPPM[[#This Row],[Quantity]])</f>
        <v>0</v>
      </c>
      <c r="AP50" s="27" t="str">
        <f>IF(casesCPPM[[#This Row],[Brand]]="","",IF(casesCPPM[[#This Row],[Brand]]&lt;&gt;"Falcon",casesCPPM[[#This Row],[Brand]],IF(casesCPPM[[#This Row],[Category]]&lt;&gt;"Dctl",casesCPPM[[#This Row],[Brand]]&amp;" - "&amp;casesCPPM[[#This Row],[Category]],casesCPPM[[#This Row],[Brand]]&amp;" - Closer")))</f>
        <v>Schlage Commercial</v>
      </c>
      <c r="AQ5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5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5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 s="27" t="str">
        <f>TEXT(casesCPPM[[#This Row],[Created On]],"yyyy / mm")</f>
        <v>2026 / 02</v>
      </c>
      <c r="AU50" s="27" t="str">
        <f>casesCPPM[[#This Row],[Interaction Type]]</f>
        <v>Return / Replace / Scrap</v>
      </c>
      <c r="AV5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 s="27" t="str" cm="1">
        <f t="array" ref="AW50">IF(NOT(ISERROR(FIND("Reader",casesCPPM[[#This Row],[Series4]]))),"Reader",IF(SUMPRODUCT(--ISNUMBER(SEARCH({"card","credential","ibutton"},casesCPPM[[#This Row],[Series4]])))&gt;0,"Card","Unknown"))</f>
        <v>Unknown</v>
      </c>
    </row>
    <row r="51" spans="1:49" hidden="1" x14ac:dyDescent="0.25">
      <c r="A51" s="26">
        <v>46076.5722916667</v>
      </c>
      <c r="B51" s="27" t="s">
        <v>804</v>
      </c>
      <c r="C51" s="27" t="s">
        <v>87</v>
      </c>
      <c r="D51" s="27" t="s">
        <v>88</v>
      </c>
      <c r="E51" s="27" t="s">
        <v>110</v>
      </c>
      <c r="F51" s="27"/>
      <c r="G51" s="27"/>
      <c r="H51" s="27" t="s">
        <v>22</v>
      </c>
      <c r="I51" s="27" t="s">
        <v>124</v>
      </c>
      <c r="J51" s="27" t="s">
        <v>805</v>
      </c>
      <c r="K51" s="27" t="s">
        <v>30</v>
      </c>
      <c r="L51" s="27" t="s">
        <v>806</v>
      </c>
      <c r="M51" s="27" t="s">
        <v>807</v>
      </c>
      <c r="N51" s="28" t="s">
        <v>808</v>
      </c>
      <c r="O51" s="27" t="s">
        <v>809</v>
      </c>
      <c r="P51" s="27" t="s">
        <v>810</v>
      </c>
      <c r="Q51" s="28">
        <v>2</v>
      </c>
      <c r="R51" s="27" t="s">
        <v>22</v>
      </c>
      <c r="S51" s="27" t="s">
        <v>124</v>
      </c>
      <c r="T51" s="27" t="s">
        <v>805</v>
      </c>
      <c r="U51" s="27" t="s">
        <v>30</v>
      </c>
      <c r="V51" s="27">
        <v>37</v>
      </c>
      <c r="W51" s="27" t="s">
        <v>811</v>
      </c>
      <c r="X51" s="27" t="s">
        <v>812</v>
      </c>
      <c r="Y51" s="27"/>
      <c r="Z51" s="27" t="s">
        <v>101</v>
      </c>
      <c r="AA51" s="27"/>
      <c r="AB51" s="27"/>
      <c r="AC51" s="28"/>
      <c r="AD51" s="27"/>
      <c r="AE51" s="37"/>
      <c r="AF51" s="37">
        <v>46030.791666666701</v>
      </c>
      <c r="AG51" s="37"/>
      <c r="AH51" s="27"/>
      <c r="AI51" s="27" t="s">
        <v>204</v>
      </c>
      <c r="AJ51" s="27" t="s">
        <v>134</v>
      </c>
      <c r="AK51" s="27" t="s">
        <v>106</v>
      </c>
      <c r="AL51" s="27" t="s">
        <v>813</v>
      </c>
      <c r="AM51" s="27" t="s">
        <v>108</v>
      </c>
      <c r="AN51" s="37">
        <f>MIN(casesCPPM[[#This Row],[Manufacture Date]:[Installation Date]])</f>
        <v>46030.791666666701</v>
      </c>
      <c r="AO51" s="27">
        <f>IF(AND((casesCPPM[[#This Row],[Created On]]-casesCPPM[[#This Row],[Oldest Date]])&gt;90,casesCPPM[[#This Row],[Oldest Date]]&lt;&gt;""),0,casesCPPM[[#This Row],[Quantity]])</f>
        <v>37</v>
      </c>
      <c r="AP51" s="27" t="str">
        <f>IF(casesCPPM[[#This Row],[Brand]]="","",IF(casesCPPM[[#This Row],[Brand]]&lt;&gt;"Falcon",casesCPPM[[#This Row],[Brand]],IF(casesCPPM[[#This Row],[Category]]&lt;&gt;"Dctl",casesCPPM[[#This Row],[Brand]]&amp;" - "&amp;casesCPPM[[#This Row],[Category]],casesCPPM[[#This Row],[Brand]]&amp;" - Closer")))</f>
        <v>Steelcraft</v>
      </c>
      <c r="AQ5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5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5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 s="27" t="str">
        <f>TEXT(casesCPPM[[#This Row],[Created On]],"yyyy / mm")</f>
        <v>2026 / 02</v>
      </c>
      <c r="AU51" s="27" t="str">
        <f>casesCPPM[[#This Row],[Interaction Type]]</f>
        <v>Return / Replace / Scrap</v>
      </c>
      <c r="AV5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 s="27" t="str" cm="1">
        <f t="array" ref="AW51">IF(NOT(ISERROR(FIND("Reader",casesCPPM[[#This Row],[Series4]]))),"Reader",IF(SUMPRODUCT(--ISNUMBER(SEARCH({"card","credential","ibutton"},casesCPPM[[#This Row],[Series4]])))&gt;0,"Card","Unknown"))</f>
        <v>Unknown</v>
      </c>
    </row>
    <row r="52" spans="1:49" hidden="1" x14ac:dyDescent="0.25">
      <c r="A52" s="26">
        <v>46077.528032407397</v>
      </c>
      <c r="B52" s="27" t="s">
        <v>814</v>
      </c>
      <c r="C52" s="27" t="s">
        <v>87</v>
      </c>
      <c r="D52" s="27" t="s">
        <v>88</v>
      </c>
      <c r="E52" s="27" t="s">
        <v>89</v>
      </c>
      <c r="F52" s="27"/>
      <c r="G52" s="27" t="s">
        <v>90</v>
      </c>
      <c r="H52" s="27" t="s">
        <v>17</v>
      </c>
      <c r="I52" s="27" t="s">
        <v>148</v>
      </c>
      <c r="J52" s="27" t="s">
        <v>149</v>
      </c>
      <c r="K52" s="27" t="s">
        <v>31</v>
      </c>
      <c r="L52" s="27" t="s">
        <v>815</v>
      </c>
      <c r="M52" s="27" t="s">
        <v>667</v>
      </c>
      <c r="N52" s="28" t="s">
        <v>816</v>
      </c>
      <c r="O52" s="27" t="s">
        <v>817</v>
      </c>
      <c r="P52" s="27" t="s">
        <v>818</v>
      </c>
      <c r="Q52" s="28"/>
      <c r="R52" s="27" t="s">
        <v>17</v>
      </c>
      <c r="S52" s="27" t="s">
        <v>148</v>
      </c>
      <c r="T52" s="27" t="s">
        <v>149</v>
      </c>
      <c r="U52" s="27" t="s">
        <v>31</v>
      </c>
      <c r="V52" s="27">
        <v>1</v>
      </c>
      <c r="W52" s="27" t="s">
        <v>98</v>
      </c>
      <c r="X52" s="27" t="s">
        <v>317</v>
      </c>
      <c r="Y52" s="27"/>
      <c r="Z52" s="27" t="s">
        <v>101</v>
      </c>
      <c r="AA52" s="27"/>
      <c r="AB52" s="27" t="s">
        <v>819</v>
      </c>
      <c r="AC52" s="28" t="s">
        <v>820</v>
      </c>
      <c r="AD52" s="27"/>
      <c r="AE52" s="37"/>
      <c r="AF52" s="37">
        <v>46035.791666666701</v>
      </c>
      <c r="AG52" s="37"/>
      <c r="AH52" s="27"/>
      <c r="AI52" s="27" t="s">
        <v>104</v>
      </c>
      <c r="AJ52" s="27" t="s">
        <v>105</v>
      </c>
      <c r="AK52" s="27" t="s">
        <v>106</v>
      </c>
      <c r="AL52" s="27" t="s">
        <v>408</v>
      </c>
      <c r="AM52" s="27" t="s">
        <v>108</v>
      </c>
      <c r="AN52" s="37">
        <f>MIN(casesCPPM[[#This Row],[Manufacture Date]:[Installation Date]])</f>
        <v>46035.791666666701</v>
      </c>
      <c r="AO52" s="27">
        <f>IF(AND((casesCPPM[[#This Row],[Created On]]-casesCPPM[[#This Row],[Oldest Date]])&gt;90,casesCPPM[[#This Row],[Oldest Date]]&lt;&gt;""),0,casesCPPM[[#This Row],[Quantity]])</f>
        <v>1</v>
      </c>
      <c r="AP52" s="27" t="str">
        <f>IF(casesCPPM[[#This Row],[Brand]]="","",IF(casesCPPM[[#This Row],[Brand]]&lt;&gt;"Falcon",casesCPPM[[#This Row],[Brand]],IF(casesCPPM[[#This Row],[Category]]&lt;&gt;"Dctl",casesCPPM[[#This Row],[Brand]]&amp;" - "&amp;casesCPPM[[#This Row],[Category]],casesCPPM[[#This Row],[Brand]]&amp;" - Closer")))</f>
        <v>Schlage Commercial</v>
      </c>
      <c r="AQ5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5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2" s="27" t="str">
        <f>TEXT(casesCPPM[[#This Row],[Created On]],"yyyy / mm")</f>
        <v>2026 / 02</v>
      </c>
      <c r="AU52" s="27" t="str">
        <f>casesCPPM[[#This Row],[Interaction Type]]</f>
        <v>Return / Replace / Scrap</v>
      </c>
      <c r="AV5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 s="27" t="str" cm="1">
        <f t="array" ref="AW52">IF(NOT(ISERROR(FIND("Reader",casesCPPM[[#This Row],[Series4]]))),"Reader",IF(SUMPRODUCT(--ISNUMBER(SEARCH({"card","credential","ibutton"},casesCPPM[[#This Row],[Series4]])))&gt;0,"Card","Unknown"))</f>
        <v>Unknown</v>
      </c>
    </row>
    <row r="53" spans="1:49" hidden="1" x14ac:dyDescent="0.25">
      <c r="A53" s="26">
        <v>46078.598645833299</v>
      </c>
      <c r="B53" s="27" t="s">
        <v>821</v>
      </c>
      <c r="C53" s="27" t="s">
        <v>87</v>
      </c>
      <c r="D53" s="27" t="s">
        <v>88</v>
      </c>
      <c r="E53" s="27" t="s">
        <v>89</v>
      </c>
      <c r="F53" s="27"/>
      <c r="G53" s="27" t="s">
        <v>90</v>
      </c>
      <c r="H53" s="27" t="s">
        <v>23</v>
      </c>
      <c r="I53" s="27" t="s">
        <v>91</v>
      </c>
      <c r="J53" s="27" t="s">
        <v>251</v>
      </c>
      <c r="K53" s="27" t="s">
        <v>33</v>
      </c>
      <c r="L53" s="27" t="s">
        <v>822</v>
      </c>
      <c r="M53" s="27" t="s">
        <v>823</v>
      </c>
      <c r="N53" s="28" t="s">
        <v>824</v>
      </c>
      <c r="O53" s="27" t="s">
        <v>825</v>
      </c>
      <c r="P53" s="27" t="s">
        <v>826</v>
      </c>
      <c r="Q53" s="28">
        <v>9</v>
      </c>
      <c r="R53" s="27" t="s">
        <v>23</v>
      </c>
      <c r="S53" s="27" t="s">
        <v>91</v>
      </c>
      <c r="T53" s="27" t="s">
        <v>251</v>
      </c>
      <c r="U53" s="27" t="s">
        <v>33</v>
      </c>
      <c r="V53" s="27">
        <v>1</v>
      </c>
      <c r="W53" s="27" t="s">
        <v>98</v>
      </c>
      <c r="X53" s="27" t="s">
        <v>544</v>
      </c>
      <c r="Y53" s="27" t="s">
        <v>545</v>
      </c>
      <c r="Z53" s="27" t="s">
        <v>101</v>
      </c>
      <c r="AA53" s="27"/>
      <c r="AB53" s="27" t="s">
        <v>827</v>
      </c>
      <c r="AC53" s="28" t="s">
        <v>828</v>
      </c>
      <c r="AD53" s="27"/>
      <c r="AE53" s="37"/>
      <c r="AF53" s="37">
        <v>45798.833333333299</v>
      </c>
      <c r="AG53" s="37"/>
      <c r="AH53" s="27"/>
      <c r="AI53" s="27" t="s">
        <v>104</v>
      </c>
      <c r="AJ53" s="27" t="s">
        <v>105</v>
      </c>
      <c r="AK53" s="27" t="s">
        <v>106</v>
      </c>
      <c r="AL53" s="27" t="s">
        <v>107</v>
      </c>
      <c r="AM53" s="27" t="s">
        <v>108</v>
      </c>
      <c r="AN53" s="37">
        <f>MIN(casesCPPM[[#This Row],[Manufacture Date]:[Installation Date]])</f>
        <v>45798.833333333299</v>
      </c>
      <c r="AO53" s="27">
        <f>IF(AND((casesCPPM[[#This Row],[Created On]]-casesCPPM[[#This Row],[Oldest Date]])&gt;90,casesCPPM[[#This Row],[Oldest Date]]&lt;&gt;""),0,casesCPPM[[#This Row],[Quantity]])</f>
        <v>0</v>
      </c>
      <c r="AP53" s="27" t="str">
        <f>IF(casesCPPM[[#This Row],[Brand]]="","",IF(casesCPPM[[#This Row],[Brand]]&lt;&gt;"Falcon",casesCPPM[[#This Row],[Brand]],IF(casesCPPM[[#This Row],[Category]]&lt;&gt;"Dctl",casesCPPM[[#This Row],[Brand]]&amp;" - "&amp;casesCPPM[[#This Row],[Category]],casesCPPM[[#This Row],[Brand]]&amp;" - Closer")))</f>
        <v>Von Duprin</v>
      </c>
      <c r="AQ5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5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53" s="27" t="str">
        <f>TEXT(casesCPPM[[#This Row],[Created On]],"yyyy / mm")</f>
        <v>2026 / 02</v>
      </c>
      <c r="AU53" s="27" t="str">
        <f>casesCPPM[[#This Row],[Interaction Type]]</f>
        <v>Return / Replace / Scrap</v>
      </c>
      <c r="AV5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 s="27" t="str" cm="1">
        <f t="array" ref="AW53">IF(NOT(ISERROR(FIND("Reader",casesCPPM[[#This Row],[Series4]]))),"Reader",IF(SUMPRODUCT(--ISNUMBER(SEARCH({"card","credential","ibutton"},casesCPPM[[#This Row],[Series4]])))&gt;0,"Card","Unknown"))</f>
        <v>Unknown</v>
      </c>
    </row>
    <row r="54" spans="1:49" hidden="1" x14ac:dyDescent="0.25">
      <c r="A54" s="26">
        <v>46076.392986111103</v>
      </c>
      <c r="B54" s="27" t="s">
        <v>843</v>
      </c>
      <c r="C54" s="27" t="s">
        <v>87</v>
      </c>
      <c r="D54" s="27" t="s">
        <v>88</v>
      </c>
      <c r="E54" s="27" t="s">
        <v>89</v>
      </c>
      <c r="F54" s="27"/>
      <c r="G54" s="27" t="s">
        <v>168</v>
      </c>
      <c r="H54" s="27" t="s">
        <v>18</v>
      </c>
      <c r="I54" s="27" t="s">
        <v>460</v>
      </c>
      <c r="J54" s="27" t="s">
        <v>844</v>
      </c>
      <c r="K54" s="27" t="s">
        <v>35</v>
      </c>
      <c r="L54" s="27" t="s">
        <v>845</v>
      </c>
      <c r="M54" s="27" t="s">
        <v>846</v>
      </c>
      <c r="N54" s="28" t="s">
        <v>847</v>
      </c>
      <c r="O54" s="27"/>
      <c r="P54" s="27"/>
      <c r="Q54" s="28"/>
      <c r="R54" s="27" t="s">
        <v>18</v>
      </c>
      <c r="S54" s="27" t="s">
        <v>460</v>
      </c>
      <c r="T54" s="27" t="s">
        <v>844</v>
      </c>
      <c r="U54" s="27" t="s">
        <v>35</v>
      </c>
      <c r="V54" s="27">
        <v>1</v>
      </c>
      <c r="W54" s="27" t="s">
        <v>98</v>
      </c>
      <c r="X54" s="27" t="s">
        <v>175</v>
      </c>
      <c r="Y54" s="27"/>
      <c r="Z54" s="27" t="s">
        <v>101</v>
      </c>
      <c r="AA54" s="27"/>
      <c r="AB54" s="27"/>
      <c r="AC54" s="28" t="s">
        <v>848</v>
      </c>
      <c r="AD54" s="27"/>
      <c r="AE54" s="37">
        <v>45952.083333333299</v>
      </c>
      <c r="AF54" s="37"/>
      <c r="AG54" s="37"/>
      <c r="AH54" s="27"/>
      <c r="AI54" s="27" t="s">
        <v>104</v>
      </c>
      <c r="AJ54" s="27" t="s">
        <v>105</v>
      </c>
      <c r="AK54" s="27" t="s">
        <v>849</v>
      </c>
      <c r="AL54" s="27" t="s">
        <v>849</v>
      </c>
      <c r="AM54" s="27" t="s">
        <v>108</v>
      </c>
      <c r="AN54" s="37">
        <f>MIN(casesCPPM[[#This Row],[Manufacture Date]:[Installation Date]])</f>
        <v>45952.083333333299</v>
      </c>
      <c r="AO54" s="27">
        <f>IF(AND((casesCPPM[[#This Row],[Created On]]-casesCPPM[[#This Row],[Oldest Date]])&gt;90,casesCPPM[[#This Row],[Oldest Date]]&lt;&gt;""),0,casesCPPM[[#This Row],[Quantity]])</f>
        <v>0</v>
      </c>
      <c r="AP54" s="27" t="str">
        <f>IF(casesCPPM[[#This Row],[Brand]]="","",IF(casesCPPM[[#This Row],[Brand]]&lt;&gt;"Falcon",casesCPPM[[#This Row],[Brand]],IF(casesCPPM[[#This Row],[Category]]&lt;&gt;"Dctl",casesCPPM[[#This Row],[Brand]]&amp;" - "&amp;casesCPPM[[#This Row],[Category]],casesCPPM[[#This Row],[Brand]]&amp;" - Closer")))</f>
        <v>Schlage Electronic Locks</v>
      </c>
      <c r="AQ5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5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 s="27" t="str">
        <f>TEXT(casesCPPM[[#This Row],[Created On]],"yyyy / mm")</f>
        <v>2026 / 02</v>
      </c>
      <c r="AU54" s="27" t="str">
        <f>casesCPPM[[#This Row],[Interaction Type]]</f>
        <v>Return / Replace / Scrap</v>
      </c>
      <c r="AV5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 s="27" t="str" cm="1">
        <f t="array" ref="AW54">IF(NOT(ISERROR(FIND("Reader",casesCPPM[[#This Row],[Series4]]))),"Reader",IF(SUMPRODUCT(--ISNUMBER(SEARCH({"card","credential","ibutton"},casesCPPM[[#This Row],[Series4]])))&gt;0,"Card","Unknown"))</f>
        <v>Unknown</v>
      </c>
    </row>
    <row r="55" spans="1:49" hidden="1" x14ac:dyDescent="0.25">
      <c r="A55" s="26">
        <v>46076.707083333298</v>
      </c>
      <c r="B55" s="27" t="s">
        <v>850</v>
      </c>
      <c r="C55" s="27" t="s">
        <v>87</v>
      </c>
      <c r="D55" s="27" t="s">
        <v>88</v>
      </c>
      <c r="E55" s="27" t="s">
        <v>110</v>
      </c>
      <c r="F55" s="27"/>
      <c r="G55" s="27"/>
      <c r="H55" s="27" t="s">
        <v>17</v>
      </c>
      <c r="I55" s="27" t="s">
        <v>148</v>
      </c>
      <c r="J55" s="27" t="s">
        <v>265</v>
      </c>
      <c r="K55" s="27" t="s">
        <v>31</v>
      </c>
      <c r="L55" s="27" t="s">
        <v>851</v>
      </c>
      <c r="M55" s="27" t="s">
        <v>852</v>
      </c>
      <c r="N55" s="28" t="s">
        <v>853</v>
      </c>
      <c r="O55" s="27" t="s">
        <v>854</v>
      </c>
      <c r="P55" s="27" t="s">
        <v>855</v>
      </c>
      <c r="Q55" s="28">
        <v>2</v>
      </c>
      <c r="R55" s="27" t="s">
        <v>17</v>
      </c>
      <c r="S55" s="27" t="s">
        <v>148</v>
      </c>
      <c r="T55" s="27" t="s">
        <v>265</v>
      </c>
      <c r="U55" s="27" t="s">
        <v>31</v>
      </c>
      <c r="V55" s="27">
        <v>1</v>
      </c>
      <c r="W55" s="27" t="s">
        <v>119</v>
      </c>
      <c r="X55" s="27" t="s">
        <v>120</v>
      </c>
      <c r="Y55" s="27"/>
      <c r="Z55" s="27" t="s">
        <v>101</v>
      </c>
      <c r="AA55" s="27"/>
      <c r="AB55" s="27" t="s">
        <v>856</v>
      </c>
      <c r="AC55" s="28"/>
      <c r="AD55" s="27"/>
      <c r="AE55" s="37"/>
      <c r="AF55" s="37">
        <v>46028.791666666701</v>
      </c>
      <c r="AG55" s="37"/>
      <c r="AH55" s="27"/>
      <c r="AI55" s="27" t="s">
        <v>104</v>
      </c>
      <c r="AJ55" s="27" t="s">
        <v>105</v>
      </c>
      <c r="AK55" s="27" t="s">
        <v>106</v>
      </c>
      <c r="AL55" s="27" t="s">
        <v>857</v>
      </c>
      <c r="AM55" s="27" t="s">
        <v>108</v>
      </c>
      <c r="AN55" s="37">
        <f>MIN(casesCPPM[[#This Row],[Manufacture Date]:[Installation Date]])</f>
        <v>46028.791666666701</v>
      </c>
      <c r="AO55" s="27">
        <f>IF(AND((casesCPPM[[#This Row],[Created On]]-casesCPPM[[#This Row],[Oldest Date]])&gt;90,casesCPPM[[#This Row],[Oldest Date]]&lt;&gt;""),0,casesCPPM[[#This Row],[Quantity]])</f>
        <v>1</v>
      </c>
      <c r="AP55" s="27" t="str">
        <f>IF(casesCPPM[[#This Row],[Brand]]="","",IF(casesCPPM[[#This Row],[Brand]]&lt;&gt;"Falcon",casesCPPM[[#This Row],[Brand]],IF(casesCPPM[[#This Row],[Category]]&lt;&gt;"Dctl",casesCPPM[[#This Row],[Brand]]&amp;" - "&amp;casesCPPM[[#This Row],[Category]],casesCPPM[[#This Row],[Brand]]&amp;" - Closer")))</f>
        <v>Schlage Commercial</v>
      </c>
      <c r="AQ5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5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5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 s="27" t="str">
        <f>TEXT(casesCPPM[[#This Row],[Created On]],"yyyy / mm")</f>
        <v>2026 / 02</v>
      </c>
      <c r="AU55" s="27" t="str">
        <f>casesCPPM[[#This Row],[Interaction Type]]</f>
        <v>Return / Replace / Scrap</v>
      </c>
      <c r="AV5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 s="27" t="str" cm="1">
        <f t="array" ref="AW55">IF(NOT(ISERROR(FIND("Reader",casesCPPM[[#This Row],[Series4]]))),"Reader",IF(SUMPRODUCT(--ISNUMBER(SEARCH({"card","credential","ibutton"},casesCPPM[[#This Row],[Series4]])))&gt;0,"Card","Unknown"))</f>
        <v>Unknown</v>
      </c>
    </row>
    <row r="56" spans="1:49" hidden="1" x14ac:dyDescent="0.25">
      <c r="A56" s="26">
        <v>46076.707083333298</v>
      </c>
      <c r="B56" s="27" t="s">
        <v>850</v>
      </c>
      <c r="C56" s="27" t="s">
        <v>87</v>
      </c>
      <c r="D56" s="27" t="s">
        <v>88</v>
      </c>
      <c r="E56" s="27" t="s">
        <v>110</v>
      </c>
      <c r="F56" s="27"/>
      <c r="G56" s="27"/>
      <c r="H56" s="27" t="s">
        <v>17</v>
      </c>
      <c r="I56" s="27" t="s">
        <v>148</v>
      </c>
      <c r="J56" s="27" t="s">
        <v>265</v>
      </c>
      <c r="K56" s="27" t="s">
        <v>31</v>
      </c>
      <c r="L56" s="27" t="s">
        <v>851</v>
      </c>
      <c r="M56" s="27" t="s">
        <v>852</v>
      </c>
      <c r="N56" s="28" t="s">
        <v>853</v>
      </c>
      <c r="O56" s="27" t="s">
        <v>854</v>
      </c>
      <c r="P56" s="27" t="s">
        <v>855</v>
      </c>
      <c r="Q56" s="28">
        <v>6</v>
      </c>
      <c r="R56" s="27" t="s">
        <v>17</v>
      </c>
      <c r="S56" s="27" t="s">
        <v>148</v>
      </c>
      <c r="T56" s="27" t="s">
        <v>265</v>
      </c>
      <c r="U56" s="27" t="s">
        <v>31</v>
      </c>
      <c r="V56" s="27">
        <v>1</v>
      </c>
      <c r="W56" s="27" t="s">
        <v>119</v>
      </c>
      <c r="X56" s="27" t="s">
        <v>120</v>
      </c>
      <c r="Y56" s="27"/>
      <c r="Z56" s="27" t="s">
        <v>101</v>
      </c>
      <c r="AA56" s="27"/>
      <c r="AB56" s="27" t="s">
        <v>856</v>
      </c>
      <c r="AC56" s="28" t="s">
        <v>458</v>
      </c>
      <c r="AD56" s="27"/>
      <c r="AE56" s="37"/>
      <c r="AF56" s="37">
        <v>46042.791666666701</v>
      </c>
      <c r="AG56" s="37"/>
      <c r="AH56" s="27"/>
      <c r="AI56" s="27" t="s">
        <v>104</v>
      </c>
      <c r="AJ56" s="27" t="s">
        <v>105</v>
      </c>
      <c r="AK56" s="27" t="s">
        <v>106</v>
      </c>
      <c r="AL56" s="27" t="s">
        <v>857</v>
      </c>
      <c r="AM56" s="27" t="s">
        <v>108</v>
      </c>
      <c r="AN56" s="37">
        <f>MIN(casesCPPM[[#This Row],[Manufacture Date]:[Installation Date]])</f>
        <v>46042.791666666701</v>
      </c>
      <c r="AO56" s="27">
        <f>IF(AND((casesCPPM[[#This Row],[Created On]]-casesCPPM[[#This Row],[Oldest Date]])&gt;90,casesCPPM[[#This Row],[Oldest Date]]&lt;&gt;""),0,casesCPPM[[#This Row],[Quantity]])</f>
        <v>1</v>
      </c>
      <c r="AP56" s="27" t="str">
        <f>IF(casesCPPM[[#This Row],[Brand]]="","",IF(casesCPPM[[#This Row],[Brand]]&lt;&gt;"Falcon",casesCPPM[[#This Row],[Brand]],IF(casesCPPM[[#This Row],[Category]]&lt;&gt;"Dctl",casesCPPM[[#This Row],[Brand]]&amp;" - "&amp;casesCPPM[[#This Row],[Category]],casesCPPM[[#This Row],[Brand]]&amp;" - Closer")))</f>
        <v>Schlage Commercial</v>
      </c>
      <c r="AQ5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5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5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6" s="27" t="str">
        <f>TEXT(casesCPPM[[#This Row],[Created On]],"yyyy / mm")</f>
        <v>2026 / 02</v>
      </c>
      <c r="AU56" s="27" t="str">
        <f>casesCPPM[[#This Row],[Interaction Type]]</f>
        <v>Return / Replace / Scrap</v>
      </c>
      <c r="AV5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6" s="27" t="str" cm="1">
        <f t="array" ref="AW56">IF(NOT(ISERROR(FIND("Reader",casesCPPM[[#This Row],[Series4]]))),"Reader",IF(SUMPRODUCT(--ISNUMBER(SEARCH({"card","credential","ibutton"},casesCPPM[[#This Row],[Series4]])))&gt;0,"Card","Unknown"))</f>
        <v>Unknown</v>
      </c>
    </row>
    <row r="57" spans="1:49" hidden="1" x14ac:dyDescent="0.25">
      <c r="A57" s="26">
        <v>46077.546805555598</v>
      </c>
      <c r="B57" s="27" t="s">
        <v>870</v>
      </c>
      <c r="C57" s="27" t="s">
        <v>87</v>
      </c>
      <c r="D57" s="27" t="s">
        <v>88</v>
      </c>
      <c r="E57" s="27" t="s">
        <v>110</v>
      </c>
      <c r="F57" s="27"/>
      <c r="G57" s="27"/>
      <c r="H57" s="27" t="s">
        <v>23</v>
      </c>
      <c r="I57" s="27" t="s">
        <v>91</v>
      </c>
      <c r="J57" s="27" t="s">
        <v>92</v>
      </c>
      <c r="K57" s="27" t="s">
        <v>33</v>
      </c>
      <c r="L57" s="27" t="s">
        <v>871</v>
      </c>
      <c r="M57" s="27" t="s">
        <v>872</v>
      </c>
      <c r="N57" s="28" t="s">
        <v>873</v>
      </c>
      <c r="O57" s="27" t="s">
        <v>874</v>
      </c>
      <c r="P57" s="27" t="s">
        <v>875</v>
      </c>
      <c r="Q57" s="28">
        <v>4</v>
      </c>
      <c r="R57" s="27" t="s">
        <v>23</v>
      </c>
      <c r="S57" s="27" t="s">
        <v>91</v>
      </c>
      <c r="T57" s="27" t="s">
        <v>92</v>
      </c>
      <c r="U57" s="27" t="s">
        <v>33</v>
      </c>
      <c r="V57" s="27">
        <v>1</v>
      </c>
      <c r="W57" s="27" t="s">
        <v>155</v>
      </c>
      <c r="X57" s="27" t="s">
        <v>156</v>
      </c>
      <c r="Y57" s="27"/>
      <c r="Z57" s="27" t="s">
        <v>101</v>
      </c>
      <c r="AA57" s="27"/>
      <c r="AB57" s="27" t="s">
        <v>876</v>
      </c>
      <c r="AC57" s="28"/>
      <c r="AD57" s="27"/>
      <c r="AE57" s="37"/>
      <c r="AF57" s="37">
        <v>46072.791666666701</v>
      </c>
      <c r="AG57" s="37"/>
      <c r="AH57" s="27"/>
      <c r="AI57" s="27" t="s">
        <v>104</v>
      </c>
      <c r="AJ57" s="27" t="s">
        <v>105</v>
      </c>
      <c r="AK57" s="27" t="s">
        <v>106</v>
      </c>
      <c r="AL57" s="27" t="s">
        <v>877</v>
      </c>
      <c r="AM57" s="27" t="s">
        <v>108</v>
      </c>
      <c r="AN57" s="37">
        <f>MIN(casesCPPM[[#This Row],[Manufacture Date]:[Installation Date]])</f>
        <v>46072.791666666701</v>
      </c>
      <c r="AO57" s="27">
        <f>IF(AND((casesCPPM[[#This Row],[Created On]]-casesCPPM[[#This Row],[Oldest Date]])&gt;90,casesCPPM[[#This Row],[Oldest Date]]&lt;&gt;""),0,casesCPPM[[#This Row],[Quantity]])</f>
        <v>1</v>
      </c>
      <c r="AP57" s="27" t="str">
        <f>IF(casesCPPM[[#This Row],[Brand]]="","",IF(casesCPPM[[#This Row],[Brand]]&lt;&gt;"Falcon",casesCPPM[[#This Row],[Brand]],IF(casesCPPM[[#This Row],[Category]]&lt;&gt;"Dctl",casesCPPM[[#This Row],[Brand]]&amp;" - "&amp;casesCPPM[[#This Row],[Category]],casesCPPM[[#This Row],[Brand]]&amp;" - Closer")))</f>
        <v>Von Duprin</v>
      </c>
      <c r="AQ5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7" s="27" t="str">
        <f>TEXT(casesCPPM[[#This Row],[Created On]],"yyyy / mm")</f>
        <v>2026 / 02</v>
      </c>
      <c r="AU57" s="27" t="str">
        <f>casesCPPM[[#This Row],[Interaction Type]]</f>
        <v>Return / Replace / Scrap</v>
      </c>
      <c r="AV5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7" s="27" t="str" cm="1">
        <f t="array" ref="AW57">IF(NOT(ISERROR(FIND("Reader",casesCPPM[[#This Row],[Series4]]))),"Reader",IF(SUMPRODUCT(--ISNUMBER(SEARCH({"card","credential","ibutton"},casesCPPM[[#This Row],[Series4]])))&gt;0,"Card","Unknown"))</f>
        <v>Unknown</v>
      </c>
    </row>
    <row r="58" spans="1:49" hidden="1" x14ac:dyDescent="0.25">
      <c r="A58" s="26">
        <v>46078.257696759298</v>
      </c>
      <c r="B58" s="27" t="s">
        <v>886</v>
      </c>
      <c r="C58" s="27" t="s">
        <v>87</v>
      </c>
      <c r="D58" s="27" t="s">
        <v>88</v>
      </c>
      <c r="E58" s="27" t="s">
        <v>110</v>
      </c>
      <c r="F58" s="27"/>
      <c r="G58" s="27"/>
      <c r="H58" s="27" t="s">
        <v>23</v>
      </c>
      <c r="I58" s="27" t="s">
        <v>91</v>
      </c>
      <c r="J58" s="27" t="s">
        <v>887</v>
      </c>
      <c r="K58" s="27" t="s">
        <v>33</v>
      </c>
      <c r="L58" s="27" t="s">
        <v>888</v>
      </c>
      <c r="M58" s="27" t="s">
        <v>889</v>
      </c>
      <c r="N58" s="28" t="s">
        <v>890</v>
      </c>
      <c r="O58" s="27" t="s">
        <v>891</v>
      </c>
      <c r="P58" s="27" t="s">
        <v>892</v>
      </c>
      <c r="Q58" s="28"/>
      <c r="R58" s="27" t="s">
        <v>23</v>
      </c>
      <c r="S58" s="27" t="s">
        <v>91</v>
      </c>
      <c r="T58" s="27" t="s">
        <v>887</v>
      </c>
      <c r="U58" s="27" t="s">
        <v>33</v>
      </c>
      <c r="V58" s="27">
        <v>14</v>
      </c>
      <c r="W58" s="27" t="s">
        <v>155</v>
      </c>
      <c r="X58" s="27" t="s">
        <v>587</v>
      </c>
      <c r="Y58" s="27"/>
      <c r="Z58" s="27" t="s">
        <v>101</v>
      </c>
      <c r="AA58" s="27"/>
      <c r="AB58" s="27" t="s">
        <v>893</v>
      </c>
      <c r="AC58" s="28"/>
      <c r="AD58" s="27"/>
      <c r="AE58" s="37"/>
      <c r="AF58" s="37">
        <v>45986.791666666701</v>
      </c>
      <c r="AG58" s="37"/>
      <c r="AH58" s="27"/>
      <c r="AI58" s="27" t="s">
        <v>104</v>
      </c>
      <c r="AJ58" s="27" t="s">
        <v>105</v>
      </c>
      <c r="AK58" s="27" t="s">
        <v>270</v>
      </c>
      <c r="AL58" s="27" t="s">
        <v>270</v>
      </c>
      <c r="AM58" s="27" t="s">
        <v>108</v>
      </c>
      <c r="AN58" s="37">
        <f>MIN(casesCPPM[[#This Row],[Manufacture Date]:[Installation Date]])</f>
        <v>45986.791666666701</v>
      </c>
      <c r="AO58" s="27">
        <f>IF(AND((casesCPPM[[#This Row],[Created On]]-casesCPPM[[#This Row],[Oldest Date]])&gt;90,casesCPPM[[#This Row],[Oldest Date]]&lt;&gt;""),0,casesCPPM[[#This Row],[Quantity]])</f>
        <v>0</v>
      </c>
      <c r="AP58" s="27" t="str">
        <f>IF(casesCPPM[[#This Row],[Brand]]="","",IF(casesCPPM[[#This Row],[Brand]]&lt;&gt;"Falcon",casesCPPM[[#This Row],[Brand]],IF(casesCPPM[[#This Row],[Category]]&lt;&gt;"Dctl",casesCPPM[[#This Row],[Brand]]&amp;" - "&amp;casesCPPM[[#This Row],[Category]],casesCPPM[[#This Row],[Brand]]&amp;" - Closer")))</f>
        <v>Von Duprin</v>
      </c>
      <c r="AQ5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5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8" s="27" t="str">
        <f>TEXT(casesCPPM[[#This Row],[Created On]],"yyyy / mm")</f>
        <v>2026 / 02</v>
      </c>
      <c r="AU58" s="27" t="str">
        <f>casesCPPM[[#This Row],[Interaction Type]]</f>
        <v>Return / Replace / Scrap</v>
      </c>
      <c r="AV5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8" s="27" t="str" cm="1">
        <f t="array" ref="AW58">IF(NOT(ISERROR(FIND("Reader",casesCPPM[[#This Row],[Series4]]))),"Reader",IF(SUMPRODUCT(--ISNUMBER(SEARCH({"card","credential","ibutton"},casesCPPM[[#This Row],[Series4]])))&gt;0,"Card","Unknown"))</f>
        <v>Unknown</v>
      </c>
    </row>
    <row r="59" spans="1:49" hidden="1" x14ac:dyDescent="0.25">
      <c r="A59" s="26">
        <v>46078.283819444398</v>
      </c>
      <c r="B59" s="27" t="s">
        <v>894</v>
      </c>
      <c r="C59" s="27" t="s">
        <v>87</v>
      </c>
      <c r="D59" s="27" t="s">
        <v>88</v>
      </c>
      <c r="E59" s="27" t="s">
        <v>89</v>
      </c>
      <c r="F59" s="27"/>
      <c r="G59" s="27" t="s">
        <v>90</v>
      </c>
      <c r="H59" s="27" t="s">
        <v>17</v>
      </c>
      <c r="I59" s="27" t="s">
        <v>148</v>
      </c>
      <c r="J59" s="27" t="s">
        <v>149</v>
      </c>
      <c r="K59" s="27" t="s">
        <v>31</v>
      </c>
      <c r="L59" s="27" t="s">
        <v>895</v>
      </c>
      <c r="M59" s="27" t="s">
        <v>772</v>
      </c>
      <c r="N59" s="28" t="s">
        <v>896</v>
      </c>
      <c r="O59" s="27" t="s">
        <v>897</v>
      </c>
      <c r="P59" s="27" t="s">
        <v>898</v>
      </c>
      <c r="Q59" s="28">
        <v>38</v>
      </c>
      <c r="R59" s="27" t="s">
        <v>17</v>
      </c>
      <c r="S59" s="27" t="s">
        <v>148</v>
      </c>
      <c r="T59" s="27" t="s">
        <v>149</v>
      </c>
      <c r="U59" s="27" t="s">
        <v>31</v>
      </c>
      <c r="V59" s="27">
        <v>2</v>
      </c>
      <c r="W59" s="27" t="s">
        <v>187</v>
      </c>
      <c r="X59" s="27" t="s">
        <v>899</v>
      </c>
      <c r="Y59" s="27"/>
      <c r="Z59" s="27" t="s">
        <v>101</v>
      </c>
      <c r="AA59" s="27"/>
      <c r="AB59" s="27" t="s">
        <v>900</v>
      </c>
      <c r="AC59" s="28" t="s">
        <v>901</v>
      </c>
      <c r="AD59" s="27"/>
      <c r="AE59" s="37"/>
      <c r="AF59" s="37">
        <v>45918.833333333299</v>
      </c>
      <c r="AG59" s="37"/>
      <c r="AH59" s="27"/>
      <c r="AI59" s="27" t="s">
        <v>419</v>
      </c>
      <c r="AJ59" s="27" t="s">
        <v>134</v>
      </c>
      <c r="AK59" s="27" t="s">
        <v>270</v>
      </c>
      <c r="AL59" s="27" t="s">
        <v>270</v>
      </c>
      <c r="AM59" s="27" t="s">
        <v>108</v>
      </c>
      <c r="AN59" s="37">
        <f>MIN(casesCPPM[[#This Row],[Manufacture Date]:[Installation Date]])</f>
        <v>45918.833333333299</v>
      </c>
      <c r="AO59" s="27">
        <f>IF(AND((casesCPPM[[#This Row],[Created On]]-casesCPPM[[#This Row],[Oldest Date]])&gt;90,casesCPPM[[#This Row],[Oldest Date]]&lt;&gt;""),0,casesCPPM[[#This Row],[Quantity]])</f>
        <v>0</v>
      </c>
      <c r="AP59" s="27" t="str">
        <f>IF(casesCPPM[[#This Row],[Brand]]="","",IF(casesCPPM[[#This Row],[Brand]]&lt;&gt;"Falcon",casesCPPM[[#This Row],[Brand]],IF(casesCPPM[[#This Row],[Category]]&lt;&gt;"Dctl",casesCPPM[[#This Row],[Brand]]&amp;" - "&amp;casesCPPM[[#This Row],[Category]],casesCPPM[[#This Row],[Brand]]&amp;" - Closer")))</f>
        <v>Schlage Commercial</v>
      </c>
      <c r="AQ5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5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Dented / Scratches</v>
      </c>
      <c r="AS5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9" s="27" t="str">
        <f>TEXT(casesCPPM[[#This Row],[Created On]],"yyyy / mm")</f>
        <v>2026 / 02</v>
      </c>
      <c r="AU59" s="27" t="str">
        <f>casesCPPM[[#This Row],[Interaction Type]]</f>
        <v>Return / Replace / Scrap</v>
      </c>
      <c r="AV5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9" s="27" t="str" cm="1">
        <f t="array" ref="AW59">IF(NOT(ISERROR(FIND("Reader",casesCPPM[[#This Row],[Series4]]))),"Reader",IF(SUMPRODUCT(--ISNUMBER(SEARCH({"card","credential","ibutton"},casesCPPM[[#This Row],[Series4]])))&gt;0,"Card","Unknown"))</f>
        <v>Unknown</v>
      </c>
    </row>
    <row r="60" spans="1:49" hidden="1" x14ac:dyDescent="0.25">
      <c r="A60" s="26">
        <v>46078.457835648202</v>
      </c>
      <c r="B60" s="27" t="s">
        <v>902</v>
      </c>
      <c r="C60" s="27" t="s">
        <v>87</v>
      </c>
      <c r="D60" s="27" t="s">
        <v>88</v>
      </c>
      <c r="E60" s="27" t="s">
        <v>89</v>
      </c>
      <c r="F60" s="27"/>
      <c r="G60" s="27" t="s">
        <v>90</v>
      </c>
      <c r="H60" s="27" t="s">
        <v>18</v>
      </c>
      <c r="I60" s="27" t="s">
        <v>460</v>
      </c>
      <c r="J60" s="27" t="s">
        <v>514</v>
      </c>
      <c r="K60" s="27" t="s">
        <v>32</v>
      </c>
      <c r="L60" s="27" t="s">
        <v>903</v>
      </c>
      <c r="M60" s="27" t="s">
        <v>904</v>
      </c>
      <c r="N60" s="28" t="s">
        <v>905</v>
      </c>
      <c r="O60" s="27" t="s">
        <v>906</v>
      </c>
      <c r="P60" s="27" t="s">
        <v>907</v>
      </c>
      <c r="Q60" s="28">
        <v>1</v>
      </c>
      <c r="R60" s="27" t="s">
        <v>18</v>
      </c>
      <c r="S60" s="27" t="s">
        <v>460</v>
      </c>
      <c r="T60" s="27" t="s">
        <v>514</v>
      </c>
      <c r="U60" s="27" t="s">
        <v>32</v>
      </c>
      <c r="V60" s="27">
        <v>1</v>
      </c>
      <c r="W60" s="27" t="s">
        <v>266</v>
      </c>
      <c r="X60" s="27" t="s">
        <v>685</v>
      </c>
      <c r="Y60" s="27" t="s">
        <v>908</v>
      </c>
      <c r="Z60" s="27" t="s">
        <v>101</v>
      </c>
      <c r="AA60" s="27"/>
      <c r="AB60" s="27" t="s">
        <v>909</v>
      </c>
      <c r="AC60" s="28" t="s">
        <v>910</v>
      </c>
      <c r="AD60" s="27"/>
      <c r="AE60" s="37"/>
      <c r="AF60" s="37"/>
      <c r="AG60" s="37">
        <v>46042.083333333299</v>
      </c>
      <c r="AH60" s="27"/>
      <c r="AI60" s="27" t="s">
        <v>178</v>
      </c>
      <c r="AJ60" s="27" t="s">
        <v>134</v>
      </c>
      <c r="AK60" s="27" t="s">
        <v>911</v>
      </c>
      <c r="AL60" s="27" t="s">
        <v>146</v>
      </c>
      <c r="AM60" s="27" t="s">
        <v>108</v>
      </c>
      <c r="AN60" s="37">
        <f>MIN(casesCPPM[[#This Row],[Manufacture Date]:[Installation Date]])</f>
        <v>46042.083333333299</v>
      </c>
      <c r="AO60" s="27">
        <f>IF(AND((casesCPPM[[#This Row],[Created On]]-casesCPPM[[#This Row],[Oldest Date]])&gt;90,casesCPPM[[#This Row],[Oldest Date]]&lt;&gt;""),0,casesCPPM[[#This Row],[Quantity]])</f>
        <v>1</v>
      </c>
      <c r="AP60" s="27" t="str">
        <f>IF(casesCPPM[[#This Row],[Brand]]="","",IF(casesCPPM[[#This Row],[Brand]]&lt;&gt;"Falcon",casesCPPM[[#This Row],[Brand]],IF(casesCPPM[[#This Row],[Category]]&lt;&gt;"Dctl",casesCPPM[[#This Row],[Brand]]&amp;" - "&amp;casesCPPM[[#This Row],[Category]],casesCPPM[[#This Row],[Brand]]&amp;" - Closer")))</f>
        <v>Schlage Electronic Locks</v>
      </c>
      <c r="AQ6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6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Will Not Power Up</v>
      </c>
      <c r="AS6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Lock Unresponsive</v>
      </c>
      <c r="AT60" s="27" t="str">
        <f>TEXT(casesCPPM[[#This Row],[Created On]],"yyyy / mm")</f>
        <v>2026 / 02</v>
      </c>
      <c r="AU60" s="27" t="str">
        <f>casesCPPM[[#This Row],[Interaction Type]]</f>
        <v>Return / Replace / Scrap</v>
      </c>
      <c r="AV6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0" s="27" t="str" cm="1">
        <f t="array" ref="AW60">IF(NOT(ISERROR(FIND("Reader",casesCPPM[[#This Row],[Series4]]))),"Reader",IF(SUMPRODUCT(--ISNUMBER(SEARCH({"card","credential","ibutton"},casesCPPM[[#This Row],[Series4]])))&gt;0,"Card","Unknown"))</f>
        <v>Unknown</v>
      </c>
    </row>
    <row r="61" spans="1:49" hidden="1" x14ac:dyDescent="0.25">
      <c r="A61" s="26">
        <v>46078.468761574099</v>
      </c>
      <c r="B61" s="27" t="s">
        <v>912</v>
      </c>
      <c r="C61" s="27" t="s">
        <v>87</v>
      </c>
      <c r="D61" s="27" t="s">
        <v>88</v>
      </c>
      <c r="E61" s="27" t="s">
        <v>110</v>
      </c>
      <c r="F61" s="27"/>
      <c r="G61" s="27"/>
      <c r="H61" s="27" t="s">
        <v>24</v>
      </c>
      <c r="I61" s="27" t="s">
        <v>111</v>
      </c>
      <c r="J61" s="27" t="s">
        <v>224</v>
      </c>
      <c r="K61" s="27" t="s">
        <v>33</v>
      </c>
      <c r="L61" s="27" t="s">
        <v>913</v>
      </c>
      <c r="M61" s="27" t="s">
        <v>127</v>
      </c>
      <c r="N61" s="28" t="s">
        <v>914</v>
      </c>
      <c r="O61" s="27" t="s">
        <v>915</v>
      </c>
      <c r="P61" s="27" t="s">
        <v>916</v>
      </c>
      <c r="Q61" s="28">
        <v>29</v>
      </c>
      <c r="R61" s="27" t="s">
        <v>24</v>
      </c>
      <c r="S61" s="27" t="s">
        <v>111</v>
      </c>
      <c r="T61" s="27" t="s">
        <v>224</v>
      </c>
      <c r="U61" s="27" t="s">
        <v>33</v>
      </c>
      <c r="V61" s="27">
        <v>6</v>
      </c>
      <c r="W61" s="27" t="s">
        <v>155</v>
      </c>
      <c r="X61" s="27" t="s">
        <v>156</v>
      </c>
      <c r="Y61" s="27"/>
      <c r="Z61" s="27" t="s">
        <v>101</v>
      </c>
      <c r="AA61" s="27"/>
      <c r="AB61" s="27"/>
      <c r="AC61" s="28"/>
      <c r="AD61" s="27"/>
      <c r="AE61" s="37"/>
      <c r="AF61" s="37"/>
      <c r="AG61" s="37">
        <v>46065</v>
      </c>
      <c r="AH61" s="27"/>
      <c r="AI61" s="27" t="s">
        <v>104</v>
      </c>
      <c r="AJ61" s="27" t="s">
        <v>105</v>
      </c>
      <c r="AK61" s="27" t="s">
        <v>122</v>
      </c>
      <c r="AL61" s="27" t="s">
        <v>122</v>
      </c>
      <c r="AM61" s="27" t="s">
        <v>108</v>
      </c>
      <c r="AN61" s="37">
        <f>MIN(casesCPPM[[#This Row],[Manufacture Date]:[Installation Date]])</f>
        <v>46065</v>
      </c>
      <c r="AO61" s="27">
        <f>IF(AND((casesCPPM[[#This Row],[Created On]]-casesCPPM[[#This Row],[Oldest Date]])&gt;90,casesCPPM[[#This Row],[Oldest Date]]&lt;&gt;""),0,casesCPPM[[#This Row],[Quantity]])</f>
        <v>6</v>
      </c>
      <c r="AP61" s="27" t="str">
        <f>IF(casesCPPM[[#This Row],[Brand]]="","",IF(casesCPPM[[#This Row],[Brand]]&lt;&gt;"Falcon",casesCPPM[[#This Row],[Brand]],IF(casesCPPM[[#This Row],[Category]]&lt;&gt;"Dctl",casesCPPM[[#This Row],[Brand]]&amp;" - "&amp;casesCPPM[[#This Row],[Category]],casesCPPM[[#This Row],[Brand]]&amp;" - Closer")))</f>
        <v>Zero</v>
      </c>
      <c r="AQ6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6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6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1" s="27" t="str">
        <f>TEXT(casesCPPM[[#This Row],[Created On]],"yyyy / mm")</f>
        <v>2026 / 02</v>
      </c>
      <c r="AU61" s="27" t="str">
        <f>casesCPPM[[#This Row],[Interaction Type]]</f>
        <v>Return / Replace / Scrap</v>
      </c>
      <c r="AV6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1" s="27" t="str" cm="1">
        <f t="array" ref="AW61">IF(NOT(ISERROR(FIND("Reader",casesCPPM[[#This Row],[Series4]]))),"Reader",IF(SUMPRODUCT(--ISNUMBER(SEARCH({"card","credential","ibutton"},casesCPPM[[#This Row],[Series4]])))&gt;0,"Card","Unknown"))</f>
        <v>Unknown</v>
      </c>
    </row>
    <row r="62" spans="1:49" hidden="1" x14ac:dyDescent="0.25">
      <c r="A62" s="26">
        <v>46078.518645833297</v>
      </c>
      <c r="B62" s="27" t="s">
        <v>924</v>
      </c>
      <c r="C62" s="27" t="s">
        <v>87</v>
      </c>
      <c r="D62" s="27" t="s">
        <v>88</v>
      </c>
      <c r="E62" s="27" t="s">
        <v>89</v>
      </c>
      <c r="F62" s="27"/>
      <c r="G62" s="27" t="s">
        <v>168</v>
      </c>
      <c r="H62" s="27" t="s">
        <v>17</v>
      </c>
      <c r="I62" s="27" t="s">
        <v>148</v>
      </c>
      <c r="J62" s="27" t="s">
        <v>149</v>
      </c>
      <c r="K62" s="27" t="s">
        <v>35</v>
      </c>
      <c r="L62" s="27" t="s">
        <v>925</v>
      </c>
      <c r="M62" s="27" t="s">
        <v>393</v>
      </c>
      <c r="N62" s="28" t="s">
        <v>926</v>
      </c>
      <c r="O62" s="27" t="s">
        <v>927</v>
      </c>
      <c r="P62" s="27" t="s">
        <v>928</v>
      </c>
      <c r="Q62" s="28">
        <v>4</v>
      </c>
      <c r="R62" s="27" t="s">
        <v>17</v>
      </c>
      <c r="S62" s="27" t="s">
        <v>148</v>
      </c>
      <c r="T62" s="27" t="s">
        <v>149</v>
      </c>
      <c r="U62" s="27" t="s">
        <v>35</v>
      </c>
      <c r="V62" s="27">
        <v>4</v>
      </c>
      <c r="W62" s="27" t="s">
        <v>98</v>
      </c>
      <c r="X62" s="27" t="s">
        <v>175</v>
      </c>
      <c r="Y62" s="27"/>
      <c r="Z62" s="27" t="s">
        <v>101</v>
      </c>
      <c r="AA62" s="27"/>
      <c r="AB62" s="27" t="s">
        <v>929</v>
      </c>
      <c r="AC62" s="28" t="s">
        <v>708</v>
      </c>
      <c r="AD62" s="27"/>
      <c r="AE62" s="37"/>
      <c r="AF62" s="37">
        <v>45952.833333333299</v>
      </c>
      <c r="AG62" s="37"/>
      <c r="AH62" s="27"/>
      <c r="AI62" s="27" t="s">
        <v>104</v>
      </c>
      <c r="AJ62" s="27" t="s">
        <v>105</v>
      </c>
      <c r="AK62" s="27" t="s">
        <v>270</v>
      </c>
      <c r="AL62" s="27" t="s">
        <v>270</v>
      </c>
      <c r="AM62" s="27" t="s">
        <v>108</v>
      </c>
      <c r="AN62" s="37">
        <f>MIN(casesCPPM[[#This Row],[Manufacture Date]:[Installation Date]])</f>
        <v>45952.833333333299</v>
      </c>
      <c r="AO62" s="27">
        <f>IF(AND((casesCPPM[[#This Row],[Created On]]-casesCPPM[[#This Row],[Oldest Date]])&gt;90,casesCPPM[[#This Row],[Oldest Date]]&lt;&gt;""),0,casesCPPM[[#This Row],[Quantity]])</f>
        <v>0</v>
      </c>
      <c r="AP62" s="27" t="str">
        <f>IF(casesCPPM[[#This Row],[Brand]]="","",IF(casesCPPM[[#This Row],[Brand]]&lt;&gt;"Falcon",casesCPPM[[#This Row],[Brand]],IF(casesCPPM[[#This Row],[Category]]&lt;&gt;"Dctl",casesCPPM[[#This Row],[Brand]]&amp;" - "&amp;casesCPPM[[#This Row],[Category]],casesCPPM[[#This Row],[Brand]]&amp;" - Closer")))</f>
        <v>Schlage Commercial</v>
      </c>
      <c r="AQ6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6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6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2" s="27" t="str">
        <f>TEXT(casesCPPM[[#This Row],[Created On]],"yyyy / mm")</f>
        <v>2026 / 02</v>
      </c>
      <c r="AU62" s="27" t="str">
        <f>casesCPPM[[#This Row],[Interaction Type]]</f>
        <v>Return / Replace / Scrap</v>
      </c>
      <c r="AV6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2" s="27" t="str" cm="1">
        <f t="array" ref="AW62">IF(NOT(ISERROR(FIND("Reader",casesCPPM[[#This Row],[Series4]]))),"Reader",IF(SUMPRODUCT(--ISNUMBER(SEARCH({"card","credential","ibutton"},casesCPPM[[#This Row],[Series4]])))&gt;0,"Card","Unknown"))</f>
        <v>Unknown</v>
      </c>
    </row>
    <row r="63" spans="1:49" hidden="1" x14ac:dyDescent="0.25">
      <c r="A63" s="26">
        <v>46078.561400462997</v>
      </c>
      <c r="B63" s="27" t="s">
        <v>952</v>
      </c>
      <c r="C63" s="27" t="s">
        <v>87</v>
      </c>
      <c r="D63" s="27" t="s">
        <v>88</v>
      </c>
      <c r="E63" s="27" t="s">
        <v>89</v>
      </c>
      <c r="F63" s="27"/>
      <c r="G63" s="27" t="s">
        <v>168</v>
      </c>
      <c r="H63" s="27" t="s">
        <v>14</v>
      </c>
      <c r="I63" s="27" t="s">
        <v>182</v>
      </c>
      <c r="J63" s="27" t="s">
        <v>953</v>
      </c>
      <c r="K63" s="27" t="s">
        <v>34</v>
      </c>
      <c r="L63" s="27" t="s">
        <v>954</v>
      </c>
      <c r="M63" s="27" t="s">
        <v>955</v>
      </c>
      <c r="N63" s="28" t="s">
        <v>956</v>
      </c>
      <c r="O63" s="27" t="s">
        <v>957</v>
      </c>
      <c r="P63" s="27" t="s">
        <v>956</v>
      </c>
      <c r="Q63" s="28"/>
      <c r="R63" s="27" t="s">
        <v>14</v>
      </c>
      <c r="S63" s="27" t="s">
        <v>182</v>
      </c>
      <c r="T63" s="27" t="s">
        <v>953</v>
      </c>
      <c r="U63" s="27" t="s">
        <v>34</v>
      </c>
      <c r="V63" s="27">
        <v>1</v>
      </c>
      <c r="W63" s="27" t="s">
        <v>958</v>
      </c>
      <c r="X63" s="27" t="s">
        <v>959</v>
      </c>
      <c r="Y63" s="27"/>
      <c r="Z63" s="27" t="s">
        <v>101</v>
      </c>
      <c r="AA63" s="27"/>
      <c r="AB63" s="27" t="s">
        <v>960</v>
      </c>
      <c r="AC63" s="28" t="s">
        <v>190</v>
      </c>
      <c r="AD63" s="27"/>
      <c r="AE63" s="37"/>
      <c r="AF63" s="37">
        <v>43990.833333333299</v>
      </c>
      <c r="AG63" s="37"/>
      <c r="AH63" s="27"/>
      <c r="AI63" s="27" t="s">
        <v>104</v>
      </c>
      <c r="AJ63" s="27" t="s">
        <v>105</v>
      </c>
      <c r="AK63" s="27" t="s">
        <v>192</v>
      </c>
      <c r="AL63" s="27" t="s">
        <v>192</v>
      </c>
      <c r="AM63" s="27" t="s">
        <v>108</v>
      </c>
      <c r="AN63" s="37">
        <f>MIN(casesCPPM[[#This Row],[Manufacture Date]:[Installation Date]])</f>
        <v>43990.833333333299</v>
      </c>
      <c r="AO63" s="27">
        <f>IF(AND((casesCPPM[[#This Row],[Created On]]-casesCPPM[[#This Row],[Oldest Date]])&gt;90,casesCPPM[[#This Row],[Oldest Date]]&lt;&gt;""),0,casesCPPM[[#This Row],[Quantity]])</f>
        <v>0</v>
      </c>
      <c r="AP63" s="27" t="str">
        <f>IF(casesCPPM[[#This Row],[Brand]]="","",IF(casesCPPM[[#This Row],[Brand]]&lt;&gt;"Falcon",casesCPPM[[#This Row],[Brand]],IF(casesCPPM[[#This Row],[Category]]&lt;&gt;"Dctl",casesCPPM[[#This Row],[Brand]]&amp;" - "&amp;casesCPPM[[#This Row],[Category]],casesCPPM[[#This Row],[Brand]]&amp;" - Closer")))</f>
        <v>Lcn</v>
      </c>
      <c r="AQ6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6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Shaft</v>
      </c>
      <c r="AS6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3" s="27" t="str">
        <f>TEXT(casesCPPM[[#This Row],[Created On]],"yyyy / mm")</f>
        <v>2026 / 02</v>
      </c>
      <c r="AU63" s="27" t="str">
        <f>casesCPPM[[#This Row],[Interaction Type]]</f>
        <v>Return / Replace / Scrap</v>
      </c>
      <c r="AV6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3" s="27" t="str" cm="1">
        <f t="array" ref="AW63">IF(NOT(ISERROR(FIND("Reader",casesCPPM[[#This Row],[Series4]]))),"Reader",IF(SUMPRODUCT(--ISNUMBER(SEARCH({"card","credential","ibutton"},casesCPPM[[#This Row],[Series4]])))&gt;0,"Card","Unknown"))</f>
        <v>Unknown</v>
      </c>
    </row>
    <row r="64" spans="1:49" hidden="1" x14ac:dyDescent="0.25">
      <c r="A64" s="26">
        <v>46078.574826388904</v>
      </c>
      <c r="B64" s="27" t="s">
        <v>961</v>
      </c>
      <c r="C64" s="27" t="s">
        <v>87</v>
      </c>
      <c r="D64" s="27" t="s">
        <v>88</v>
      </c>
      <c r="E64" s="27" t="s">
        <v>285</v>
      </c>
      <c r="F64" s="27"/>
      <c r="G64" s="27"/>
      <c r="H64" s="27" t="s">
        <v>12</v>
      </c>
      <c r="I64" s="27" t="s">
        <v>111</v>
      </c>
      <c r="J64" s="27" t="s">
        <v>112</v>
      </c>
      <c r="K64" s="27" t="s">
        <v>33</v>
      </c>
      <c r="L64" s="27" t="s">
        <v>962</v>
      </c>
      <c r="M64" s="27" t="s">
        <v>963</v>
      </c>
      <c r="N64" s="28" t="s">
        <v>964</v>
      </c>
      <c r="O64" s="27" t="s">
        <v>965</v>
      </c>
      <c r="P64" s="27" t="s">
        <v>966</v>
      </c>
      <c r="Q64" s="28">
        <v>6</v>
      </c>
      <c r="R64" s="27" t="s">
        <v>12</v>
      </c>
      <c r="S64" s="27" t="s">
        <v>111</v>
      </c>
      <c r="T64" s="27" t="s">
        <v>112</v>
      </c>
      <c r="U64" s="27" t="s">
        <v>33</v>
      </c>
      <c r="V64" s="27">
        <v>1</v>
      </c>
      <c r="W64" s="27" t="s">
        <v>294</v>
      </c>
      <c r="X64" s="27" t="s">
        <v>295</v>
      </c>
      <c r="Y64" s="27"/>
      <c r="Z64" s="27" t="s">
        <v>296</v>
      </c>
      <c r="AA64" s="27"/>
      <c r="AB64" s="27"/>
      <c r="AC64" s="28"/>
      <c r="AD64" s="27"/>
      <c r="AE64" s="37"/>
      <c r="AF64" s="37"/>
      <c r="AG64" s="37">
        <v>46044</v>
      </c>
      <c r="AH64" s="27"/>
      <c r="AI64" s="27" t="s">
        <v>104</v>
      </c>
      <c r="AJ64" s="27" t="s">
        <v>134</v>
      </c>
      <c r="AK64" s="27" t="s">
        <v>122</v>
      </c>
      <c r="AL64" s="27" t="s">
        <v>122</v>
      </c>
      <c r="AM64" s="27" t="s">
        <v>108</v>
      </c>
      <c r="AN64" s="37">
        <f>MIN(casesCPPM[[#This Row],[Manufacture Date]:[Installation Date]])</f>
        <v>46044</v>
      </c>
      <c r="AO64" s="27">
        <f>IF(AND((casesCPPM[[#This Row],[Created On]]-casesCPPM[[#This Row],[Oldest Date]])&gt;90,casesCPPM[[#This Row],[Oldest Date]]&lt;&gt;""),0,casesCPPM[[#This Row],[Quantity]])</f>
        <v>1</v>
      </c>
      <c r="AP64" s="27" t="str">
        <f>IF(casesCPPM[[#This Row],[Brand]]="","",IF(casesCPPM[[#This Row],[Brand]]&lt;&gt;"Falcon",casesCPPM[[#This Row],[Brand]],IF(casesCPPM[[#This Row],[Category]]&lt;&gt;"Dctl",casesCPPM[[#This Row],[Brand]]&amp;" - "&amp;casesCPPM[[#This Row],[Category]],casesCPPM[[#This Row],[Brand]]&amp;" - Closer")))</f>
        <v>Ives / Gj Commercial</v>
      </c>
      <c r="AQ6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6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6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4" s="27" t="str">
        <f>TEXT(casesCPPM[[#This Row],[Created On]],"yyyy / mm")</f>
        <v>2026 / 02</v>
      </c>
      <c r="AU64" s="27" t="str">
        <f>casesCPPM[[#This Row],[Interaction Type]]</f>
        <v>Return / Replace / Scrap</v>
      </c>
      <c r="AV6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4" s="27" t="str" cm="1">
        <f t="array" ref="AW64">IF(NOT(ISERROR(FIND("Reader",casesCPPM[[#This Row],[Series4]]))),"Reader",IF(SUMPRODUCT(--ISNUMBER(SEARCH({"card","credential","ibutton"},casesCPPM[[#This Row],[Series4]])))&gt;0,"Card","Unknown"))</f>
        <v>Unknown</v>
      </c>
    </row>
    <row r="65" spans="1:49" hidden="1" x14ac:dyDescent="0.25">
      <c r="A65" s="26">
        <v>46078.574826388904</v>
      </c>
      <c r="B65" s="27" t="s">
        <v>961</v>
      </c>
      <c r="C65" s="27" t="s">
        <v>87</v>
      </c>
      <c r="D65" s="27" t="s">
        <v>88</v>
      </c>
      <c r="E65" s="27" t="s">
        <v>285</v>
      </c>
      <c r="F65" s="27"/>
      <c r="G65" s="27"/>
      <c r="H65" s="27" t="s">
        <v>12</v>
      </c>
      <c r="I65" s="27" t="s">
        <v>111</v>
      </c>
      <c r="J65" s="27" t="s">
        <v>112</v>
      </c>
      <c r="K65" s="27" t="s">
        <v>33</v>
      </c>
      <c r="L65" s="27" t="s">
        <v>962</v>
      </c>
      <c r="M65" s="27" t="s">
        <v>963</v>
      </c>
      <c r="N65" s="28" t="s">
        <v>964</v>
      </c>
      <c r="O65" s="27" t="s">
        <v>965</v>
      </c>
      <c r="P65" s="27" t="s">
        <v>966</v>
      </c>
      <c r="Q65" s="28">
        <v>7</v>
      </c>
      <c r="R65" s="27" t="s">
        <v>12</v>
      </c>
      <c r="S65" s="27" t="s">
        <v>111</v>
      </c>
      <c r="T65" s="27" t="s">
        <v>112</v>
      </c>
      <c r="U65" s="27" t="s">
        <v>33</v>
      </c>
      <c r="V65" s="27">
        <v>1</v>
      </c>
      <c r="W65" s="27" t="s">
        <v>294</v>
      </c>
      <c r="X65" s="27" t="s">
        <v>295</v>
      </c>
      <c r="Y65" s="27"/>
      <c r="Z65" s="27" t="s">
        <v>296</v>
      </c>
      <c r="AA65" s="27"/>
      <c r="AB65" s="27"/>
      <c r="AC65" s="28"/>
      <c r="AD65" s="27"/>
      <c r="AE65" s="37"/>
      <c r="AF65" s="37"/>
      <c r="AG65" s="37">
        <v>46041</v>
      </c>
      <c r="AH65" s="27"/>
      <c r="AI65" s="27" t="s">
        <v>104</v>
      </c>
      <c r="AJ65" s="27" t="s">
        <v>134</v>
      </c>
      <c r="AK65" s="27" t="s">
        <v>122</v>
      </c>
      <c r="AL65" s="27" t="s">
        <v>122</v>
      </c>
      <c r="AM65" s="27" t="s">
        <v>108</v>
      </c>
      <c r="AN65" s="37">
        <f>MIN(casesCPPM[[#This Row],[Manufacture Date]:[Installation Date]])</f>
        <v>46041</v>
      </c>
      <c r="AO65" s="27">
        <f>IF(AND((casesCPPM[[#This Row],[Created On]]-casesCPPM[[#This Row],[Oldest Date]])&gt;90,casesCPPM[[#This Row],[Oldest Date]]&lt;&gt;""),0,casesCPPM[[#This Row],[Quantity]])</f>
        <v>1</v>
      </c>
      <c r="AP65" s="27" t="str">
        <f>IF(casesCPPM[[#This Row],[Brand]]="","",IF(casesCPPM[[#This Row],[Brand]]&lt;&gt;"Falcon",casesCPPM[[#This Row],[Brand]],IF(casesCPPM[[#This Row],[Category]]&lt;&gt;"Dctl",casesCPPM[[#This Row],[Brand]]&amp;" - "&amp;casesCPPM[[#This Row],[Category]],casesCPPM[[#This Row],[Brand]]&amp;" - Closer")))</f>
        <v>Ives / Gj Commercial</v>
      </c>
      <c r="AQ6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6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6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5" s="27" t="str">
        <f>TEXT(casesCPPM[[#This Row],[Created On]],"yyyy / mm")</f>
        <v>2026 / 02</v>
      </c>
      <c r="AU65" s="27" t="str">
        <f>casesCPPM[[#This Row],[Interaction Type]]</f>
        <v>Return / Replace / Scrap</v>
      </c>
      <c r="AV6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5" s="27" t="str" cm="1">
        <f t="array" ref="AW65">IF(NOT(ISERROR(FIND("Reader",casesCPPM[[#This Row],[Series4]]))),"Reader",IF(SUMPRODUCT(--ISNUMBER(SEARCH({"card","credential","ibutton"},casesCPPM[[#This Row],[Series4]])))&gt;0,"Card","Unknown"))</f>
        <v>Unknown</v>
      </c>
    </row>
    <row r="66" spans="1:49" hidden="1" x14ac:dyDescent="0.25">
      <c r="A66" s="26">
        <v>46078.574826388904</v>
      </c>
      <c r="B66" s="27" t="s">
        <v>961</v>
      </c>
      <c r="C66" s="27" t="s">
        <v>87</v>
      </c>
      <c r="D66" s="27" t="s">
        <v>88</v>
      </c>
      <c r="E66" s="27" t="s">
        <v>285</v>
      </c>
      <c r="F66" s="27"/>
      <c r="G66" s="27"/>
      <c r="H66" s="27" t="s">
        <v>12</v>
      </c>
      <c r="I66" s="27" t="s">
        <v>111</v>
      </c>
      <c r="J66" s="27" t="s">
        <v>112</v>
      </c>
      <c r="K66" s="27" t="s">
        <v>33</v>
      </c>
      <c r="L66" s="27" t="s">
        <v>962</v>
      </c>
      <c r="M66" s="27" t="s">
        <v>963</v>
      </c>
      <c r="N66" s="28" t="s">
        <v>964</v>
      </c>
      <c r="O66" s="27" t="s">
        <v>965</v>
      </c>
      <c r="P66" s="27" t="s">
        <v>966</v>
      </c>
      <c r="Q66" s="28">
        <v>8</v>
      </c>
      <c r="R66" s="27" t="s">
        <v>12</v>
      </c>
      <c r="S66" s="27" t="s">
        <v>111</v>
      </c>
      <c r="T66" s="27" t="s">
        <v>112</v>
      </c>
      <c r="U66" s="27" t="s">
        <v>33</v>
      </c>
      <c r="V66" s="27">
        <v>2</v>
      </c>
      <c r="W66" s="27" t="s">
        <v>294</v>
      </c>
      <c r="X66" s="27" t="s">
        <v>295</v>
      </c>
      <c r="Y66" s="27"/>
      <c r="Z66" s="27" t="s">
        <v>296</v>
      </c>
      <c r="AA66" s="27"/>
      <c r="AB66" s="27"/>
      <c r="AC66" s="28"/>
      <c r="AD66" s="27"/>
      <c r="AE66" s="37"/>
      <c r="AF66" s="37"/>
      <c r="AG66" s="37">
        <v>46044</v>
      </c>
      <c r="AH66" s="27"/>
      <c r="AI66" s="27" t="s">
        <v>104</v>
      </c>
      <c r="AJ66" s="27" t="s">
        <v>134</v>
      </c>
      <c r="AK66" s="27" t="s">
        <v>122</v>
      </c>
      <c r="AL66" s="27" t="s">
        <v>122</v>
      </c>
      <c r="AM66" s="27" t="s">
        <v>108</v>
      </c>
      <c r="AN66" s="37">
        <f>MIN(casesCPPM[[#This Row],[Manufacture Date]:[Installation Date]])</f>
        <v>46044</v>
      </c>
      <c r="AO66" s="27">
        <f>IF(AND((casesCPPM[[#This Row],[Created On]]-casesCPPM[[#This Row],[Oldest Date]])&gt;90,casesCPPM[[#This Row],[Oldest Date]]&lt;&gt;""),0,casesCPPM[[#This Row],[Quantity]])</f>
        <v>2</v>
      </c>
      <c r="AP66" s="27" t="str">
        <f>IF(casesCPPM[[#This Row],[Brand]]="","",IF(casesCPPM[[#This Row],[Brand]]&lt;&gt;"Falcon",casesCPPM[[#This Row],[Brand]],IF(casesCPPM[[#This Row],[Category]]&lt;&gt;"Dctl",casesCPPM[[#This Row],[Brand]]&amp;" - "&amp;casesCPPM[[#This Row],[Category]],casesCPPM[[#This Row],[Brand]]&amp;" - Closer")))</f>
        <v>Ives / Gj Commercial</v>
      </c>
      <c r="AQ6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6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6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6" s="27" t="str">
        <f>TEXT(casesCPPM[[#This Row],[Created On]],"yyyy / mm")</f>
        <v>2026 / 02</v>
      </c>
      <c r="AU66" s="27" t="str">
        <f>casesCPPM[[#This Row],[Interaction Type]]</f>
        <v>Return / Replace / Scrap</v>
      </c>
      <c r="AV6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6" s="27" t="str" cm="1">
        <f t="array" ref="AW66">IF(NOT(ISERROR(FIND("Reader",casesCPPM[[#This Row],[Series4]]))),"Reader",IF(SUMPRODUCT(--ISNUMBER(SEARCH({"card","credential","ibutton"},casesCPPM[[#This Row],[Series4]])))&gt;0,"Card","Unknown"))</f>
        <v>Unknown</v>
      </c>
    </row>
    <row r="67" spans="1:49" hidden="1" x14ac:dyDescent="0.25">
      <c r="A67" s="26">
        <v>46078.574826388904</v>
      </c>
      <c r="B67" s="27" t="s">
        <v>961</v>
      </c>
      <c r="C67" s="27" t="s">
        <v>87</v>
      </c>
      <c r="D67" s="27" t="s">
        <v>88</v>
      </c>
      <c r="E67" s="27" t="s">
        <v>285</v>
      </c>
      <c r="F67" s="27"/>
      <c r="G67" s="27"/>
      <c r="H67" s="27" t="s">
        <v>12</v>
      </c>
      <c r="I67" s="27" t="s">
        <v>111</v>
      </c>
      <c r="J67" s="27" t="s">
        <v>112</v>
      </c>
      <c r="K67" s="27" t="s">
        <v>33</v>
      </c>
      <c r="L67" s="27" t="s">
        <v>962</v>
      </c>
      <c r="M67" s="27" t="s">
        <v>963</v>
      </c>
      <c r="N67" s="28" t="s">
        <v>964</v>
      </c>
      <c r="O67" s="27" t="s">
        <v>965</v>
      </c>
      <c r="P67" s="27" t="s">
        <v>966</v>
      </c>
      <c r="Q67" s="28"/>
      <c r="R67" s="27" t="s">
        <v>12</v>
      </c>
      <c r="S67" s="27" t="s">
        <v>111</v>
      </c>
      <c r="T67" s="27" t="s">
        <v>112</v>
      </c>
      <c r="U67" s="27" t="s">
        <v>33</v>
      </c>
      <c r="V67" s="27">
        <v>1</v>
      </c>
      <c r="W67" s="27" t="s">
        <v>294</v>
      </c>
      <c r="X67" s="27" t="s">
        <v>295</v>
      </c>
      <c r="Y67" s="27"/>
      <c r="Z67" s="27" t="s">
        <v>296</v>
      </c>
      <c r="AA67" s="27"/>
      <c r="AB67" s="27"/>
      <c r="AC67" s="28"/>
      <c r="AD67" s="27"/>
      <c r="AE67" s="37"/>
      <c r="AF67" s="37"/>
      <c r="AG67" s="37">
        <v>46044</v>
      </c>
      <c r="AH67" s="27"/>
      <c r="AI67" s="27" t="s">
        <v>104</v>
      </c>
      <c r="AJ67" s="27" t="s">
        <v>134</v>
      </c>
      <c r="AK67" s="27" t="s">
        <v>122</v>
      </c>
      <c r="AL67" s="27" t="s">
        <v>122</v>
      </c>
      <c r="AM67" s="27" t="s">
        <v>108</v>
      </c>
      <c r="AN67" s="37">
        <f>MIN(casesCPPM[[#This Row],[Manufacture Date]:[Installation Date]])</f>
        <v>46044</v>
      </c>
      <c r="AO67" s="27">
        <f>IF(AND((casesCPPM[[#This Row],[Created On]]-casesCPPM[[#This Row],[Oldest Date]])&gt;90,casesCPPM[[#This Row],[Oldest Date]]&lt;&gt;""),0,casesCPPM[[#This Row],[Quantity]])</f>
        <v>1</v>
      </c>
      <c r="AP67" s="27" t="str">
        <f>IF(casesCPPM[[#This Row],[Brand]]="","",IF(casesCPPM[[#This Row],[Brand]]&lt;&gt;"Falcon",casesCPPM[[#This Row],[Brand]],IF(casesCPPM[[#This Row],[Category]]&lt;&gt;"Dctl",casesCPPM[[#This Row],[Brand]]&amp;" - "&amp;casesCPPM[[#This Row],[Category]],casesCPPM[[#This Row],[Brand]]&amp;" - Closer")))</f>
        <v>Ives / Gj Commercial</v>
      </c>
      <c r="AQ6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6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6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7" s="27" t="str">
        <f>TEXT(casesCPPM[[#This Row],[Created On]],"yyyy / mm")</f>
        <v>2026 / 02</v>
      </c>
      <c r="AU67" s="27" t="str">
        <f>casesCPPM[[#This Row],[Interaction Type]]</f>
        <v>Return / Replace / Scrap</v>
      </c>
      <c r="AV6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7" s="27" t="str" cm="1">
        <f t="array" ref="AW67">IF(NOT(ISERROR(FIND("Reader",casesCPPM[[#This Row],[Series4]]))),"Reader",IF(SUMPRODUCT(--ISNUMBER(SEARCH({"card","credential","ibutton"},casesCPPM[[#This Row],[Series4]])))&gt;0,"Card","Unknown"))</f>
        <v>Unknown</v>
      </c>
    </row>
    <row r="68" spans="1:49" hidden="1" x14ac:dyDescent="0.25">
      <c r="A68" s="26">
        <v>46078.578900462999</v>
      </c>
      <c r="B68" s="27" t="s">
        <v>967</v>
      </c>
      <c r="C68" s="27" t="s">
        <v>87</v>
      </c>
      <c r="D68" s="27" t="s">
        <v>88</v>
      </c>
      <c r="E68" s="27" t="s">
        <v>89</v>
      </c>
      <c r="F68" s="27"/>
      <c r="G68" s="27" t="s">
        <v>90</v>
      </c>
      <c r="H68" s="27" t="s">
        <v>17</v>
      </c>
      <c r="I68" s="27" t="s">
        <v>148</v>
      </c>
      <c r="J68" s="27" t="s">
        <v>800</v>
      </c>
      <c r="K68" s="27" t="s">
        <v>35</v>
      </c>
      <c r="L68" s="27" t="s">
        <v>968</v>
      </c>
      <c r="M68" s="27" t="s">
        <v>723</v>
      </c>
      <c r="N68" s="28" t="s">
        <v>969</v>
      </c>
      <c r="O68" s="27" t="s">
        <v>970</v>
      </c>
      <c r="P68" s="27" t="s">
        <v>971</v>
      </c>
      <c r="Q68" s="28">
        <v>11</v>
      </c>
      <c r="R68" s="27" t="s">
        <v>17</v>
      </c>
      <c r="S68" s="27" t="s">
        <v>148</v>
      </c>
      <c r="T68" s="27" t="s">
        <v>800</v>
      </c>
      <c r="U68" s="27" t="s">
        <v>35</v>
      </c>
      <c r="V68" s="27">
        <v>1</v>
      </c>
      <c r="W68" s="27" t="s">
        <v>266</v>
      </c>
      <c r="X68" s="27" t="s">
        <v>175</v>
      </c>
      <c r="Y68" s="27" t="s">
        <v>267</v>
      </c>
      <c r="Z68" s="27" t="s">
        <v>101</v>
      </c>
      <c r="AA68" s="27"/>
      <c r="AB68" s="27" t="s">
        <v>972</v>
      </c>
      <c r="AC68" s="28" t="s">
        <v>802</v>
      </c>
      <c r="AD68" s="27"/>
      <c r="AE68" s="37"/>
      <c r="AF68" s="37">
        <v>45896.833333333299</v>
      </c>
      <c r="AG68" s="37"/>
      <c r="AH68" s="27"/>
      <c r="AI68" s="27" t="s">
        <v>104</v>
      </c>
      <c r="AJ68" s="27" t="s">
        <v>134</v>
      </c>
      <c r="AK68" s="27" t="s">
        <v>270</v>
      </c>
      <c r="AL68" s="27" t="s">
        <v>578</v>
      </c>
      <c r="AM68" s="27" t="s">
        <v>108</v>
      </c>
      <c r="AN68" s="37">
        <f>MIN(casesCPPM[[#This Row],[Manufacture Date]:[Installation Date]])</f>
        <v>45896.833333333299</v>
      </c>
      <c r="AO68" s="27">
        <f>IF(AND((casesCPPM[[#This Row],[Created On]]-casesCPPM[[#This Row],[Oldest Date]])&gt;90,casesCPPM[[#This Row],[Oldest Date]]&lt;&gt;""),0,casesCPPM[[#This Row],[Quantity]])</f>
        <v>0</v>
      </c>
      <c r="AP68" s="27" t="str">
        <f>IF(casesCPPM[[#This Row],[Brand]]="","",IF(casesCPPM[[#This Row],[Brand]]&lt;&gt;"Falcon",casesCPPM[[#This Row],[Brand]],IF(casesCPPM[[#This Row],[Category]]&lt;&gt;"Dctl",casesCPPM[[#This Row],[Brand]]&amp;" - "&amp;casesCPPM[[#This Row],[Category]],casesCPPM[[#This Row],[Brand]]&amp;" - Closer")))</f>
        <v>Schlage Commercial</v>
      </c>
      <c r="AQ6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6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6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68" s="27" t="str">
        <f>TEXT(casesCPPM[[#This Row],[Created On]],"yyyy / mm")</f>
        <v>2026 / 02</v>
      </c>
      <c r="AU68" s="27" t="str">
        <f>casesCPPM[[#This Row],[Interaction Type]]</f>
        <v>Return / Replace / Scrap</v>
      </c>
      <c r="AV6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8" s="27" t="str" cm="1">
        <f t="array" ref="AW68">IF(NOT(ISERROR(FIND("Reader",casesCPPM[[#This Row],[Series4]]))),"Reader",IF(SUMPRODUCT(--ISNUMBER(SEARCH({"card","credential","ibutton"},casesCPPM[[#This Row],[Series4]])))&gt;0,"Card","Unknown"))</f>
        <v>Unknown</v>
      </c>
    </row>
    <row r="69" spans="1:49" hidden="1" x14ac:dyDescent="0.25">
      <c r="A69" s="26">
        <v>46078.670138888898</v>
      </c>
      <c r="B69" s="27" t="s">
        <v>980</v>
      </c>
      <c r="C69" s="27" t="s">
        <v>87</v>
      </c>
      <c r="D69" s="27" t="s">
        <v>88</v>
      </c>
      <c r="E69" s="27" t="s">
        <v>110</v>
      </c>
      <c r="F69" s="27"/>
      <c r="G69" s="27"/>
      <c r="H69" s="27" t="s">
        <v>23</v>
      </c>
      <c r="I69" s="27" t="s">
        <v>91</v>
      </c>
      <c r="J69" s="27" t="s">
        <v>251</v>
      </c>
      <c r="K69" s="27" t="s">
        <v>33</v>
      </c>
      <c r="L69" s="27" t="s">
        <v>981</v>
      </c>
      <c r="M69" s="27" t="s">
        <v>787</v>
      </c>
      <c r="N69" s="28" t="s">
        <v>982</v>
      </c>
      <c r="O69" s="27" t="s">
        <v>983</v>
      </c>
      <c r="P69" s="27" t="s">
        <v>984</v>
      </c>
      <c r="Q69" s="28">
        <v>1</v>
      </c>
      <c r="R69" s="27" t="s">
        <v>23</v>
      </c>
      <c r="S69" s="27" t="s">
        <v>91</v>
      </c>
      <c r="T69" s="27" t="s">
        <v>251</v>
      </c>
      <c r="U69" s="27" t="s">
        <v>33</v>
      </c>
      <c r="V69" s="27">
        <v>1</v>
      </c>
      <c r="W69" s="27" t="s">
        <v>155</v>
      </c>
      <c r="X69" s="27" t="s">
        <v>587</v>
      </c>
      <c r="Y69" s="27"/>
      <c r="Z69" s="27" t="s">
        <v>101</v>
      </c>
      <c r="AA69" s="27"/>
      <c r="AB69" s="27" t="s">
        <v>985</v>
      </c>
      <c r="AC69" s="28"/>
      <c r="AD69" s="27"/>
      <c r="AE69" s="37"/>
      <c r="AF69" s="37">
        <v>46027.791666666701</v>
      </c>
      <c r="AG69" s="37"/>
      <c r="AH69" s="27"/>
      <c r="AI69" s="27" t="s">
        <v>104</v>
      </c>
      <c r="AJ69" s="27" t="s">
        <v>105</v>
      </c>
      <c r="AK69" s="27" t="s">
        <v>986</v>
      </c>
      <c r="AL69" s="27" t="s">
        <v>382</v>
      </c>
      <c r="AM69" s="27" t="s">
        <v>108</v>
      </c>
      <c r="AN69" s="37">
        <f>MIN(casesCPPM[[#This Row],[Manufacture Date]:[Installation Date]])</f>
        <v>46027.791666666701</v>
      </c>
      <c r="AO69" s="27">
        <f>IF(AND((casesCPPM[[#This Row],[Created On]]-casesCPPM[[#This Row],[Oldest Date]])&gt;90,casesCPPM[[#This Row],[Oldest Date]]&lt;&gt;""),0,casesCPPM[[#This Row],[Quantity]])</f>
        <v>1</v>
      </c>
      <c r="AP69" s="27" t="str">
        <f>IF(casesCPPM[[#This Row],[Brand]]="","",IF(casesCPPM[[#This Row],[Brand]]&lt;&gt;"Falcon",casesCPPM[[#This Row],[Brand]],IF(casesCPPM[[#This Row],[Category]]&lt;&gt;"Dctl",casesCPPM[[#This Row],[Brand]]&amp;" - "&amp;casesCPPM[[#This Row],[Category]],casesCPPM[[#This Row],[Brand]]&amp;" - Closer")))</f>
        <v>Von Duprin</v>
      </c>
      <c r="AQ6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6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6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9" s="27" t="str">
        <f>TEXT(casesCPPM[[#This Row],[Created On]],"yyyy / mm")</f>
        <v>2026 / 02</v>
      </c>
      <c r="AU69" s="27" t="str">
        <f>casesCPPM[[#This Row],[Interaction Type]]</f>
        <v>Return / Replace / Scrap</v>
      </c>
      <c r="AV6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9" s="27" t="str" cm="1">
        <f t="array" ref="AW69">IF(NOT(ISERROR(FIND("Reader",casesCPPM[[#This Row],[Series4]]))),"Reader",IF(SUMPRODUCT(--ISNUMBER(SEARCH({"card","credential","ibutton"},casesCPPM[[#This Row],[Series4]])))&gt;0,"Card","Unknown"))</f>
        <v>Unknown</v>
      </c>
    </row>
    <row r="70" spans="1:49" hidden="1" x14ac:dyDescent="0.25">
      <c r="A70" s="26">
        <v>46078.684548611098</v>
      </c>
      <c r="B70" s="27" t="s">
        <v>987</v>
      </c>
      <c r="C70" s="27" t="s">
        <v>87</v>
      </c>
      <c r="D70" s="27" t="s">
        <v>88</v>
      </c>
      <c r="E70" s="27" t="s">
        <v>89</v>
      </c>
      <c r="F70" s="27"/>
      <c r="G70" s="27" t="s">
        <v>90</v>
      </c>
      <c r="H70" s="27" t="s">
        <v>22</v>
      </c>
      <c r="I70" s="27" t="s">
        <v>124</v>
      </c>
      <c r="J70" s="27" t="s">
        <v>125</v>
      </c>
      <c r="K70" s="27" t="s">
        <v>30</v>
      </c>
      <c r="L70" s="27" t="s">
        <v>988</v>
      </c>
      <c r="M70" s="27" t="s">
        <v>807</v>
      </c>
      <c r="N70" s="28" t="s">
        <v>989</v>
      </c>
      <c r="O70" s="27" t="s">
        <v>990</v>
      </c>
      <c r="P70" s="27" t="s">
        <v>991</v>
      </c>
      <c r="Q70" s="28">
        <v>1</v>
      </c>
      <c r="R70" s="27" t="s">
        <v>22</v>
      </c>
      <c r="S70" s="27" t="s">
        <v>124</v>
      </c>
      <c r="T70" s="27" t="s">
        <v>125</v>
      </c>
      <c r="U70" s="27" t="s">
        <v>30</v>
      </c>
      <c r="V70" s="27">
        <v>1</v>
      </c>
      <c r="W70" s="27" t="s">
        <v>187</v>
      </c>
      <c r="X70" s="27" t="s">
        <v>992</v>
      </c>
      <c r="Y70" s="27"/>
      <c r="Z70" s="27" t="s">
        <v>101</v>
      </c>
      <c r="AA70" s="27"/>
      <c r="AB70" s="27" t="s">
        <v>993</v>
      </c>
      <c r="AC70" s="28"/>
      <c r="AD70" s="27"/>
      <c r="AE70" s="37"/>
      <c r="AF70" s="37">
        <v>46219.833333333299</v>
      </c>
      <c r="AG70" s="37"/>
      <c r="AH70" s="27"/>
      <c r="AI70" s="27" t="s">
        <v>204</v>
      </c>
      <c r="AJ70" s="27" t="s">
        <v>105</v>
      </c>
      <c r="AK70" s="27" t="s">
        <v>106</v>
      </c>
      <c r="AL70" s="27" t="s">
        <v>994</v>
      </c>
      <c r="AM70" s="27" t="s">
        <v>108</v>
      </c>
      <c r="AN70" s="37">
        <f>MIN(casesCPPM[[#This Row],[Manufacture Date]:[Installation Date]])</f>
        <v>46219.833333333299</v>
      </c>
      <c r="AO70" s="27">
        <f>IF(AND((casesCPPM[[#This Row],[Created On]]-casesCPPM[[#This Row],[Oldest Date]])&gt;90,casesCPPM[[#This Row],[Oldest Date]]&lt;&gt;""),0,casesCPPM[[#This Row],[Quantity]])</f>
        <v>1</v>
      </c>
      <c r="AP70" s="27" t="str">
        <f>IF(casesCPPM[[#This Row],[Brand]]="","",IF(casesCPPM[[#This Row],[Brand]]&lt;&gt;"Falcon",casesCPPM[[#This Row],[Brand]],IF(casesCPPM[[#This Row],[Category]]&lt;&gt;"Dctl",casesCPPM[[#This Row],[Brand]]&amp;" - "&amp;casesCPPM[[#This Row],[Category]],casesCPPM[[#This Row],[Brand]]&amp;" - Closer")))</f>
        <v>Steelcraft</v>
      </c>
      <c r="AQ7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7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Warped</v>
      </c>
      <c r="AS7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0" s="27" t="str">
        <f>TEXT(casesCPPM[[#This Row],[Created On]],"yyyy / mm")</f>
        <v>2026 / 02</v>
      </c>
      <c r="AU70" s="27" t="str">
        <f>casesCPPM[[#This Row],[Interaction Type]]</f>
        <v>Return / Replace / Scrap</v>
      </c>
      <c r="AV7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0" s="27" t="str" cm="1">
        <f t="array" ref="AW70">IF(NOT(ISERROR(FIND("Reader",casesCPPM[[#This Row],[Series4]]))),"Reader",IF(SUMPRODUCT(--ISNUMBER(SEARCH({"card","credential","ibutton"},casesCPPM[[#This Row],[Series4]])))&gt;0,"Card","Unknown"))</f>
        <v>Unknown</v>
      </c>
    </row>
    <row r="71" spans="1:49" hidden="1" x14ac:dyDescent="0.25">
      <c r="A71" s="26">
        <v>46078.736979166701</v>
      </c>
      <c r="B71" s="27" t="s">
        <v>995</v>
      </c>
      <c r="C71" s="27" t="s">
        <v>87</v>
      </c>
      <c r="D71" s="27" t="s">
        <v>88</v>
      </c>
      <c r="E71" s="27" t="s">
        <v>89</v>
      </c>
      <c r="F71" s="27"/>
      <c r="G71" s="27" t="s">
        <v>168</v>
      </c>
      <c r="H71" s="27" t="s">
        <v>18</v>
      </c>
      <c r="I71" s="27" t="s">
        <v>460</v>
      </c>
      <c r="J71" s="27" t="s">
        <v>996</v>
      </c>
      <c r="K71" s="27" t="s">
        <v>32</v>
      </c>
      <c r="L71" s="27" t="s">
        <v>997</v>
      </c>
      <c r="M71" s="27" t="s">
        <v>998</v>
      </c>
      <c r="N71" s="28" t="s">
        <v>276</v>
      </c>
      <c r="O71" s="27" t="s">
        <v>999</v>
      </c>
      <c r="P71" s="27"/>
      <c r="Q71" s="28"/>
      <c r="R71" s="27" t="s">
        <v>18</v>
      </c>
      <c r="S71" s="27" t="s">
        <v>460</v>
      </c>
      <c r="T71" s="27" t="s">
        <v>996</v>
      </c>
      <c r="U71" s="27" t="s">
        <v>32</v>
      </c>
      <c r="V71" s="27">
        <v>1</v>
      </c>
      <c r="W71" s="27" t="s">
        <v>266</v>
      </c>
      <c r="X71" s="27" t="s">
        <v>518</v>
      </c>
      <c r="Y71" s="27" t="s">
        <v>519</v>
      </c>
      <c r="Z71" s="27" t="s">
        <v>101</v>
      </c>
      <c r="AA71" s="27"/>
      <c r="AB71" s="27" t="s">
        <v>1000</v>
      </c>
      <c r="AC71" s="28" t="s">
        <v>1001</v>
      </c>
      <c r="AD71" s="27"/>
      <c r="AE71" s="37"/>
      <c r="AF71" s="37"/>
      <c r="AG71" s="37">
        <v>45132.083333333299</v>
      </c>
      <c r="AH71" s="27"/>
      <c r="AI71" s="27" t="s">
        <v>104</v>
      </c>
      <c r="AJ71" s="27" t="s">
        <v>105</v>
      </c>
      <c r="AK71" s="27" t="s">
        <v>1002</v>
      </c>
      <c r="AL71" s="27" t="s">
        <v>146</v>
      </c>
      <c r="AM71" s="27" t="s">
        <v>108</v>
      </c>
      <c r="AN71" s="37">
        <f>MIN(casesCPPM[[#This Row],[Manufacture Date]:[Installation Date]])</f>
        <v>45132.083333333299</v>
      </c>
      <c r="AO71" s="27">
        <f>IF(AND((casesCPPM[[#This Row],[Created On]]-casesCPPM[[#This Row],[Oldest Date]])&gt;90,casesCPPM[[#This Row],[Oldest Date]]&lt;&gt;""),0,casesCPPM[[#This Row],[Quantity]])</f>
        <v>0</v>
      </c>
      <c r="AP71" s="27" t="str">
        <f>IF(casesCPPM[[#This Row],[Brand]]="","",IF(casesCPPM[[#This Row],[Brand]]&lt;&gt;"Falcon",casesCPPM[[#This Row],[Brand]],IF(casesCPPM[[#This Row],[Category]]&lt;&gt;"Dctl",casesCPPM[[#This Row],[Brand]]&amp;" - "&amp;casesCPPM[[#This Row],[Category]],casesCPPM[[#This Row],[Brand]]&amp;" - Closer")))</f>
        <v>Schlage Electronic Locks</v>
      </c>
      <c r="AQ7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7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Battery Drain</v>
      </c>
      <c r="AS7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High Battery Consumption</v>
      </c>
      <c r="AT71" s="27" t="str">
        <f>TEXT(casesCPPM[[#This Row],[Created On]],"yyyy / mm")</f>
        <v>2026 / 02</v>
      </c>
      <c r="AU71" s="27" t="str">
        <f>casesCPPM[[#This Row],[Interaction Type]]</f>
        <v>Return / Replace / Scrap</v>
      </c>
      <c r="AV7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1" s="27" t="str" cm="1">
        <f t="array" ref="AW71">IF(NOT(ISERROR(FIND("Reader",casesCPPM[[#This Row],[Series4]]))),"Reader",IF(SUMPRODUCT(--ISNUMBER(SEARCH({"card","credential","ibutton"},casesCPPM[[#This Row],[Series4]])))&gt;0,"Card","Unknown"))</f>
        <v>Unknown</v>
      </c>
    </row>
    <row r="72" spans="1:49" hidden="1" x14ac:dyDescent="0.25">
      <c r="A72" s="26">
        <v>46079.5078125</v>
      </c>
      <c r="B72" s="27" t="s">
        <v>1057</v>
      </c>
      <c r="C72" s="27" t="s">
        <v>87</v>
      </c>
      <c r="D72" s="27" t="s">
        <v>88</v>
      </c>
      <c r="E72" s="27" t="s">
        <v>89</v>
      </c>
      <c r="F72" s="27"/>
      <c r="G72" s="27" t="s">
        <v>90</v>
      </c>
      <c r="H72" s="27" t="s">
        <v>17</v>
      </c>
      <c r="I72" s="27" t="s">
        <v>148</v>
      </c>
      <c r="J72" s="27" t="s">
        <v>149</v>
      </c>
      <c r="K72" s="27" t="s">
        <v>35</v>
      </c>
      <c r="L72" s="27" t="s">
        <v>1058</v>
      </c>
      <c r="M72" s="27" t="s">
        <v>1059</v>
      </c>
      <c r="N72" s="28" t="s">
        <v>1060</v>
      </c>
      <c r="O72" s="27" t="s">
        <v>1061</v>
      </c>
      <c r="P72" s="27" t="s">
        <v>1062</v>
      </c>
      <c r="Q72" s="28">
        <v>7</v>
      </c>
      <c r="R72" s="27" t="s">
        <v>17</v>
      </c>
      <c r="S72" s="27" t="s">
        <v>148</v>
      </c>
      <c r="T72" s="27" t="s">
        <v>149</v>
      </c>
      <c r="U72" s="27" t="s">
        <v>35</v>
      </c>
      <c r="V72" s="27">
        <v>1</v>
      </c>
      <c r="W72" s="27" t="s">
        <v>98</v>
      </c>
      <c r="X72" s="27" t="s">
        <v>317</v>
      </c>
      <c r="Y72" s="27"/>
      <c r="Z72" s="27" t="s">
        <v>101</v>
      </c>
      <c r="AA72" s="27"/>
      <c r="AB72" s="27" t="s">
        <v>1063</v>
      </c>
      <c r="AC72" s="28" t="s">
        <v>1064</v>
      </c>
      <c r="AD72" s="27"/>
      <c r="AE72" s="37"/>
      <c r="AF72" s="37">
        <v>46054.791666666701</v>
      </c>
      <c r="AG72" s="37"/>
      <c r="AH72" s="27"/>
      <c r="AI72" s="27" t="s">
        <v>104</v>
      </c>
      <c r="AJ72" s="27" t="s">
        <v>105</v>
      </c>
      <c r="AK72" s="27" t="s">
        <v>529</v>
      </c>
      <c r="AL72" s="27" t="s">
        <v>408</v>
      </c>
      <c r="AM72" s="27" t="s">
        <v>108</v>
      </c>
      <c r="AN72" s="37">
        <f>MIN(casesCPPM[[#This Row],[Manufacture Date]:[Installation Date]])</f>
        <v>46054.791666666701</v>
      </c>
      <c r="AO72" s="27">
        <f>IF(AND((casesCPPM[[#This Row],[Created On]]-casesCPPM[[#This Row],[Oldest Date]])&gt;90,casesCPPM[[#This Row],[Oldest Date]]&lt;&gt;""),0,casesCPPM[[#This Row],[Quantity]])</f>
        <v>1</v>
      </c>
      <c r="AP72" s="27" t="str">
        <f>IF(casesCPPM[[#This Row],[Brand]]="","",IF(casesCPPM[[#This Row],[Brand]]&lt;&gt;"Falcon",casesCPPM[[#This Row],[Brand]],IF(casesCPPM[[#This Row],[Category]]&lt;&gt;"Dctl",casesCPPM[[#This Row],[Brand]]&amp;" - "&amp;casesCPPM[[#This Row],[Category]],casesCPPM[[#This Row],[Brand]]&amp;" - Closer")))</f>
        <v>Schlage Commercial</v>
      </c>
      <c r="AQ7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7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7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2" s="27" t="str">
        <f>TEXT(casesCPPM[[#This Row],[Created On]],"yyyy / mm")</f>
        <v>2026 / 02</v>
      </c>
      <c r="AU72" s="27" t="str">
        <f>casesCPPM[[#This Row],[Interaction Type]]</f>
        <v>Return / Replace / Scrap</v>
      </c>
      <c r="AV7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2" s="27" t="str" cm="1">
        <f t="array" ref="AW72">IF(NOT(ISERROR(FIND("Reader",casesCPPM[[#This Row],[Series4]]))),"Reader",IF(SUMPRODUCT(--ISNUMBER(SEARCH({"card","credential","ibutton"},casesCPPM[[#This Row],[Series4]])))&gt;0,"Card","Unknown"))</f>
        <v>Unknown</v>
      </c>
    </row>
    <row r="73" spans="1:49" hidden="1" x14ac:dyDescent="0.25">
      <c r="A73" s="26">
        <v>46079.523159722201</v>
      </c>
      <c r="B73" s="27" t="s">
        <v>1065</v>
      </c>
      <c r="C73" s="27" t="s">
        <v>87</v>
      </c>
      <c r="D73" s="27" t="s">
        <v>88</v>
      </c>
      <c r="E73" s="27" t="s">
        <v>89</v>
      </c>
      <c r="F73" s="27"/>
      <c r="G73" s="27" t="s">
        <v>90</v>
      </c>
      <c r="H73" s="27" t="s">
        <v>17</v>
      </c>
      <c r="I73" s="27" t="s">
        <v>148</v>
      </c>
      <c r="J73" s="27" t="s">
        <v>169</v>
      </c>
      <c r="K73" s="27" t="s">
        <v>35</v>
      </c>
      <c r="L73" s="27" t="s">
        <v>1066</v>
      </c>
      <c r="M73" s="27" t="s">
        <v>1059</v>
      </c>
      <c r="N73" s="28" t="s">
        <v>1067</v>
      </c>
      <c r="O73" s="27" t="s">
        <v>1068</v>
      </c>
      <c r="P73" s="27" t="s">
        <v>1069</v>
      </c>
      <c r="Q73" s="28">
        <v>18</v>
      </c>
      <c r="R73" s="27" t="s">
        <v>17</v>
      </c>
      <c r="S73" s="27" t="s">
        <v>148</v>
      </c>
      <c r="T73" s="27" t="s">
        <v>169</v>
      </c>
      <c r="U73" s="27" t="s">
        <v>35</v>
      </c>
      <c r="V73" s="27">
        <v>1</v>
      </c>
      <c r="W73" s="27" t="s">
        <v>98</v>
      </c>
      <c r="X73" s="27" t="s">
        <v>1070</v>
      </c>
      <c r="Y73" s="27"/>
      <c r="Z73" s="27" t="s">
        <v>101</v>
      </c>
      <c r="AA73" s="27"/>
      <c r="AB73" s="27" t="s">
        <v>1071</v>
      </c>
      <c r="AC73" s="28" t="s">
        <v>1072</v>
      </c>
      <c r="AD73" s="27"/>
      <c r="AE73" s="37"/>
      <c r="AF73" s="37">
        <v>45960.833333333299</v>
      </c>
      <c r="AG73" s="37"/>
      <c r="AH73" s="27"/>
      <c r="AI73" s="27" t="s">
        <v>178</v>
      </c>
      <c r="AJ73" s="27" t="s">
        <v>134</v>
      </c>
      <c r="AK73" s="27" t="s">
        <v>529</v>
      </c>
      <c r="AL73" s="27" t="s">
        <v>529</v>
      </c>
      <c r="AM73" s="27" t="s">
        <v>108</v>
      </c>
      <c r="AN73" s="37">
        <f>MIN(casesCPPM[[#This Row],[Manufacture Date]:[Installation Date]])</f>
        <v>45960.833333333299</v>
      </c>
      <c r="AO73" s="27">
        <f>IF(AND((casesCPPM[[#This Row],[Created On]]-casesCPPM[[#This Row],[Oldest Date]])&gt;90,casesCPPM[[#This Row],[Oldest Date]]&lt;&gt;""),0,casesCPPM[[#This Row],[Quantity]])</f>
        <v>0</v>
      </c>
      <c r="AP73" s="27" t="str">
        <f>IF(casesCPPM[[#This Row],[Brand]]="","",IF(casesCPPM[[#This Row],[Brand]]&lt;&gt;"Falcon",casesCPPM[[#This Row],[Brand]],IF(casesCPPM[[#This Row],[Category]]&lt;&gt;"Dctl",casesCPPM[[#This Row],[Brand]]&amp;" - "&amp;casesCPPM[[#This Row],[Category]],casesCPPM[[#This Row],[Brand]]&amp;" - Closer")))</f>
        <v>Schlage Commercial</v>
      </c>
      <c r="AQ7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7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7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3" s="27" t="str">
        <f>TEXT(casesCPPM[[#This Row],[Created On]],"yyyy / mm")</f>
        <v>2026 / 02</v>
      </c>
      <c r="AU73" s="27" t="str">
        <f>casesCPPM[[#This Row],[Interaction Type]]</f>
        <v>Return / Replace / Scrap</v>
      </c>
      <c r="AV7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3" s="27" t="str" cm="1">
        <f t="array" ref="AW73">IF(NOT(ISERROR(FIND("Reader",casesCPPM[[#This Row],[Series4]]))),"Reader",IF(SUMPRODUCT(--ISNUMBER(SEARCH({"card","credential","ibutton"},casesCPPM[[#This Row],[Series4]])))&gt;0,"Card","Unknown"))</f>
        <v>Unknown</v>
      </c>
    </row>
    <row r="74" spans="1:49" hidden="1" x14ac:dyDescent="0.25">
      <c r="A74" s="26">
        <v>46079.578379629602</v>
      </c>
      <c r="B74" s="27" t="s">
        <v>1073</v>
      </c>
      <c r="C74" s="27" t="s">
        <v>87</v>
      </c>
      <c r="D74" s="27" t="s">
        <v>88</v>
      </c>
      <c r="E74" s="27" t="s">
        <v>89</v>
      </c>
      <c r="F74" s="27"/>
      <c r="G74" s="27" t="s">
        <v>168</v>
      </c>
      <c r="H74" s="27" t="s">
        <v>720</v>
      </c>
      <c r="I74" s="27" t="s">
        <v>182</v>
      </c>
      <c r="J74" s="27" t="s">
        <v>763</v>
      </c>
      <c r="K74" s="27" t="s">
        <v>288</v>
      </c>
      <c r="L74" s="27" t="s">
        <v>1074</v>
      </c>
      <c r="M74" s="27" t="s">
        <v>1075</v>
      </c>
      <c r="N74" s="28" t="s">
        <v>1076</v>
      </c>
      <c r="O74" s="27" t="s">
        <v>1077</v>
      </c>
      <c r="P74" s="27" t="s">
        <v>1078</v>
      </c>
      <c r="Q74" s="28"/>
      <c r="R74" s="27" t="s">
        <v>720</v>
      </c>
      <c r="S74" s="27" t="s">
        <v>182</v>
      </c>
      <c r="T74" s="27" t="s">
        <v>763</v>
      </c>
      <c r="U74" s="27" t="s">
        <v>288</v>
      </c>
      <c r="V74" s="27">
        <v>2</v>
      </c>
      <c r="W74" s="27" t="s">
        <v>958</v>
      </c>
      <c r="X74" s="27" t="s">
        <v>959</v>
      </c>
      <c r="Y74" s="27"/>
      <c r="Z74" s="27" t="s">
        <v>101</v>
      </c>
      <c r="AA74" s="27"/>
      <c r="AB74" s="27"/>
      <c r="AC74" s="28" t="s">
        <v>1079</v>
      </c>
      <c r="AD74" s="27"/>
      <c r="AE74" s="37"/>
      <c r="AF74" s="37">
        <v>45620.791666666701</v>
      </c>
      <c r="AG74" s="37"/>
      <c r="AH74" s="27"/>
      <c r="AI74" s="27" t="s">
        <v>178</v>
      </c>
      <c r="AJ74" s="27" t="s">
        <v>134</v>
      </c>
      <c r="AK74" s="27" t="s">
        <v>1080</v>
      </c>
      <c r="AL74" s="27" t="s">
        <v>1080</v>
      </c>
      <c r="AM74" s="27" t="s">
        <v>108</v>
      </c>
      <c r="AN74" s="37">
        <f>MIN(casesCPPM[[#This Row],[Manufacture Date]:[Installation Date]])</f>
        <v>45620.791666666701</v>
      </c>
      <c r="AO74" s="27">
        <f>IF(AND((casesCPPM[[#This Row],[Created On]]-casesCPPM[[#This Row],[Oldest Date]])&gt;90,casesCPPM[[#This Row],[Oldest Date]]&lt;&gt;""),0,casesCPPM[[#This Row],[Quantity]])</f>
        <v>0</v>
      </c>
      <c r="AP74" s="27" t="str">
        <f>IF(casesCPPM[[#This Row],[Brand]]="","",IF(casesCPPM[[#This Row],[Brand]]&lt;&gt;"Falcon",casesCPPM[[#This Row],[Brand]],IF(casesCPPM[[#This Row],[Category]]&lt;&gt;"Dctl",casesCPPM[[#This Row],[Brand]]&amp;" - "&amp;casesCPPM[[#This Row],[Category]],casesCPPM[[#This Row],[Brand]]&amp;" - Closer")))</f>
        <v>Falcon - Closer</v>
      </c>
      <c r="AQ7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7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Shaft</v>
      </c>
      <c r="AS7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4" s="27" t="str">
        <f>TEXT(casesCPPM[[#This Row],[Created On]],"yyyy / mm")</f>
        <v>2026 / 02</v>
      </c>
      <c r="AU74" s="27" t="str">
        <f>casesCPPM[[#This Row],[Interaction Type]]</f>
        <v>Return / Replace / Scrap</v>
      </c>
      <c r="AV7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4" s="27" t="str" cm="1">
        <f t="array" ref="AW74">IF(NOT(ISERROR(FIND("Reader",casesCPPM[[#This Row],[Series4]]))),"Reader",IF(SUMPRODUCT(--ISNUMBER(SEARCH({"card","credential","ibutton"},casesCPPM[[#This Row],[Series4]])))&gt;0,"Card","Unknown"))</f>
        <v>Unknown</v>
      </c>
    </row>
    <row r="75" spans="1:49" hidden="1" x14ac:dyDescent="0.25">
      <c r="A75" s="26">
        <v>46079.668784722198</v>
      </c>
      <c r="B75" s="27" t="s">
        <v>1087</v>
      </c>
      <c r="C75" s="27" t="s">
        <v>87</v>
      </c>
      <c r="D75" s="27" t="s">
        <v>88</v>
      </c>
      <c r="E75" s="27" t="s">
        <v>110</v>
      </c>
      <c r="F75" s="27"/>
      <c r="G75" s="27"/>
      <c r="H75" s="27" t="s">
        <v>24</v>
      </c>
      <c r="I75" s="27" t="s">
        <v>111</v>
      </c>
      <c r="J75" s="27" t="s">
        <v>600</v>
      </c>
      <c r="K75" s="27" t="s">
        <v>33</v>
      </c>
      <c r="L75" s="27" t="s">
        <v>1088</v>
      </c>
      <c r="M75" s="27" t="s">
        <v>1089</v>
      </c>
      <c r="N75" s="28" t="s">
        <v>1090</v>
      </c>
      <c r="O75" s="27" t="s">
        <v>1091</v>
      </c>
      <c r="P75" s="27"/>
      <c r="Q75" s="28">
        <v>1</v>
      </c>
      <c r="R75" s="27" t="s">
        <v>24</v>
      </c>
      <c r="S75" s="27" t="s">
        <v>111</v>
      </c>
      <c r="T75" s="27" t="s">
        <v>600</v>
      </c>
      <c r="U75" s="27" t="s">
        <v>33</v>
      </c>
      <c r="V75" s="27">
        <v>6</v>
      </c>
      <c r="W75" s="27" t="s">
        <v>119</v>
      </c>
      <c r="X75" s="27" t="s">
        <v>570</v>
      </c>
      <c r="Y75" s="27"/>
      <c r="Z75" s="27" t="s">
        <v>101</v>
      </c>
      <c r="AA75" s="27"/>
      <c r="AB75" s="27"/>
      <c r="AC75" s="28"/>
      <c r="AD75" s="27"/>
      <c r="AE75" s="37"/>
      <c r="AF75" s="37"/>
      <c r="AG75" s="37">
        <v>46063</v>
      </c>
      <c r="AH75" s="27"/>
      <c r="AI75" s="27" t="s">
        <v>419</v>
      </c>
      <c r="AJ75" s="27" t="s">
        <v>134</v>
      </c>
      <c r="AK75" s="27" t="s">
        <v>1092</v>
      </c>
      <c r="AL75" s="27" t="s">
        <v>122</v>
      </c>
      <c r="AM75" s="27" t="s">
        <v>108</v>
      </c>
      <c r="AN75" s="37">
        <f>MIN(casesCPPM[[#This Row],[Manufacture Date]:[Installation Date]])</f>
        <v>46063</v>
      </c>
      <c r="AO75" s="27">
        <f>IF(AND((casesCPPM[[#This Row],[Created On]]-casesCPPM[[#This Row],[Oldest Date]])&gt;90,casesCPPM[[#This Row],[Oldest Date]]&lt;&gt;""),0,casesCPPM[[#This Row],[Quantity]])</f>
        <v>6</v>
      </c>
      <c r="AP75" s="27" t="str">
        <f>IF(casesCPPM[[#This Row],[Brand]]="","",IF(casesCPPM[[#This Row],[Brand]]&lt;&gt;"Falcon",casesCPPM[[#This Row],[Brand]],IF(casesCPPM[[#This Row],[Category]]&lt;&gt;"Dctl",casesCPPM[[#This Row],[Brand]]&amp;" - "&amp;casesCPPM[[#This Row],[Category]],casesCPPM[[#This Row],[Brand]]&amp;" - Closer")))</f>
        <v>Zero</v>
      </c>
      <c r="AQ7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7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7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5" s="27" t="str">
        <f>TEXT(casesCPPM[[#This Row],[Created On]],"yyyy / mm")</f>
        <v>2026 / 02</v>
      </c>
      <c r="AU75" s="27" t="str">
        <f>casesCPPM[[#This Row],[Interaction Type]]</f>
        <v>Return / Replace / Scrap</v>
      </c>
      <c r="AV7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5" s="27" t="str" cm="1">
        <f t="array" ref="AW75">IF(NOT(ISERROR(FIND("Reader",casesCPPM[[#This Row],[Series4]]))),"Reader",IF(SUMPRODUCT(--ISNUMBER(SEARCH({"card","credential","ibutton"},casesCPPM[[#This Row],[Series4]])))&gt;0,"Card","Unknown"))</f>
        <v>Unknown</v>
      </c>
    </row>
    <row r="76" spans="1:49" hidden="1" x14ac:dyDescent="0.25">
      <c r="A76" s="26">
        <v>46079.713043981501</v>
      </c>
      <c r="B76" s="27" t="s">
        <v>1093</v>
      </c>
      <c r="C76" s="27" t="s">
        <v>87</v>
      </c>
      <c r="D76" s="27" t="s">
        <v>88</v>
      </c>
      <c r="E76" s="27" t="s">
        <v>110</v>
      </c>
      <c r="F76" s="27"/>
      <c r="G76" s="27"/>
      <c r="H76" s="27" t="s">
        <v>23</v>
      </c>
      <c r="I76" s="27" t="s">
        <v>91</v>
      </c>
      <c r="J76" s="27" t="s">
        <v>251</v>
      </c>
      <c r="K76" s="27" t="s">
        <v>33</v>
      </c>
      <c r="L76" s="27" t="s">
        <v>1094</v>
      </c>
      <c r="M76" s="27" t="s">
        <v>1095</v>
      </c>
      <c r="N76" s="28" t="s">
        <v>1096</v>
      </c>
      <c r="O76" s="27" t="s">
        <v>1097</v>
      </c>
      <c r="P76" s="27"/>
      <c r="Q76" s="28">
        <v>1</v>
      </c>
      <c r="R76" s="27" t="s">
        <v>23</v>
      </c>
      <c r="S76" s="27" t="s">
        <v>91</v>
      </c>
      <c r="T76" s="27" t="s">
        <v>251</v>
      </c>
      <c r="U76" s="27" t="s">
        <v>33</v>
      </c>
      <c r="V76" s="27">
        <v>1</v>
      </c>
      <c r="W76" s="27" t="s">
        <v>155</v>
      </c>
      <c r="X76" s="27" t="s">
        <v>587</v>
      </c>
      <c r="Y76" s="27"/>
      <c r="Z76" s="27" t="s">
        <v>101</v>
      </c>
      <c r="AA76" s="27"/>
      <c r="AB76" s="27"/>
      <c r="AC76" s="28"/>
      <c r="AD76" s="27"/>
      <c r="AE76" s="37"/>
      <c r="AF76" s="37">
        <v>46047.791666666701</v>
      </c>
      <c r="AG76" s="37"/>
      <c r="AH76" s="27"/>
      <c r="AI76" s="27" t="s">
        <v>104</v>
      </c>
      <c r="AJ76" s="27" t="s">
        <v>134</v>
      </c>
      <c r="AK76" s="27" t="s">
        <v>563</v>
      </c>
      <c r="AL76" s="27" t="s">
        <v>563</v>
      </c>
      <c r="AM76" s="27" t="s">
        <v>108</v>
      </c>
      <c r="AN76" s="37">
        <f>MIN(casesCPPM[[#This Row],[Manufacture Date]:[Installation Date]])</f>
        <v>46047.791666666701</v>
      </c>
      <c r="AO76" s="27">
        <f>IF(AND((casesCPPM[[#This Row],[Created On]]-casesCPPM[[#This Row],[Oldest Date]])&gt;90,casesCPPM[[#This Row],[Oldest Date]]&lt;&gt;""),0,casesCPPM[[#This Row],[Quantity]])</f>
        <v>1</v>
      </c>
      <c r="AP76" s="27" t="str">
        <f>IF(casesCPPM[[#This Row],[Brand]]="","",IF(casesCPPM[[#This Row],[Brand]]&lt;&gt;"Falcon",casesCPPM[[#This Row],[Brand]],IF(casesCPPM[[#This Row],[Category]]&lt;&gt;"Dctl",casesCPPM[[#This Row],[Brand]]&amp;" - "&amp;casesCPPM[[#This Row],[Category]],casesCPPM[[#This Row],[Brand]]&amp;" - Closer")))</f>
        <v>Von Duprin</v>
      </c>
      <c r="AQ7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7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7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6" s="27" t="str">
        <f>TEXT(casesCPPM[[#This Row],[Created On]],"yyyy / mm")</f>
        <v>2026 / 02</v>
      </c>
      <c r="AU76" s="27" t="str">
        <f>casesCPPM[[#This Row],[Interaction Type]]</f>
        <v>Return / Replace / Scrap</v>
      </c>
      <c r="AV7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6" s="27" t="str" cm="1">
        <f t="array" ref="AW76">IF(NOT(ISERROR(FIND("Reader",casesCPPM[[#This Row],[Series4]]))),"Reader",IF(SUMPRODUCT(--ISNUMBER(SEARCH({"card","credential","ibutton"},casesCPPM[[#This Row],[Series4]])))&gt;0,"Card","Unknown"))</f>
        <v>Unknown</v>
      </c>
    </row>
    <row r="77" spans="1:49" hidden="1" x14ac:dyDescent="0.25">
      <c r="A77" s="26">
        <v>46080.408865740697</v>
      </c>
      <c r="B77" s="27" t="s">
        <v>1106</v>
      </c>
      <c r="C77" s="27" t="s">
        <v>87</v>
      </c>
      <c r="D77" s="27" t="s">
        <v>88</v>
      </c>
      <c r="E77" s="27" t="s">
        <v>110</v>
      </c>
      <c r="F77" s="27"/>
      <c r="G77" s="27"/>
      <c r="H77" s="27" t="s">
        <v>12</v>
      </c>
      <c r="I77" s="27" t="s">
        <v>111</v>
      </c>
      <c r="J77" s="27" t="s">
        <v>591</v>
      </c>
      <c r="K77" s="27" t="s">
        <v>33</v>
      </c>
      <c r="L77" s="27" t="s">
        <v>1107</v>
      </c>
      <c r="M77" s="27" t="s">
        <v>1108</v>
      </c>
      <c r="N77" s="28" t="s">
        <v>1109</v>
      </c>
      <c r="O77" s="27" t="s">
        <v>1110</v>
      </c>
      <c r="P77" s="27" t="s">
        <v>1111</v>
      </c>
      <c r="Q77" s="28">
        <v>4</v>
      </c>
      <c r="R77" s="27" t="s">
        <v>12</v>
      </c>
      <c r="S77" s="27" t="s">
        <v>111</v>
      </c>
      <c r="T77" s="27" t="s">
        <v>1112</v>
      </c>
      <c r="U77" s="27" t="s">
        <v>33</v>
      </c>
      <c r="V77" s="27">
        <v>1</v>
      </c>
      <c r="W77" s="27" t="s">
        <v>155</v>
      </c>
      <c r="X77" s="27" t="s">
        <v>156</v>
      </c>
      <c r="Y77" s="27"/>
      <c r="Z77" s="27" t="s">
        <v>101</v>
      </c>
      <c r="AA77" s="27"/>
      <c r="AB77" s="27" t="s">
        <v>1113</v>
      </c>
      <c r="AC77" s="28"/>
      <c r="AD77" s="27"/>
      <c r="AE77" s="37"/>
      <c r="AF77" s="37">
        <v>46075.791666666701</v>
      </c>
      <c r="AG77" s="37"/>
      <c r="AH77" s="27"/>
      <c r="AI77" s="27" t="s">
        <v>104</v>
      </c>
      <c r="AJ77" s="27" t="s">
        <v>105</v>
      </c>
      <c r="AK77" s="27" t="s">
        <v>106</v>
      </c>
      <c r="AL77" s="27" t="s">
        <v>122</v>
      </c>
      <c r="AM77" s="27" t="s">
        <v>108</v>
      </c>
      <c r="AN77" s="37">
        <f>MIN(casesCPPM[[#This Row],[Manufacture Date]:[Installation Date]])</f>
        <v>46075.791666666701</v>
      </c>
      <c r="AO77" s="27">
        <f>IF(AND((casesCPPM[[#This Row],[Created On]]-casesCPPM[[#This Row],[Oldest Date]])&gt;90,casesCPPM[[#This Row],[Oldest Date]]&lt;&gt;""),0,casesCPPM[[#This Row],[Quantity]])</f>
        <v>1</v>
      </c>
      <c r="AP77" s="27" t="str">
        <f>IF(casesCPPM[[#This Row],[Brand]]="","",IF(casesCPPM[[#This Row],[Brand]]&lt;&gt;"Falcon",casesCPPM[[#This Row],[Brand]],IF(casesCPPM[[#This Row],[Category]]&lt;&gt;"Dctl",casesCPPM[[#This Row],[Brand]]&amp;" - "&amp;casesCPPM[[#This Row],[Category]],casesCPPM[[#This Row],[Brand]]&amp;" - Closer")))</f>
        <v>Ives / Gj Commercial</v>
      </c>
      <c r="AQ7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7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7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7" s="27" t="str">
        <f>TEXT(casesCPPM[[#This Row],[Created On]],"yyyy / mm")</f>
        <v>2026 / 02</v>
      </c>
      <c r="AU77" s="27" t="str">
        <f>casesCPPM[[#This Row],[Interaction Type]]</f>
        <v>Return / Replace / Scrap</v>
      </c>
      <c r="AV7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7" s="27" t="str" cm="1">
        <f t="array" ref="AW77">IF(NOT(ISERROR(FIND("Reader",casesCPPM[[#This Row],[Series4]]))),"Reader",IF(SUMPRODUCT(--ISNUMBER(SEARCH({"card","credential","ibutton"},casesCPPM[[#This Row],[Series4]])))&gt;0,"Card","Unknown"))</f>
        <v>Unknown</v>
      </c>
    </row>
    <row r="78" spans="1:49" hidden="1" x14ac:dyDescent="0.25">
      <c r="A78" s="26">
        <v>46080.633958333303</v>
      </c>
      <c r="B78" s="27" t="s">
        <v>1127</v>
      </c>
      <c r="C78" s="27" t="s">
        <v>87</v>
      </c>
      <c r="D78" s="27" t="s">
        <v>88</v>
      </c>
      <c r="E78" s="27" t="s">
        <v>110</v>
      </c>
      <c r="F78" s="27"/>
      <c r="G78" s="27"/>
      <c r="H78" s="27" t="s">
        <v>17</v>
      </c>
      <c r="I78" s="27" t="s">
        <v>148</v>
      </c>
      <c r="J78" s="27" t="s">
        <v>169</v>
      </c>
      <c r="K78" s="27" t="s">
        <v>35</v>
      </c>
      <c r="L78" s="27" t="s">
        <v>1128</v>
      </c>
      <c r="M78" s="27" t="s">
        <v>1129</v>
      </c>
      <c r="N78" s="28" t="s">
        <v>1130</v>
      </c>
      <c r="O78" s="27" t="s">
        <v>1131</v>
      </c>
      <c r="P78" s="27"/>
      <c r="Q78" s="28"/>
      <c r="R78" s="27" t="s">
        <v>17</v>
      </c>
      <c r="S78" s="27" t="s">
        <v>148</v>
      </c>
      <c r="T78" s="27" t="s">
        <v>169</v>
      </c>
      <c r="U78" s="27" t="s">
        <v>35</v>
      </c>
      <c r="V78" s="27">
        <v>1</v>
      </c>
      <c r="W78" s="27" t="s">
        <v>119</v>
      </c>
      <c r="X78" s="27" t="s">
        <v>120</v>
      </c>
      <c r="Y78" s="27"/>
      <c r="Z78" s="27" t="s">
        <v>101</v>
      </c>
      <c r="AA78" s="27"/>
      <c r="AB78" s="27" t="s">
        <v>1132</v>
      </c>
      <c r="AC78" s="28" t="s">
        <v>554</v>
      </c>
      <c r="AD78" s="27" t="s">
        <v>1133</v>
      </c>
      <c r="AE78" s="37"/>
      <c r="AF78" s="37">
        <v>46052.083333333299</v>
      </c>
      <c r="AG78" s="37"/>
      <c r="AH78" s="27"/>
      <c r="AI78" s="27" t="s">
        <v>104</v>
      </c>
      <c r="AJ78" s="27" t="s">
        <v>105</v>
      </c>
      <c r="AK78" s="27" t="s">
        <v>1134</v>
      </c>
      <c r="AL78" s="27" t="s">
        <v>408</v>
      </c>
      <c r="AM78" s="27" t="s">
        <v>108</v>
      </c>
      <c r="AN78" s="37">
        <f>MIN(casesCPPM[[#This Row],[Manufacture Date]:[Installation Date]])</f>
        <v>46052.083333333299</v>
      </c>
      <c r="AO78" s="27">
        <f>IF(AND((casesCPPM[[#This Row],[Created On]]-casesCPPM[[#This Row],[Oldest Date]])&gt;90,casesCPPM[[#This Row],[Oldest Date]]&lt;&gt;""),0,casesCPPM[[#This Row],[Quantity]])</f>
        <v>1</v>
      </c>
      <c r="AP78" s="27" t="str">
        <f>IF(casesCPPM[[#This Row],[Brand]]="","",IF(casesCPPM[[#This Row],[Brand]]&lt;&gt;"Falcon",casesCPPM[[#This Row],[Brand]],IF(casesCPPM[[#This Row],[Category]]&lt;&gt;"Dctl",casesCPPM[[#This Row],[Brand]]&amp;" - "&amp;casesCPPM[[#This Row],[Category]],casesCPPM[[#This Row],[Brand]]&amp;" - Closer")))</f>
        <v>Schlage Commercial</v>
      </c>
      <c r="AQ7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7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7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8" s="27" t="str">
        <f>TEXT(casesCPPM[[#This Row],[Created On]],"yyyy / mm")</f>
        <v>2026 / 02</v>
      </c>
      <c r="AU78" s="27" t="str">
        <f>casesCPPM[[#This Row],[Interaction Type]]</f>
        <v>Return / Replace / Scrap</v>
      </c>
      <c r="AV7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8" s="27" t="str" cm="1">
        <f t="array" ref="AW78">IF(NOT(ISERROR(FIND("Reader",casesCPPM[[#This Row],[Series4]]))),"Reader",IF(SUMPRODUCT(--ISNUMBER(SEARCH({"card","credential","ibutton"},casesCPPM[[#This Row],[Series4]])))&gt;0,"Card","Unknown"))</f>
        <v>Unknown</v>
      </c>
    </row>
    <row r="79" spans="1:49" hidden="1" x14ac:dyDescent="0.25">
      <c r="A79" s="26">
        <v>46080.717037037</v>
      </c>
      <c r="B79" s="27" t="s">
        <v>1135</v>
      </c>
      <c r="C79" s="27" t="s">
        <v>87</v>
      </c>
      <c r="D79" s="27" t="s">
        <v>88</v>
      </c>
      <c r="E79" s="27" t="s">
        <v>62</v>
      </c>
      <c r="F79" s="27"/>
      <c r="G79" s="27"/>
      <c r="H79" s="27" t="s">
        <v>23</v>
      </c>
      <c r="I79" s="27" t="s">
        <v>91</v>
      </c>
      <c r="J79" s="27" t="s">
        <v>251</v>
      </c>
      <c r="K79" s="27" t="s">
        <v>33</v>
      </c>
      <c r="L79" s="27" t="s">
        <v>1136</v>
      </c>
      <c r="M79" s="27" t="s">
        <v>1137</v>
      </c>
      <c r="N79" s="28" t="s">
        <v>1138</v>
      </c>
      <c r="O79" s="27" t="s">
        <v>1139</v>
      </c>
      <c r="P79" s="27"/>
      <c r="Q79" s="28">
        <v>9</v>
      </c>
      <c r="R79" s="27" t="s">
        <v>23</v>
      </c>
      <c r="S79" s="27" t="s">
        <v>91</v>
      </c>
      <c r="T79" s="27" t="s">
        <v>251</v>
      </c>
      <c r="U79" s="27" t="s">
        <v>33</v>
      </c>
      <c r="V79" s="27">
        <v>16</v>
      </c>
      <c r="W79" s="27" t="s">
        <v>346</v>
      </c>
      <c r="X79" s="27" t="s">
        <v>347</v>
      </c>
      <c r="Y79" s="27"/>
      <c r="Z79" s="27" t="s">
        <v>285</v>
      </c>
      <c r="AA79" s="27"/>
      <c r="AB79" s="27" t="s">
        <v>1140</v>
      </c>
      <c r="AC79" s="28"/>
      <c r="AD79" s="27"/>
      <c r="AE79" s="37"/>
      <c r="AF79" s="37">
        <v>46058.041666666701</v>
      </c>
      <c r="AG79" s="37"/>
      <c r="AH79" s="27"/>
      <c r="AI79" s="27" t="s">
        <v>104</v>
      </c>
      <c r="AJ79" s="27" t="s">
        <v>134</v>
      </c>
      <c r="AK79" s="27" t="s">
        <v>420</v>
      </c>
      <c r="AL79" s="27" t="s">
        <v>420</v>
      </c>
      <c r="AM79" s="27" t="s">
        <v>108</v>
      </c>
      <c r="AN79" s="37">
        <f>MIN(casesCPPM[[#This Row],[Manufacture Date]:[Installation Date]])</f>
        <v>46058.041666666701</v>
      </c>
      <c r="AO79" s="27">
        <f>IF(AND((casesCPPM[[#This Row],[Created On]]-casesCPPM[[#This Row],[Oldest Date]])&gt;90,casesCPPM[[#This Row],[Oldest Date]]&lt;&gt;""),0,casesCPPM[[#This Row],[Quantity]])</f>
        <v>16</v>
      </c>
      <c r="AP79" s="27" t="str">
        <f>IF(casesCPPM[[#This Row],[Brand]]="","",IF(casesCPPM[[#This Row],[Brand]]&lt;&gt;"Falcon",casesCPPM[[#This Row],[Brand]],IF(casesCPPM[[#This Row],[Category]]&lt;&gt;"Dctl",casesCPPM[[#This Row],[Brand]]&amp;" - "&amp;casesCPPM[[#This Row],[Category]],casesCPPM[[#This Row],[Brand]]&amp;" - Closer")))</f>
        <v>Von Duprin</v>
      </c>
      <c r="AQ7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7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7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9" s="27" t="str">
        <f>TEXT(casesCPPM[[#This Row],[Created On]],"yyyy / mm")</f>
        <v>2026 / 02</v>
      </c>
      <c r="AU79" s="27" t="str">
        <f>casesCPPM[[#This Row],[Interaction Type]]</f>
        <v>Return / Replace / Scrap</v>
      </c>
      <c r="AV7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9" s="27" t="str" cm="1">
        <f t="array" ref="AW79">IF(NOT(ISERROR(FIND("Reader",casesCPPM[[#This Row],[Series4]]))),"Reader",IF(SUMPRODUCT(--ISNUMBER(SEARCH({"card","credential","ibutton"},casesCPPM[[#This Row],[Series4]])))&gt;0,"Card","Unknown"))</f>
        <v>Unknown</v>
      </c>
    </row>
    <row r="80" spans="1:49" hidden="1" x14ac:dyDescent="0.25">
      <c r="A80" s="26">
        <v>46080.717037037</v>
      </c>
      <c r="B80" s="27" t="s">
        <v>1135</v>
      </c>
      <c r="C80" s="27" t="s">
        <v>87</v>
      </c>
      <c r="D80" s="27" t="s">
        <v>88</v>
      </c>
      <c r="E80" s="27" t="s">
        <v>62</v>
      </c>
      <c r="F80" s="27"/>
      <c r="G80" s="27"/>
      <c r="H80" s="27" t="s">
        <v>23</v>
      </c>
      <c r="I80" s="27" t="s">
        <v>91</v>
      </c>
      <c r="J80" s="27" t="s">
        <v>251</v>
      </c>
      <c r="K80" s="27" t="s">
        <v>33</v>
      </c>
      <c r="L80" s="27" t="s">
        <v>1136</v>
      </c>
      <c r="M80" s="27" t="s">
        <v>1137</v>
      </c>
      <c r="N80" s="28" t="s">
        <v>1138</v>
      </c>
      <c r="O80" s="27" t="s">
        <v>1139</v>
      </c>
      <c r="P80" s="27"/>
      <c r="Q80" s="28">
        <v>10</v>
      </c>
      <c r="R80" s="27" t="s">
        <v>23</v>
      </c>
      <c r="S80" s="27" t="s">
        <v>91</v>
      </c>
      <c r="T80" s="27" t="s">
        <v>251</v>
      </c>
      <c r="U80" s="27" t="s">
        <v>33</v>
      </c>
      <c r="V80" s="27">
        <v>16</v>
      </c>
      <c r="W80" s="27" t="s">
        <v>346</v>
      </c>
      <c r="X80" s="27" t="s">
        <v>347</v>
      </c>
      <c r="Y80" s="27"/>
      <c r="Z80" s="27" t="s">
        <v>285</v>
      </c>
      <c r="AA80" s="27"/>
      <c r="AB80" s="27" t="s">
        <v>1141</v>
      </c>
      <c r="AC80" s="28"/>
      <c r="AD80" s="27"/>
      <c r="AE80" s="37"/>
      <c r="AF80" s="37">
        <v>46058.041666666701</v>
      </c>
      <c r="AG80" s="37"/>
      <c r="AH80" s="27"/>
      <c r="AI80" s="27" t="s">
        <v>104</v>
      </c>
      <c r="AJ80" s="27" t="s">
        <v>134</v>
      </c>
      <c r="AK80" s="27" t="s">
        <v>420</v>
      </c>
      <c r="AL80" s="27" t="s">
        <v>420</v>
      </c>
      <c r="AM80" s="27" t="s">
        <v>108</v>
      </c>
      <c r="AN80" s="37">
        <f>MIN(casesCPPM[[#This Row],[Manufacture Date]:[Installation Date]])</f>
        <v>46058.041666666701</v>
      </c>
      <c r="AO80" s="27">
        <f>IF(AND((casesCPPM[[#This Row],[Created On]]-casesCPPM[[#This Row],[Oldest Date]])&gt;90,casesCPPM[[#This Row],[Oldest Date]]&lt;&gt;""),0,casesCPPM[[#This Row],[Quantity]])</f>
        <v>16</v>
      </c>
      <c r="AP80" s="27" t="str">
        <f>IF(casesCPPM[[#This Row],[Brand]]="","",IF(casesCPPM[[#This Row],[Brand]]&lt;&gt;"Falcon",casesCPPM[[#This Row],[Brand]],IF(casesCPPM[[#This Row],[Category]]&lt;&gt;"Dctl",casesCPPM[[#This Row],[Brand]]&amp;" - "&amp;casesCPPM[[#This Row],[Category]],casesCPPM[[#This Row],[Brand]]&amp;" - Closer")))</f>
        <v>Von Duprin</v>
      </c>
      <c r="AQ8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8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8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80" s="27" t="str">
        <f>TEXT(casesCPPM[[#This Row],[Created On]],"yyyy / mm")</f>
        <v>2026 / 02</v>
      </c>
      <c r="AU80" s="27" t="str">
        <f>casesCPPM[[#This Row],[Interaction Type]]</f>
        <v>Return / Replace / Scrap</v>
      </c>
      <c r="AV8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0" s="27" t="str" cm="1">
        <f t="array" ref="AW80">IF(NOT(ISERROR(FIND("Reader",casesCPPM[[#This Row],[Series4]]))),"Reader",IF(SUMPRODUCT(--ISNUMBER(SEARCH({"card","credential","ibutton"},casesCPPM[[#This Row],[Series4]])))&gt;0,"Card","Unknown"))</f>
        <v>Unknown</v>
      </c>
    </row>
    <row r="81" spans="1:49" hidden="1" x14ac:dyDescent="0.25">
      <c r="A81" s="26">
        <v>46079.562581018501</v>
      </c>
      <c r="B81" s="27" t="s">
        <v>1142</v>
      </c>
      <c r="C81" s="27" t="s">
        <v>87</v>
      </c>
      <c r="D81" s="27" t="s">
        <v>88</v>
      </c>
      <c r="E81" s="27" t="s">
        <v>89</v>
      </c>
      <c r="F81" s="27"/>
      <c r="G81" s="27" t="s">
        <v>90</v>
      </c>
      <c r="H81" s="27" t="s">
        <v>23</v>
      </c>
      <c r="I81" s="27" t="s">
        <v>91</v>
      </c>
      <c r="J81" s="27" t="s">
        <v>251</v>
      </c>
      <c r="K81" s="27" t="s">
        <v>33</v>
      </c>
      <c r="L81" s="27" t="s">
        <v>1143</v>
      </c>
      <c r="M81" s="27" t="s">
        <v>1144</v>
      </c>
      <c r="N81" s="28" t="s">
        <v>1145</v>
      </c>
      <c r="O81" s="27" t="s">
        <v>1146</v>
      </c>
      <c r="P81" s="27" t="s">
        <v>1147</v>
      </c>
      <c r="Q81" s="28">
        <v>2</v>
      </c>
      <c r="R81" s="27" t="s">
        <v>23</v>
      </c>
      <c r="S81" s="27" t="s">
        <v>91</v>
      </c>
      <c r="T81" s="27" t="s">
        <v>251</v>
      </c>
      <c r="U81" s="27" t="s">
        <v>33</v>
      </c>
      <c r="V81" s="27">
        <v>1</v>
      </c>
      <c r="W81" s="27" t="s">
        <v>98</v>
      </c>
      <c r="X81" s="27" t="s">
        <v>1148</v>
      </c>
      <c r="Y81" s="27" t="s">
        <v>1149</v>
      </c>
      <c r="Z81" s="27" t="s">
        <v>101</v>
      </c>
      <c r="AA81" s="27"/>
      <c r="AB81" s="27"/>
      <c r="AC81" s="28" t="s">
        <v>547</v>
      </c>
      <c r="AD81" s="27"/>
      <c r="AE81" s="37"/>
      <c r="AF81" s="37">
        <v>45621.791666666701</v>
      </c>
      <c r="AG81" s="37"/>
      <c r="AH81" s="27"/>
      <c r="AI81" s="27" t="s">
        <v>104</v>
      </c>
      <c r="AJ81" s="27" t="s">
        <v>134</v>
      </c>
      <c r="AK81" s="27" t="s">
        <v>1150</v>
      </c>
      <c r="AL81" s="27" t="s">
        <v>1150</v>
      </c>
      <c r="AM81" s="27" t="s">
        <v>108</v>
      </c>
      <c r="AN81" s="37">
        <f>MIN(casesCPPM[[#This Row],[Manufacture Date]:[Installation Date]])</f>
        <v>45621.791666666701</v>
      </c>
      <c r="AO81" s="27">
        <f>IF(AND((casesCPPM[[#This Row],[Created On]]-casesCPPM[[#This Row],[Oldest Date]])&gt;90,casesCPPM[[#This Row],[Oldest Date]]&lt;&gt;""),0,casesCPPM[[#This Row],[Quantity]])</f>
        <v>0</v>
      </c>
      <c r="AP81" s="27" t="str">
        <f>IF(casesCPPM[[#This Row],[Brand]]="","",IF(casesCPPM[[#This Row],[Brand]]&lt;&gt;"Falcon",casesCPPM[[#This Row],[Brand]],IF(casesCPPM[[#This Row],[Category]]&lt;&gt;"Dctl",casesCPPM[[#This Row],[Brand]]&amp;" - "&amp;casesCPPM[[#This Row],[Category]],casesCPPM[[#This Row],[Brand]]&amp;" - Closer")))</f>
        <v>Von Duprin</v>
      </c>
      <c r="AQ8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8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8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Sticks / Binds/ Not Smooth Operation</v>
      </c>
      <c r="AT81" s="27" t="str">
        <f>TEXT(casesCPPM[[#This Row],[Created On]],"yyyy / mm")</f>
        <v>2026 / 02</v>
      </c>
      <c r="AU81" s="27" t="str">
        <f>casesCPPM[[#This Row],[Interaction Type]]</f>
        <v>Return / Replace / Scrap</v>
      </c>
      <c r="AV8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1" s="27" t="str" cm="1">
        <f t="array" ref="AW81">IF(NOT(ISERROR(FIND("Reader",casesCPPM[[#This Row],[Series4]]))),"Reader",IF(SUMPRODUCT(--ISNUMBER(SEARCH({"card","credential","ibutton"},casesCPPM[[#This Row],[Series4]])))&gt;0,"Card","Unknown"))</f>
        <v>Unknown</v>
      </c>
    </row>
    <row r="82" spans="1:49" hidden="1" x14ac:dyDescent="0.25">
      <c r="A82" s="26">
        <v>46079.580636574101</v>
      </c>
      <c r="B82" s="27" t="s">
        <v>1151</v>
      </c>
      <c r="C82" s="27" t="s">
        <v>87</v>
      </c>
      <c r="D82" s="27" t="s">
        <v>88</v>
      </c>
      <c r="E82" s="27" t="s">
        <v>89</v>
      </c>
      <c r="F82" s="27"/>
      <c r="G82" s="27" t="s">
        <v>90</v>
      </c>
      <c r="H82" s="27" t="s">
        <v>23</v>
      </c>
      <c r="I82" s="27" t="s">
        <v>91</v>
      </c>
      <c r="J82" s="27" t="s">
        <v>251</v>
      </c>
      <c r="K82" s="27" t="s">
        <v>33</v>
      </c>
      <c r="L82" s="27" t="s">
        <v>1152</v>
      </c>
      <c r="M82" s="27" t="s">
        <v>1153</v>
      </c>
      <c r="N82" s="28" t="s">
        <v>1154</v>
      </c>
      <c r="O82" s="27" t="s">
        <v>1155</v>
      </c>
      <c r="P82" s="27" t="s">
        <v>1156</v>
      </c>
      <c r="Q82" s="28">
        <v>3</v>
      </c>
      <c r="R82" s="27" t="s">
        <v>23</v>
      </c>
      <c r="S82" s="27" t="s">
        <v>91</v>
      </c>
      <c r="T82" s="27" t="s">
        <v>251</v>
      </c>
      <c r="U82" s="27" t="s">
        <v>33</v>
      </c>
      <c r="V82" s="27">
        <v>1</v>
      </c>
      <c r="W82" s="27" t="s">
        <v>98</v>
      </c>
      <c r="X82" s="27" t="s">
        <v>1148</v>
      </c>
      <c r="Y82" s="27" t="s">
        <v>1149</v>
      </c>
      <c r="Z82" s="27" t="s">
        <v>101</v>
      </c>
      <c r="AA82" s="27"/>
      <c r="AB82" s="27"/>
      <c r="AC82" s="28" t="s">
        <v>1157</v>
      </c>
      <c r="AD82" s="27"/>
      <c r="AE82" s="37"/>
      <c r="AF82" s="37">
        <v>45831.833333333299</v>
      </c>
      <c r="AG82" s="37"/>
      <c r="AH82" s="27"/>
      <c r="AI82" s="27" t="s">
        <v>104</v>
      </c>
      <c r="AJ82" s="27" t="s">
        <v>134</v>
      </c>
      <c r="AK82" s="27" t="s">
        <v>1150</v>
      </c>
      <c r="AL82" s="27" t="s">
        <v>1150</v>
      </c>
      <c r="AM82" s="27" t="s">
        <v>108</v>
      </c>
      <c r="AN82" s="37">
        <f>MIN(casesCPPM[[#This Row],[Manufacture Date]:[Installation Date]])</f>
        <v>45831.833333333299</v>
      </c>
      <c r="AO82" s="27">
        <f>IF(AND((casesCPPM[[#This Row],[Created On]]-casesCPPM[[#This Row],[Oldest Date]])&gt;90,casesCPPM[[#This Row],[Oldest Date]]&lt;&gt;""),0,casesCPPM[[#This Row],[Quantity]])</f>
        <v>0</v>
      </c>
      <c r="AP82" s="27" t="str">
        <f>IF(casesCPPM[[#This Row],[Brand]]="","",IF(casesCPPM[[#This Row],[Brand]]&lt;&gt;"Falcon",casesCPPM[[#This Row],[Brand]],IF(casesCPPM[[#This Row],[Category]]&lt;&gt;"Dctl",casesCPPM[[#This Row],[Brand]]&amp;" - "&amp;casesCPPM[[#This Row],[Category]],casesCPPM[[#This Row],[Brand]]&amp;" - Closer")))</f>
        <v>Von Duprin</v>
      </c>
      <c r="AQ8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8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8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Sticks / Binds/ Not Smooth Operation</v>
      </c>
      <c r="AT82" s="27" t="str">
        <f>TEXT(casesCPPM[[#This Row],[Created On]],"yyyy / mm")</f>
        <v>2026 / 02</v>
      </c>
      <c r="AU82" s="27" t="str">
        <f>casesCPPM[[#This Row],[Interaction Type]]</f>
        <v>Return / Replace / Scrap</v>
      </c>
      <c r="AV8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2" s="27" t="str" cm="1">
        <f t="array" ref="AW82">IF(NOT(ISERROR(FIND("Reader",casesCPPM[[#This Row],[Series4]]))),"Reader",IF(SUMPRODUCT(--ISNUMBER(SEARCH({"card","credential","ibutton"},casesCPPM[[#This Row],[Series4]])))&gt;0,"Card","Unknown"))</f>
        <v>Unknown</v>
      </c>
    </row>
    <row r="83" spans="1:49" hidden="1" x14ac:dyDescent="0.25">
      <c r="A83" s="26">
        <v>46077.613645833299</v>
      </c>
      <c r="B83" s="27" t="s">
        <v>1189</v>
      </c>
      <c r="C83" s="27" t="s">
        <v>87</v>
      </c>
      <c r="D83" s="27" t="s">
        <v>88</v>
      </c>
      <c r="E83" s="27" t="s">
        <v>110</v>
      </c>
      <c r="F83" s="27"/>
      <c r="G83" s="27"/>
      <c r="H83" s="27" t="s">
        <v>720</v>
      </c>
      <c r="I83" s="27" t="s">
        <v>182</v>
      </c>
      <c r="J83" s="27" t="s">
        <v>763</v>
      </c>
      <c r="K83" s="27" t="s">
        <v>288</v>
      </c>
      <c r="L83" s="27" t="s">
        <v>1190</v>
      </c>
      <c r="M83" s="27" t="s">
        <v>1191</v>
      </c>
      <c r="N83" s="28" t="s">
        <v>1192</v>
      </c>
      <c r="O83" s="27" t="s">
        <v>1193</v>
      </c>
      <c r="P83" s="27" t="s">
        <v>1194</v>
      </c>
      <c r="Q83" s="28">
        <v>1</v>
      </c>
      <c r="R83" s="27" t="s">
        <v>720</v>
      </c>
      <c r="S83" s="27" t="s">
        <v>182</v>
      </c>
      <c r="T83" s="27" t="s">
        <v>763</v>
      </c>
      <c r="U83" s="27" t="s">
        <v>288</v>
      </c>
      <c r="V83" s="27">
        <v>23</v>
      </c>
      <c r="W83" s="27" t="s">
        <v>155</v>
      </c>
      <c r="X83" s="27" t="s">
        <v>156</v>
      </c>
      <c r="Y83" s="27"/>
      <c r="Z83" s="27" t="s">
        <v>101</v>
      </c>
      <c r="AA83" s="27"/>
      <c r="AB83" s="27" t="s">
        <v>1195</v>
      </c>
      <c r="AC83" s="28"/>
      <c r="AD83" s="27"/>
      <c r="AE83" s="37"/>
      <c r="AF83" s="37">
        <v>46061.791666666701</v>
      </c>
      <c r="AG83" s="37"/>
      <c r="AH83" s="27"/>
      <c r="AI83" s="27" t="s">
        <v>178</v>
      </c>
      <c r="AJ83" s="27" t="s">
        <v>105</v>
      </c>
      <c r="AK83" s="27" t="s">
        <v>363</v>
      </c>
      <c r="AL83" s="27" t="s">
        <v>1196</v>
      </c>
      <c r="AM83" s="27" t="s">
        <v>108</v>
      </c>
      <c r="AN83" s="37">
        <f>MIN(casesCPPM[[#This Row],[Manufacture Date]:[Installation Date]])</f>
        <v>46061.791666666701</v>
      </c>
      <c r="AO83" s="27">
        <f>IF(AND((casesCPPM[[#This Row],[Created On]]-casesCPPM[[#This Row],[Oldest Date]])&gt;90,casesCPPM[[#This Row],[Oldest Date]]&lt;&gt;""),0,casesCPPM[[#This Row],[Quantity]])</f>
        <v>23</v>
      </c>
      <c r="AP83" s="27" t="str">
        <f>IF(casesCPPM[[#This Row],[Brand]]="","",IF(casesCPPM[[#This Row],[Brand]]&lt;&gt;"Falcon",casesCPPM[[#This Row],[Brand]],IF(casesCPPM[[#This Row],[Category]]&lt;&gt;"Dctl",casesCPPM[[#This Row],[Brand]]&amp;" - "&amp;casesCPPM[[#This Row],[Category]],casesCPPM[[#This Row],[Brand]]&amp;" - Closer")))</f>
        <v>Falcon - Closer</v>
      </c>
      <c r="AQ8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8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8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83" s="27" t="str">
        <f>TEXT(casesCPPM[[#This Row],[Created On]],"yyyy / mm")</f>
        <v>2026 / 02</v>
      </c>
      <c r="AU83" s="27" t="str">
        <f>casesCPPM[[#This Row],[Interaction Type]]</f>
        <v>Return / Replace / Scrap</v>
      </c>
      <c r="AV8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3" s="27" t="str" cm="1">
        <f t="array" ref="AW83">IF(NOT(ISERROR(FIND("Reader",casesCPPM[[#This Row],[Series4]]))),"Reader",IF(SUMPRODUCT(--ISNUMBER(SEARCH({"card","credential","ibutton"},casesCPPM[[#This Row],[Series4]])))&gt;0,"Card","Unknown"))</f>
        <v>Unknown</v>
      </c>
    </row>
    <row r="84" spans="1:49" hidden="1" x14ac:dyDescent="0.25">
      <c r="A84" s="26">
        <v>46078.393402777801</v>
      </c>
      <c r="B84" s="27" t="s">
        <v>1197</v>
      </c>
      <c r="C84" s="27" t="s">
        <v>87</v>
      </c>
      <c r="D84" s="27" t="s">
        <v>88</v>
      </c>
      <c r="E84" s="27" t="s">
        <v>89</v>
      </c>
      <c r="F84" s="27"/>
      <c r="G84" s="27" t="s">
        <v>168</v>
      </c>
      <c r="H84" s="27" t="s">
        <v>14</v>
      </c>
      <c r="I84" s="27" t="s">
        <v>182</v>
      </c>
      <c r="J84" s="27" t="s">
        <v>953</v>
      </c>
      <c r="K84" s="27" t="s">
        <v>34</v>
      </c>
      <c r="L84" s="27" t="s">
        <v>1198</v>
      </c>
      <c r="M84" s="27" t="s">
        <v>1199</v>
      </c>
      <c r="N84" s="28" t="s">
        <v>1200</v>
      </c>
      <c r="O84" s="27" t="s">
        <v>1201</v>
      </c>
      <c r="P84" s="27" t="s">
        <v>1202</v>
      </c>
      <c r="Q84" s="28">
        <v>1</v>
      </c>
      <c r="R84" s="27" t="s">
        <v>14</v>
      </c>
      <c r="S84" s="27" t="s">
        <v>182</v>
      </c>
      <c r="T84" s="27" t="s">
        <v>953</v>
      </c>
      <c r="U84" s="27" t="s">
        <v>34</v>
      </c>
      <c r="V84" s="27">
        <v>1</v>
      </c>
      <c r="W84" s="27" t="s">
        <v>958</v>
      </c>
      <c r="X84" s="27" t="s">
        <v>959</v>
      </c>
      <c r="Y84" s="27"/>
      <c r="Z84" s="27" t="s">
        <v>101</v>
      </c>
      <c r="AA84" s="27"/>
      <c r="AB84" s="27" t="s">
        <v>1203</v>
      </c>
      <c r="AC84" s="28" t="s">
        <v>190</v>
      </c>
      <c r="AD84" s="27"/>
      <c r="AE84" s="37"/>
      <c r="AF84" s="37">
        <v>45986.791666666701</v>
      </c>
      <c r="AG84" s="37"/>
      <c r="AH84" s="27"/>
      <c r="AI84" s="27" t="s">
        <v>178</v>
      </c>
      <c r="AJ84" s="27" t="s">
        <v>134</v>
      </c>
      <c r="AK84" s="27" t="s">
        <v>106</v>
      </c>
      <c r="AL84" s="27" t="s">
        <v>192</v>
      </c>
      <c r="AM84" s="27" t="s">
        <v>108</v>
      </c>
      <c r="AN84" s="37">
        <f>MIN(casesCPPM[[#This Row],[Manufacture Date]:[Installation Date]])</f>
        <v>45986.791666666701</v>
      </c>
      <c r="AO84" s="27">
        <f>IF(AND((casesCPPM[[#This Row],[Created On]]-casesCPPM[[#This Row],[Oldest Date]])&gt;90,casesCPPM[[#This Row],[Oldest Date]]&lt;&gt;""),0,casesCPPM[[#This Row],[Quantity]])</f>
        <v>0</v>
      </c>
      <c r="AP84" s="27" t="str">
        <f>IF(casesCPPM[[#This Row],[Brand]]="","",IF(casesCPPM[[#This Row],[Brand]]&lt;&gt;"Falcon",casesCPPM[[#This Row],[Brand]],IF(casesCPPM[[#This Row],[Category]]&lt;&gt;"Dctl",casesCPPM[[#This Row],[Brand]]&amp;" - "&amp;casesCPPM[[#This Row],[Category]],casesCPPM[[#This Row],[Brand]]&amp;" - Closer")))</f>
        <v>Lcn</v>
      </c>
      <c r="AQ8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8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Shaft</v>
      </c>
      <c r="AS8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84" s="27" t="str">
        <f>TEXT(casesCPPM[[#This Row],[Created On]],"yyyy / mm")</f>
        <v>2026 / 02</v>
      </c>
      <c r="AU84" s="27" t="str">
        <f>casesCPPM[[#This Row],[Interaction Type]]</f>
        <v>Return / Replace / Scrap</v>
      </c>
      <c r="AV8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4" s="27" t="str" cm="1">
        <f t="array" ref="AW84">IF(NOT(ISERROR(FIND("Reader",casesCPPM[[#This Row],[Series4]]))),"Reader",IF(SUMPRODUCT(--ISNUMBER(SEARCH({"card","credential","ibutton"},casesCPPM[[#This Row],[Series4]])))&gt;0,"Card","Unknown"))</f>
        <v>Unknown</v>
      </c>
    </row>
    <row r="85" spans="1:49" hidden="1" x14ac:dyDescent="0.25">
      <c r="A85" s="26">
        <v>46078.458217592597</v>
      </c>
      <c r="B85" s="27" t="s">
        <v>1204</v>
      </c>
      <c r="C85" s="27" t="s">
        <v>87</v>
      </c>
      <c r="D85" s="27" t="s">
        <v>88</v>
      </c>
      <c r="E85" s="27" t="s">
        <v>89</v>
      </c>
      <c r="F85" s="27"/>
      <c r="G85" s="27" t="s">
        <v>168</v>
      </c>
      <c r="H85" s="27" t="s">
        <v>14</v>
      </c>
      <c r="I85" s="27" t="s">
        <v>182</v>
      </c>
      <c r="J85" s="27" t="s">
        <v>730</v>
      </c>
      <c r="K85" s="27" t="s">
        <v>34</v>
      </c>
      <c r="L85" s="27" t="s">
        <v>1205</v>
      </c>
      <c r="M85" s="27" t="s">
        <v>1206</v>
      </c>
      <c r="N85" s="28" t="s">
        <v>1207</v>
      </c>
      <c r="O85" s="27" t="s">
        <v>1208</v>
      </c>
      <c r="P85" s="27" t="s">
        <v>1207</v>
      </c>
      <c r="Q85" s="28">
        <v>1</v>
      </c>
      <c r="R85" s="27" t="s">
        <v>14</v>
      </c>
      <c r="S85" s="27" t="s">
        <v>182</v>
      </c>
      <c r="T85" s="27" t="s">
        <v>730</v>
      </c>
      <c r="U85" s="27" t="s">
        <v>34</v>
      </c>
      <c r="V85" s="27">
        <v>3</v>
      </c>
      <c r="W85" s="27" t="s">
        <v>714</v>
      </c>
      <c r="X85" s="27" t="s">
        <v>1209</v>
      </c>
      <c r="Y85" s="27"/>
      <c r="Z85" s="27" t="s">
        <v>101</v>
      </c>
      <c r="AA85" s="27"/>
      <c r="AB85" s="27" t="s">
        <v>1210</v>
      </c>
      <c r="AC85" s="28" t="s">
        <v>761</v>
      </c>
      <c r="AD85" s="27"/>
      <c r="AE85" s="37"/>
      <c r="AF85" s="37">
        <v>45685.791666666701</v>
      </c>
      <c r="AG85" s="37"/>
      <c r="AH85" s="27"/>
      <c r="AI85" s="27" t="s">
        <v>104</v>
      </c>
      <c r="AJ85" s="27" t="s">
        <v>105</v>
      </c>
      <c r="AK85" s="27" t="s">
        <v>106</v>
      </c>
      <c r="AL85" s="27" t="s">
        <v>192</v>
      </c>
      <c r="AM85" s="27" t="s">
        <v>108</v>
      </c>
      <c r="AN85" s="37">
        <f>MIN(casesCPPM[[#This Row],[Manufacture Date]:[Installation Date]])</f>
        <v>45685.791666666701</v>
      </c>
      <c r="AO85" s="27">
        <f>IF(AND((casesCPPM[[#This Row],[Created On]]-casesCPPM[[#This Row],[Oldest Date]])&gt;90,casesCPPM[[#This Row],[Oldest Date]]&lt;&gt;""),0,casesCPPM[[#This Row],[Quantity]])</f>
        <v>0</v>
      </c>
      <c r="AP85" s="27" t="str">
        <f>IF(casesCPPM[[#This Row],[Brand]]="","",IF(casesCPPM[[#This Row],[Brand]]&lt;&gt;"Falcon",casesCPPM[[#This Row],[Brand]],IF(casesCPPM[[#This Row],[Category]]&lt;&gt;"Dctl",casesCPPM[[#This Row],[Brand]]&amp;" - "&amp;casesCPPM[[#This Row],[Category]],casesCPPM[[#This Row],[Brand]]&amp;" - Closer")))</f>
        <v>Lcn</v>
      </c>
      <c r="AQ8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8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8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85" s="27" t="str">
        <f>TEXT(casesCPPM[[#This Row],[Created On]],"yyyy / mm")</f>
        <v>2026 / 02</v>
      </c>
      <c r="AU85" s="27" t="str">
        <f>casesCPPM[[#This Row],[Interaction Type]]</f>
        <v>Return / Replace / Scrap</v>
      </c>
      <c r="AV8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5" s="27" t="str" cm="1">
        <f t="array" ref="AW85">IF(NOT(ISERROR(FIND("Reader",casesCPPM[[#This Row],[Series4]]))),"Reader",IF(SUMPRODUCT(--ISNUMBER(SEARCH({"card","credential","ibutton"},casesCPPM[[#This Row],[Series4]])))&gt;0,"Card","Unknown"))</f>
        <v>Unknown</v>
      </c>
    </row>
    <row r="86" spans="1:49" hidden="1" x14ac:dyDescent="0.25">
      <c r="A86" s="26">
        <v>46079.603611111103</v>
      </c>
      <c r="B86" s="27" t="s">
        <v>1211</v>
      </c>
      <c r="C86" s="27" t="s">
        <v>87</v>
      </c>
      <c r="D86" s="27" t="s">
        <v>88</v>
      </c>
      <c r="E86" s="27" t="s">
        <v>89</v>
      </c>
      <c r="F86" s="27"/>
      <c r="G86" s="27" t="s">
        <v>90</v>
      </c>
      <c r="H86" s="27" t="s">
        <v>14</v>
      </c>
      <c r="I86" s="27" t="s">
        <v>182</v>
      </c>
      <c r="J86" s="27" t="s">
        <v>1212</v>
      </c>
      <c r="K86" s="27" t="s">
        <v>34</v>
      </c>
      <c r="L86" s="27" t="s">
        <v>1213</v>
      </c>
      <c r="M86" s="27" t="s">
        <v>1214</v>
      </c>
      <c r="N86" s="28" t="s">
        <v>1215</v>
      </c>
      <c r="O86" s="27" t="s">
        <v>1216</v>
      </c>
      <c r="P86" s="27" t="s">
        <v>1217</v>
      </c>
      <c r="Q86" s="28">
        <v>1</v>
      </c>
      <c r="R86" s="27" t="s">
        <v>14</v>
      </c>
      <c r="S86" s="27" t="s">
        <v>182</v>
      </c>
      <c r="T86" s="27" t="s">
        <v>1212</v>
      </c>
      <c r="U86" s="27" t="s">
        <v>34</v>
      </c>
      <c r="V86" s="27">
        <v>1</v>
      </c>
      <c r="W86" s="27" t="s">
        <v>714</v>
      </c>
      <c r="X86" s="27" t="s">
        <v>1209</v>
      </c>
      <c r="Y86" s="27"/>
      <c r="Z86" s="27" t="s">
        <v>101</v>
      </c>
      <c r="AA86" s="27"/>
      <c r="AB86" s="27" t="s">
        <v>1218</v>
      </c>
      <c r="AC86" s="28" t="s">
        <v>161</v>
      </c>
      <c r="AD86" s="27"/>
      <c r="AE86" s="37"/>
      <c r="AF86" s="37">
        <v>45796.833333333299</v>
      </c>
      <c r="AG86" s="37"/>
      <c r="AH86" s="27"/>
      <c r="AI86" s="27" t="s">
        <v>178</v>
      </c>
      <c r="AJ86" s="27" t="s">
        <v>134</v>
      </c>
      <c r="AK86" s="27" t="s">
        <v>106</v>
      </c>
      <c r="AL86" s="27" t="s">
        <v>192</v>
      </c>
      <c r="AM86" s="27" t="s">
        <v>108</v>
      </c>
      <c r="AN86" s="37">
        <f>MIN(casesCPPM[[#This Row],[Manufacture Date]:[Installation Date]])</f>
        <v>45796.833333333299</v>
      </c>
      <c r="AO86" s="27">
        <f>IF(AND((casesCPPM[[#This Row],[Created On]]-casesCPPM[[#This Row],[Oldest Date]])&gt;90,casesCPPM[[#This Row],[Oldest Date]]&lt;&gt;""),0,casesCPPM[[#This Row],[Quantity]])</f>
        <v>0</v>
      </c>
      <c r="AP86" s="27" t="str">
        <f>IF(casesCPPM[[#This Row],[Brand]]="","",IF(casesCPPM[[#This Row],[Brand]]&lt;&gt;"Falcon",casesCPPM[[#This Row],[Brand]],IF(casesCPPM[[#This Row],[Category]]&lt;&gt;"Dctl",casesCPPM[[#This Row],[Brand]]&amp;" - "&amp;casesCPPM[[#This Row],[Category]],casesCPPM[[#This Row],[Brand]]&amp;" - Closer")))</f>
        <v>Lcn</v>
      </c>
      <c r="AQ8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8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8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86" s="27" t="str">
        <f>TEXT(casesCPPM[[#This Row],[Created On]],"yyyy / mm")</f>
        <v>2026 / 02</v>
      </c>
      <c r="AU86" s="27" t="str">
        <f>casesCPPM[[#This Row],[Interaction Type]]</f>
        <v>Return / Replace / Scrap</v>
      </c>
      <c r="AV8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6" s="27" t="str" cm="1">
        <f t="array" ref="AW86">IF(NOT(ISERROR(FIND("Reader",casesCPPM[[#This Row],[Series4]]))),"Reader",IF(SUMPRODUCT(--ISNUMBER(SEARCH({"card","credential","ibutton"},casesCPPM[[#This Row],[Series4]])))&gt;0,"Card","Unknown"))</f>
        <v>Unknown</v>
      </c>
    </row>
    <row r="87" spans="1:49" hidden="1" x14ac:dyDescent="0.25">
      <c r="A87" s="26">
        <v>46079.658275463</v>
      </c>
      <c r="B87" s="27" t="s">
        <v>1219</v>
      </c>
      <c r="C87" s="27" t="s">
        <v>87</v>
      </c>
      <c r="D87" s="27" t="s">
        <v>88</v>
      </c>
      <c r="E87" s="27" t="s">
        <v>89</v>
      </c>
      <c r="F87" s="27"/>
      <c r="G87" s="27" t="s">
        <v>90</v>
      </c>
      <c r="H87" s="27" t="s">
        <v>18</v>
      </c>
      <c r="I87" s="27" t="s">
        <v>460</v>
      </c>
      <c r="J87" s="27" t="s">
        <v>490</v>
      </c>
      <c r="K87" s="27" t="s">
        <v>32</v>
      </c>
      <c r="L87" s="27" t="s">
        <v>1220</v>
      </c>
      <c r="M87" s="27" t="s">
        <v>1221</v>
      </c>
      <c r="N87" s="28" t="s">
        <v>1222</v>
      </c>
      <c r="O87" s="27" t="s">
        <v>1223</v>
      </c>
      <c r="P87" s="27" t="s">
        <v>1224</v>
      </c>
      <c r="Q87" s="28"/>
      <c r="R87" s="27" t="s">
        <v>18</v>
      </c>
      <c r="S87" s="27" t="s">
        <v>460</v>
      </c>
      <c r="T87" s="27" t="s">
        <v>490</v>
      </c>
      <c r="U87" s="27" t="s">
        <v>32</v>
      </c>
      <c r="V87" s="27">
        <v>1</v>
      </c>
      <c r="W87" s="27" t="s">
        <v>266</v>
      </c>
      <c r="X87" s="27" t="s">
        <v>175</v>
      </c>
      <c r="Y87" s="27" t="s">
        <v>494</v>
      </c>
      <c r="Z87" s="27" t="s">
        <v>101</v>
      </c>
      <c r="AA87" s="27"/>
      <c r="AB87" s="27" t="s">
        <v>1225</v>
      </c>
      <c r="AC87" s="28" t="s">
        <v>848</v>
      </c>
      <c r="AD87" s="27"/>
      <c r="AE87" s="37"/>
      <c r="AF87" s="37">
        <v>45687.791666666701</v>
      </c>
      <c r="AG87" s="37"/>
      <c r="AH87" s="27"/>
      <c r="AI87" s="27" t="s">
        <v>104</v>
      </c>
      <c r="AJ87" s="27" t="s">
        <v>105</v>
      </c>
      <c r="AK87" s="27" t="s">
        <v>106</v>
      </c>
      <c r="AL87" s="27" t="s">
        <v>146</v>
      </c>
      <c r="AM87" s="27" t="s">
        <v>108</v>
      </c>
      <c r="AN87" s="37">
        <f>MIN(casesCPPM[[#This Row],[Manufacture Date]:[Installation Date]])</f>
        <v>45687.791666666701</v>
      </c>
      <c r="AO87" s="27">
        <f>IF(AND((casesCPPM[[#This Row],[Created On]]-casesCPPM[[#This Row],[Oldest Date]])&gt;90,casesCPPM[[#This Row],[Oldest Date]]&lt;&gt;""),0,casesCPPM[[#This Row],[Quantity]])</f>
        <v>0</v>
      </c>
      <c r="AP87" s="27" t="str">
        <f>IF(casesCPPM[[#This Row],[Brand]]="","",IF(casesCPPM[[#This Row],[Brand]]&lt;&gt;"Falcon",casesCPPM[[#This Row],[Brand]],IF(casesCPPM[[#This Row],[Category]]&lt;&gt;"Dctl",casesCPPM[[#This Row],[Brand]]&amp;" - "&amp;casesCPPM[[#This Row],[Category]],casesCPPM[[#This Row],[Brand]]&amp;" - Closer")))</f>
        <v>Schlage Electronic Locks</v>
      </c>
      <c r="AQ8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8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8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Not Unlocking</v>
      </c>
      <c r="AT87" s="27" t="str">
        <f>TEXT(casesCPPM[[#This Row],[Created On]],"yyyy / mm")</f>
        <v>2026 / 02</v>
      </c>
      <c r="AU87" s="27" t="str">
        <f>casesCPPM[[#This Row],[Interaction Type]]</f>
        <v>Return / Replace / Scrap</v>
      </c>
      <c r="AV8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7" s="27" t="str" cm="1">
        <f t="array" ref="AW87">IF(NOT(ISERROR(FIND("Reader",casesCPPM[[#This Row],[Series4]]))),"Reader",IF(SUMPRODUCT(--ISNUMBER(SEARCH({"card","credential","ibutton"},casesCPPM[[#This Row],[Series4]])))&gt;0,"Card","Unknown"))</f>
        <v>Unknown</v>
      </c>
    </row>
    <row r="88" spans="1:49" hidden="1" x14ac:dyDescent="0.25">
      <c r="A88" s="26">
        <v>46079.727384259299</v>
      </c>
      <c r="B88" s="27" t="s">
        <v>1226</v>
      </c>
      <c r="C88" s="27" t="s">
        <v>87</v>
      </c>
      <c r="D88" s="27" t="s">
        <v>88</v>
      </c>
      <c r="E88" s="27" t="s">
        <v>89</v>
      </c>
      <c r="F88" s="27"/>
      <c r="G88" s="27" t="s">
        <v>90</v>
      </c>
      <c r="H88" s="27" t="s">
        <v>17</v>
      </c>
      <c r="I88" s="27" t="s">
        <v>148</v>
      </c>
      <c r="J88" s="27" t="s">
        <v>149</v>
      </c>
      <c r="K88" s="27" t="s">
        <v>31</v>
      </c>
      <c r="L88" s="27" t="s">
        <v>1227</v>
      </c>
      <c r="M88" s="27" t="s">
        <v>1228</v>
      </c>
      <c r="N88" s="28" t="s">
        <v>1229</v>
      </c>
      <c r="O88" s="27" t="s">
        <v>1230</v>
      </c>
      <c r="P88" s="27" t="s">
        <v>1231</v>
      </c>
      <c r="Q88" s="28"/>
      <c r="R88" s="27"/>
      <c r="S88" s="27"/>
      <c r="T88" s="27"/>
      <c r="U88" s="27"/>
      <c r="V88" s="27">
        <v>1</v>
      </c>
      <c r="W88" s="27" t="s">
        <v>378</v>
      </c>
      <c r="X88" s="27" t="s">
        <v>379</v>
      </c>
      <c r="Y88" s="27"/>
      <c r="Z88" s="27" t="s">
        <v>285</v>
      </c>
      <c r="AA88" s="27"/>
      <c r="AB88" s="27" t="s">
        <v>1232</v>
      </c>
      <c r="AC88" s="28"/>
      <c r="AD88" s="27"/>
      <c r="AE88" s="37"/>
      <c r="AF88" s="37">
        <v>45981.791666666701</v>
      </c>
      <c r="AG88" s="37"/>
      <c r="AH88" s="27"/>
      <c r="AI88" s="27"/>
      <c r="AJ88" s="27" t="s">
        <v>134</v>
      </c>
      <c r="AK88" s="27" t="s">
        <v>106</v>
      </c>
      <c r="AL88" s="27" t="s">
        <v>106</v>
      </c>
      <c r="AM88" s="27" t="s">
        <v>108</v>
      </c>
      <c r="AN88" s="37">
        <f>MIN(casesCPPM[[#This Row],[Manufacture Date]:[Installation Date]])</f>
        <v>45981.791666666701</v>
      </c>
      <c r="AO88" s="27">
        <f>IF(AND((casesCPPM[[#This Row],[Created On]]-casesCPPM[[#This Row],[Oldest Date]])&gt;90,casesCPPM[[#This Row],[Oldest Date]]&lt;&gt;""),0,casesCPPM[[#This Row],[Quantity]])</f>
        <v>0</v>
      </c>
      <c r="AP88" s="27" t="str">
        <f>IF(casesCPPM[[#This Row],[Brand]]="","",IF(casesCPPM[[#This Row],[Brand]]&lt;&gt;"Falcon",casesCPPM[[#This Row],[Brand]],IF(casesCPPM[[#This Row],[Category]]&lt;&gt;"Dctl",casesCPPM[[#This Row],[Brand]]&amp;" - "&amp;casesCPPM[[#This Row],[Category]],casesCPPM[[#This Row],[Brand]]&amp;" - Closer")))</f>
        <v>Schlage Commercial</v>
      </c>
      <c r="AQ8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8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8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88" s="27" t="str">
        <f>TEXT(casesCPPM[[#This Row],[Created On]],"yyyy / mm")</f>
        <v>2026 / 02</v>
      </c>
      <c r="AU88" s="27" t="str">
        <f>casesCPPM[[#This Row],[Interaction Type]]</f>
        <v>Return / Replace / Scrap</v>
      </c>
      <c r="AV8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8" s="27" t="str" cm="1">
        <f t="array" ref="AW88">IF(NOT(ISERROR(FIND("Reader",casesCPPM[[#This Row],[Series4]]))),"Reader",IF(SUMPRODUCT(--ISNUMBER(SEARCH({"card","credential","ibutton"},casesCPPM[[#This Row],[Series4]])))&gt;0,"Card","Unknown"))</f>
        <v>Unknown</v>
      </c>
    </row>
    <row r="89" spans="1:49" hidden="1" x14ac:dyDescent="0.25">
      <c r="A89" s="26">
        <v>46076.620497685202</v>
      </c>
      <c r="B89" s="27" t="s">
        <v>1239</v>
      </c>
      <c r="C89" s="27" t="s">
        <v>87</v>
      </c>
      <c r="D89" s="27" t="s">
        <v>88</v>
      </c>
      <c r="E89" s="27" t="s">
        <v>110</v>
      </c>
      <c r="F89" s="27"/>
      <c r="G89" s="27"/>
      <c r="H89" s="27" t="s">
        <v>17</v>
      </c>
      <c r="I89" s="27" t="s">
        <v>148</v>
      </c>
      <c r="J89" s="27" t="s">
        <v>161</v>
      </c>
      <c r="K89" s="27" t="s">
        <v>35</v>
      </c>
      <c r="L89" s="27" t="s">
        <v>1240</v>
      </c>
      <c r="M89" s="27" t="s">
        <v>1241</v>
      </c>
      <c r="N89" s="28" t="s">
        <v>1242</v>
      </c>
      <c r="O89" s="27" t="s">
        <v>1243</v>
      </c>
      <c r="P89" s="27" t="s">
        <v>1244</v>
      </c>
      <c r="Q89" s="28">
        <v>3</v>
      </c>
      <c r="R89" s="27" t="s">
        <v>17</v>
      </c>
      <c r="S89" s="27" t="s">
        <v>148</v>
      </c>
      <c r="T89" s="27" t="s">
        <v>1245</v>
      </c>
      <c r="U89" s="27" t="s">
        <v>35</v>
      </c>
      <c r="V89" s="27">
        <v>1</v>
      </c>
      <c r="W89" s="27" t="s">
        <v>155</v>
      </c>
      <c r="X89" s="27" t="s">
        <v>156</v>
      </c>
      <c r="Y89" s="27"/>
      <c r="Z89" s="27" t="s">
        <v>101</v>
      </c>
      <c r="AA89" s="27"/>
      <c r="AB89" s="27" t="s">
        <v>1246</v>
      </c>
      <c r="AC89" s="28"/>
      <c r="AD89" s="27"/>
      <c r="AE89" s="37"/>
      <c r="AF89" s="37">
        <v>45791.833333333299</v>
      </c>
      <c r="AG89" s="37"/>
      <c r="AH89" s="27"/>
      <c r="AI89" s="27" t="s">
        <v>104</v>
      </c>
      <c r="AJ89" s="27" t="s">
        <v>105</v>
      </c>
      <c r="AK89" s="27" t="s">
        <v>106</v>
      </c>
      <c r="AL89" s="27" t="s">
        <v>408</v>
      </c>
      <c r="AM89" s="27" t="s">
        <v>108</v>
      </c>
      <c r="AN89" s="37">
        <f>MIN(casesCPPM[[#This Row],[Manufacture Date]:[Installation Date]])</f>
        <v>45791.833333333299</v>
      </c>
      <c r="AO89" s="27">
        <f>IF(AND((casesCPPM[[#This Row],[Created On]]-casesCPPM[[#This Row],[Oldest Date]])&gt;90,casesCPPM[[#This Row],[Oldest Date]]&lt;&gt;""),0,casesCPPM[[#This Row],[Quantity]])</f>
        <v>0</v>
      </c>
      <c r="AP89" s="27" t="str">
        <f>IF(casesCPPM[[#This Row],[Brand]]="","",IF(casesCPPM[[#This Row],[Brand]]&lt;&gt;"Falcon",casesCPPM[[#This Row],[Brand]],IF(casesCPPM[[#This Row],[Category]]&lt;&gt;"Dctl",casesCPPM[[#This Row],[Brand]]&amp;" - "&amp;casesCPPM[[#This Row],[Category]],casesCPPM[[#This Row],[Brand]]&amp;" - Closer")))</f>
        <v>Schlage Commercial</v>
      </c>
      <c r="AQ8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8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8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89" s="27" t="str">
        <f>TEXT(casesCPPM[[#This Row],[Created On]],"yyyy / mm")</f>
        <v>2026 / 02</v>
      </c>
      <c r="AU89" s="27" t="str">
        <f>casesCPPM[[#This Row],[Interaction Type]]</f>
        <v>Return / Replace / Scrap</v>
      </c>
      <c r="AV8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9" s="27" t="str" cm="1">
        <f t="array" ref="AW89">IF(NOT(ISERROR(FIND("Reader",casesCPPM[[#This Row],[Series4]]))),"Reader",IF(SUMPRODUCT(--ISNUMBER(SEARCH({"card","credential","ibutton"},casesCPPM[[#This Row],[Series4]])))&gt;0,"Card","Unknown"))</f>
        <v>Unknown</v>
      </c>
    </row>
    <row r="90" spans="1:49" hidden="1" x14ac:dyDescent="0.25">
      <c r="A90" s="26">
        <v>46079.589606481502</v>
      </c>
      <c r="B90" s="27" t="s">
        <v>1280</v>
      </c>
      <c r="C90" s="27" t="s">
        <v>87</v>
      </c>
      <c r="D90" s="27" t="s">
        <v>88</v>
      </c>
      <c r="E90" s="27" t="s">
        <v>110</v>
      </c>
      <c r="F90" s="27"/>
      <c r="G90" s="27"/>
      <c r="H90" s="27" t="s">
        <v>23</v>
      </c>
      <c r="I90" s="27" t="s">
        <v>91</v>
      </c>
      <c r="J90" s="27" t="s">
        <v>251</v>
      </c>
      <c r="K90" s="27" t="s">
        <v>33</v>
      </c>
      <c r="L90" s="27" t="s">
        <v>1281</v>
      </c>
      <c r="M90" s="27" t="s">
        <v>94</v>
      </c>
      <c r="N90" s="28" t="s">
        <v>1282</v>
      </c>
      <c r="O90" s="27" t="s">
        <v>1283</v>
      </c>
      <c r="P90" s="27" t="s">
        <v>1284</v>
      </c>
      <c r="Q90" s="28">
        <v>1</v>
      </c>
      <c r="R90" s="27" t="s">
        <v>23</v>
      </c>
      <c r="S90" s="27" t="s">
        <v>91</v>
      </c>
      <c r="T90" s="27" t="s">
        <v>251</v>
      </c>
      <c r="U90" s="27" t="s">
        <v>33</v>
      </c>
      <c r="V90" s="27">
        <v>1</v>
      </c>
      <c r="W90" s="27" t="s">
        <v>119</v>
      </c>
      <c r="X90" s="27" t="s">
        <v>570</v>
      </c>
      <c r="Y90" s="27"/>
      <c r="Z90" s="27" t="s">
        <v>101</v>
      </c>
      <c r="AA90" s="27"/>
      <c r="AB90" s="27" t="s">
        <v>1285</v>
      </c>
      <c r="AC90" s="28"/>
      <c r="AD90" s="27"/>
      <c r="AE90" s="37"/>
      <c r="AF90" s="37">
        <v>46075.791666666701</v>
      </c>
      <c r="AG90" s="37"/>
      <c r="AH90" s="27"/>
      <c r="AI90" s="27" t="s">
        <v>104</v>
      </c>
      <c r="AJ90" s="27" t="s">
        <v>105</v>
      </c>
      <c r="AK90" s="27" t="s">
        <v>107</v>
      </c>
      <c r="AL90" s="27" t="s">
        <v>107</v>
      </c>
      <c r="AM90" s="27" t="s">
        <v>108</v>
      </c>
      <c r="AN90" s="37">
        <f>MIN(casesCPPM[[#This Row],[Manufacture Date]:[Installation Date]])</f>
        <v>46075.791666666701</v>
      </c>
      <c r="AO90" s="27">
        <f>IF(AND((casesCPPM[[#This Row],[Created On]]-casesCPPM[[#This Row],[Oldest Date]])&gt;90,casesCPPM[[#This Row],[Oldest Date]]&lt;&gt;""),0,casesCPPM[[#This Row],[Quantity]])</f>
        <v>1</v>
      </c>
      <c r="AP90" s="27" t="str">
        <f>IF(casesCPPM[[#This Row],[Brand]]="","",IF(casesCPPM[[#This Row],[Brand]]&lt;&gt;"Falcon",casesCPPM[[#This Row],[Brand]],IF(casesCPPM[[#This Row],[Category]]&lt;&gt;"Dctl",casesCPPM[[#This Row],[Brand]]&amp;" - "&amp;casesCPPM[[#This Row],[Category]],casesCPPM[[#This Row],[Brand]]&amp;" - Closer")))</f>
        <v>Von Duprin</v>
      </c>
      <c r="AQ9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9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9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0" s="27" t="str">
        <f>TEXT(casesCPPM[[#This Row],[Created On]],"yyyy / mm")</f>
        <v>2026 / 02</v>
      </c>
      <c r="AU90" s="27" t="str">
        <f>casesCPPM[[#This Row],[Interaction Type]]</f>
        <v>Return / Replace / Scrap</v>
      </c>
      <c r="AV9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0" s="27" t="str" cm="1">
        <f t="array" ref="AW90">IF(NOT(ISERROR(FIND("Reader",casesCPPM[[#This Row],[Series4]]))),"Reader",IF(SUMPRODUCT(--ISNUMBER(SEARCH({"card","credential","ibutton"},casesCPPM[[#This Row],[Series4]])))&gt;0,"Card","Unknown"))</f>
        <v>Unknown</v>
      </c>
    </row>
    <row r="91" spans="1:49" hidden="1" x14ac:dyDescent="0.25">
      <c r="A91" s="26">
        <v>46079.6170949074</v>
      </c>
      <c r="B91" s="27" t="s">
        <v>1286</v>
      </c>
      <c r="C91" s="27" t="s">
        <v>87</v>
      </c>
      <c r="D91" s="27" t="s">
        <v>88</v>
      </c>
      <c r="E91" s="27" t="s">
        <v>110</v>
      </c>
      <c r="F91" s="27"/>
      <c r="G91" s="27"/>
      <c r="H91" s="27" t="s">
        <v>17</v>
      </c>
      <c r="I91" s="27" t="s">
        <v>148</v>
      </c>
      <c r="J91" s="27" t="s">
        <v>169</v>
      </c>
      <c r="K91" s="27" t="s">
        <v>31</v>
      </c>
      <c r="L91" s="27" t="s">
        <v>1287</v>
      </c>
      <c r="M91" s="27" t="s">
        <v>139</v>
      </c>
      <c r="N91" s="28" t="s">
        <v>1288</v>
      </c>
      <c r="O91" s="27" t="s">
        <v>1289</v>
      </c>
      <c r="P91" s="27" t="s">
        <v>1290</v>
      </c>
      <c r="Q91" s="28"/>
      <c r="R91" s="27" t="s">
        <v>17</v>
      </c>
      <c r="S91" s="27" t="s">
        <v>148</v>
      </c>
      <c r="T91" s="27" t="s">
        <v>169</v>
      </c>
      <c r="U91" s="27" t="s">
        <v>31</v>
      </c>
      <c r="V91" s="27">
        <v>6</v>
      </c>
      <c r="W91" s="27" t="s">
        <v>155</v>
      </c>
      <c r="X91" s="27" t="s">
        <v>156</v>
      </c>
      <c r="Y91" s="27"/>
      <c r="Z91" s="27" t="s">
        <v>101</v>
      </c>
      <c r="AA91" s="27"/>
      <c r="AB91" s="27" t="s">
        <v>1291</v>
      </c>
      <c r="AC91" s="28"/>
      <c r="AD91" s="27"/>
      <c r="AE91" s="37"/>
      <c r="AF91" s="37">
        <v>46078.791666666701</v>
      </c>
      <c r="AG91" s="37"/>
      <c r="AH91" s="27"/>
      <c r="AI91" s="27" t="s">
        <v>104</v>
      </c>
      <c r="AJ91" s="27" t="s">
        <v>105</v>
      </c>
      <c r="AK91" s="27" t="s">
        <v>107</v>
      </c>
      <c r="AL91" s="27" t="s">
        <v>578</v>
      </c>
      <c r="AM91" s="27" t="s">
        <v>108</v>
      </c>
      <c r="AN91" s="37">
        <f>MIN(casesCPPM[[#This Row],[Manufacture Date]:[Installation Date]])</f>
        <v>46078.791666666701</v>
      </c>
      <c r="AO91" s="27">
        <f>IF(AND((casesCPPM[[#This Row],[Created On]]-casesCPPM[[#This Row],[Oldest Date]])&gt;90,casesCPPM[[#This Row],[Oldest Date]]&lt;&gt;""),0,casesCPPM[[#This Row],[Quantity]])</f>
        <v>6</v>
      </c>
      <c r="AP91" s="27" t="str">
        <f>IF(casesCPPM[[#This Row],[Brand]]="","",IF(casesCPPM[[#This Row],[Brand]]&lt;&gt;"Falcon",casesCPPM[[#This Row],[Brand]],IF(casesCPPM[[#This Row],[Category]]&lt;&gt;"Dctl",casesCPPM[[#This Row],[Brand]]&amp;" - "&amp;casesCPPM[[#This Row],[Category]],casesCPPM[[#This Row],[Brand]]&amp;" - Closer")))</f>
        <v>Schlage Commercial</v>
      </c>
      <c r="AQ9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9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9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1" s="27" t="str">
        <f>TEXT(casesCPPM[[#This Row],[Created On]],"yyyy / mm")</f>
        <v>2026 / 02</v>
      </c>
      <c r="AU91" s="27" t="str">
        <f>casesCPPM[[#This Row],[Interaction Type]]</f>
        <v>Return / Replace / Scrap</v>
      </c>
      <c r="AV9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1" s="27" t="str" cm="1">
        <f t="array" ref="AW91">IF(NOT(ISERROR(FIND("Reader",casesCPPM[[#This Row],[Series4]]))),"Reader",IF(SUMPRODUCT(--ISNUMBER(SEARCH({"card","credential","ibutton"},casesCPPM[[#This Row],[Series4]])))&gt;0,"Card","Unknown"))</f>
        <v>Unknown</v>
      </c>
    </row>
    <row r="92" spans="1:49" hidden="1" x14ac:dyDescent="0.25">
      <c r="A92" s="26">
        <v>46078.409837963001</v>
      </c>
      <c r="B92" s="27" t="s">
        <v>1313</v>
      </c>
      <c r="C92" s="27" t="s">
        <v>87</v>
      </c>
      <c r="D92" s="27" t="s">
        <v>88</v>
      </c>
      <c r="E92" s="27" t="s">
        <v>285</v>
      </c>
      <c r="F92" s="27"/>
      <c r="G92" s="27"/>
      <c r="H92" s="27" t="s">
        <v>24</v>
      </c>
      <c r="I92" s="27" t="s">
        <v>111</v>
      </c>
      <c r="J92" s="27" t="s">
        <v>1314</v>
      </c>
      <c r="K92" s="27" t="s">
        <v>33</v>
      </c>
      <c r="L92" s="27" t="s">
        <v>1315</v>
      </c>
      <c r="M92" s="27" t="s">
        <v>1316</v>
      </c>
      <c r="N92" s="28" t="s">
        <v>1317</v>
      </c>
      <c r="O92" s="27" t="s">
        <v>1318</v>
      </c>
      <c r="P92" s="27" t="s">
        <v>1319</v>
      </c>
      <c r="Q92" s="28">
        <v>17</v>
      </c>
      <c r="R92" s="27" t="s">
        <v>24</v>
      </c>
      <c r="S92" s="27" t="s">
        <v>111</v>
      </c>
      <c r="T92" s="27" t="s">
        <v>1314</v>
      </c>
      <c r="U92" s="27" t="s">
        <v>33</v>
      </c>
      <c r="V92" s="27">
        <v>2</v>
      </c>
      <c r="W92" s="27" t="s">
        <v>378</v>
      </c>
      <c r="X92" s="27" t="s">
        <v>379</v>
      </c>
      <c r="Y92" s="27"/>
      <c r="Z92" s="27" t="s">
        <v>285</v>
      </c>
      <c r="AA92" s="27"/>
      <c r="AB92" s="27" t="s">
        <v>1320</v>
      </c>
      <c r="AC92" s="28"/>
      <c r="AD92" s="27"/>
      <c r="AE92" s="37"/>
      <c r="AF92" s="37">
        <v>46069.791666666701</v>
      </c>
      <c r="AG92" s="37"/>
      <c r="AH92" s="27"/>
      <c r="AI92" s="27" t="s">
        <v>104</v>
      </c>
      <c r="AJ92" s="27" t="s">
        <v>105</v>
      </c>
      <c r="AK92" s="27" t="s">
        <v>106</v>
      </c>
      <c r="AL92" s="27" t="s">
        <v>122</v>
      </c>
      <c r="AM92" s="27" t="s">
        <v>108</v>
      </c>
      <c r="AN92" s="37">
        <f>MIN(casesCPPM[[#This Row],[Manufacture Date]:[Installation Date]])</f>
        <v>46069.791666666701</v>
      </c>
      <c r="AO92" s="27">
        <f>IF(AND((casesCPPM[[#This Row],[Created On]]-casesCPPM[[#This Row],[Oldest Date]])&gt;90,casesCPPM[[#This Row],[Oldest Date]]&lt;&gt;""),0,casesCPPM[[#This Row],[Quantity]])</f>
        <v>2</v>
      </c>
      <c r="AP92" s="27" t="str">
        <f>IF(casesCPPM[[#This Row],[Brand]]="","",IF(casesCPPM[[#This Row],[Brand]]&lt;&gt;"Falcon",casesCPPM[[#This Row],[Brand]],IF(casesCPPM[[#This Row],[Category]]&lt;&gt;"Dctl",casesCPPM[[#This Row],[Brand]]&amp;" - "&amp;casesCPPM[[#This Row],[Category]],casesCPPM[[#This Row],[Brand]]&amp;" - Closer")))</f>
        <v>Zero</v>
      </c>
      <c r="AQ9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9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9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2" s="27" t="str">
        <f>TEXT(casesCPPM[[#This Row],[Created On]],"yyyy / mm")</f>
        <v>2026 / 02</v>
      </c>
      <c r="AU92" s="27" t="str">
        <f>casesCPPM[[#This Row],[Interaction Type]]</f>
        <v>Return / Replace / Scrap</v>
      </c>
      <c r="AV9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2" s="27" t="str" cm="1">
        <f t="array" ref="AW92">IF(NOT(ISERROR(FIND("Reader",casesCPPM[[#This Row],[Series4]]))),"Reader",IF(SUMPRODUCT(--ISNUMBER(SEARCH({"card","credential","ibutton"},casesCPPM[[#This Row],[Series4]])))&gt;0,"Card","Unknown"))</f>
        <v>Unknown</v>
      </c>
    </row>
    <row r="93" spans="1:49" hidden="1" x14ac:dyDescent="0.25">
      <c r="A93" s="26">
        <v>46076.6152546296</v>
      </c>
      <c r="B93" s="27" t="s">
        <v>1363</v>
      </c>
      <c r="C93" s="27" t="s">
        <v>87</v>
      </c>
      <c r="D93" s="27" t="s">
        <v>88</v>
      </c>
      <c r="E93" s="27" t="s">
        <v>89</v>
      </c>
      <c r="F93" s="27"/>
      <c r="G93" s="27" t="s">
        <v>90</v>
      </c>
      <c r="H93" s="27" t="s">
        <v>18</v>
      </c>
      <c r="I93" s="27" t="s">
        <v>460</v>
      </c>
      <c r="J93" s="27" t="s">
        <v>461</v>
      </c>
      <c r="K93" s="27" t="s">
        <v>31</v>
      </c>
      <c r="L93" s="27" t="s">
        <v>1364</v>
      </c>
      <c r="M93" s="27" t="s">
        <v>1365</v>
      </c>
      <c r="N93" s="28" t="s">
        <v>276</v>
      </c>
      <c r="O93" s="27" t="s">
        <v>1366</v>
      </c>
      <c r="P93" s="27"/>
      <c r="Q93" s="28"/>
      <c r="R93" s="27" t="s">
        <v>18</v>
      </c>
      <c r="S93" s="27" t="s">
        <v>460</v>
      </c>
      <c r="T93" s="27" t="s">
        <v>461</v>
      </c>
      <c r="U93" s="27" t="s">
        <v>31</v>
      </c>
      <c r="V93" s="27">
        <v>1</v>
      </c>
      <c r="W93" s="27" t="s">
        <v>266</v>
      </c>
      <c r="X93" s="27" t="s">
        <v>685</v>
      </c>
      <c r="Y93" s="27" t="s">
        <v>686</v>
      </c>
      <c r="Z93" s="27" t="s">
        <v>101</v>
      </c>
      <c r="AA93" s="27"/>
      <c r="AB93" s="27" t="s">
        <v>1367</v>
      </c>
      <c r="AC93" s="28" t="s">
        <v>1368</v>
      </c>
      <c r="AD93" s="27"/>
      <c r="AE93" s="37"/>
      <c r="AF93" s="37"/>
      <c r="AG93" s="37">
        <v>45681</v>
      </c>
      <c r="AH93" s="27"/>
      <c r="AI93" s="27" t="s">
        <v>104</v>
      </c>
      <c r="AJ93" s="27" t="s">
        <v>105</v>
      </c>
      <c r="AK93" s="27" t="s">
        <v>1369</v>
      </c>
      <c r="AL93" s="27" t="s">
        <v>146</v>
      </c>
      <c r="AM93" s="27" t="s">
        <v>108</v>
      </c>
      <c r="AN93" s="37">
        <f>MIN(casesCPPM[[#This Row],[Manufacture Date]:[Installation Date]])</f>
        <v>45681</v>
      </c>
      <c r="AO93" s="27">
        <f>IF(AND((casesCPPM[[#This Row],[Created On]]-casesCPPM[[#This Row],[Oldest Date]])&gt;90,casesCPPM[[#This Row],[Oldest Date]]&lt;&gt;""),0,casesCPPM[[#This Row],[Quantity]])</f>
        <v>0</v>
      </c>
      <c r="AP93" s="27" t="str">
        <f>IF(casesCPPM[[#This Row],[Brand]]="","",IF(casesCPPM[[#This Row],[Brand]]&lt;&gt;"Falcon",casesCPPM[[#This Row],[Brand]],IF(casesCPPM[[#This Row],[Category]]&lt;&gt;"Dctl",casesCPPM[[#This Row],[Brand]]&amp;" - "&amp;casesCPPM[[#This Row],[Category]],casesCPPM[[#This Row],[Brand]]&amp;" - Closer")))</f>
        <v>Schlage Electronic Locks</v>
      </c>
      <c r="AQ9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9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Will Not Power Up</v>
      </c>
      <c r="AS9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Damaged Part</v>
      </c>
      <c r="AT93" s="27" t="str">
        <f>TEXT(casesCPPM[[#This Row],[Created On]],"yyyy / mm")</f>
        <v>2026 / 02</v>
      </c>
      <c r="AU93" s="27" t="str">
        <f>casesCPPM[[#This Row],[Interaction Type]]</f>
        <v>Return / Replace / Scrap</v>
      </c>
      <c r="AV9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3" s="27" t="str" cm="1">
        <f t="array" ref="AW93">IF(NOT(ISERROR(FIND("Reader",casesCPPM[[#This Row],[Series4]]))),"Reader",IF(SUMPRODUCT(--ISNUMBER(SEARCH({"card","credential","ibutton"},casesCPPM[[#This Row],[Series4]])))&gt;0,"Card","Unknown"))</f>
        <v>Unknown</v>
      </c>
    </row>
    <row r="94" spans="1:49" hidden="1" x14ac:dyDescent="0.25">
      <c r="A94" s="26">
        <v>46077.351620370398</v>
      </c>
      <c r="B94" s="27" t="s">
        <v>1377</v>
      </c>
      <c r="C94" s="27" t="s">
        <v>87</v>
      </c>
      <c r="D94" s="27" t="s">
        <v>88</v>
      </c>
      <c r="E94" s="27" t="s">
        <v>110</v>
      </c>
      <c r="F94" s="27"/>
      <c r="G94" s="27"/>
      <c r="H94" s="27" t="s">
        <v>17</v>
      </c>
      <c r="I94" s="27" t="s">
        <v>148</v>
      </c>
      <c r="J94" s="27" t="s">
        <v>149</v>
      </c>
      <c r="K94" s="27" t="s">
        <v>35</v>
      </c>
      <c r="L94" s="27" t="s">
        <v>1378</v>
      </c>
      <c r="M94" s="27" t="s">
        <v>1379</v>
      </c>
      <c r="N94" s="28" t="s">
        <v>1380</v>
      </c>
      <c r="O94" s="27" t="s">
        <v>1381</v>
      </c>
      <c r="P94" s="27" t="s">
        <v>1382</v>
      </c>
      <c r="Q94" s="28">
        <v>4</v>
      </c>
      <c r="R94" s="27" t="s">
        <v>17</v>
      </c>
      <c r="S94" s="27" t="s">
        <v>148</v>
      </c>
      <c r="T94" s="27" t="s">
        <v>149</v>
      </c>
      <c r="U94" s="27" t="s">
        <v>35</v>
      </c>
      <c r="V94" s="27">
        <v>1</v>
      </c>
      <c r="W94" s="27" t="s">
        <v>119</v>
      </c>
      <c r="X94" s="27" t="s">
        <v>120</v>
      </c>
      <c r="Y94" s="27"/>
      <c r="Z94" s="27" t="s">
        <v>101</v>
      </c>
      <c r="AA94" s="27"/>
      <c r="AB94" s="27" t="s">
        <v>1383</v>
      </c>
      <c r="AC94" s="28" t="s">
        <v>901</v>
      </c>
      <c r="AD94" s="27" t="s">
        <v>1384</v>
      </c>
      <c r="AE94" s="37"/>
      <c r="AF94" s="37">
        <v>45970.791666666701</v>
      </c>
      <c r="AG94" s="37"/>
      <c r="AH94" s="27"/>
      <c r="AI94" s="27" t="s">
        <v>104</v>
      </c>
      <c r="AJ94" s="27" t="s">
        <v>105</v>
      </c>
      <c r="AK94" s="27" t="s">
        <v>106</v>
      </c>
      <c r="AL94" s="27" t="s">
        <v>270</v>
      </c>
      <c r="AM94" s="27" t="s">
        <v>108</v>
      </c>
      <c r="AN94" s="37">
        <f>MIN(casesCPPM[[#This Row],[Manufacture Date]:[Installation Date]])</f>
        <v>45970.791666666701</v>
      </c>
      <c r="AO94" s="27">
        <f>IF(AND((casesCPPM[[#This Row],[Created On]]-casesCPPM[[#This Row],[Oldest Date]])&gt;90,casesCPPM[[#This Row],[Oldest Date]]&lt;&gt;""),0,casesCPPM[[#This Row],[Quantity]])</f>
        <v>0</v>
      </c>
      <c r="AP94" s="27" t="str">
        <f>IF(casesCPPM[[#This Row],[Brand]]="","",IF(casesCPPM[[#This Row],[Brand]]&lt;&gt;"Falcon",casesCPPM[[#This Row],[Brand]],IF(casesCPPM[[#This Row],[Category]]&lt;&gt;"Dctl",casesCPPM[[#This Row],[Brand]]&amp;" - "&amp;casesCPPM[[#This Row],[Category]],casesCPPM[[#This Row],[Brand]]&amp;" - Closer")))</f>
        <v>Schlage Commercial</v>
      </c>
      <c r="AQ9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9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9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4" s="27" t="str">
        <f>TEXT(casesCPPM[[#This Row],[Created On]],"yyyy / mm")</f>
        <v>2026 / 02</v>
      </c>
      <c r="AU94" s="27" t="str">
        <f>casesCPPM[[#This Row],[Interaction Type]]</f>
        <v>Return / Replace / Scrap</v>
      </c>
      <c r="AV9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4" s="27" t="str" cm="1">
        <f t="array" ref="AW94">IF(NOT(ISERROR(FIND("Reader",casesCPPM[[#This Row],[Series4]]))),"Reader",IF(SUMPRODUCT(--ISNUMBER(SEARCH({"card","credential","ibutton"},casesCPPM[[#This Row],[Series4]])))&gt;0,"Card","Unknown"))</f>
        <v>Unknown</v>
      </c>
    </row>
    <row r="95" spans="1:49" hidden="1" x14ac:dyDescent="0.25">
      <c r="A95" s="26">
        <v>46077.553171296298</v>
      </c>
      <c r="B95" s="27" t="s">
        <v>1385</v>
      </c>
      <c r="C95" s="27" t="s">
        <v>87</v>
      </c>
      <c r="D95" s="27" t="s">
        <v>88</v>
      </c>
      <c r="E95" s="27" t="s">
        <v>89</v>
      </c>
      <c r="F95" s="27"/>
      <c r="G95" s="27" t="s">
        <v>90</v>
      </c>
      <c r="H95" s="27" t="s">
        <v>14</v>
      </c>
      <c r="I95" s="27" t="s">
        <v>182</v>
      </c>
      <c r="J95" s="27" t="s">
        <v>183</v>
      </c>
      <c r="K95" s="27" t="s">
        <v>34</v>
      </c>
      <c r="L95" s="27" t="s">
        <v>1386</v>
      </c>
      <c r="M95" s="27" t="s">
        <v>1387</v>
      </c>
      <c r="N95" s="28" t="s">
        <v>1388</v>
      </c>
      <c r="O95" s="27" t="s">
        <v>1389</v>
      </c>
      <c r="P95" s="27" t="s">
        <v>1390</v>
      </c>
      <c r="Q95" s="28">
        <v>2</v>
      </c>
      <c r="R95" s="27" t="s">
        <v>14</v>
      </c>
      <c r="S95" s="27" t="s">
        <v>182</v>
      </c>
      <c r="T95" s="27" t="s">
        <v>183</v>
      </c>
      <c r="U95" s="27" t="s">
        <v>34</v>
      </c>
      <c r="V95" s="27">
        <v>1</v>
      </c>
      <c r="W95" s="27" t="s">
        <v>1391</v>
      </c>
      <c r="X95" s="27" t="s">
        <v>959</v>
      </c>
      <c r="Y95" s="27"/>
      <c r="Z95" s="27" t="s">
        <v>101</v>
      </c>
      <c r="AA95" s="27"/>
      <c r="AB95" s="27" t="s">
        <v>1392</v>
      </c>
      <c r="AC95" s="28" t="s">
        <v>761</v>
      </c>
      <c r="AD95" s="27"/>
      <c r="AE95" s="37"/>
      <c r="AF95" s="37">
        <v>45910.833333333299</v>
      </c>
      <c r="AG95" s="37"/>
      <c r="AH95" s="27"/>
      <c r="AI95" s="27" t="s">
        <v>178</v>
      </c>
      <c r="AJ95" s="27" t="s">
        <v>134</v>
      </c>
      <c r="AK95" s="27" t="s">
        <v>106</v>
      </c>
      <c r="AL95" s="27" t="s">
        <v>192</v>
      </c>
      <c r="AM95" s="27" t="s">
        <v>108</v>
      </c>
      <c r="AN95" s="37">
        <f>MIN(casesCPPM[[#This Row],[Manufacture Date]:[Installation Date]])</f>
        <v>45910.833333333299</v>
      </c>
      <c r="AO95" s="27">
        <f>IF(AND((casesCPPM[[#This Row],[Created On]]-casesCPPM[[#This Row],[Oldest Date]])&gt;90,casesCPPM[[#This Row],[Oldest Date]]&lt;&gt;""),0,casesCPPM[[#This Row],[Quantity]])</f>
        <v>0</v>
      </c>
      <c r="AP95" s="27" t="str">
        <f>IF(casesCPPM[[#This Row],[Brand]]="","",IF(casesCPPM[[#This Row],[Brand]]&lt;&gt;"Falcon",casesCPPM[[#This Row],[Brand]],IF(casesCPPM[[#This Row],[Category]]&lt;&gt;"Dctl",casesCPPM[[#This Row],[Brand]]&amp;" - "&amp;casesCPPM[[#This Row],[Category]],casesCPPM[[#This Row],[Brand]]&amp;" - Closer")))</f>
        <v>Lcn</v>
      </c>
      <c r="AQ9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Out of the Box</v>
      </c>
      <c r="AR9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Shaft</v>
      </c>
      <c r="AS9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5" s="27" t="str">
        <f>TEXT(casesCPPM[[#This Row],[Created On]],"yyyy / mm")</f>
        <v>2026 / 02</v>
      </c>
      <c r="AU95" s="27" t="str">
        <f>casesCPPM[[#This Row],[Interaction Type]]</f>
        <v>Return / Replace / Scrap</v>
      </c>
      <c r="AV9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5" s="27" t="str" cm="1">
        <f t="array" ref="AW95">IF(NOT(ISERROR(FIND("Reader",casesCPPM[[#This Row],[Series4]]))),"Reader",IF(SUMPRODUCT(--ISNUMBER(SEARCH({"card","credential","ibutton"},casesCPPM[[#This Row],[Series4]])))&gt;0,"Card","Unknown"))</f>
        <v>Unknown</v>
      </c>
    </row>
    <row r="96" spans="1:49" hidden="1" x14ac:dyDescent="0.25">
      <c r="A96" s="26">
        <v>46077.567604166703</v>
      </c>
      <c r="B96" s="27" t="s">
        <v>1393</v>
      </c>
      <c r="C96" s="27" t="s">
        <v>87</v>
      </c>
      <c r="D96" s="27" t="s">
        <v>88</v>
      </c>
      <c r="E96" s="27" t="s">
        <v>89</v>
      </c>
      <c r="F96" s="27"/>
      <c r="G96" s="27" t="s">
        <v>90</v>
      </c>
      <c r="H96" s="27" t="s">
        <v>23</v>
      </c>
      <c r="I96" s="27" t="s">
        <v>91</v>
      </c>
      <c r="J96" s="27" t="s">
        <v>251</v>
      </c>
      <c r="K96" s="27" t="s">
        <v>33</v>
      </c>
      <c r="L96" s="27" t="s">
        <v>1394</v>
      </c>
      <c r="M96" s="27" t="s">
        <v>1395</v>
      </c>
      <c r="N96" s="28" t="s">
        <v>1396</v>
      </c>
      <c r="O96" s="27" t="s">
        <v>1397</v>
      </c>
      <c r="P96" s="27" t="s">
        <v>1398</v>
      </c>
      <c r="Q96" s="28"/>
      <c r="R96" s="27" t="s">
        <v>23</v>
      </c>
      <c r="S96" s="27" t="s">
        <v>91</v>
      </c>
      <c r="T96" s="27" t="s">
        <v>251</v>
      </c>
      <c r="U96" s="27" t="s">
        <v>33</v>
      </c>
      <c r="V96" s="27">
        <v>2</v>
      </c>
      <c r="W96" s="27" t="s">
        <v>98</v>
      </c>
      <c r="X96" s="27" t="s">
        <v>1148</v>
      </c>
      <c r="Y96" s="27" t="s">
        <v>1399</v>
      </c>
      <c r="Z96" s="27" t="s">
        <v>101</v>
      </c>
      <c r="AA96" s="27"/>
      <c r="AB96" s="27" t="s">
        <v>1400</v>
      </c>
      <c r="AC96" s="28" t="s">
        <v>547</v>
      </c>
      <c r="AD96" s="27"/>
      <c r="AE96" s="37"/>
      <c r="AF96" s="37">
        <v>45508.833333333299</v>
      </c>
      <c r="AG96" s="37"/>
      <c r="AH96" s="27"/>
      <c r="AI96" s="27" t="s">
        <v>104</v>
      </c>
      <c r="AJ96" s="27" t="s">
        <v>105</v>
      </c>
      <c r="AK96" s="27" t="s">
        <v>106</v>
      </c>
      <c r="AL96" s="27" t="s">
        <v>1196</v>
      </c>
      <c r="AM96" s="27" t="s">
        <v>108</v>
      </c>
      <c r="AN96" s="37">
        <f>MIN(casesCPPM[[#This Row],[Manufacture Date]:[Installation Date]])</f>
        <v>45508.833333333299</v>
      </c>
      <c r="AO96" s="27">
        <f>IF(AND((casesCPPM[[#This Row],[Created On]]-casesCPPM[[#This Row],[Oldest Date]])&gt;90,casesCPPM[[#This Row],[Oldest Date]]&lt;&gt;""),0,casesCPPM[[#This Row],[Quantity]])</f>
        <v>0</v>
      </c>
      <c r="AP96" s="27" t="str">
        <f>IF(casesCPPM[[#This Row],[Brand]]="","",IF(casesCPPM[[#This Row],[Brand]]&lt;&gt;"Falcon",casesCPPM[[#This Row],[Brand]],IF(casesCPPM[[#This Row],[Category]]&lt;&gt;"Dctl",casesCPPM[[#This Row],[Brand]]&amp;" - "&amp;casesCPPM[[#This Row],[Category]],casesCPPM[[#This Row],[Brand]]&amp;" - Closer")))</f>
        <v>Von Duprin</v>
      </c>
      <c r="AQ9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9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9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Release</v>
      </c>
      <c r="AT96" s="27" t="str">
        <f>TEXT(casesCPPM[[#This Row],[Created On]],"yyyy / mm")</f>
        <v>2026 / 02</v>
      </c>
      <c r="AU96" s="27" t="str">
        <f>casesCPPM[[#This Row],[Interaction Type]]</f>
        <v>Return / Replace / Scrap</v>
      </c>
      <c r="AV9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6" s="27" t="str" cm="1">
        <f t="array" ref="AW96">IF(NOT(ISERROR(FIND("Reader",casesCPPM[[#This Row],[Series4]]))),"Reader",IF(SUMPRODUCT(--ISNUMBER(SEARCH({"card","credential","ibutton"},casesCPPM[[#This Row],[Series4]])))&gt;0,"Card","Unknown"))</f>
        <v>Unknown</v>
      </c>
    </row>
    <row r="97" spans="1:49" hidden="1" x14ac:dyDescent="0.25">
      <c r="A97" s="26">
        <v>46077.733425925901</v>
      </c>
      <c r="B97" s="27" t="s">
        <v>1408</v>
      </c>
      <c r="C97" s="27" t="s">
        <v>87</v>
      </c>
      <c r="D97" s="27" t="s">
        <v>88</v>
      </c>
      <c r="E97" s="27" t="s">
        <v>89</v>
      </c>
      <c r="F97" s="27"/>
      <c r="G97" s="27" t="s">
        <v>168</v>
      </c>
      <c r="H97" s="27" t="s">
        <v>21</v>
      </c>
      <c r="I97" s="27" t="s">
        <v>272</v>
      </c>
      <c r="J97" s="27" t="s">
        <v>273</v>
      </c>
      <c r="K97" s="27" t="s">
        <v>35</v>
      </c>
      <c r="L97" s="27" t="s">
        <v>1409</v>
      </c>
      <c r="M97" s="27" t="s">
        <v>1410</v>
      </c>
      <c r="N97" s="28" t="s">
        <v>276</v>
      </c>
      <c r="O97" s="27" t="s">
        <v>1411</v>
      </c>
      <c r="P97" s="27"/>
      <c r="Q97" s="28"/>
      <c r="R97" s="27" t="s">
        <v>21</v>
      </c>
      <c r="S97" s="27" t="s">
        <v>272</v>
      </c>
      <c r="T97" s="27" t="s">
        <v>273</v>
      </c>
      <c r="U97" s="27" t="s">
        <v>35</v>
      </c>
      <c r="V97" s="27">
        <v>1</v>
      </c>
      <c r="W97" s="27" t="s">
        <v>266</v>
      </c>
      <c r="X97" s="27" t="s">
        <v>279</v>
      </c>
      <c r="Y97" s="27" t="s">
        <v>1412</v>
      </c>
      <c r="Z97" s="27" t="s">
        <v>101</v>
      </c>
      <c r="AA97" s="27"/>
      <c r="AB97" s="27" t="s">
        <v>1413</v>
      </c>
      <c r="AC97" s="28" t="s">
        <v>282</v>
      </c>
      <c r="AD97" s="27"/>
      <c r="AE97" s="37">
        <v>45587.833333333299</v>
      </c>
      <c r="AF97" s="37"/>
      <c r="AG97" s="37"/>
      <c r="AH97" s="27"/>
      <c r="AI97" s="27" t="s">
        <v>178</v>
      </c>
      <c r="AJ97" s="27" t="s">
        <v>134</v>
      </c>
      <c r="AK97" s="27" t="s">
        <v>1414</v>
      </c>
      <c r="AL97" s="27" t="s">
        <v>146</v>
      </c>
      <c r="AM97" s="27" t="s">
        <v>108</v>
      </c>
      <c r="AN97" s="37">
        <f>MIN(casesCPPM[[#This Row],[Manufacture Date]:[Installation Date]])</f>
        <v>45587.833333333299</v>
      </c>
      <c r="AO97" s="27">
        <f>IF(AND((casesCPPM[[#This Row],[Created On]]-casesCPPM[[#This Row],[Oldest Date]])&gt;90,casesCPPM[[#This Row],[Oldest Date]]&lt;&gt;""),0,casesCPPM[[#This Row],[Quantity]])</f>
        <v>0</v>
      </c>
      <c r="AP97" s="27" t="str">
        <f>IF(casesCPPM[[#This Row],[Brand]]="","",IF(casesCPPM[[#This Row],[Brand]]&lt;&gt;"Falcon",casesCPPM[[#This Row],[Brand]],IF(casesCPPM[[#This Row],[Category]]&lt;&gt;"Dctl",casesCPPM[[#This Row],[Brand]]&amp;" - "&amp;casesCPPM[[#This Row],[Category]],casesCPPM[[#This Row],[Brand]]&amp;" - Closer")))</f>
        <v>Schlage System Components</v>
      </c>
      <c r="AQ9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9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9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Programming Failure</v>
      </c>
      <c r="AT97" s="27" t="str">
        <f>TEXT(casesCPPM[[#This Row],[Created On]],"yyyy / mm")</f>
        <v>2026 / 02</v>
      </c>
      <c r="AU97" s="27" t="str">
        <f>casesCPPM[[#This Row],[Interaction Type]]</f>
        <v>Return / Replace / Scrap</v>
      </c>
      <c r="AV9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7" s="27" t="str" cm="1">
        <f t="array" ref="AW97">IF(NOT(ISERROR(FIND("Reader",casesCPPM[[#This Row],[Series4]]))),"Reader",IF(SUMPRODUCT(--ISNUMBER(SEARCH({"card","credential","ibutton"},casesCPPM[[#This Row],[Series4]])))&gt;0,"Card","Unknown"))</f>
        <v>Unknown</v>
      </c>
    </row>
    <row r="98" spans="1:49" hidden="1" x14ac:dyDescent="0.25">
      <c r="A98" s="26">
        <v>46078.337743055599</v>
      </c>
      <c r="B98" s="27" t="s">
        <v>1415</v>
      </c>
      <c r="C98" s="27" t="s">
        <v>87</v>
      </c>
      <c r="D98" s="27" t="s">
        <v>88</v>
      </c>
      <c r="E98" s="27" t="s">
        <v>62</v>
      </c>
      <c r="F98" s="27"/>
      <c r="G98" s="27"/>
      <c r="H98" s="27" t="s">
        <v>12</v>
      </c>
      <c r="I98" s="27" t="s">
        <v>111</v>
      </c>
      <c r="J98" s="27" t="s">
        <v>112</v>
      </c>
      <c r="K98" s="27" t="s">
        <v>33</v>
      </c>
      <c r="L98" s="27" t="s">
        <v>1416</v>
      </c>
      <c r="M98" s="27" t="s">
        <v>1417</v>
      </c>
      <c r="N98" s="28" t="s">
        <v>1418</v>
      </c>
      <c r="O98" s="27" t="s">
        <v>1419</v>
      </c>
      <c r="P98" s="27" t="s">
        <v>1420</v>
      </c>
      <c r="Q98" s="28">
        <v>3</v>
      </c>
      <c r="R98" s="27" t="s">
        <v>12</v>
      </c>
      <c r="S98" s="27" t="s">
        <v>111</v>
      </c>
      <c r="T98" s="27" t="s">
        <v>112</v>
      </c>
      <c r="U98" s="27" t="s">
        <v>33</v>
      </c>
      <c r="V98" s="27">
        <v>15</v>
      </c>
      <c r="W98" s="27" t="s">
        <v>346</v>
      </c>
      <c r="X98" s="27" t="s">
        <v>1421</v>
      </c>
      <c r="Y98" s="27"/>
      <c r="Z98" s="27" t="s">
        <v>285</v>
      </c>
      <c r="AA98" s="27"/>
      <c r="AB98" s="27" t="s">
        <v>1422</v>
      </c>
      <c r="AC98" s="28" t="s">
        <v>381</v>
      </c>
      <c r="AD98" s="27"/>
      <c r="AE98" s="37">
        <v>45959</v>
      </c>
      <c r="AF98" s="37">
        <v>45958.833333333299</v>
      </c>
      <c r="AG98" s="37"/>
      <c r="AH98" s="27"/>
      <c r="AI98" s="27" t="s">
        <v>104</v>
      </c>
      <c r="AJ98" s="27" t="s">
        <v>105</v>
      </c>
      <c r="AK98" s="27" t="s">
        <v>1423</v>
      </c>
      <c r="AL98" s="27" t="s">
        <v>122</v>
      </c>
      <c r="AM98" s="27" t="s">
        <v>108</v>
      </c>
      <c r="AN98" s="37">
        <f>MIN(casesCPPM[[#This Row],[Manufacture Date]:[Installation Date]])</f>
        <v>45958.833333333299</v>
      </c>
      <c r="AO98" s="27">
        <f>IF(AND((casesCPPM[[#This Row],[Created On]]-casesCPPM[[#This Row],[Oldest Date]])&gt;90,casesCPPM[[#This Row],[Oldest Date]]&lt;&gt;""),0,casesCPPM[[#This Row],[Quantity]])</f>
        <v>0</v>
      </c>
      <c r="AP98" s="27" t="str">
        <f>IF(casesCPPM[[#This Row],[Brand]]="","",IF(casesCPPM[[#This Row],[Brand]]&lt;&gt;"Falcon",casesCPPM[[#This Row],[Brand]],IF(casesCPPM[[#This Row],[Category]]&lt;&gt;"Dctl",casesCPPM[[#This Row],[Brand]]&amp;" - "&amp;casesCPPM[[#This Row],[Category]],casesCPPM[[#This Row],[Brand]]&amp;" - Closer")))</f>
        <v>Ives / Gj Commercial</v>
      </c>
      <c r="AQ9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9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Allegion Shipped Incorrect Amount</v>
      </c>
      <c r="AS9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8" s="27" t="str">
        <f>TEXT(casesCPPM[[#This Row],[Created On]],"yyyy / mm")</f>
        <v>2026 / 02</v>
      </c>
      <c r="AU98" s="27" t="str">
        <f>casesCPPM[[#This Row],[Interaction Type]]</f>
        <v>Return / Replace / Scrap</v>
      </c>
      <c r="AV9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8" s="27" t="str" cm="1">
        <f t="array" ref="AW98">IF(NOT(ISERROR(FIND("Reader",casesCPPM[[#This Row],[Series4]]))),"Reader",IF(SUMPRODUCT(--ISNUMBER(SEARCH({"card","credential","ibutton"},casesCPPM[[#This Row],[Series4]])))&gt;0,"Card","Unknown"))</f>
        <v>Unknown</v>
      </c>
    </row>
    <row r="99" spans="1:49" hidden="1" x14ac:dyDescent="0.25">
      <c r="A99" s="26">
        <v>46078.372870370396</v>
      </c>
      <c r="B99" s="27" t="s">
        <v>1430</v>
      </c>
      <c r="C99" s="27" t="s">
        <v>87</v>
      </c>
      <c r="D99" s="27" t="s">
        <v>88</v>
      </c>
      <c r="E99" s="27" t="s">
        <v>110</v>
      </c>
      <c r="F99" s="27"/>
      <c r="G99" s="27"/>
      <c r="H99" s="27" t="s">
        <v>22</v>
      </c>
      <c r="I99" s="27" t="s">
        <v>124</v>
      </c>
      <c r="J99" s="27" t="s">
        <v>1431</v>
      </c>
      <c r="K99" s="27" t="s">
        <v>30</v>
      </c>
      <c r="L99" s="27" t="s">
        <v>1432</v>
      </c>
      <c r="M99" s="27" t="s">
        <v>1433</v>
      </c>
      <c r="N99" s="28" t="s">
        <v>1434</v>
      </c>
      <c r="O99" s="27" t="s">
        <v>1435</v>
      </c>
      <c r="P99" s="27" t="s">
        <v>1436</v>
      </c>
      <c r="Q99" s="28">
        <v>24</v>
      </c>
      <c r="R99" s="27" t="s">
        <v>22</v>
      </c>
      <c r="S99" s="27" t="s">
        <v>124</v>
      </c>
      <c r="T99" s="27" t="s">
        <v>1431</v>
      </c>
      <c r="U99" s="27" t="s">
        <v>30</v>
      </c>
      <c r="V99" s="27">
        <v>20</v>
      </c>
      <c r="W99" s="27" t="s">
        <v>811</v>
      </c>
      <c r="X99" s="27" t="s">
        <v>812</v>
      </c>
      <c r="Y99" s="27"/>
      <c r="Z99" s="27" t="s">
        <v>101</v>
      </c>
      <c r="AA99" s="27"/>
      <c r="AB99" s="27" t="s">
        <v>1437</v>
      </c>
      <c r="AC99" s="28"/>
      <c r="AD99" s="27"/>
      <c r="AE99" s="37"/>
      <c r="AF99" s="37"/>
      <c r="AG99" s="37">
        <v>46078</v>
      </c>
      <c r="AH99" s="27"/>
      <c r="AI99" s="27" t="s">
        <v>178</v>
      </c>
      <c r="AJ99" s="27" t="s">
        <v>134</v>
      </c>
      <c r="AK99" s="27" t="s">
        <v>1025</v>
      </c>
      <c r="AL99" s="27" t="s">
        <v>146</v>
      </c>
      <c r="AM99" s="27" t="s">
        <v>108</v>
      </c>
      <c r="AN99" s="37">
        <f>MIN(casesCPPM[[#This Row],[Manufacture Date]:[Installation Date]])</f>
        <v>46078</v>
      </c>
      <c r="AO99" s="27">
        <f>IF(AND((casesCPPM[[#This Row],[Created On]]-casesCPPM[[#This Row],[Oldest Date]])&gt;90,casesCPPM[[#This Row],[Oldest Date]]&lt;&gt;""),0,casesCPPM[[#This Row],[Quantity]])</f>
        <v>20</v>
      </c>
      <c r="AP99" s="27" t="str">
        <f>IF(casesCPPM[[#This Row],[Brand]]="","",IF(casesCPPM[[#This Row],[Brand]]&lt;&gt;"Falcon",casesCPPM[[#This Row],[Brand]],IF(casesCPPM[[#This Row],[Category]]&lt;&gt;"Dctl",casesCPPM[[#This Row],[Brand]]&amp;" - "&amp;casesCPPM[[#This Row],[Category]],casesCPPM[[#This Row],[Brand]]&amp;" - Closer")))</f>
        <v>Steelcraft</v>
      </c>
      <c r="AQ9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9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9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9" s="27" t="str">
        <f>TEXT(casesCPPM[[#This Row],[Created On]],"yyyy / mm")</f>
        <v>2026 / 02</v>
      </c>
      <c r="AU99" s="27" t="str">
        <f>casesCPPM[[#This Row],[Interaction Type]]</f>
        <v>Return / Replace / Scrap</v>
      </c>
      <c r="AV9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9" s="27" t="str" cm="1">
        <f t="array" ref="AW99">IF(NOT(ISERROR(FIND("Reader",casesCPPM[[#This Row],[Series4]]))),"Reader",IF(SUMPRODUCT(--ISNUMBER(SEARCH({"card","credential","ibutton"},casesCPPM[[#This Row],[Series4]])))&gt;0,"Card","Unknown"))</f>
        <v>Unknown</v>
      </c>
    </row>
    <row r="100" spans="1:49" hidden="1" x14ac:dyDescent="0.25">
      <c r="A100" s="26">
        <v>46078.407476851899</v>
      </c>
      <c r="B100" s="27" t="s">
        <v>1438</v>
      </c>
      <c r="C100" s="27" t="s">
        <v>87</v>
      </c>
      <c r="D100" s="27" t="s">
        <v>88</v>
      </c>
      <c r="E100" s="27" t="s">
        <v>285</v>
      </c>
      <c r="F100" s="27"/>
      <c r="G100" s="27"/>
      <c r="H100" s="27" t="s">
        <v>22</v>
      </c>
      <c r="I100" s="27" t="s">
        <v>124</v>
      </c>
      <c r="J100" s="27" t="s">
        <v>1439</v>
      </c>
      <c r="K100" s="27" t="s">
        <v>30</v>
      </c>
      <c r="L100" s="27" t="s">
        <v>1440</v>
      </c>
      <c r="M100" s="27" t="s">
        <v>1441</v>
      </c>
      <c r="N100" s="28" t="s">
        <v>1442</v>
      </c>
      <c r="O100" s="27" t="s">
        <v>1443</v>
      </c>
      <c r="P100" s="27" t="s">
        <v>1444</v>
      </c>
      <c r="Q100" s="28">
        <v>1</v>
      </c>
      <c r="R100" s="27" t="s">
        <v>22</v>
      </c>
      <c r="S100" s="27" t="s">
        <v>124</v>
      </c>
      <c r="T100" s="27" t="s">
        <v>1439</v>
      </c>
      <c r="U100" s="27" t="s">
        <v>30</v>
      </c>
      <c r="V100" s="27">
        <v>1</v>
      </c>
      <c r="W100" s="27" t="s">
        <v>143</v>
      </c>
      <c r="X100" s="27" t="s">
        <v>144</v>
      </c>
      <c r="Y100" s="27"/>
      <c r="Z100" s="27" t="s">
        <v>285</v>
      </c>
      <c r="AA100" s="27"/>
      <c r="AB100" s="27" t="s">
        <v>1445</v>
      </c>
      <c r="AC100" s="28"/>
      <c r="AD100" s="27"/>
      <c r="AE100" s="37"/>
      <c r="AF100" s="37"/>
      <c r="AG100" s="37">
        <v>46078</v>
      </c>
      <c r="AH100" s="27"/>
      <c r="AI100" s="27" t="s">
        <v>104</v>
      </c>
      <c r="AJ100" s="27" t="s">
        <v>105</v>
      </c>
      <c r="AK100" s="27" t="s">
        <v>1025</v>
      </c>
      <c r="AL100" s="27" t="s">
        <v>146</v>
      </c>
      <c r="AM100" s="27" t="s">
        <v>108</v>
      </c>
      <c r="AN100" s="37">
        <f>MIN(casesCPPM[[#This Row],[Manufacture Date]:[Installation Date]])</f>
        <v>46078</v>
      </c>
      <c r="AO100" s="27">
        <f>IF(AND((casesCPPM[[#This Row],[Created On]]-casesCPPM[[#This Row],[Oldest Date]])&gt;90,casesCPPM[[#This Row],[Oldest Date]]&lt;&gt;""),0,casesCPPM[[#This Row],[Quantity]])</f>
        <v>1</v>
      </c>
      <c r="AP100" s="27" t="str">
        <f>IF(casesCPPM[[#This Row],[Brand]]="","",IF(casesCPPM[[#This Row],[Brand]]&lt;&gt;"Falcon",casesCPPM[[#This Row],[Brand]],IF(casesCPPM[[#This Row],[Category]]&lt;&gt;"Dctl",casesCPPM[[#This Row],[Brand]]&amp;" - "&amp;casesCPPM[[#This Row],[Category]],casesCPPM[[#This Row],[Brand]]&amp;" - Closer")))</f>
        <v>Steelcraft</v>
      </c>
      <c r="AQ10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Customer lost/damaged</v>
      </c>
      <c r="AR10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Customer lost</v>
      </c>
      <c r="AS10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0" s="27" t="str">
        <f>TEXT(casesCPPM[[#This Row],[Created On]],"yyyy / mm")</f>
        <v>2026 / 02</v>
      </c>
      <c r="AU100" s="27" t="str">
        <f>casesCPPM[[#This Row],[Interaction Type]]</f>
        <v>Return / Replace / Scrap</v>
      </c>
      <c r="AV10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0" s="27" t="str" cm="1">
        <f t="array" ref="AW100">IF(NOT(ISERROR(FIND("Reader",casesCPPM[[#This Row],[Series4]]))),"Reader",IF(SUMPRODUCT(--ISNUMBER(SEARCH({"card","credential","ibutton"},casesCPPM[[#This Row],[Series4]])))&gt;0,"Card","Unknown"))</f>
        <v>Unknown</v>
      </c>
    </row>
    <row r="101" spans="1:49" hidden="1" x14ac:dyDescent="0.25">
      <c r="A101" s="26">
        <v>46078.510439814803</v>
      </c>
      <c r="B101" s="27" t="s">
        <v>1453</v>
      </c>
      <c r="C101" s="27" t="s">
        <v>87</v>
      </c>
      <c r="D101" s="27" t="s">
        <v>88</v>
      </c>
      <c r="E101" s="27" t="s">
        <v>285</v>
      </c>
      <c r="F101" s="27"/>
      <c r="G101" s="27"/>
      <c r="H101" s="27" t="s">
        <v>14</v>
      </c>
      <c r="I101" s="27" t="s">
        <v>182</v>
      </c>
      <c r="J101" s="27" t="s">
        <v>183</v>
      </c>
      <c r="K101" s="27" t="s">
        <v>34</v>
      </c>
      <c r="L101" s="27" t="s">
        <v>1454</v>
      </c>
      <c r="M101" s="27" t="s">
        <v>1455</v>
      </c>
      <c r="N101" s="28" t="s">
        <v>1456</v>
      </c>
      <c r="O101" s="27" t="s">
        <v>1457</v>
      </c>
      <c r="P101" s="27" t="s">
        <v>1456</v>
      </c>
      <c r="Q101" s="28">
        <v>2</v>
      </c>
      <c r="R101" s="27" t="s">
        <v>14</v>
      </c>
      <c r="S101" s="27" t="s">
        <v>182</v>
      </c>
      <c r="T101" s="27" t="s">
        <v>183</v>
      </c>
      <c r="U101" s="27" t="s">
        <v>34</v>
      </c>
      <c r="V101" s="27">
        <v>1</v>
      </c>
      <c r="W101" s="27" t="s">
        <v>300</v>
      </c>
      <c r="X101" s="27" t="s">
        <v>301</v>
      </c>
      <c r="Y101" s="27"/>
      <c r="Z101" s="27" t="s">
        <v>296</v>
      </c>
      <c r="AA101" s="27"/>
      <c r="AB101" s="27" t="s">
        <v>1458</v>
      </c>
      <c r="AC101" s="28" t="s">
        <v>761</v>
      </c>
      <c r="AD101" s="27"/>
      <c r="AE101" s="37"/>
      <c r="AF101" s="37">
        <v>46056.791666666701</v>
      </c>
      <c r="AG101" s="37"/>
      <c r="AH101" s="27"/>
      <c r="AI101" s="27" t="s">
        <v>104</v>
      </c>
      <c r="AJ101" s="27" t="s">
        <v>105</v>
      </c>
      <c r="AK101" s="27" t="s">
        <v>751</v>
      </c>
      <c r="AL101" s="27" t="s">
        <v>192</v>
      </c>
      <c r="AM101" s="27" t="s">
        <v>108</v>
      </c>
      <c r="AN101" s="37">
        <f>MIN(casesCPPM[[#This Row],[Manufacture Date]:[Installation Date]])</f>
        <v>46056.791666666701</v>
      </c>
      <c r="AO101" s="27">
        <f>IF(AND((casesCPPM[[#This Row],[Created On]]-casesCPPM[[#This Row],[Oldest Date]])&gt;90,casesCPPM[[#This Row],[Oldest Date]]&lt;&gt;""),0,casesCPPM[[#This Row],[Quantity]])</f>
        <v>1</v>
      </c>
      <c r="AP101" s="27" t="str">
        <f>IF(casesCPPM[[#This Row],[Brand]]="","",IF(casesCPPM[[#This Row],[Brand]]&lt;&gt;"Falcon",casesCPPM[[#This Row],[Brand]],IF(casesCPPM[[#This Row],[Category]]&lt;&gt;"Dctl",casesCPPM[[#This Row],[Brand]]&amp;" - "&amp;casesCPPM[[#This Row],[Category]],casesCPPM[[#This Row],[Brand]]&amp;" - Closer")))</f>
        <v>Lcn</v>
      </c>
      <c r="AQ10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10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10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1" s="27" t="str">
        <f>TEXT(casesCPPM[[#This Row],[Created On]],"yyyy / mm")</f>
        <v>2026 / 02</v>
      </c>
      <c r="AU101" s="27" t="str">
        <f>casesCPPM[[#This Row],[Interaction Type]]</f>
        <v>Return / Replace / Scrap</v>
      </c>
      <c r="AV10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1" s="27" t="str" cm="1">
        <f t="array" ref="AW101">IF(NOT(ISERROR(FIND("Reader",casesCPPM[[#This Row],[Series4]]))),"Reader",IF(SUMPRODUCT(--ISNUMBER(SEARCH({"card","credential","ibutton"},casesCPPM[[#This Row],[Series4]])))&gt;0,"Card","Unknown"))</f>
        <v>Unknown</v>
      </c>
    </row>
    <row r="102" spans="1:49" hidden="1" x14ac:dyDescent="0.25">
      <c r="A102" s="26">
        <v>46078.534861111097</v>
      </c>
      <c r="B102" s="27" t="s">
        <v>1467</v>
      </c>
      <c r="C102" s="27" t="s">
        <v>87</v>
      </c>
      <c r="D102" s="27" t="s">
        <v>88</v>
      </c>
      <c r="E102" s="27" t="s">
        <v>285</v>
      </c>
      <c r="F102" s="27"/>
      <c r="G102" s="27"/>
      <c r="H102" s="27" t="s">
        <v>22</v>
      </c>
      <c r="I102" s="27" t="s">
        <v>124</v>
      </c>
      <c r="J102" s="27" t="s">
        <v>125</v>
      </c>
      <c r="K102" s="27" t="s">
        <v>30</v>
      </c>
      <c r="L102" s="27" t="s">
        <v>1468</v>
      </c>
      <c r="M102" s="27" t="s">
        <v>1336</v>
      </c>
      <c r="N102" s="28" t="s">
        <v>1469</v>
      </c>
      <c r="O102" s="27" t="s">
        <v>1470</v>
      </c>
      <c r="P102" s="27" t="s">
        <v>1471</v>
      </c>
      <c r="Q102" s="28"/>
      <c r="R102" s="27" t="s">
        <v>22</v>
      </c>
      <c r="S102" s="27" t="s">
        <v>124</v>
      </c>
      <c r="T102" s="27" t="s">
        <v>125</v>
      </c>
      <c r="U102" s="27" t="s">
        <v>30</v>
      </c>
      <c r="V102" s="27">
        <v>1</v>
      </c>
      <c r="W102" s="27" t="s">
        <v>294</v>
      </c>
      <c r="X102" s="27" t="s">
        <v>1472</v>
      </c>
      <c r="Y102" s="27"/>
      <c r="Z102" s="27" t="s">
        <v>101</v>
      </c>
      <c r="AA102" s="27"/>
      <c r="AB102" s="27"/>
      <c r="AC102" s="28"/>
      <c r="AD102" s="27"/>
      <c r="AE102" s="37"/>
      <c r="AF102" s="37"/>
      <c r="AG102" s="37">
        <v>46078</v>
      </c>
      <c r="AH102" s="27"/>
      <c r="AI102" s="27" t="s">
        <v>204</v>
      </c>
      <c r="AJ102" s="27" t="s">
        <v>105</v>
      </c>
      <c r="AK102" s="27" t="s">
        <v>1025</v>
      </c>
      <c r="AL102" s="27" t="s">
        <v>146</v>
      </c>
      <c r="AM102" s="27" t="s">
        <v>108</v>
      </c>
      <c r="AN102" s="37">
        <f>MIN(casesCPPM[[#This Row],[Manufacture Date]:[Installation Date]])</f>
        <v>46078</v>
      </c>
      <c r="AO102" s="27">
        <f>IF(AND((casesCPPM[[#This Row],[Created On]]-casesCPPM[[#This Row],[Oldest Date]])&gt;90,casesCPPM[[#This Row],[Oldest Date]]&lt;&gt;""),0,casesCPPM[[#This Row],[Quantity]])</f>
        <v>1</v>
      </c>
      <c r="AP102" s="27" t="str">
        <f>IF(casesCPPM[[#This Row],[Brand]]="","",IF(casesCPPM[[#This Row],[Brand]]&lt;&gt;"Falcon",casesCPPM[[#This Row],[Brand]],IF(casesCPPM[[#This Row],[Category]]&lt;&gt;"Dctl",casesCPPM[[#This Row],[Brand]]&amp;" - "&amp;casesCPPM[[#This Row],[Category]],casesCPPM[[#This Row],[Brand]]&amp;" - Closer")))</f>
        <v>Steelcraft</v>
      </c>
      <c r="AQ10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10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 Concealed</v>
      </c>
      <c r="AS10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2" s="27" t="str">
        <f>TEXT(casesCPPM[[#This Row],[Created On]],"yyyy / mm")</f>
        <v>2026 / 02</v>
      </c>
      <c r="AU102" s="27" t="str">
        <f>casesCPPM[[#This Row],[Interaction Type]]</f>
        <v>Return / Replace / Scrap</v>
      </c>
      <c r="AV10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2" s="27" t="str" cm="1">
        <f t="array" ref="AW102">IF(NOT(ISERROR(FIND("Reader",casesCPPM[[#This Row],[Series4]]))),"Reader",IF(SUMPRODUCT(--ISNUMBER(SEARCH({"card","credential","ibutton"},casesCPPM[[#This Row],[Series4]])))&gt;0,"Card","Unknown"))</f>
        <v>Unknown</v>
      </c>
    </row>
    <row r="103" spans="1:49" hidden="1" x14ac:dyDescent="0.25">
      <c r="A103" s="26">
        <v>46078.594849537003</v>
      </c>
      <c r="B103" s="27" t="s">
        <v>1473</v>
      </c>
      <c r="C103" s="27" t="s">
        <v>87</v>
      </c>
      <c r="D103" s="27" t="s">
        <v>88</v>
      </c>
      <c r="E103" s="27" t="s">
        <v>110</v>
      </c>
      <c r="F103" s="27"/>
      <c r="G103" s="27"/>
      <c r="H103" s="27" t="s">
        <v>22</v>
      </c>
      <c r="I103" s="27" t="s">
        <v>124</v>
      </c>
      <c r="J103" s="27" t="s">
        <v>125</v>
      </c>
      <c r="K103" s="27" t="s">
        <v>30</v>
      </c>
      <c r="L103" s="27" t="s">
        <v>1474</v>
      </c>
      <c r="M103" s="27" t="s">
        <v>1336</v>
      </c>
      <c r="N103" s="28" t="s">
        <v>1475</v>
      </c>
      <c r="O103" s="27" t="s">
        <v>1476</v>
      </c>
      <c r="P103" s="27" t="s">
        <v>1477</v>
      </c>
      <c r="Q103" s="28"/>
      <c r="R103" s="27" t="s">
        <v>22</v>
      </c>
      <c r="S103" s="27" t="s">
        <v>124</v>
      </c>
      <c r="T103" s="27" t="s">
        <v>125</v>
      </c>
      <c r="U103" s="27" t="s">
        <v>30</v>
      </c>
      <c r="V103" s="27">
        <v>1</v>
      </c>
      <c r="W103" s="27" t="s">
        <v>811</v>
      </c>
      <c r="X103" s="27" t="s">
        <v>1478</v>
      </c>
      <c r="Y103" s="27"/>
      <c r="Z103" s="27" t="s">
        <v>101</v>
      </c>
      <c r="AA103" s="27"/>
      <c r="AB103" s="27"/>
      <c r="AC103" s="28"/>
      <c r="AD103" s="27"/>
      <c r="AE103" s="37"/>
      <c r="AF103" s="37"/>
      <c r="AG103" s="37">
        <v>46078</v>
      </c>
      <c r="AH103" s="27"/>
      <c r="AI103" s="27" t="s">
        <v>204</v>
      </c>
      <c r="AJ103" s="27" t="s">
        <v>105</v>
      </c>
      <c r="AK103" s="27" t="s">
        <v>1025</v>
      </c>
      <c r="AL103" s="27" t="s">
        <v>1025</v>
      </c>
      <c r="AM103" s="27" t="s">
        <v>108</v>
      </c>
      <c r="AN103" s="37">
        <f>MIN(casesCPPM[[#This Row],[Manufacture Date]:[Installation Date]])</f>
        <v>46078</v>
      </c>
      <c r="AO103" s="27">
        <f>IF(AND((casesCPPM[[#This Row],[Created On]]-casesCPPM[[#This Row],[Oldest Date]])&gt;90,casesCPPM[[#This Row],[Oldest Date]]&lt;&gt;""),0,casesCPPM[[#This Row],[Quantity]])</f>
        <v>1</v>
      </c>
      <c r="AP103" s="27" t="str">
        <f>IF(casesCPPM[[#This Row],[Brand]]="","",IF(casesCPPM[[#This Row],[Brand]]&lt;&gt;"Falcon",casesCPPM[[#This Row],[Brand]],IF(casesCPPM[[#This Row],[Category]]&lt;&gt;"Dctl",casesCPPM[[#This Row],[Brand]]&amp;" - "&amp;casesCPPM[[#This Row],[Category]],casesCPPM[[#This Row],[Brand]]&amp;" - Closer")))</f>
        <v>Steelcraft</v>
      </c>
      <c r="AQ10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10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Series</v>
      </c>
      <c r="AS10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3" s="27" t="str">
        <f>TEXT(casesCPPM[[#This Row],[Created On]],"yyyy / mm")</f>
        <v>2026 / 02</v>
      </c>
      <c r="AU103" s="27" t="str">
        <f>casesCPPM[[#This Row],[Interaction Type]]</f>
        <v>Return / Replace / Scrap</v>
      </c>
      <c r="AV10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3" s="27" t="str" cm="1">
        <f t="array" ref="AW103">IF(NOT(ISERROR(FIND("Reader",casesCPPM[[#This Row],[Series4]]))),"Reader",IF(SUMPRODUCT(--ISNUMBER(SEARCH({"card","credential","ibutton"},casesCPPM[[#This Row],[Series4]])))&gt;0,"Card","Unknown"))</f>
        <v>Unknown</v>
      </c>
    </row>
    <row r="104" spans="1:49" hidden="1" x14ac:dyDescent="0.25">
      <c r="A104" s="26">
        <v>46078.612951388903</v>
      </c>
      <c r="B104" s="27" t="s">
        <v>1479</v>
      </c>
      <c r="C104" s="27" t="s">
        <v>87</v>
      </c>
      <c r="D104" s="27" t="s">
        <v>88</v>
      </c>
      <c r="E104" s="27" t="s">
        <v>110</v>
      </c>
      <c r="F104" s="27"/>
      <c r="G104" s="27"/>
      <c r="H104" s="27" t="s">
        <v>22</v>
      </c>
      <c r="I104" s="27" t="s">
        <v>124</v>
      </c>
      <c r="J104" s="27" t="s">
        <v>125</v>
      </c>
      <c r="K104" s="27" t="s">
        <v>30</v>
      </c>
      <c r="L104" s="27" t="s">
        <v>1480</v>
      </c>
      <c r="M104" s="27" t="s">
        <v>1481</v>
      </c>
      <c r="N104" s="28" t="s">
        <v>1482</v>
      </c>
      <c r="O104" s="27" t="s">
        <v>1483</v>
      </c>
      <c r="P104" s="27" t="s">
        <v>1484</v>
      </c>
      <c r="Q104" s="28">
        <v>20</v>
      </c>
      <c r="R104" s="27" t="s">
        <v>22</v>
      </c>
      <c r="S104" s="27" t="s">
        <v>124</v>
      </c>
      <c r="T104" s="27" t="s">
        <v>125</v>
      </c>
      <c r="U104" s="27" t="s">
        <v>30</v>
      </c>
      <c r="V104" s="27">
        <v>1</v>
      </c>
      <c r="W104" s="27" t="s">
        <v>811</v>
      </c>
      <c r="X104" s="27" t="s">
        <v>132</v>
      </c>
      <c r="Y104" s="27"/>
      <c r="Z104" s="27" t="s">
        <v>101</v>
      </c>
      <c r="AA104" s="27"/>
      <c r="AB104" s="27" t="s">
        <v>1485</v>
      </c>
      <c r="AC104" s="28"/>
      <c r="AD104" s="27"/>
      <c r="AE104" s="37"/>
      <c r="AF104" s="37"/>
      <c r="AG104" s="37">
        <v>46078</v>
      </c>
      <c r="AH104" s="27"/>
      <c r="AI104" s="27" t="s">
        <v>104</v>
      </c>
      <c r="AJ104" s="27" t="s">
        <v>105</v>
      </c>
      <c r="AK104" s="27" t="s">
        <v>1025</v>
      </c>
      <c r="AL104" s="27" t="s">
        <v>146</v>
      </c>
      <c r="AM104" s="27" t="s">
        <v>108</v>
      </c>
      <c r="AN104" s="37">
        <f>MIN(casesCPPM[[#This Row],[Manufacture Date]:[Installation Date]])</f>
        <v>46078</v>
      </c>
      <c r="AO104" s="27">
        <f>IF(AND((casesCPPM[[#This Row],[Created On]]-casesCPPM[[#This Row],[Oldest Date]])&gt;90,casesCPPM[[#This Row],[Oldest Date]]&lt;&gt;""),0,casesCPPM[[#This Row],[Quantity]])</f>
        <v>1</v>
      </c>
      <c r="AP104" s="27" t="str">
        <f>IF(casesCPPM[[#This Row],[Brand]]="","",IF(casesCPPM[[#This Row],[Brand]]&lt;&gt;"Falcon",casesCPPM[[#This Row],[Brand]],IF(casesCPPM[[#This Row],[Category]]&lt;&gt;"Dctl",casesCPPM[[#This Row],[Brand]]&amp;" - "&amp;casesCPPM[[#This Row],[Category]],casesCPPM[[#This Row],[Brand]]&amp;" - Closer")))</f>
        <v>Steelcraft</v>
      </c>
      <c r="AQ10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10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Series</v>
      </c>
      <c r="AS10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4" s="27" t="str">
        <f>TEXT(casesCPPM[[#This Row],[Created On]],"yyyy / mm")</f>
        <v>2026 / 02</v>
      </c>
      <c r="AU104" s="27" t="str">
        <f>casesCPPM[[#This Row],[Interaction Type]]</f>
        <v>Return / Replace / Scrap</v>
      </c>
      <c r="AV10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4" s="27" t="str" cm="1">
        <f t="array" ref="AW104">IF(NOT(ISERROR(FIND("Reader",casesCPPM[[#This Row],[Series4]]))),"Reader",IF(SUMPRODUCT(--ISNUMBER(SEARCH({"card","credential","ibutton"},casesCPPM[[#This Row],[Series4]])))&gt;0,"Card","Unknown"))</f>
        <v>Unknown</v>
      </c>
    </row>
    <row r="105" spans="1:49" hidden="1" x14ac:dyDescent="0.25">
      <c r="A105" s="26">
        <v>46078.646805555603</v>
      </c>
      <c r="B105" s="27" t="s">
        <v>1486</v>
      </c>
      <c r="C105" s="27" t="s">
        <v>87</v>
      </c>
      <c r="D105" s="27" t="s">
        <v>88</v>
      </c>
      <c r="E105" s="27" t="s">
        <v>110</v>
      </c>
      <c r="F105" s="27"/>
      <c r="G105" s="27"/>
      <c r="H105" s="27" t="s">
        <v>22</v>
      </c>
      <c r="I105" s="27" t="s">
        <v>124</v>
      </c>
      <c r="J105" s="27" t="s">
        <v>1018</v>
      </c>
      <c r="K105" s="27" t="s">
        <v>30</v>
      </c>
      <c r="L105" s="27" t="s">
        <v>1487</v>
      </c>
      <c r="M105" s="27" t="s">
        <v>1323</v>
      </c>
      <c r="N105" s="28" t="s">
        <v>1488</v>
      </c>
      <c r="O105" s="27" t="s">
        <v>1489</v>
      </c>
      <c r="P105" s="27" t="s">
        <v>1490</v>
      </c>
      <c r="Q105" s="28">
        <v>8</v>
      </c>
      <c r="R105" s="27" t="s">
        <v>22</v>
      </c>
      <c r="S105" s="27" t="s">
        <v>124</v>
      </c>
      <c r="T105" s="27" t="s">
        <v>1018</v>
      </c>
      <c r="U105" s="27" t="s">
        <v>30</v>
      </c>
      <c r="V105" s="27">
        <v>1</v>
      </c>
      <c r="W105" s="27" t="s">
        <v>811</v>
      </c>
      <c r="X105" s="27" t="s">
        <v>1491</v>
      </c>
      <c r="Y105" s="27"/>
      <c r="Z105" s="27" t="s">
        <v>101</v>
      </c>
      <c r="AA105" s="27"/>
      <c r="AB105" s="27" t="s">
        <v>1492</v>
      </c>
      <c r="AC105" s="28"/>
      <c r="AD105" s="27"/>
      <c r="AE105" s="37"/>
      <c r="AF105" s="37"/>
      <c r="AG105" s="37">
        <v>46078</v>
      </c>
      <c r="AH105" s="27"/>
      <c r="AI105" s="27" t="s">
        <v>104</v>
      </c>
      <c r="AJ105" s="27" t="s">
        <v>105</v>
      </c>
      <c r="AK105" s="27" t="s">
        <v>1025</v>
      </c>
      <c r="AL105" s="27" t="s">
        <v>146</v>
      </c>
      <c r="AM105" s="27" t="s">
        <v>108</v>
      </c>
      <c r="AN105" s="37">
        <f>MIN(casesCPPM[[#This Row],[Manufacture Date]:[Installation Date]])</f>
        <v>46078</v>
      </c>
      <c r="AO105" s="27">
        <f>IF(AND((casesCPPM[[#This Row],[Created On]]-casesCPPM[[#This Row],[Oldest Date]])&gt;90,casesCPPM[[#This Row],[Oldest Date]]&lt;&gt;""),0,casesCPPM[[#This Row],[Quantity]])</f>
        <v>1</v>
      </c>
      <c r="AP105" s="27" t="str">
        <f>IF(casesCPPM[[#This Row],[Brand]]="","",IF(casesCPPM[[#This Row],[Brand]]&lt;&gt;"Falcon",casesCPPM[[#This Row],[Brand]],IF(casesCPPM[[#This Row],[Category]]&lt;&gt;"Dctl",casesCPPM[[#This Row],[Brand]]&amp;" - "&amp;casesCPPM[[#This Row],[Category]],casesCPPM[[#This Row],[Brand]]&amp;" - Closer")))</f>
        <v>Steelcraft</v>
      </c>
      <c r="AQ10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10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Frame Size Height</v>
      </c>
      <c r="AS10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5" s="27" t="str">
        <f>TEXT(casesCPPM[[#This Row],[Created On]],"yyyy / mm")</f>
        <v>2026 / 02</v>
      </c>
      <c r="AU105" s="27" t="str">
        <f>casesCPPM[[#This Row],[Interaction Type]]</f>
        <v>Return / Replace / Scrap</v>
      </c>
      <c r="AV10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5" s="27" t="str" cm="1">
        <f t="array" ref="AW105">IF(NOT(ISERROR(FIND("Reader",casesCPPM[[#This Row],[Series4]]))),"Reader",IF(SUMPRODUCT(--ISNUMBER(SEARCH({"card","credential","ibutton"},casesCPPM[[#This Row],[Series4]])))&gt;0,"Card","Unknown"))</f>
        <v>Unknown</v>
      </c>
    </row>
    <row r="106" spans="1:49" hidden="1" x14ac:dyDescent="0.25">
      <c r="A106" s="26">
        <v>46078.668414351901</v>
      </c>
      <c r="B106" s="27" t="s">
        <v>1500</v>
      </c>
      <c r="C106" s="27" t="s">
        <v>87</v>
      </c>
      <c r="D106" s="27" t="s">
        <v>88</v>
      </c>
      <c r="E106" s="27" t="s">
        <v>89</v>
      </c>
      <c r="F106" s="27"/>
      <c r="G106" s="27" t="s">
        <v>168</v>
      </c>
      <c r="H106" s="27" t="s">
        <v>14</v>
      </c>
      <c r="I106" s="27" t="s">
        <v>182</v>
      </c>
      <c r="J106" s="27" t="s">
        <v>1212</v>
      </c>
      <c r="K106" s="27" t="s">
        <v>34</v>
      </c>
      <c r="L106" s="27" t="s">
        <v>1501</v>
      </c>
      <c r="M106" s="27" t="s">
        <v>1502</v>
      </c>
      <c r="N106" s="28" t="s">
        <v>1503</v>
      </c>
      <c r="O106" s="27" t="s">
        <v>1504</v>
      </c>
      <c r="P106" s="27" t="s">
        <v>1503</v>
      </c>
      <c r="Q106" s="28">
        <v>4</v>
      </c>
      <c r="R106" s="27" t="s">
        <v>14</v>
      </c>
      <c r="S106" s="27" t="s">
        <v>182</v>
      </c>
      <c r="T106" s="27" t="s">
        <v>1212</v>
      </c>
      <c r="U106" s="27" t="s">
        <v>34</v>
      </c>
      <c r="V106" s="27">
        <v>1</v>
      </c>
      <c r="W106" s="27" t="s">
        <v>714</v>
      </c>
      <c r="X106" s="27" t="s">
        <v>1505</v>
      </c>
      <c r="Y106" s="27"/>
      <c r="Z106" s="27" t="s">
        <v>101</v>
      </c>
      <c r="AA106" s="27"/>
      <c r="AB106" s="27" t="s">
        <v>1506</v>
      </c>
      <c r="AC106" s="28" t="s">
        <v>1507</v>
      </c>
      <c r="AD106" s="27"/>
      <c r="AE106" s="37"/>
      <c r="AF106" s="37">
        <v>45993.791666666701</v>
      </c>
      <c r="AG106" s="37"/>
      <c r="AH106" s="27"/>
      <c r="AI106" s="27" t="s">
        <v>178</v>
      </c>
      <c r="AJ106" s="27" t="s">
        <v>134</v>
      </c>
      <c r="AK106" s="27" t="s">
        <v>751</v>
      </c>
      <c r="AL106" s="27" t="s">
        <v>192</v>
      </c>
      <c r="AM106" s="27" t="s">
        <v>108</v>
      </c>
      <c r="AN106" s="37">
        <f>MIN(casesCPPM[[#This Row],[Manufacture Date]:[Installation Date]])</f>
        <v>45993.791666666701</v>
      </c>
      <c r="AO106" s="27">
        <f>IF(AND((casesCPPM[[#This Row],[Created On]]-casesCPPM[[#This Row],[Oldest Date]])&gt;90,casesCPPM[[#This Row],[Oldest Date]]&lt;&gt;""),0,casesCPPM[[#This Row],[Quantity]])</f>
        <v>1</v>
      </c>
      <c r="AP106" s="27" t="str">
        <f>IF(casesCPPM[[#This Row],[Brand]]="","",IF(casesCPPM[[#This Row],[Brand]]&lt;&gt;"Falcon",casesCPPM[[#This Row],[Brand]],IF(casesCPPM[[#This Row],[Category]]&lt;&gt;"Dctl",casesCPPM[[#This Row],[Brand]]&amp;" - "&amp;casesCPPM[[#This Row],[Category]],casesCPPM[[#This Row],[Brand]]&amp;" - Closer")))</f>
        <v>Lcn</v>
      </c>
      <c r="AQ10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10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Door Won't Hold Open</v>
      </c>
      <c r="AS10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6" s="27" t="str">
        <f>TEXT(casesCPPM[[#This Row],[Created On]],"yyyy / mm")</f>
        <v>2026 / 02</v>
      </c>
      <c r="AU106" s="27" t="str">
        <f>casesCPPM[[#This Row],[Interaction Type]]</f>
        <v>Return / Replace / Scrap</v>
      </c>
      <c r="AV10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6" s="27" t="str" cm="1">
        <f t="array" ref="AW106">IF(NOT(ISERROR(FIND("Reader",casesCPPM[[#This Row],[Series4]]))),"Reader",IF(SUMPRODUCT(--ISNUMBER(SEARCH({"card","credential","ibutton"},casesCPPM[[#This Row],[Series4]])))&gt;0,"Card","Unknown"))</f>
        <v>Unknown</v>
      </c>
    </row>
    <row r="107" spans="1:49" hidden="1" x14ac:dyDescent="0.25">
      <c r="A107" s="26">
        <v>46078.668414351901</v>
      </c>
      <c r="B107" s="27" t="s">
        <v>1500</v>
      </c>
      <c r="C107" s="27" t="s">
        <v>87</v>
      </c>
      <c r="D107" s="27" t="s">
        <v>88</v>
      </c>
      <c r="E107" s="27" t="s">
        <v>89</v>
      </c>
      <c r="F107" s="27"/>
      <c r="G107" s="27" t="s">
        <v>168</v>
      </c>
      <c r="H107" s="27" t="s">
        <v>14</v>
      </c>
      <c r="I107" s="27" t="s">
        <v>182</v>
      </c>
      <c r="J107" s="27" t="s">
        <v>1212</v>
      </c>
      <c r="K107" s="27" t="s">
        <v>34</v>
      </c>
      <c r="L107" s="27" t="s">
        <v>1501</v>
      </c>
      <c r="M107" s="27" t="s">
        <v>1502</v>
      </c>
      <c r="N107" s="28" t="s">
        <v>1503</v>
      </c>
      <c r="O107" s="27" t="s">
        <v>1504</v>
      </c>
      <c r="P107" s="27" t="s">
        <v>1503</v>
      </c>
      <c r="Q107" s="28">
        <v>3</v>
      </c>
      <c r="R107" s="27" t="s">
        <v>14</v>
      </c>
      <c r="S107" s="27" t="s">
        <v>182</v>
      </c>
      <c r="T107" s="27" t="s">
        <v>1212</v>
      </c>
      <c r="U107" s="27" t="s">
        <v>34</v>
      </c>
      <c r="V107" s="27">
        <v>1</v>
      </c>
      <c r="W107" s="27" t="s">
        <v>714</v>
      </c>
      <c r="X107" s="27" t="s">
        <v>1209</v>
      </c>
      <c r="Y107" s="27"/>
      <c r="Z107" s="27" t="s">
        <v>101</v>
      </c>
      <c r="AA107" s="27"/>
      <c r="AB107" s="27" t="s">
        <v>1508</v>
      </c>
      <c r="AC107" s="28" t="s">
        <v>1509</v>
      </c>
      <c r="AD107" s="27"/>
      <c r="AE107" s="37"/>
      <c r="AF107" s="37">
        <v>45993.791666666701</v>
      </c>
      <c r="AG107" s="37"/>
      <c r="AH107" s="27"/>
      <c r="AI107" s="27" t="s">
        <v>104</v>
      </c>
      <c r="AJ107" s="27" t="s">
        <v>134</v>
      </c>
      <c r="AK107" s="27" t="s">
        <v>751</v>
      </c>
      <c r="AL107" s="27" t="s">
        <v>192</v>
      </c>
      <c r="AM107" s="27" t="s">
        <v>108</v>
      </c>
      <c r="AN107" s="37">
        <f>MIN(casesCPPM[[#This Row],[Manufacture Date]:[Installation Date]])</f>
        <v>45993.791666666701</v>
      </c>
      <c r="AO107" s="27">
        <f>IF(AND((casesCPPM[[#This Row],[Created On]]-casesCPPM[[#This Row],[Oldest Date]])&gt;90,casesCPPM[[#This Row],[Oldest Date]]&lt;&gt;""),0,casesCPPM[[#This Row],[Quantity]])</f>
        <v>1</v>
      </c>
      <c r="AP107" s="27" t="str">
        <f>IF(casesCPPM[[#This Row],[Brand]]="","",IF(casesCPPM[[#This Row],[Brand]]&lt;&gt;"Falcon",casesCPPM[[#This Row],[Brand]],IF(casesCPPM[[#This Row],[Category]]&lt;&gt;"Dctl",casesCPPM[[#This Row],[Brand]]&amp;" - "&amp;casesCPPM[[#This Row],[Category]],casesCPPM[[#This Row],[Brand]]&amp;" - Closer")))</f>
        <v>Lcn</v>
      </c>
      <c r="AQ10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10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10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7" s="27" t="str">
        <f>TEXT(casesCPPM[[#This Row],[Created On]],"yyyy / mm")</f>
        <v>2026 / 02</v>
      </c>
      <c r="AU107" s="27" t="str">
        <f>casesCPPM[[#This Row],[Interaction Type]]</f>
        <v>Return / Replace / Scrap</v>
      </c>
      <c r="AV10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7" s="27" t="str" cm="1">
        <f t="array" ref="AW107">IF(NOT(ISERROR(FIND("Reader",casesCPPM[[#This Row],[Series4]]))),"Reader",IF(SUMPRODUCT(--ISNUMBER(SEARCH({"card","credential","ibutton"},casesCPPM[[#This Row],[Series4]])))&gt;0,"Card","Unknown"))</f>
        <v>Unknown</v>
      </c>
    </row>
    <row r="108" spans="1:49" hidden="1" x14ac:dyDescent="0.25">
      <c r="A108" s="26">
        <v>46079.505162037</v>
      </c>
      <c r="B108" s="27" t="s">
        <v>1517</v>
      </c>
      <c r="C108" s="27" t="s">
        <v>87</v>
      </c>
      <c r="D108" s="27" t="s">
        <v>88</v>
      </c>
      <c r="E108" s="27" t="s">
        <v>89</v>
      </c>
      <c r="F108" s="27"/>
      <c r="G108" s="27" t="s">
        <v>168</v>
      </c>
      <c r="H108" s="27" t="s">
        <v>14</v>
      </c>
      <c r="I108" s="27" t="s">
        <v>182</v>
      </c>
      <c r="J108" s="27" t="s">
        <v>1518</v>
      </c>
      <c r="K108" s="27" t="s">
        <v>34</v>
      </c>
      <c r="L108" s="27" t="s">
        <v>1519</v>
      </c>
      <c r="M108" s="27" t="s">
        <v>1520</v>
      </c>
      <c r="N108" s="28" t="s">
        <v>1521</v>
      </c>
      <c r="O108" s="27" t="s">
        <v>1522</v>
      </c>
      <c r="P108" s="27" t="s">
        <v>1521</v>
      </c>
      <c r="Q108" s="28">
        <v>1</v>
      </c>
      <c r="R108" s="27" t="s">
        <v>14</v>
      </c>
      <c r="S108" s="27" t="s">
        <v>182</v>
      </c>
      <c r="T108" s="27" t="s">
        <v>1518</v>
      </c>
      <c r="U108" s="27" t="s">
        <v>34</v>
      </c>
      <c r="V108" s="27">
        <v>1</v>
      </c>
      <c r="W108" s="27" t="s">
        <v>714</v>
      </c>
      <c r="X108" s="27" t="s">
        <v>1209</v>
      </c>
      <c r="Y108" s="27"/>
      <c r="Z108" s="27" t="s">
        <v>101</v>
      </c>
      <c r="AA108" s="27"/>
      <c r="AB108" s="27" t="s">
        <v>1523</v>
      </c>
      <c r="AC108" s="28" t="s">
        <v>1524</v>
      </c>
      <c r="AD108" s="27"/>
      <c r="AE108" s="37"/>
      <c r="AF108" s="37">
        <v>45742.833333333299</v>
      </c>
      <c r="AG108" s="37"/>
      <c r="AH108" s="27"/>
      <c r="AI108" s="27" t="s">
        <v>104</v>
      </c>
      <c r="AJ108" s="27" t="s">
        <v>105</v>
      </c>
      <c r="AK108" s="27" t="s">
        <v>106</v>
      </c>
      <c r="AL108" s="27" t="s">
        <v>192</v>
      </c>
      <c r="AM108" s="27" t="s">
        <v>108</v>
      </c>
      <c r="AN108" s="37">
        <f>MIN(casesCPPM[[#This Row],[Manufacture Date]:[Installation Date]])</f>
        <v>45742.833333333299</v>
      </c>
      <c r="AO108" s="27">
        <f>IF(AND((casesCPPM[[#This Row],[Created On]]-casesCPPM[[#This Row],[Oldest Date]])&gt;90,casesCPPM[[#This Row],[Oldest Date]]&lt;&gt;""),0,casesCPPM[[#This Row],[Quantity]])</f>
        <v>0</v>
      </c>
      <c r="AP108" s="27" t="str">
        <f>IF(casesCPPM[[#This Row],[Brand]]="","",IF(casesCPPM[[#This Row],[Brand]]&lt;&gt;"Falcon",casesCPPM[[#This Row],[Brand]],IF(casesCPPM[[#This Row],[Category]]&lt;&gt;"Dctl",casesCPPM[[#This Row],[Brand]]&amp;" - "&amp;casesCPPM[[#This Row],[Category]],casesCPPM[[#This Row],[Brand]]&amp;" - Closer")))</f>
        <v>Lcn</v>
      </c>
      <c r="AQ10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10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10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8" s="27" t="str">
        <f>TEXT(casesCPPM[[#This Row],[Created On]],"yyyy / mm")</f>
        <v>2026 / 02</v>
      </c>
      <c r="AU108" s="27" t="str">
        <f>casesCPPM[[#This Row],[Interaction Type]]</f>
        <v>Return / Replace / Scrap</v>
      </c>
      <c r="AV10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8" s="27" t="str" cm="1">
        <f t="array" ref="AW108">IF(NOT(ISERROR(FIND("Reader",casesCPPM[[#This Row],[Series4]]))),"Reader",IF(SUMPRODUCT(--ISNUMBER(SEARCH({"card","credential","ibutton"},casesCPPM[[#This Row],[Series4]])))&gt;0,"Card","Unknown"))</f>
        <v>Unknown</v>
      </c>
    </row>
    <row r="109" spans="1:49" hidden="1" x14ac:dyDescent="0.25">
      <c r="A109" s="26">
        <v>46079.524456018502</v>
      </c>
      <c r="B109" s="27" t="s">
        <v>1525</v>
      </c>
      <c r="C109" s="27" t="s">
        <v>87</v>
      </c>
      <c r="D109" s="27" t="s">
        <v>88</v>
      </c>
      <c r="E109" s="27" t="s">
        <v>110</v>
      </c>
      <c r="F109" s="27"/>
      <c r="G109" s="27"/>
      <c r="H109" s="27" t="s">
        <v>14</v>
      </c>
      <c r="I109" s="27" t="s">
        <v>182</v>
      </c>
      <c r="J109" s="27" t="s">
        <v>1356</v>
      </c>
      <c r="K109" s="27" t="s">
        <v>34</v>
      </c>
      <c r="L109" s="27" t="s">
        <v>1526</v>
      </c>
      <c r="M109" s="27" t="s">
        <v>1527</v>
      </c>
      <c r="N109" s="28" t="s">
        <v>1528</v>
      </c>
      <c r="O109" s="27" t="s">
        <v>1529</v>
      </c>
      <c r="P109" s="27" t="s">
        <v>1528</v>
      </c>
      <c r="Q109" s="28">
        <v>6</v>
      </c>
      <c r="R109" s="27" t="s">
        <v>14</v>
      </c>
      <c r="S109" s="27" t="s">
        <v>182</v>
      </c>
      <c r="T109" s="27" t="s">
        <v>1356</v>
      </c>
      <c r="U109" s="27" t="s">
        <v>34</v>
      </c>
      <c r="V109" s="27">
        <v>1</v>
      </c>
      <c r="W109" s="27" t="s">
        <v>119</v>
      </c>
      <c r="X109" s="27" t="s">
        <v>570</v>
      </c>
      <c r="Y109" s="27"/>
      <c r="Z109" s="27" t="s">
        <v>101</v>
      </c>
      <c r="AA109" s="27"/>
      <c r="AB109" s="27" t="s">
        <v>1530</v>
      </c>
      <c r="AC109" s="28" t="s">
        <v>761</v>
      </c>
      <c r="AD109" s="27"/>
      <c r="AE109" s="37"/>
      <c r="AF109" s="37">
        <v>45358.791666666701</v>
      </c>
      <c r="AG109" s="37"/>
      <c r="AH109" s="27"/>
      <c r="AI109" s="27" t="s">
        <v>104</v>
      </c>
      <c r="AJ109" s="27" t="s">
        <v>105</v>
      </c>
      <c r="AK109" s="27" t="s">
        <v>106</v>
      </c>
      <c r="AL109" s="27" t="s">
        <v>192</v>
      </c>
      <c r="AM109" s="27" t="s">
        <v>108</v>
      </c>
      <c r="AN109" s="37">
        <f>MIN(casesCPPM[[#This Row],[Manufacture Date]:[Installation Date]])</f>
        <v>45358.791666666701</v>
      </c>
      <c r="AO109" s="27">
        <f>IF(AND((casesCPPM[[#This Row],[Created On]]-casesCPPM[[#This Row],[Oldest Date]])&gt;90,casesCPPM[[#This Row],[Oldest Date]]&lt;&gt;""),0,casesCPPM[[#This Row],[Quantity]])</f>
        <v>0</v>
      </c>
      <c r="AP109" s="27" t="str">
        <f>IF(casesCPPM[[#This Row],[Brand]]="","",IF(casesCPPM[[#This Row],[Brand]]&lt;&gt;"Falcon",casesCPPM[[#This Row],[Brand]],IF(casesCPPM[[#This Row],[Category]]&lt;&gt;"Dctl",casesCPPM[[#This Row],[Brand]]&amp;" - "&amp;casesCPPM[[#This Row],[Category]],casesCPPM[[#This Row],[Brand]]&amp;" - Closer")))</f>
        <v>Lcn</v>
      </c>
      <c r="AQ10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0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0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9" s="27" t="str">
        <f>TEXT(casesCPPM[[#This Row],[Created On]],"yyyy / mm")</f>
        <v>2026 / 02</v>
      </c>
      <c r="AU109" s="27" t="str">
        <f>casesCPPM[[#This Row],[Interaction Type]]</f>
        <v>Return / Replace / Scrap</v>
      </c>
      <c r="AV10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9" s="27" t="str" cm="1">
        <f t="array" ref="AW109">IF(NOT(ISERROR(FIND("Reader",casesCPPM[[#This Row],[Series4]]))),"Reader",IF(SUMPRODUCT(--ISNUMBER(SEARCH({"card","credential","ibutton"},casesCPPM[[#This Row],[Series4]])))&gt;0,"Card","Unknown"))</f>
        <v>Unknown</v>
      </c>
    </row>
    <row r="110" spans="1:49" hidden="1" x14ac:dyDescent="0.25">
      <c r="A110" s="26">
        <v>46079.693981481498</v>
      </c>
      <c r="B110" s="27" t="s">
        <v>1531</v>
      </c>
      <c r="C110" s="27" t="s">
        <v>87</v>
      </c>
      <c r="D110" s="27" t="s">
        <v>88</v>
      </c>
      <c r="E110" s="27" t="s">
        <v>110</v>
      </c>
      <c r="F110" s="27"/>
      <c r="G110" s="27"/>
      <c r="H110" s="27" t="s">
        <v>14</v>
      </c>
      <c r="I110" s="27" t="s">
        <v>182</v>
      </c>
      <c r="J110" s="27" t="s">
        <v>1532</v>
      </c>
      <c r="K110" s="27" t="s">
        <v>34</v>
      </c>
      <c r="L110" s="27" t="s">
        <v>1533</v>
      </c>
      <c r="M110" s="27" t="s">
        <v>1534</v>
      </c>
      <c r="N110" s="28" t="s">
        <v>1535</v>
      </c>
      <c r="O110" s="27" t="s">
        <v>1536</v>
      </c>
      <c r="P110" s="27" t="s">
        <v>1537</v>
      </c>
      <c r="Q110" s="28"/>
      <c r="R110" s="27" t="s">
        <v>14</v>
      </c>
      <c r="S110" s="27" t="s">
        <v>182</v>
      </c>
      <c r="T110" s="27" t="s">
        <v>1532</v>
      </c>
      <c r="U110" s="27" t="s">
        <v>34</v>
      </c>
      <c r="V110" s="27">
        <v>5</v>
      </c>
      <c r="W110" s="27" t="s">
        <v>155</v>
      </c>
      <c r="X110" s="27" t="s">
        <v>587</v>
      </c>
      <c r="Y110" s="27"/>
      <c r="Z110" s="27" t="s">
        <v>101</v>
      </c>
      <c r="AA110" s="27"/>
      <c r="AB110" s="27" t="s">
        <v>1538</v>
      </c>
      <c r="AC110" s="28" t="s">
        <v>1539</v>
      </c>
      <c r="AD110" s="27"/>
      <c r="AE110" s="37"/>
      <c r="AF110" s="37">
        <v>46076.041666666701</v>
      </c>
      <c r="AG110" s="37"/>
      <c r="AH110" s="27"/>
      <c r="AI110" s="27" t="s">
        <v>104</v>
      </c>
      <c r="AJ110" s="27" t="s">
        <v>105</v>
      </c>
      <c r="AK110" s="27" t="s">
        <v>751</v>
      </c>
      <c r="AL110" s="27" t="s">
        <v>192</v>
      </c>
      <c r="AM110" s="27" t="s">
        <v>108</v>
      </c>
      <c r="AN110" s="37">
        <f>MIN(casesCPPM[[#This Row],[Manufacture Date]:[Installation Date]])</f>
        <v>46076.041666666701</v>
      </c>
      <c r="AO110" s="27">
        <f>IF(AND((casesCPPM[[#This Row],[Created On]]-casesCPPM[[#This Row],[Oldest Date]])&gt;90,casesCPPM[[#This Row],[Oldest Date]]&lt;&gt;""),0,casesCPPM[[#This Row],[Quantity]])</f>
        <v>5</v>
      </c>
      <c r="AP110" s="27" t="str">
        <f>IF(casesCPPM[[#This Row],[Brand]]="","",IF(casesCPPM[[#This Row],[Brand]]&lt;&gt;"Falcon",casesCPPM[[#This Row],[Brand]],IF(casesCPPM[[#This Row],[Category]]&lt;&gt;"Dctl",casesCPPM[[#This Row],[Brand]]&amp;" - "&amp;casesCPPM[[#This Row],[Category]],casesCPPM[[#This Row],[Brand]]&amp;" - Closer")))</f>
        <v>Lcn</v>
      </c>
      <c r="AQ11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1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1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10" s="27" t="str">
        <f>TEXT(casesCPPM[[#This Row],[Created On]],"yyyy / mm")</f>
        <v>2026 / 02</v>
      </c>
      <c r="AU110" s="27" t="str">
        <f>casesCPPM[[#This Row],[Interaction Type]]</f>
        <v>Return / Replace / Scrap</v>
      </c>
      <c r="AV11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0" s="27" t="str" cm="1">
        <f t="array" ref="AW110">IF(NOT(ISERROR(FIND("Reader",casesCPPM[[#This Row],[Series4]]))),"Reader",IF(SUMPRODUCT(--ISNUMBER(SEARCH({"card","credential","ibutton"},casesCPPM[[#This Row],[Series4]])))&gt;0,"Card","Unknown"))</f>
        <v>Unknown</v>
      </c>
    </row>
    <row r="111" spans="1:49" hidden="1" x14ac:dyDescent="0.25">
      <c r="A111" s="26">
        <v>46079.739594907398</v>
      </c>
      <c r="B111" s="27" t="s">
        <v>1540</v>
      </c>
      <c r="C111" s="27" t="s">
        <v>87</v>
      </c>
      <c r="D111" s="27" t="s">
        <v>88</v>
      </c>
      <c r="E111" s="27" t="s">
        <v>110</v>
      </c>
      <c r="F111" s="27"/>
      <c r="G111" s="27"/>
      <c r="H111" s="27" t="s">
        <v>14</v>
      </c>
      <c r="I111" s="27" t="s">
        <v>182</v>
      </c>
      <c r="J111" s="27" t="s">
        <v>1402</v>
      </c>
      <c r="K111" s="27" t="s">
        <v>34</v>
      </c>
      <c r="L111" s="27" t="s">
        <v>1541</v>
      </c>
      <c r="M111" s="27" t="s">
        <v>1542</v>
      </c>
      <c r="N111" s="28" t="s">
        <v>1543</v>
      </c>
      <c r="O111" s="27" t="s">
        <v>1544</v>
      </c>
      <c r="P111" s="27" t="s">
        <v>1543</v>
      </c>
      <c r="Q111" s="28">
        <v>1</v>
      </c>
      <c r="R111" s="27" t="s">
        <v>14</v>
      </c>
      <c r="S111" s="27" t="s">
        <v>182</v>
      </c>
      <c r="T111" s="27" t="s">
        <v>1402</v>
      </c>
      <c r="U111" s="27" t="s">
        <v>34</v>
      </c>
      <c r="V111" s="27">
        <v>1</v>
      </c>
      <c r="W111" s="27" t="s">
        <v>155</v>
      </c>
      <c r="X111" s="27" t="s">
        <v>587</v>
      </c>
      <c r="Y111" s="27"/>
      <c r="Z111" s="27" t="s">
        <v>101</v>
      </c>
      <c r="AA111" s="27"/>
      <c r="AB111" s="27" t="s">
        <v>1545</v>
      </c>
      <c r="AC111" s="28" t="s">
        <v>1539</v>
      </c>
      <c r="AD111" s="27"/>
      <c r="AE111" s="37"/>
      <c r="AF111" s="37">
        <v>46041.791666666701</v>
      </c>
      <c r="AG111" s="37"/>
      <c r="AH111" s="27"/>
      <c r="AI111" s="27" t="s">
        <v>104</v>
      </c>
      <c r="AJ111" s="27" t="s">
        <v>105</v>
      </c>
      <c r="AK111" s="27" t="s">
        <v>751</v>
      </c>
      <c r="AL111" s="27" t="s">
        <v>192</v>
      </c>
      <c r="AM111" s="27" t="s">
        <v>108</v>
      </c>
      <c r="AN111" s="37">
        <f>MIN(casesCPPM[[#This Row],[Manufacture Date]:[Installation Date]])</f>
        <v>46041.791666666701</v>
      </c>
      <c r="AO111" s="27">
        <f>IF(AND((casesCPPM[[#This Row],[Created On]]-casesCPPM[[#This Row],[Oldest Date]])&gt;90,casesCPPM[[#This Row],[Oldest Date]]&lt;&gt;""),0,casesCPPM[[#This Row],[Quantity]])</f>
        <v>1</v>
      </c>
      <c r="AP111" s="27" t="str">
        <f>IF(casesCPPM[[#This Row],[Brand]]="","",IF(casesCPPM[[#This Row],[Brand]]&lt;&gt;"Falcon",casesCPPM[[#This Row],[Brand]],IF(casesCPPM[[#This Row],[Category]]&lt;&gt;"Dctl",casesCPPM[[#This Row],[Brand]]&amp;" - "&amp;casesCPPM[[#This Row],[Category]],casesCPPM[[#This Row],[Brand]]&amp;" - Closer")))</f>
        <v>Lcn</v>
      </c>
      <c r="AQ11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1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1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11" s="27" t="str">
        <f>TEXT(casesCPPM[[#This Row],[Created On]],"yyyy / mm")</f>
        <v>2026 / 02</v>
      </c>
      <c r="AU111" s="27" t="str">
        <f>casesCPPM[[#This Row],[Interaction Type]]</f>
        <v>Return / Replace / Scrap</v>
      </c>
      <c r="AV11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1" s="27" t="str" cm="1">
        <f t="array" ref="AW111">IF(NOT(ISERROR(FIND("Reader",casesCPPM[[#This Row],[Series4]]))),"Reader",IF(SUMPRODUCT(--ISNUMBER(SEARCH({"card","credential","ibutton"},casesCPPM[[#This Row],[Series4]])))&gt;0,"Card","Unknown"))</f>
        <v>Unknown</v>
      </c>
    </row>
    <row r="112" spans="1:49" hidden="1" x14ac:dyDescent="0.25">
      <c r="A112" s="26">
        <v>46079.739594907398</v>
      </c>
      <c r="B112" s="27" t="s">
        <v>1540</v>
      </c>
      <c r="C112" s="27" t="s">
        <v>87</v>
      </c>
      <c r="D112" s="27" t="s">
        <v>88</v>
      </c>
      <c r="E112" s="27" t="s">
        <v>110</v>
      </c>
      <c r="F112" s="27"/>
      <c r="G112" s="27"/>
      <c r="H112" s="27" t="s">
        <v>14</v>
      </c>
      <c r="I112" s="27" t="s">
        <v>182</v>
      </c>
      <c r="J112" s="27" t="s">
        <v>1402</v>
      </c>
      <c r="K112" s="27" t="s">
        <v>34</v>
      </c>
      <c r="L112" s="27" t="s">
        <v>1541</v>
      </c>
      <c r="M112" s="27" t="s">
        <v>1542</v>
      </c>
      <c r="N112" s="28" t="s">
        <v>1543</v>
      </c>
      <c r="O112" s="27" t="s">
        <v>1544</v>
      </c>
      <c r="P112" s="27" t="s">
        <v>1543</v>
      </c>
      <c r="Q112" s="28">
        <v>2</v>
      </c>
      <c r="R112" s="27" t="s">
        <v>14</v>
      </c>
      <c r="S112" s="27" t="s">
        <v>182</v>
      </c>
      <c r="T112" s="27" t="s">
        <v>1356</v>
      </c>
      <c r="U112" s="27" t="s">
        <v>34</v>
      </c>
      <c r="V112" s="27">
        <v>1</v>
      </c>
      <c r="W112" s="27" t="s">
        <v>155</v>
      </c>
      <c r="X112" s="27" t="s">
        <v>587</v>
      </c>
      <c r="Y112" s="27"/>
      <c r="Z112" s="27" t="s">
        <v>101</v>
      </c>
      <c r="AA112" s="27"/>
      <c r="AB112" s="27" t="s">
        <v>1546</v>
      </c>
      <c r="AC112" s="28" t="s">
        <v>1539</v>
      </c>
      <c r="AD112" s="27"/>
      <c r="AE112" s="37"/>
      <c r="AF112" s="37">
        <v>46041.791666666701</v>
      </c>
      <c r="AG112" s="37"/>
      <c r="AH112" s="27"/>
      <c r="AI112" s="27" t="s">
        <v>104</v>
      </c>
      <c r="AJ112" s="27" t="s">
        <v>105</v>
      </c>
      <c r="AK112" s="27" t="s">
        <v>751</v>
      </c>
      <c r="AL112" s="27" t="s">
        <v>192</v>
      </c>
      <c r="AM112" s="27" t="s">
        <v>108</v>
      </c>
      <c r="AN112" s="37">
        <f>MIN(casesCPPM[[#This Row],[Manufacture Date]:[Installation Date]])</f>
        <v>46041.791666666701</v>
      </c>
      <c r="AO112" s="27">
        <f>IF(AND((casesCPPM[[#This Row],[Created On]]-casesCPPM[[#This Row],[Oldest Date]])&gt;90,casesCPPM[[#This Row],[Oldest Date]]&lt;&gt;""),0,casesCPPM[[#This Row],[Quantity]])</f>
        <v>1</v>
      </c>
      <c r="AP112" s="27" t="str">
        <f>IF(casesCPPM[[#This Row],[Brand]]="","",IF(casesCPPM[[#This Row],[Brand]]&lt;&gt;"Falcon",casesCPPM[[#This Row],[Brand]],IF(casesCPPM[[#This Row],[Category]]&lt;&gt;"Dctl",casesCPPM[[#This Row],[Brand]]&amp;" - "&amp;casesCPPM[[#This Row],[Category]],casesCPPM[[#This Row],[Brand]]&amp;" - Closer")))</f>
        <v>Lcn</v>
      </c>
      <c r="AQ11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1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1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12" s="27" t="str">
        <f>TEXT(casesCPPM[[#This Row],[Created On]],"yyyy / mm")</f>
        <v>2026 / 02</v>
      </c>
      <c r="AU112" s="27" t="str">
        <f>casesCPPM[[#This Row],[Interaction Type]]</f>
        <v>Return / Replace / Scrap</v>
      </c>
      <c r="AV11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2" s="27" t="str" cm="1">
        <f t="array" ref="AW112">IF(NOT(ISERROR(FIND("Reader",casesCPPM[[#This Row],[Series4]]))),"Reader",IF(SUMPRODUCT(--ISNUMBER(SEARCH({"card","credential","ibutton"},casesCPPM[[#This Row],[Series4]])))&gt;0,"Card","Unknown"))</f>
        <v>Unknown</v>
      </c>
    </row>
    <row r="113" spans="1:49" hidden="1" x14ac:dyDescent="0.25">
      <c r="A113" s="26">
        <v>46080.4285185185</v>
      </c>
      <c r="B113" s="27" t="s">
        <v>1547</v>
      </c>
      <c r="C113" s="27" t="s">
        <v>87</v>
      </c>
      <c r="D113" s="27" t="s">
        <v>88</v>
      </c>
      <c r="E113" s="27" t="s">
        <v>285</v>
      </c>
      <c r="F113" s="27"/>
      <c r="G113" s="27"/>
      <c r="H113" s="27" t="s">
        <v>14</v>
      </c>
      <c r="I113" s="27" t="s">
        <v>182</v>
      </c>
      <c r="J113" s="27" t="s">
        <v>1518</v>
      </c>
      <c r="K113" s="27" t="s">
        <v>34</v>
      </c>
      <c r="L113" s="27" t="s">
        <v>1548</v>
      </c>
      <c r="M113" s="27" t="s">
        <v>1116</v>
      </c>
      <c r="N113" s="28" t="s">
        <v>1549</v>
      </c>
      <c r="O113" s="27" t="s">
        <v>1550</v>
      </c>
      <c r="P113" s="27" t="s">
        <v>1549</v>
      </c>
      <c r="Q113" s="28">
        <v>5</v>
      </c>
      <c r="R113" s="27" t="s">
        <v>14</v>
      </c>
      <c r="S113" s="27" t="s">
        <v>182</v>
      </c>
      <c r="T113" s="27" t="s">
        <v>1518</v>
      </c>
      <c r="U113" s="27" t="s">
        <v>34</v>
      </c>
      <c r="V113" s="27">
        <v>1</v>
      </c>
      <c r="W113" s="27" t="s">
        <v>300</v>
      </c>
      <c r="X113" s="27" t="s">
        <v>301</v>
      </c>
      <c r="Y113" s="27"/>
      <c r="Z113" s="27" t="s">
        <v>296</v>
      </c>
      <c r="AA113" s="27"/>
      <c r="AB113" s="27" t="s">
        <v>1551</v>
      </c>
      <c r="AC113" s="28" t="s">
        <v>1552</v>
      </c>
      <c r="AD113" s="27"/>
      <c r="AE113" s="37"/>
      <c r="AF113" s="37">
        <v>46070</v>
      </c>
      <c r="AG113" s="37"/>
      <c r="AH113" s="27"/>
      <c r="AI113" s="27" t="s">
        <v>104</v>
      </c>
      <c r="AJ113" s="27" t="s">
        <v>105</v>
      </c>
      <c r="AK113" s="27" t="s">
        <v>1516</v>
      </c>
      <c r="AL113" s="27" t="s">
        <v>192</v>
      </c>
      <c r="AM113" s="27" t="s">
        <v>108</v>
      </c>
      <c r="AN113" s="37">
        <f>MIN(casesCPPM[[#This Row],[Manufacture Date]:[Installation Date]])</f>
        <v>46070</v>
      </c>
      <c r="AO113" s="27">
        <f>IF(AND((casesCPPM[[#This Row],[Created On]]-casesCPPM[[#This Row],[Oldest Date]])&gt;90,casesCPPM[[#This Row],[Oldest Date]]&lt;&gt;""),0,casesCPPM[[#This Row],[Quantity]])</f>
        <v>1</v>
      </c>
      <c r="AP113" s="27" t="str">
        <f>IF(casesCPPM[[#This Row],[Brand]]="","",IF(casesCPPM[[#This Row],[Brand]]&lt;&gt;"Falcon",casesCPPM[[#This Row],[Brand]],IF(casesCPPM[[#This Row],[Category]]&lt;&gt;"Dctl",casesCPPM[[#This Row],[Brand]]&amp;" - "&amp;casesCPPM[[#This Row],[Category]],casesCPPM[[#This Row],[Brand]]&amp;" - Closer")))</f>
        <v>Lcn</v>
      </c>
      <c r="AQ11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11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11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13" s="27" t="str">
        <f>TEXT(casesCPPM[[#This Row],[Created On]],"yyyy / mm")</f>
        <v>2026 / 02</v>
      </c>
      <c r="AU113" s="27" t="str">
        <f>casesCPPM[[#This Row],[Interaction Type]]</f>
        <v>Return / Replace / Scrap</v>
      </c>
      <c r="AV11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3" s="27" t="str" cm="1">
        <f t="array" ref="AW113">IF(NOT(ISERROR(FIND("Reader",casesCPPM[[#This Row],[Series4]]))),"Reader",IF(SUMPRODUCT(--ISNUMBER(SEARCH({"card","credential","ibutton"},casesCPPM[[#This Row],[Series4]])))&gt;0,"Card","Unknown"))</f>
        <v>Unknown</v>
      </c>
    </row>
    <row r="114" spans="1:49" hidden="1" x14ac:dyDescent="0.25">
      <c r="A114" s="26">
        <v>46080.456030092602</v>
      </c>
      <c r="B114" s="27" t="s">
        <v>1553</v>
      </c>
      <c r="C114" s="27" t="s">
        <v>87</v>
      </c>
      <c r="D114" s="27" t="s">
        <v>88</v>
      </c>
      <c r="E114" s="27" t="s">
        <v>285</v>
      </c>
      <c r="F114" s="27"/>
      <c r="G114" s="27"/>
      <c r="H114" s="27" t="s">
        <v>14</v>
      </c>
      <c r="I114" s="27" t="s">
        <v>182</v>
      </c>
      <c r="J114" s="27" t="s">
        <v>938</v>
      </c>
      <c r="K114" s="27" t="s">
        <v>34</v>
      </c>
      <c r="L114" s="27" t="s">
        <v>1554</v>
      </c>
      <c r="M114" s="27" t="s">
        <v>1555</v>
      </c>
      <c r="N114" s="28" t="s">
        <v>1556</v>
      </c>
      <c r="O114" s="27" t="s">
        <v>1557</v>
      </c>
      <c r="P114" s="27" t="s">
        <v>1556</v>
      </c>
      <c r="Q114" s="28"/>
      <c r="R114" s="27" t="s">
        <v>14</v>
      </c>
      <c r="S114" s="27" t="s">
        <v>182</v>
      </c>
      <c r="T114" s="27" t="s">
        <v>938</v>
      </c>
      <c r="U114" s="27" t="s">
        <v>34</v>
      </c>
      <c r="V114" s="27">
        <v>1</v>
      </c>
      <c r="W114" s="27" t="s">
        <v>300</v>
      </c>
      <c r="X114" s="27" t="s">
        <v>301</v>
      </c>
      <c r="Y114" s="27"/>
      <c r="Z114" s="27" t="s">
        <v>296</v>
      </c>
      <c r="AA114" s="27"/>
      <c r="AB114" s="27" t="s">
        <v>1558</v>
      </c>
      <c r="AC114" s="28"/>
      <c r="AD114" s="27"/>
      <c r="AE114" s="37"/>
      <c r="AF114" s="37">
        <v>46078</v>
      </c>
      <c r="AG114" s="37"/>
      <c r="AH114" s="27"/>
      <c r="AI114" s="27" t="s">
        <v>104</v>
      </c>
      <c r="AJ114" s="27" t="s">
        <v>134</v>
      </c>
      <c r="AK114" s="27" t="s">
        <v>1516</v>
      </c>
      <c r="AL114" s="27" t="s">
        <v>192</v>
      </c>
      <c r="AM114" s="27" t="s">
        <v>108</v>
      </c>
      <c r="AN114" s="37">
        <f>MIN(casesCPPM[[#This Row],[Manufacture Date]:[Installation Date]])</f>
        <v>46078</v>
      </c>
      <c r="AO114" s="27">
        <f>IF(AND((casesCPPM[[#This Row],[Created On]]-casesCPPM[[#This Row],[Oldest Date]])&gt;90,casesCPPM[[#This Row],[Oldest Date]]&lt;&gt;""),0,casesCPPM[[#This Row],[Quantity]])</f>
        <v>1</v>
      </c>
      <c r="AP114" s="27" t="str">
        <f>IF(casesCPPM[[#This Row],[Brand]]="","",IF(casesCPPM[[#This Row],[Brand]]&lt;&gt;"Falcon",casesCPPM[[#This Row],[Brand]],IF(casesCPPM[[#This Row],[Category]]&lt;&gt;"Dctl",casesCPPM[[#This Row],[Brand]]&amp;" - "&amp;casesCPPM[[#This Row],[Category]],casesCPPM[[#This Row],[Brand]]&amp;" - Closer")))</f>
        <v>Lcn</v>
      </c>
      <c r="AQ11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11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11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14" s="27" t="str">
        <f>TEXT(casesCPPM[[#This Row],[Created On]],"yyyy / mm")</f>
        <v>2026 / 02</v>
      </c>
      <c r="AU114" s="27" t="str">
        <f>casesCPPM[[#This Row],[Interaction Type]]</f>
        <v>Return / Replace / Scrap</v>
      </c>
      <c r="AV11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4" s="27" t="str" cm="1">
        <f t="array" ref="AW114">IF(NOT(ISERROR(FIND("Reader",casesCPPM[[#This Row],[Series4]]))),"Reader",IF(SUMPRODUCT(--ISNUMBER(SEARCH({"card","credential","ibutton"},casesCPPM[[#This Row],[Series4]])))&gt;0,"Card","Unknown"))</f>
        <v>Unknown</v>
      </c>
    </row>
    <row r="115" spans="1:49" hidden="1" x14ac:dyDescent="0.25">
      <c r="A115" s="26">
        <v>46076.370590277802</v>
      </c>
      <c r="B115" s="27" t="s">
        <v>1559</v>
      </c>
      <c r="C115" s="27" t="s">
        <v>87</v>
      </c>
      <c r="D115" s="27" t="s">
        <v>88</v>
      </c>
      <c r="E115" s="27" t="s">
        <v>89</v>
      </c>
      <c r="F115" s="27"/>
      <c r="G115" s="27" t="s">
        <v>168</v>
      </c>
      <c r="H115" s="27" t="s">
        <v>18</v>
      </c>
      <c r="I115" s="27" t="s">
        <v>460</v>
      </c>
      <c r="J115" s="27" t="s">
        <v>506</v>
      </c>
      <c r="K115" s="27" t="s">
        <v>35</v>
      </c>
      <c r="L115" s="27" t="s">
        <v>1560</v>
      </c>
      <c r="M115" s="27" t="s">
        <v>1561</v>
      </c>
      <c r="N115" s="28" t="s">
        <v>276</v>
      </c>
      <c r="O115" s="27" t="s">
        <v>276</v>
      </c>
      <c r="P115" s="27"/>
      <c r="Q115" s="28"/>
      <c r="R115" s="27" t="s">
        <v>18</v>
      </c>
      <c r="S115" s="27" t="s">
        <v>460</v>
      </c>
      <c r="T115" s="27" t="s">
        <v>506</v>
      </c>
      <c r="U115" s="27" t="s">
        <v>35</v>
      </c>
      <c r="V115" s="27">
        <v>6</v>
      </c>
      <c r="W115" s="27" t="s">
        <v>266</v>
      </c>
      <c r="X115" s="27" t="s">
        <v>279</v>
      </c>
      <c r="Y115" s="27" t="s">
        <v>677</v>
      </c>
      <c r="Z115" s="27" t="s">
        <v>101</v>
      </c>
      <c r="AA115" s="27"/>
      <c r="AB115" s="27"/>
      <c r="AC115" s="28" t="s">
        <v>1562</v>
      </c>
      <c r="AD115" s="27"/>
      <c r="AE115" s="37"/>
      <c r="AF115" s="37"/>
      <c r="AG115" s="37">
        <v>44111</v>
      </c>
      <c r="AH115" s="27"/>
      <c r="AI115" s="27" t="s">
        <v>178</v>
      </c>
      <c r="AJ115" s="27" t="s">
        <v>105</v>
      </c>
      <c r="AK115" s="27" t="s">
        <v>742</v>
      </c>
      <c r="AL115" s="27" t="s">
        <v>742</v>
      </c>
      <c r="AM115" s="27" t="s">
        <v>108</v>
      </c>
      <c r="AN115" s="37">
        <f>MIN(casesCPPM[[#This Row],[Manufacture Date]:[Installation Date]])</f>
        <v>44111</v>
      </c>
      <c r="AO115" s="27">
        <f>IF(AND((casesCPPM[[#This Row],[Created On]]-casesCPPM[[#This Row],[Oldest Date]])&gt;90,casesCPPM[[#This Row],[Oldest Date]]&lt;&gt;""),0,casesCPPM[[#This Row],[Quantity]])</f>
        <v>0</v>
      </c>
      <c r="AP115" s="27" t="str">
        <f>IF(casesCPPM[[#This Row],[Brand]]="","",IF(casesCPPM[[#This Row],[Brand]]&lt;&gt;"Falcon",casesCPPM[[#This Row],[Brand]],IF(casesCPPM[[#This Row],[Category]]&lt;&gt;"Dctl",casesCPPM[[#This Row],[Brand]]&amp;" - "&amp;casesCPPM[[#This Row],[Category]],casesCPPM[[#This Row],[Brand]]&amp;" - Closer")))</f>
        <v>Schlage Electronic Locks</v>
      </c>
      <c r="AQ11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1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11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115" s="27" t="str">
        <f>TEXT(casesCPPM[[#This Row],[Created On]],"yyyy / mm")</f>
        <v>2026 / 02</v>
      </c>
      <c r="AU115" s="27" t="str">
        <f>casesCPPM[[#This Row],[Interaction Type]]</f>
        <v>Return / Replace / Scrap</v>
      </c>
      <c r="AV11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5" s="27" t="str" cm="1">
        <f t="array" ref="AW115">IF(NOT(ISERROR(FIND("Reader",casesCPPM[[#This Row],[Series4]]))),"Reader",IF(SUMPRODUCT(--ISNUMBER(SEARCH({"card","credential","ibutton"},casesCPPM[[#This Row],[Series4]])))&gt;0,"Card","Unknown"))</f>
        <v>Reader</v>
      </c>
    </row>
    <row r="116" spans="1:49" hidden="1" x14ac:dyDescent="0.25">
      <c r="A116" s="26">
        <v>46076.447858796302</v>
      </c>
      <c r="B116" s="27" t="s">
        <v>1563</v>
      </c>
      <c r="C116" s="27" t="s">
        <v>87</v>
      </c>
      <c r="D116" s="27" t="s">
        <v>88</v>
      </c>
      <c r="E116" s="27" t="s">
        <v>89</v>
      </c>
      <c r="F116" s="27"/>
      <c r="G116" s="27" t="s">
        <v>168</v>
      </c>
      <c r="H116" s="27" t="s">
        <v>21</v>
      </c>
      <c r="I116" s="27" t="s">
        <v>272</v>
      </c>
      <c r="J116" s="27" t="s">
        <v>1564</v>
      </c>
      <c r="K116" s="27" t="s">
        <v>35</v>
      </c>
      <c r="L116" s="27" t="s">
        <v>1565</v>
      </c>
      <c r="M116" s="27" t="s">
        <v>1566</v>
      </c>
      <c r="N116" s="28" t="s">
        <v>1567</v>
      </c>
      <c r="O116" s="27"/>
      <c r="P116" s="27"/>
      <c r="Q116" s="28"/>
      <c r="R116" s="27" t="s">
        <v>21</v>
      </c>
      <c r="S116" s="27" t="s">
        <v>272</v>
      </c>
      <c r="T116" s="27" t="s">
        <v>1568</v>
      </c>
      <c r="U116" s="27" t="s">
        <v>35</v>
      </c>
      <c r="V116" s="27">
        <v>2</v>
      </c>
      <c r="W116" s="27" t="s">
        <v>266</v>
      </c>
      <c r="X116" s="27" t="s">
        <v>1569</v>
      </c>
      <c r="Y116" s="27" t="s">
        <v>1570</v>
      </c>
      <c r="Z116" s="27" t="s">
        <v>101</v>
      </c>
      <c r="AA116" s="27"/>
      <c r="AB116" s="27"/>
      <c r="AC116" s="28" t="s">
        <v>1571</v>
      </c>
      <c r="AD116" s="27"/>
      <c r="AE116" s="37"/>
      <c r="AF116" s="37"/>
      <c r="AG116" s="37">
        <v>46077.083333333299</v>
      </c>
      <c r="AH116" s="27"/>
      <c r="AI116" s="27" t="s">
        <v>104</v>
      </c>
      <c r="AJ116" s="27" t="s">
        <v>105</v>
      </c>
      <c r="AK116" s="27" t="s">
        <v>1572</v>
      </c>
      <c r="AL116" s="27" t="s">
        <v>1572</v>
      </c>
      <c r="AM116" s="27" t="s">
        <v>108</v>
      </c>
      <c r="AN116" s="37">
        <f>MIN(casesCPPM[[#This Row],[Manufacture Date]:[Installation Date]])</f>
        <v>46077.083333333299</v>
      </c>
      <c r="AO116" s="27">
        <f>IF(AND((casesCPPM[[#This Row],[Created On]]-casesCPPM[[#This Row],[Oldest Date]])&gt;90,casesCPPM[[#This Row],[Oldest Date]]&lt;&gt;""),0,casesCPPM[[#This Row],[Quantity]])</f>
        <v>2</v>
      </c>
      <c r="AP116" s="27" t="str">
        <f>IF(casesCPPM[[#This Row],[Brand]]="","",IF(casesCPPM[[#This Row],[Brand]]&lt;&gt;"Falcon",casesCPPM[[#This Row],[Brand]],IF(casesCPPM[[#This Row],[Category]]&lt;&gt;"Dctl",casesCPPM[[#This Row],[Brand]]&amp;" - "&amp;casesCPPM[[#This Row],[Category]],casesCPPM[[#This Row],[Brand]]&amp;" - Closer")))</f>
        <v>Schlage System Components</v>
      </c>
      <c r="AQ11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1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Electrical Malfunction</v>
      </c>
      <c r="AS11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Power</v>
      </c>
      <c r="AT116" s="27" t="str">
        <f>TEXT(casesCPPM[[#This Row],[Created On]],"yyyy / mm")</f>
        <v>2026 / 02</v>
      </c>
      <c r="AU116" s="27" t="str">
        <f>casesCPPM[[#This Row],[Interaction Type]]</f>
        <v>Return / Replace / Scrap</v>
      </c>
      <c r="AV11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6" s="27" t="str" cm="1">
        <f t="array" ref="AW116">IF(NOT(ISERROR(FIND("Reader",casesCPPM[[#This Row],[Series4]]))),"Reader",IF(SUMPRODUCT(--ISNUMBER(SEARCH({"card","credential","ibutton"},casesCPPM[[#This Row],[Series4]])))&gt;0,"Card","Unknown"))</f>
        <v>Unknown</v>
      </c>
    </row>
    <row r="117" spans="1:49" hidden="1" x14ac:dyDescent="0.25">
      <c r="A117" s="26">
        <v>46076.481296296297</v>
      </c>
      <c r="B117" s="27" t="s">
        <v>1573</v>
      </c>
      <c r="C117" s="27" t="s">
        <v>87</v>
      </c>
      <c r="D117" s="27" t="s">
        <v>88</v>
      </c>
      <c r="E117" s="27" t="s">
        <v>89</v>
      </c>
      <c r="F117" s="27"/>
      <c r="G117" s="27" t="s">
        <v>168</v>
      </c>
      <c r="H117" s="27" t="s">
        <v>18</v>
      </c>
      <c r="I117" s="27" t="s">
        <v>460</v>
      </c>
      <c r="J117" s="27" t="s">
        <v>506</v>
      </c>
      <c r="K117" s="27" t="s">
        <v>35</v>
      </c>
      <c r="L117" s="27" t="s">
        <v>1574</v>
      </c>
      <c r="M117" s="27" t="s">
        <v>739</v>
      </c>
      <c r="N117" s="28" t="s">
        <v>276</v>
      </c>
      <c r="O117" s="27" t="s">
        <v>1575</v>
      </c>
      <c r="P117" s="27"/>
      <c r="Q117" s="28"/>
      <c r="R117" s="27" t="s">
        <v>18</v>
      </c>
      <c r="S117" s="27" t="s">
        <v>460</v>
      </c>
      <c r="T117" s="27" t="s">
        <v>506</v>
      </c>
      <c r="U117" s="27" t="s">
        <v>35</v>
      </c>
      <c r="V117" s="27">
        <v>5</v>
      </c>
      <c r="W117" s="27" t="s">
        <v>266</v>
      </c>
      <c r="X117" s="27" t="s">
        <v>279</v>
      </c>
      <c r="Y117" s="27" t="s">
        <v>677</v>
      </c>
      <c r="Z117" s="27" t="s">
        <v>101</v>
      </c>
      <c r="AA117" s="27"/>
      <c r="AB117" s="27" t="s">
        <v>687</v>
      </c>
      <c r="AC117" s="28" t="s">
        <v>1562</v>
      </c>
      <c r="AD117" s="27"/>
      <c r="AE117" s="37"/>
      <c r="AF117" s="37"/>
      <c r="AG117" s="37">
        <v>44048</v>
      </c>
      <c r="AH117" s="27"/>
      <c r="AI117" s="27" t="s">
        <v>178</v>
      </c>
      <c r="AJ117" s="27" t="s">
        <v>134</v>
      </c>
      <c r="AK117" s="27" t="s">
        <v>742</v>
      </c>
      <c r="AL117" s="27" t="s">
        <v>146</v>
      </c>
      <c r="AM117" s="27" t="s">
        <v>108</v>
      </c>
      <c r="AN117" s="37">
        <f>MIN(casesCPPM[[#This Row],[Manufacture Date]:[Installation Date]])</f>
        <v>44048</v>
      </c>
      <c r="AO117" s="27">
        <f>IF(AND((casesCPPM[[#This Row],[Created On]]-casesCPPM[[#This Row],[Oldest Date]])&gt;90,casesCPPM[[#This Row],[Oldest Date]]&lt;&gt;""),0,casesCPPM[[#This Row],[Quantity]])</f>
        <v>0</v>
      </c>
      <c r="AP117" s="27" t="str">
        <f>IF(casesCPPM[[#This Row],[Brand]]="","",IF(casesCPPM[[#This Row],[Brand]]&lt;&gt;"Falcon",casesCPPM[[#This Row],[Brand]],IF(casesCPPM[[#This Row],[Category]]&lt;&gt;"Dctl",casesCPPM[[#This Row],[Brand]]&amp;" - "&amp;casesCPPM[[#This Row],[Category]],casesCPPM[[#This Row],[Brand]]&amp;" - Closer")))</f>
        <v>Schlage Electronic Locks</v>
      </c>
      <c r="AQ11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1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11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117" s="27" t="str">
        <f>TEXT(casesCPPM[[#This Row],[Created On]],"yyyy / mm")</f>
        <v>2026 / 02</v>
      </c>
      <c r="AU117" s="27" t="str">
        <f>casesCPPM[[#This Row],[Interaction Type]]</f>
        <v>Return / Replace / Scrap</v>
      </c>
      <c r="AV11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7" s="27" t="str" cm="1">
        <f t="array" ref="AW117">IF(NOT(ISERROR(FIND("Reader",casesCPPM[[#This Row],[Series4]]))),"Reader",IF(SUMPRODUCT(--ISNUMBER(SEARCH({"card","credential","ibutton"},casesCPPM[[#This Row],[Series4]])))&gt;0,"Card","Unknown"))</f>
        <v>Reader</v>
      </c>
    </row>
    <row r="118" spans="1:49" hidden="1" x14ac:dyDescent="0.25">
      <c r="A118" s="26">
        <v>46076.485648148097</v>
      </c>
      <c r="B118" s="27" t="s">
        <v>1576</v>
      </c>
      <c r="C118" s="27" t="s">
        <v>87</v>
      </c>
      <c r="D118" s="27" t="s">
        <v>88</v>
      </c>
      <c r="E118" s="27" t="s">
        <v>89</v>
      </c>
      <c r="F118" s="27"/>
      <c r="G118" s="27" t="s">
        <v>168</v>
      </c>
      <c r="H118" s="27" t="s">
        <v>18</v>
      </c>
      <c r="I118" s="27" t="s">
        <v>460</v>
      </c>
      <c r="J118" s="27" t="s">
        <v>506</v>
      </c>
      <c r="K118" s="27" t="s">
        <v>35</v>
      </c>
      <c r="L118" s="27" t="s">
        <v>1577</v>
      </c>
      <c r="M118" s="27" t="s">
        <v>739</v>
      </c>
      <c r="N118" s="28" t="s">
        <v>276</v>
      </c>
      <c r="O118" s="27" t="s">
        <v>1578</v>
      </c>
      <c r="P118" s="27"/>
      <c r="Q118" s="28"/>
      <c r="R118" s="27" t="s">
        <v>18</v>
      </c>
      <c r="S118" s="27" t="s">
        <v>460</v>
      </c>
      <c r="T118" s="27" t="s">
        <v>737</v>
      </c>
      <c r="U118" s="27" t="s">
        <v>35</v>
      </c>
      <c r="V118" s="27">
        <v>1</v>
      </c>
      <c r="W118" s="27" t="s">
        <v>266</v>
      </c>
      <c r="X118" s="27" t="s">
        <v>279</v>
      </c>
      <c r="Y118" s="27" t="s">
        <v>677</v>
      </c>
      <c r="Z118" s="27" t="s">
        <v>101</v>
      </c>
      <c r="AA118" s="27"/>
      <c r="AB118" s="27" t="s">
        <v>741</v>
      </c>
      <c r="AC118" s="28" t="s">
        <v>741</v>
      </c>
      <c r="AD118" s="27"/>
      <c r="AE118" s="37"/>
      <c r="AF118" s="37"/>
      <c r="AG118" s="37">
        <v>45181</v>
      </c>
      <c r="AH118" s="27"/>
      <c r="AI118" s="27" t="s">
        <v>178</v>
      </c>
      <c r="AJ118" s="27" t="s">
        <v>134</v>
      </c>
      <c r="AK118" s="27" t="s">
        <v>742</v>
      </c>
      <c r="AL118" s="27" t="s">
        <v>146</v>
      </c>
      <c r="AM118" s="27" t="s">
        <v>108</v>
      </c>
      <c r="AN118" s="37">
        <f>MIN(casesCPPM[[#This Row],[Manufacture Date]:[Installation Date]])</f>
        <v>45181</v>
      </c>
      <c r="AO118" s="27">
        <f>IF(AND((casesCPPM[[#This Row],[Created On]]-casesCPPM[[#This Row],[Oldest Date]])&gt;90,casesCPPM[[#This Row],[Oldest Date]]&lt;&gt;""),0,casesCPPM[[#This Row],[Quantity]])</f>
        <v>0</v>
      </c>
      <c r="AP118" s="27" t="str">
        <f>IF(casesCPPM[[#This Row],[Brand]]="","",IF(casesCPPM[[#This Row],[Brand]]&lt;&gt;"Falcon",casesCPPM[[#This Row],[Brand]],IF(casesCPPM[[#This Row],[Category]]&lt;&gt;"Dctl",casesCPPM[[#This Row],[Brand]]&amp;" - "&amp;casesCPPM[[#This Row],[Category]],casesCPPM[[#This Row],[Brand]]&amp;" - Closer")))</f>
        <v>Schlage Electronic Locks</v>
      </c>
      <c r="AQ11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1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11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118" s="27" t="str">
        <f>TEXT(casesCPPM[[#This Row],[Created On]],"yyyy / mm")</f>
        <v>2026 / 02</v>
      </c>
      <c r="AU118" s="27" t="str">
        <f>casesCPPM[[#This Row],[Interaction Type]]</f>
        <v>Return / Replace / Scrap</v>
      </c>
      <c r="AV11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8" s="27" t="str" cm="1">
        <f t="array" ref="AW118">IF(NOT(ISERROR(FIND("Reader",casesCPPM[[#This Row],[Series4]]))),"Reader",IF(SUMPRODUCT(--ISNUMBER(SEARCH({"card","credential","ibutton"},casesCPPM[[#This Row],[Series4]])))&gt;0,"Card","Unknown"))</f>
        <v>Reader</v>
      </c>
    </row>
    <row r="119" spans="1:49" hidden="1" x14ac:dyDescent="0.25">
      <c r="A119" s="26">
        <v>46076.542256944398</v>
      </c>
      <c r="B119" s="27" t="s">
        <v>1586</v>
      </c>
      <c r="C119" s="27" t="s">
        <v>87</v>
      </c>
      <c r="D119" s="27" t="s">
        <v>88</v>
      </c>
      <c r="E119" s="27" t="s">
        <v>110</v>
      </c>
      <c r="F119" s="27"/>
      <c r="G119" s="27"/>
      <c r="H119" s="27" t="s">
        <v>14</v>
      </c>
      <c r="I119" s="27" t="s">
        <v>182</v>
      </c>
      <c r="J119" s="27" t="s">
        <v>938</v>
      </c>
      <c r="K119" s="27" t="s">
        <v>34</v>
      </c>
      <c r="L119" s="27" t="s">
        <v>1587</v>
      </c>
      <c r="M119" s="27" t="s">
        <v>1448</v>
      </c>
      <c r="N119" s="28" t="s">
        <v>1449</v>
      </c>
      <c r="O119" s="27" t="s">
        <v>1450</v>
      </c>
      <c r="P119" s="27" t="s">
        <v>1588</v>
      </c>
      <c r="Q119" s="28">
        <v>1</v>
      </c>
      <c r="R119" s="27" t="s">
        <v>14</v>
      </c>
      <c r="S119" s="27" t="s">
        <v>182</v>
      </c>
      <c r="T119" s="27" t="s">
        <v>938</v>
      </c>
      <c r="U119" s="27" t="s">
        <v>34</v>
      </c>
      <c r="V119" s="27">
        <v>2</v>
      </c>
      <c r="W119" s="27" t="s">
        <v>155</v>
      </c>
      <c r="X119" s="27" t="s">
        <v>587</v>
      </c>
      <c r="Y119" s="27"/>
      <c r="Z119" s="27" t="s">
        <v>101</v>
      </c>
      <c r="AA119" s="27"/>
      <c r="AB119" s="27" t="s">
        <v>1589</v>
      </c>
      <c r="AC119" s="28" t="s">
        <v>1515</v>
      </c>
      <c r="AD119" s="27"/>
      <c r="AE119" s="37"/>
      <c r="AF119" s="37">
        <v>45999.791666666701</v>
      </c>
      <c r="AG119" s="37"/>
      <c r="AH119" s="27"/>
      <c r="AI119" s="27" t="s">
        <v>104</v>
      </c>
      <c r="AJ119" s="27" t="s">
        <v>105</v>
      </c>
      <c r="AK119" s="27" t="s">
        <v>751</v>
      </c>
      <c r="AL119" s="27" t="s">
        <v>192</v>
      </c>
      <c r="AM119" s="27" t="s">
        <v>108</v>
      </c>
      <c r="AN119" s="37">
        <f>MIN(casesCPPM[[#This Row],[Manufacture Date]:[Installation Date]])</f>
        <v>45999.791666666701</v>
      </c>
      <c r="AO119" s="27">
        <f>IF(AND((casesCPPM[[#This Row],[Created On]]-casesCPPM[[#This Row],[Oldest Date]])&gt;90,casesCPPM[[#This Row],[Oldest Date]]&lt;&gt;""),0,casesCPPM[[#This Row],[Quantity]])</f>
        <v>2</v>
      </c>
      <c r="AP119" s="27" t="str">
        <f>IF(casesCPPM[[#This Row],[Brand]]="","",IF(casesCPPM[[#This Row],[Brand]]&lt;&gt;"Falcon",casesCPPM[[#This Row],[Brand]],IF(casesCPPM[[#This Row],[Category]]&lt;&gt;"Dctl",casesCPPM[[#This Row],[Brand]]&amp;" - "&amp;casesCPPM[[#This Row],[Category]],casesCPPM[[#This Row],[Brand]]&amp;" - Closer")))</f>
        <v>Lcn</v>
      </c>
      <c r="AQ11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1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1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19" s="27" t="str">
        <f>TEXT(casesCPPM[[#This Row],[Created On]],"yyyy / mm")</f>
        <v>2026 / 02</v>
      </c>
      <c r="AU119" s="27" t="str">
        <f>casesCPPM[[#This Row],[Interaction Type]]</f>
        <v>Return / Replace / Scrap</v>
      </c>
      <c r="AV11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9" s="27" t="str" cm="1">
        <f t="array" ref="AW119">IF(NOT(ISERROR(FIND("Reader",casesCPPM[[#This Row],[Series4]]))),"Reader",IF(SUMPRODUCT(--ISNUMBER(SEARCH({"card","credential","ibutton"},casesCPPM[[#This Row],[Series4]])))&gt;0,"Card","Unknown"))</f>
        <v>Unknown</v>
      </c>
    </row>
    <row r="120" spans="1:49" hidden="1" x14ac:dyDescent="0.25">
      <c r="A120" s="26">
        <v>46076.542256944398</v>
      </c>
      <c r="B120" s="27" t="s">
        <v>1586</v>
      </c>
      <c r="C120" s="27" t="s">
        <v>87</v>
      </c>
      <c r="D120" s="27" t="s">
        <v>88</v>
      </c>
      <c r="E120" s="27" t="s">
        <v>110</v>
      </c>
      <c r="F120" s="27"/>
      <c r="G120" s="27"/>
      <c r="H120" s="27" t="s">
        <v>14</v>
      </c>
      <c r="I120" s="27" t="s">
        <v>182</v>
      </c>
      <c r="J120" s="27" t="s">
        <v>938</v>
      </c>
      <c r="K120" s="27" t="s">
        <v>34</v>
      </c>
      <c r="L120" s="27" t="s">
        <v>1587</v>
      </c>
      <c r="M120" s="27" t="s">
        <v>1448</v>
      </c>
      <c r="N120" s="28" t="s">
        <v>1449</v>
      </c>
      <c r="O120" s="27" t="s">
        <v>1450</v>
      </c>
      <c r="P120" s="27" t="s">
        <v>1588</v>
      </c>
      <c r="Q120" s="28">
        <v>2</v>
      </c>
      <c r="R120" s="27" t="s">
        <v>14</v>
      </c>
      <c r="S120" s="27" t="s">
        <v>182</v>
      </c>
      <c r="T120" s="27" t="s">
        <v>938</v>
      </c>
      <c r="U120" s="27" t="s">
        <v>34</v>
      </c>
      <c r="V120" s="27">
        <v>1</v>
      </c>
      <c r="W120" s="27" t="s">
        <v>155</v>
      </c>
      <c r="X120" s="27" t="s">
        <v>587</v>
      </c>
      <c r="Y120" s="27"/>
      <c r="Z120" s="27" t="s">
        <v>101</v>
      </c>
      <c r="AA120" s="27"/>
      <c r="AB120" s="27" t="s">
        <v>1590</v>
      </c>
      <c r="AC120" s="28" t="s">
        <v>1515</v>
      </c>
      <c r="AD120" s="27"/>
      <c r="AE120" s="37"/>
      <c r="AF120" s="37">
        <v>45999.791666666701</v>
      </c>
      <c r="AG120" s="37"/>
      <c r="AH120" s="27"/>
      <c r="AI120" s="27" t="s">
        <v>104</v>
      </c>
      <c r="AJ120" s="27" t="s">
        <v>105</v>
      </c>
      <c r="AK120" s="27" t="s">
        <v>751</v>
      </c>
      <c r="AL120" s="27" t="s">
        <v>192</v>
      </c>
      <c r="AM120" s="27" t="s">
        <v>108</v>
      </c>
      <c r="AN120" s="37">
        <f>MIN(casesCPPM[[#This Row],[Manufacture Date]:[Installation Date]])</f>
        <v>45999.791666666701</v>
      </c>
      <c r="AO120" s="27">
        <f>IF(AND((casesCPPM[[#This Row],[Created On]]-casesCPPM[[#This Row],[Oldest Date]])&gt;90,casesCPPM[[#This Row],[Oldest Date]]&lt;&gt;""),0,casesCPPM[[#This Row],[Quantity]])</f>
        <v>1</v>
      </c>
      <c r="AP120" s="27" t="str">
        <f>IF(casesCPPM[[#This Row],[Brand]]="","",IF(casesCPPM[[#This Row],[Brand]]&lt;&gt;"Falcon",casesCPPM[[#This Row],[Brand]],IF(casesCPPM[[#This Row],[Category]]&lt;&gt;"Dctl",casesCPPM[[#This Row],[Brand]]&amp;" - "&amp;casesCPPM[[#This Row],[Category]],casesCPPM[[#This Row],[Brand]]&amp;" - Closer")))</f>
        <v>Lcn</v>
      </c>
      <c r="AQ12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2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2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0" s="27" t="str">
        <f>TEXT(casesCPPM[[#This Row],[Created On]],"yyyy / mm")</f>
        <v>2026 / 02</v>
      </c>
      <c r="AU120" s="27" t="str">
        <f>casesCPPM[[#This Row],[Interaction Type]]</f>
        <v>Return / Replace / Scrap</v>
      </c>
      <c r="AV12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0" s="27" t="str" cm="1">
        <f t="array" ref="AW120">IF(NOT(ISERROR(FIND("Reader",casesCPPM[[#This Row],[Series4]]))),"Reader",IF(SUMPRODUCT(--ISNUMBER(SEARCH({"card","credential","ibutton"},casesCPPM[[#This Row],[Series4]])))&gt;0,"Card","Unknown"))</f>
        <v>Unknown</v>
      </c>
    </row>
    <row r="121" spans="1:49" hidden="1" x14ac:dyDescent="0.25">
      <c r="A121" s="26">
        <v>46076.542256944398</v>
      </c>
      <c r="B121" s="27" t="s">
        <v>1586</v>
      </c>
      <c r="C121" s="27" t="s">
        <v>87</v>
      </c>
      <c r="D121" s="27" t="s">
        <v>88</v>
      </c>
      <c r="E121" s="27" t="s">
        <v>110</v>
      </c>
      <c r="F121" s="27"/>
      <c r="G121" s="27"/>
      <c r="H121" s="27" t="s">
        <v>14</v>
      </c>
      <c r="I121" s="27" t="s">
        <v>182</v>
      </c>
      <c r="J121" s="27" t="s">
        <v>938</v>
      </c>
      <c r="K121" s="27" t="s">
        <v>34</v>
      </c>
      <c r="L121" s="27" t="s">
        <v>1587</v>
      </c>
      <c r="M121" s="27" t="s">
        <v>1448</v>
      </c>
      <c r="N121" s="28" t="s">
        <v>1449</v>
      </c>
      <c r="O121" s="27" t="s">
        <v>1450</v>
      </c>
      <c r="P121" s="27" t="s">
        <v>1588</v>
      </c>
      <c r="Q121" s="28"/>
      <c r="R121" s="27" t="s">
        <v>14</v>
      </c>
      <c r="S121" s="27" t="s">
        <v>182</v>
      </c>
      <c r="T121" s="27" t="s">
        <v>938</v>
      </c>
      <c r="U121" s="27" t="s">
        <v>34</v>
      </c>
      <c r="V121" s="27">
        <v>3</v>
      </c>
      <c r="W121" s="27" t="s">
        <v>155</v>
      </c>
      <c r="X121" s="27" t="s">
        <v>587</v>
      </c>
      <c r="Y121" s="27"/>
      <c r="Z121" s="27" t="s">
        <v>101</v>
      </c>
      <c r="AA121" s="27"/>
      <c r="AB121" s="27" t="s">
        <v>1591</v>
      </c>
      <c r="AC121" s="28" t="s">
        <v>1592</v>
      </c>
      <c r="AD121" s="27"/>
      <c r="AE121" s="37"/>
      <c r="AF121" s="37">
        <v>45999.791666666701</v>
      </c>
      <c r="AG121" s="37"/>
      <c r="AH121" s="27"/>
      <c r="AI121" s="27" t="s">
        <v>104</v>
      </c>
      <c r="AJ121" s="27" t="s">
        <v>105</v>
      </c>
      <c r="AK121" s="27" t="s">
        <v>751</v>
      </c>
      <c r="AL121" s="27" t="s">
        <v>192</v>
      </c>
      <c r="AM121" s="27" t="s">
        <v>108</v>
      </c>
      <c r="AN121" s="37">
        <f>MIN(casesCPPM[[#This Row],[Manufacture Date]:[Installation Date]])</f>
        <v>45999.791666666701</v>
      </c>
      <c r="AO121" s="27">
        <f>IF(AND((casesCPPM[[#This Row],[Created On]]-casesCPPM[[#This Row],[Oldest Date]])&gt;90,casesCPPM[[#This Row],[Oldest Date]]&lt;&gt;""),0,casesCPPM[[#This Row],[Quantity]])</f>
        <v>3</v>
      </c>
      <c r="AP121" s="27" t="str">
        <f>IF(casesCPPM[[#This Row],[Brand]]="","",IF(casesCPPM[[#This Row],[Brand]]&lt;&gt;"Falcon",casesCPPM[[#This Row],[Brand]],IF(casesCPPM[[#This Row],[Category]]&lt;&gt;"Dctl",casesCPPM[[#This Row],[Brand]]&amp;" - "&amp;casesCPPM[[#This Row],[Category]],casesCPPM[[#This Row],[Brand]]&amp;" - Closer")))</f>
        <v>Lcn</v>
      </c>
      <c r="AQ12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2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2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1" s="27" t="str">
        <f>TEXT(casesCPPM[[#This Row],[Created On]],"yyyy / mm")</f>
        <v>2026 / 02</v>
      </c>
      <c r="AU121" s="27" t="str">
        <f>casesCPPM[[#This Row],[Interaction Type]]</f>
        <v>Return / Replace / Scrap</v>
      </c>
      <c r="AV12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1" s="27" t="str" cm="1">
        <f t="array" ref="AW121">IF(NOT(ISERROR(FIND("Reader",casesCPPM[[#This Row],[Series4]]))),"Reader",IF(SUMPRODUCT(--ISNUMBER(SEARCH({"card","credential","ibutton"},casesCPPM[[#This Row],[Series4]])))&gt;0,"Card","Unknown"))</f>
        <v>Unknown</v>
      </c>
    </row>
    <row r="122" spans="1:49" hidden="1" x14ac:dyDescent="0.25">
      <c r="A122" s="26">
        <v>46076.5477314815</v>
      </c>
      <c r="B122" s="27" t="s">
        <v>1594</v>
      </c>
      <c r="C122" s="27" t="s">
        <v>87</v>
      </c>
      <c r="D122" s="27" t="s">
        <v>88</v>
      </c>
      <c r="E122" s="27" t="s">
        <v>89</v>
      </c>
      <c r="F122" s="27"/>
      <c r="G122" s="27" t="s">
        <v>90</v>
      </c>
      <c r="H122" s="27" t="s">
        <v>12</v>
      </c>
      <c r="I122" s="27" t="s">
        <v>111</v>
      </c>
      <c r="J122" s="27" t="s">
        <v>118</v>
      </c>
      <c r="K122" s="27" t="s">
        <v>33</v>
      </c>
      <c r="L122" s="27" t="s">
        <v>1595</v>
      </c>
      <c r="M122" s="27" t="s">
        <v>401</v>
      </c>
      <c r="N122" s="28" t="s">
        <v>1596</v>
      </c>
      <c r="O122" s="27" t="s">
        <v>1597</v>
      </c>
      <c r="P122" s="27" t="s">
        <v>1598</v>
      </c>
      <c r="Q122" s="28">
        <v>1</v>
      </c>
      <c r="R122" s="27" t="s">
        <v>12</v>
      </c>
      <c r="S122" s="27" t="s">
        <v>111</v>
      </c>
      <c r="T122" s="27" t="s">
        <v>118</v>
      </c>
      <c r="U122" s="27" t="s">
        <v>33</v>
      </c>
      <c r="V122" s="27">
        <v>2</v>
      </c>
      <c r="W122" s="27" t="s">
        <v>187</v>
      </c>
      <c r="X122" s="27" t="s">
        <v>899</v>
      </c>
      <c r="Y122" s="27"/>
      <c r="Z122" s="27" t="s">
        <v>101</v>
      </c>
      <c r="AA122" s="27"/>
      <c r="AB122" s="27" t="s">
        <v>1599</v>
      </c>
      <c r="AC122" s="28" t="s">
        <v>1600</v>
      </c>
      <c r="AD122" s="27"/>
      <c r="AE122" s="37"/>
      <c r="AF122" s="37">
        <v>46068.791666666701</v>
      </c>
      <c r="AG122" s="37"/>
      <c r="AH122" s="27"/>
      <c r="AI122" s="27" t="s">
        <v>104</v>
      </c>
      <c r="AJ122" s="27" t="s">
        <v>105</v>
      </c>
      <c r="AK122" s="27" t="s">
        <v>857</v>
      </c>
      <c r="AL122" s="27" t="s">
        <v>857</v>
      </c>
      <c r="AM122" s="27" t="s">
        <v>108</v>
      </c>
      <c r="AN122" s="37">
        <f>MIN(casesCPPM[[#This Row],[Manufacture Date]:[Installation Date]])</f>
        <v>46068.791666666701</v>
      </c>
      <c r="AO122" s="27">
        <f>IF(AND((casesCPPM[[#This Row],[Created On]]-casesCPPM[[#This Row],[Oldest Date]])&gt;90,casesCPPM[[#This Row],[Oldest Date]]&lt;&gt;""),0,casesCPPM[[#This Row],[Quantity]])</f>
        <v>2</v>
      </c>
      <c r="AP122" s="27" t="str">
        <f>IF(casesCPPM[[#This Row],[Brand]]="","",IF(casesCPPM[[#This Row],[Brand]]&lt;&gt;"Falcon",casesCPPM[[#This Row],[Brand]],IF(casesCPPM[[#This Row],[Category]]&lt;&gt;"Dctl",casesCPPM[[#This Row],[Brand]]&amp;" - "&amp;casesCPPM[[#This Row],[Category]],casesCPPM[[#This Row],[Brand]]&amp;" - Closer")))</f>
        <v>Ives / Gj Commercial</v>
      </c>
      <c r="AQ12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12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Dented / Scratches</v>
      </c>
      <c r="AS12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2" s="27" t="str">
        <f>TEXT(casesCPPM[[#This Row],[Created On]],"yyyy / mm")</f>
        <v>2026 / 02</v>
      </c>
      <c r="AU122" s="27" t="str">
        <f>casesCPPM[[#This Row],[Interaction Type]]</f>
        <v>Return / Replace / Scrap</v>
      </c>
      <c r="AV12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2" s="27" t="str" cm="1">
        <f t="array" ref="AW122">IF(NOT(ISERROR(FIND("Reader",casesCPPM[[#This Row],[Series4]]))),"Reader",IF(SUMPRODUCT(--ISNUMBER(SEARCH({"card","credential","ibutton"},casesCPPM[[#This Row],[Series4]])))&gt;0,"Card","Unknown"))</f>
        <v>Unknown</v>
      </c>
    </row>
    <row r="123" spans="1:49" hidden="1" x14ac:dyDescent="0.25">
      <c r="A123" s="26">
        <v>46076.590474536999</v>
      </c>
      <c r="B123" s="27" t="s">
        <v>1601</v>
      </c>
      <c r="C123" s="27" t="s">
        <v>87</v>
      </c>
      <c r="D123" s="27" t="s">
        <v>88</v>
      </c>
      <c r="E123" s="27" t="s">
        <v>89</v>
      </c>
      <c r="F123" s="27"/>
      <c r="G123" s="27" t="s">
        <v>168</v>
      </c>
      <c r="H123" s="27" t="s">
        <v>14</v>
      </c>
      <c r="I123" s="27" t="s">
        <v>182</v>
      </c>
      <c r="J123" s="27" t="s">
        <v>183</v>
      </c>
      <c r="K123" s="27" t="s">
        <v>34</v>
      </c>
      <c r="L123" s="27" t="s">
        <v>1602</v>
      </c>
      <c r="M123" s="27" t="s">
        <v>1603</v>
      </c>
      <c r="N123" s="28" t="s">
        <v>1604</v>
      </c>
      <c r="O123" s="27" t="s">
        <v>1604</v>
      </c>
      <c r="P123" s="27"/>
      <c r="Q123" s="28"/>
      <c r="R123" s="27" t="s">
        <v>14</v>
      </c>
      <c r="S123" s="27" t="s">
        <v>182</v>
      </c>
      <c r="T123" s="27" t="s">
        <v>183</v>
      </c>
      <c r="U123" s="27" t="s">
        <v>34</v>
      </c>
      <c r="V123" s="27">
        <v>9</v>
      </c>
      <c r="W123" s="27" t="s">
        <v>714</v>
      </c>
      <c r="X123" s="27" t="s">
        <v>1070</v>
      </c>
      <c r="Y123" s="27"/>
      <c r="Z123" s="27" t="s">
        <v>101</v>
      </c>
      <c r="AA123" s="27"/>
      <c r="AB123" s="27" t="s">
        <v>1605</v>
      </c>
      <c r="AC123" s="28" t="s">
        <v>190</v>
      </c>
      <c r="AD123" s="27"/>
      <c r="AE123" s="37"/>
      <c r="AF123" s="37">
        <v>43890.791666666701</v>
      </c>
      <c r="AG123" s="37"/>
      <c r="AH123" s="27"/>
      <c r="AI123" s="27" t="s">
        <v>178</v>
      </c>
      <c r="AJ123" s="27" t="s">
        <v>134</v>
      </c>
      <c r="AK123" s="27" t="s">
        <v>1196</v>
      </c>
      <c r="AL123" s="27" t="s">
        <v>192</v>
      </c>
      <c r="AM123" s="27" t="s">
        <v>108</v>
      </c>
      <c r="AN123" s="37">
        <f>MIN(casesCPPM[[#This Row],[Manufacture Date]:[Installation Date]])</f>
        <v>43890.791666666701</v>
      </c>
      <c r="AO123" s="27">
        <f>IF(AND((casesCPPM[[#This Row],[Created On]]-casesCPPM[[#This Row],[Oldest Date]])&gt;90,casesCPPM[[#This Row],[Oldest Date]]&lt;&gt;""),0,casesCPPM[[#This Row],[Quantity]])</f>
        <v>0</v>
      </c>
      <c r="AP123" s="27" t="str">
        <f>IF(casesCPPM[[#This Row],[Brand]]="","",IF(casesCPPM[[#This Row],[Brand]]&lt;&gt;"Falcon",casesCPPM[[#This Row],[Brand]],IF(casesCPPM[[#This Row],[Category]]&lt;&gt;"Dctl",casesCPPM[[#This Row],[Brand]]&amp;" - "&amp;casesCPPM[[#This Row],[Category]],casesCPPM[[#This Row],[Brand]]&amp;" - Closer")))</f>
        <v>Lcn</v>
      </c>
      <c r="AQ12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12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12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3" s="27" t="str">
        <f>TEXT(casesCPPM[[#This Row],[Created On]],"yyyy / mm")</f>
        <v>2026 / 02</v>
      </c>
      <c r="AU123" s="27" t="str">
        <f>casesCPPM[[#This Row],[Interaction Type]]</f>
        <v>Return / Replace / Scrap</v>
      </c>
      <c r="AV12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3" s="27" t="str" cm="1">
        <f t="array" ref="AW123">IF(NOT(ISERROR(FIND("Reader",casesCPPM[[#This Row],[Series4]]))),"Reader",IF(SUMPRODUCT(--ISNUMBER(SEARCH({"card","credential","ibutton"},casesCPPM[[#This Row],[Series4]])))&gt;0,"Card","Unknown"))</f>
        <v>Unknown</v>
      </c>
    </row>
    <row r="124" spans="1:49" hidden="1" x14ac:dyDescent="0.25">
      <c r="A124" s="26">
        <v>46077.4700115741</v>
      </c>
      <c r="B124" s="27" t="s">
        <v>1606</v>
      </c>
      <c r="C124" s="27" t="s">
        <v>87</v>
      </c>
      <c r="D124" s="27" t="s">
        <v>88</v>
      </c>
      <c r="E124" s="27" t="s">
        <v>110</v>
      </c>
      <c r="F124" s="27"/>
      <c r="G124" s="27"/>
      <c r="H124" s="27" t="s">
        <v>17</v>
      </c>
      <c r="I124" s="27" t="s">
        <v>148</v>
      </c>
      <c r="J124" s="27" t="s">
        <v>149</v>
      </c>
      <c r="K124" s="27" t="s">
        <v>35</v>
      </c>
      <c r="L124" s="27" t="s">
        <v>1607</v>
      </c>
      <c r="M124" s="27" t="s">
        <v>1608</v>
      </c>
      <c r="N124" s="28" t="s">
        <v>1609</v>
      </c>
      <c r="O124" s="27" t="s">
        <v>1610</v>
      </c>
      <c r="P124" s="27" t="s">
        <v>1611</v>
      </c>
      <c r="Q124" s="28">
        <v>1</v>
      </c>
      <c r="R124" s="27" t="s">
        <v>17</v>
      </c>
      <c r="S124" s="27" t="s">
        <v>148</v>
      </c>
      <c r="T124" s="27" t="s">
        <v>149</v>
      </c>
      <c r="U124" s="27" t="s">
        <v>35</v>
      </c>
      <c r="V124" s="27">
        <v>5</v>
      </c>
      <c r="W124" s="27" t="s">
        <v>119</v>
      </c>
      <c r="X124" s="27" t="s">
        <v>570</v>
      </c>
      <c r="Y124" s="27"/>
      <c r="Z124" s="27" t="s">
        <v>101</v>
      </c>
      <c r="AA124" s="27"/>
      <c r="AB124" s="27" t="s">
        <v>1612</v>
      </c>
      <c r="AC124" s="28"/>
      <c r="AD124" s="27"/>
      <c r="AE124" s="37"/>
      <c r="AF124" s="37">
        <v>46069.791666666701</v>
      </c>
      <c r="AG124" s="37"/>
      <c r="AH124" s="27"/>
      <c r="AI124" s="27" t="s">
        <v>104</v>
      </c>
      <c r="AJ124" s="27" t="s">
        <v>105</v>
      </c>
      <c r="AK124" s="27" t="s">
        <v>1613</v>
      </c>
      <c r="AL124" s="27" t="s">
        <v>408</v>
      </c>
      <c r="AM124" s="27" t="s">
        <v>108</v>
      </c>
      <c r="AN124" s="37">
        <f>MIN(casesCPPM[[#This Row],[Manufacture Date]:[Installation Date]])</f>
        <v>46069.791666666701</v>
      </c>
      <c r="AO124" s="27">
        <f>IF(AND((casesCPPM[[#This Row],[Created On]]-casesCPPM[[#This Row],[Oldest Date]])&gt;90,casesCPPM[[#This Row],[Oldest Date]]&lt;&gt;""),0,casesCPPM[[#This Row],[Quantity]])</f>
        <v>5</v>
      </c>
      <c r="AP124" s="27" t="str">
        <f>IF(casesCPPM[[#This Row],[Brand]]="","",IF(casesCPPM[[#This Row],[Brand]]&lt;&gt;"Falcon",casesCPPM[[#This Row],[Brand]],IF(casesCPPM[[#This Row],[Category]]&lt;&gt;"Dctl",casesCPPM[[#This Row],[Brand]]&amp;" - "&amp;casesCPPM[[#This Row],[Category]],casesCPPM[[#This Row],[Brand]]&amp;" - Closer")))</f>
        <v>Schlage Commercial</v>
      </c>
      <c r="AQ12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2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2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4" s="27" t="str">
        <f>TEXT(casesCPPM[[#This Row],[Created On]],"yyyy / mm")</f>
        <v>2026 / 02</v>
      </c>
      <c r="AU124" s="27" t="str">
        <f>casesCPPM[[#This Row],[Interaction Type]]</f>
        <v>Return / Replace / Scrap</v>
      </c>
      <c r="AV12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4" s="27" t="str" cm="1">
        <f t="array" ref="AW124">IF(NOT(ISERROR(FIND("Reader",casesCPPM[[#This Row],[Series4]]))),"Reader",IF(SUMPRODUCT(--ISNUMBER(SEARCH({"card","credential","ibutton"},casesCPPM[[#This Row],[Series4]])))&gt;0,"Card","Unknown"))</f>
        <v>Unknown</v>
      </c>
    </row>
    <row r="125" spans="1:49" hidden="1" x14ac:dyDescent="0.25">
      <c r="A125" s="26">
        <v>46077.495949074102</v>
      </c>
      <c r="B125" s="27" t="s">
        <v>1614</v>
      </c>
      <c r="C125" s="27" t="s">
        <v>87</v>
      </c>
      <c r="D125" s="27" t="s">
        <v>88</v>
      </c>
      <c r="E125" s="27" t="s">
        <v>89</v>
      </c>
      <c r="F125" s="27"/>
      <c r="G125" s="27" t="s">
        <v>90</v>
      </c>
      <c r="H125" s="27" t="s">
        <v>17</v>
      </c>
      <c r="I125" s="27" t="s">
        <v>148</v>
      </c>
      <c r="J125" s="27" t="s">
        <v>161</v>
      </c>
      <c r="K125" s="27" t="s">
        <v>35</v>
      </c>
      <c r="L125" s="27" t="s">
        <v>1615</v>
      </c>
      <c r="M125" s="27" t="s">
        <v>1616</v>
      </c>
      <c r="N125" s="28" t="s">
        <v>1617</v>
      </c>
      <c r="O125" s="27" t="s">
        <v>1618</v>
      </c>
      <c r="P125" s="27" t="s">
        <v>1619</v>
      </c>
      <c r="Q125" s="28">
        <v>3</v>
      </c>
      <c r="R125" s="27" t="s">
        <v>17</v>
      </c>
      <c r="S125" s="27" t="s">
        <v>148</v>
      </c>
      <c r="T125" s="27" t="s">
        <v>161</v>
      </c>
      <c r="U125" s="27" t="s">
        <v>35</v>
      </c>
      <c r="V125" s="27">
        <v>1</v>
      </c>
      <c r="W125" s="27" t="s">
        <v>98</v>
      </c>
      <c r="X125" s="27" t="s">
        <v>175</v>
      </c>
      <c r="Y125" s="27"/>
      <c r="Z125" s="27" t="s">
        <v>101</v>
      </c>
      <c r="AA125" s="27"/>
      <c r="AB125" s="27" t="s">
        <v>1620</v>
      </c>
      <c r="AC125" s="28" t="s">
        <v>1621</v>
      </c>
      <c r="AD125" s="27"/>
      <c r="AE125" s="37"/>
      <c r="AF125" s="37">
        <v>45979.791666666701</v>
      </c>
      <c r="AG125" s="37"/>
      <c r="AH125" s="27"/>
      <c r="AI125" s="27" t="s">
        <v>104</v>
      </c>
      <c r="AJ125" s="27" t="s">
        <v>105</v>
      </c>
      <c r="AK125" s="27" t="s">
        <v>1613</v>
      </c>
      <c r="AL125" s="27" t="s">
        <v>578</v>
      </c>
      <c r="AM125" s="27" t="s">
        <v>108</v>
      </c>
      <c r="AN125" s="37">
        <f>MIN(casesCPPM[[#This Row],[Manufacture Date]:[Installation Date]])</f>
        <v>45979.791666666701</v>
      </c>
      <c r="AO125" s="27">
        <f>IF(AND((casesCPPM[[#This Row],[Created On]]-casesCPPM[[#This Row],[Oldest Date]])&gt;90,casesCPPM[[#This Row],[Oldest Date]]&lt;&gt;""),0,casesCPPM[[#This Row],[Quantity]])</f>
        <v>0</v>
      </c>
      <c r="AP125" s="27" t="str">
        <f>IF(casesCPPM[[#This Row],[Brand]]="","",IF(casesCPPM[[#This Row],[Brand]]&lt;&gt;"Falcon",casesCPPM[[#This Row],[Brand]],IF(casesCPPM[[#This Row],[Category]]&lt;&gt;"Dctl",casesCPPM[[#This Row],[Brand]]&amp;" - "&amp;casesCPPM[[#This Row],[Category]],casesCPPM[[#This Row],[Brand]]&amp;" - Closer")))</f>
        <v>Schlage Commercial</v>
      </c>
      <c r="AQ12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2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12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5" s="27" t="str">
        <f>TEXT(casesCPPM[[#This Row],[Created On]],"yyyy / mm")</f>
        <v>2026 / 02</v>
      </c>
      <c r="AU125" s="27" t="str">
        <f>casesCPPM[[#This Row],[Interaction Type]]</f>
        <v>Return / Replace / Scrap</v>
      </c>
      <c r="AV12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5" s="27" t="str" cm="1">
        <f t="array" ref="AW125">IF(NOT(ISERROR(FIND("Reader",casesCPPM[[#This Row],[Series4]]))),"Reader",IF(SUMPRODUCT(--ISNUMBER(SEARCH({"card","credential","ibutton"},casesCPPM[[#This Row],[Series4]])))&gt;0,"Card","Unknown"))</f>
        <v>Unknown</v>
      </c>
    </row>
    <row r="126" spans="1:49" hidden="1" x14ac:dyDescent="0.25">
      <c r="A126" s="26">
        <v>46077.552418981497</v>
      </c>
      <c r="B126" s="27" t="s">
        <v>1622</v>
      </c>
      <c r="C126" s="27" t="s">
        <v>87</v>
      </c>
      <c r="D126" s="27" t="s">
        <v>88</v>
      </c>
      <c r="E126" s="27" t="s">
        <v>110</v>
      </c>
      <c r="F126" s="27"/>
      <c r="G126" s="27"/>
      <c r="H126" s="27" t="s">
        <v>23</v>
      </c>
      <c r="I126" s="27" t="s">
        <v>91</v>
      </c>
      <c r="J126" s="27" t="s">
        <v>1623</v>
      </c>
      <c r="K126" s="27" t="s">
        <v>33</v>
      </c>
      <c r="L126" s="27" t="s">
        <v>1624</v>
      </c>
      <c r="M126" s="27" t="s">
        <v>638</v>
      </c>
      <c r="N126" s="28" t="s">
        <v>1625</v>
      </c>
      <c r="O126" s="27" t="s">
        <v>1626</v>
      </c>
      <c r="P126" s="27"/>
      <c r="Q126" s="28"/>
      <c r="R126" s="27" t="s">
        <v>23</v>
      </c>
      <c r="S126" s="27" t="s">
        <v>91</v>
      </c>
      <c r="T126" s="27" t="s">
        <v>1623</v>
      </c>
      <c r="U126" s="27" t="s">
        <v>33</v>
      </c>
      <c r="V126" s="27">
        <v>1</v>
      </c>
      <c r="W126" s="27" t="s">
        <v>155</v>
      </c>
      <c r="X126" s="27" t="s">
        <v>587</v>
      </c>
      <c r="Y126" s="27"/>
      <c r="Z126" s="27" t="s">
        <v>101</v>
      </c>
      <c r="AA126" s="27"/>
      <c r="AB126" s="27"/>
      <c r="AC126" s="28"/>
      <c r="AD126" s="27"/>
      <c r="AE126" s="37"/>
      <c r="AF126" s="37">
        <v>46064.791666666701</v>
      </c>
      <c r="AG126" s="37"/>
      <c r="AH126" s="27"/>
      <c r="AI126" s="27" t="s">
        <v>104</v>
      </c>
      <c r="AJ126" s="27" t="s">
        <v>105</v>
      </c>
      <c r="AK126" s="27" t="s">
        <v>563</v>
      </c>
      <c r="AL126" s="27" t="s">
        <v>382</v>
      </c>
      <c r="AM126" s="27" t="s">
        <v>108</v>
      </c>
      <c r="AN126" s="37">
        <f>MIN(casesCPPM[[#This Row],[Manufacture Date]:[Installation Date]])</f>
        <v>46064.791666666701</v>
      </c>
      <c r="AO126" s="27">
        <f>IF(AND((casesCPPM[[#This Row],[Created On]]-casesCPPM[[#This Row],[Oldest Date]])&gt;90,casesCPPM[[#This Row],[Oldest Date]]&lt;&gt;""),0,casesCPPM[[#This Row],[Quantity]])</f>
        <v>1</v>
      </c>
      <c r="AP126" s="27" t="str">
        <f>IF(casesCPPM[[#This Row],[Brand]]="","",IF(casesCPPM[[#This Row],[Brand]]&lt;&gt;"Falcon",casesCPPM[[#This Row],[Brand]],IF(casesCPPM[[#This Row],[Category]]&lt;&gt;"Dctl",casesCPPM[[#This Row],[Brand]]&amp;" - "&amp;casesCPPM[[#This Row],[Category]],casesCPPM[[#This Row],[Brand]]&amp;" - Closer")))</f>
        <v>Von Duprin</v>
      </c>
      <c r="AQ12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2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2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6" s="27" t="str">
        <f>TEXT(casesCPPM[[#This Row],[Created On]],"yyyy / mm")</f>
        <v>2026 / 02</v>
      </c>
      <c r="AU126" s="27" t="str">
        <f>casesCPPM[[#This Row],[Interaction Type]]</f>
        <v>Return / Replace / Scrap</v>
      </c>
      <c r="AV12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6" s="27" t="str" cm="1">
        <f t="array" ref="AW126">IF(NOT(ISERROR(FIND("Reader",casesCPPM[[#This Row],[Series4]]))),"Reader",IF(SUMPRODUCT(--ISNUMBER(SEARCH({"card","credential","ibutton"},casesCPPM[[#This Row],[Series4]])))&gt;0,"Card","Unknown"))</f>
        <v>Unknown</v>
      </c>
    </row>
    <row r="127" spans="1:49" hidden="1" x14ac:dyDescent="0.25">
      <c r="A127" s="26">
        <v>46077.598055555602</v>
      </c>
      <c r="B127" s="27" t="s">
        <v>1627</v>
      </c>
      <c r="C127" s="27" t="s">
        <v>87</v>
      </c>
      <c r="D127" s="27" t="s">
        <v>88</v>
      </c>
      <c r="E127" s="27" t="s">
        <v>89</v>
      </c>
      <c r="F127" s="27"/>
      <c r="G127" s="27" t="s">
        <v>90</v>
      </c>
      <c r="H127" s="27" t="s">
        <v>23</v>
      </c>
      <c r="I127" s="27" t="s">
        <v>91</v>
      </c>
      <c r="J127" s="27" t="s">
        <v>251</v>
      </c>
      <c r="K127" s="27" t="s">
        <v>33</v>
      </c>
      <c r="L127" s="27" t="s">
        <v>1628</v>
      </c>
      <c r="M127" s="27" t="s">
        <v>1629</v>
      </c>
      <c r="N127" s="28" t="s">
        <v>1630</v>
      </c>
      <c r="O127" s="27" t="s">
        <v>1631</v>
      </c>
      <c r="P127" s="27" t="s">
        <v>1632</v>
      </c>
      <c r="Q127" s="28"/>
      <c r="R127" s="27" t="s">
        <v>23</v>
      </c>
      <c r="S127" s="27" t="s">
        <v>91</v>
      </c>
      <c r="T127" s="27" t="s">
        <v>251</v>
      </c>
      <c r="U127" s="27" t="s">
        <v>33</v>
      </c>
      <c r="V127" s="27">
        <v>4</v>
      </c>
      <c r="W127" s="27" t="s">
        <v>98</v>
      </c>
      <c r="X127" s="27" t="s">
        <v>1148</v>
      </c>
      <c r="Y127" s="27" t="s">
        <v>1633</v>
      </c>
      <c r="Z127" s="27" t="s">
        <v>101</v>
      </c>
      <c r="AA127" s="27"/>
      <c r="AB127" s="27" t="s">
        <v>1634</v>
      </c>
      <c r="AC127" s="28" t="s">
        <v>1635</v>
      </c>
      <c r="AD127" s="27"/>
      <c r="AE127" s="37"/>
      <c r="AF127" s="37"/>
      <c r="AG127" s="37">
        <v>46064</v>
      </c>
      <c r="AH127" s="27"/>
      <c r="AI127" s="27" t="s">
        <v>104</v>
      </c>
      <c r="AJ127" s="27" t="s">
        <v>105</v>
      </c>
      <c r="AK127" s="27" t="s">
        <v>1636</v>
      </c>
      <c r="AL127" s="27" t="s">
        <v>1196</v>
      </c>
      <c r="AM127" s="27" t="s">
        <v>108</v>
      </c>
      <c r="AN127" s="37">
        <f>MIN(casesCPPM[[#This Row],[Manufacture Date]:[Installation Date]])</f>
        <v>46064</v>
      </c>
      <c r="AO127" s="27">
        <f>IF(AND((casesCPPM[[#This Row],[Created On]]-casesCPPM[[#This Row],[Oldest Date]])&gt;90,casesCPPM[[#This Row],[Oldest Date]]&lt;&gt;""),0,casesCPPM[[#This Row],[Quantity]])</f>
        <v>4</v>
      </c>
      <c r="AP127" s="27" t="str">
        <f>IF(casesCPPM[[#This Row],[Brand]]="","",IF(casesCPPM[[#This Row],[Brand]]&lt;&gt;"Falcon",casesCPPM[[#This Row],[Brand]],IF(casesCPPM[[#This Row],[Category]]&lt;&gt;"Dctl",casesCPPM[[#This Row],[Brand]]&amp;" - "&amp;casesCPPM[[#This Row],[Category]],casesCPPM[[#This Row],[Brand]]&amp;" - Closer")))</f>
        <v>Von Duprin</v>
      </c>
      <c r="AQ12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2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12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Retract</v>
      </c>
      <c r="AT127" s="27" t="str">
        <f>TEXT(casesCPPM[[#This Row],[Created On]],"yyyy / mm")</f>
        <v>2026 / 02</v>
      </c>
      <c r="AU127" s="27" t="str">
        <f>casesCPPM[[#This Row],[Interaction Type]]</f>
        <v>Return / Replace / Scrap</v>
      </c>
      <c r="AV12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7" s="27" t="str" cm="1">
        <f t="array" ref="AW127">IF(NOT(ISERROR(FIND("Reader",casesCPPM[[#This Row],[Series4]]))),"Reader",IF(SUMPRODUCT(--ISNUMBER(SEARCH({"card","credential","ibutton"},casesCPPM[[#This Row],[Series4]])))&gt;0,"Card","Unknown"))</f>
        <v>Unknown</v>
      </c>
    </row>
    <row r="128" spans="1:49" hidden="1" x14ac:dyDescent="0.25">
      <c r="A128" s="26">
        <v>46078.475462962997</v>
      </c>
      <c r="B128" s="27" t="s">
        <v>1637</v>
      </c>
      <c r="C128" s="27" t="s">
        <v>87</v>
      </c>
      <c r="D128" s="27" t="s">
        <v>88</v>
      </c>
      <c r="E128" s="27" t="s">
        <v>89</v>
      </c>
      <c r="F128" s="27"/>
      <c r="G128" s="27" t="s">
        <v>168</v>
      </c>
      <c r="H128" s="27" t="s">
        <v>21</v>
      </c>
      <c r="I128" s="27" t="s">
        <v>272</v>
      </c>
      <c r="J128" s="27" t="s">
        <v>1638</v>
      </c>
      <c r="K128" s="27" t="s">
        <v>35</v>
      </c>
      <c r="L128" s="27" t="s">
        <v>1639</v>
      </c>
      <c r="M128" s="27" t="s">
        <v>1640</v>
      </c>
      <c r="N128" s="28" t="s">
        <v>276</v>
      </c>
      <c r="O128" s="27" t="s">
        <v>1641</v>
      </c>
      <c r="P128" s="27"/>
      <c r="Q128" s="28"/>
      <c r="R128" s="27" t="s">
        <v>21</v>
      </c>
      <c r="S128" s="27" t="s">
        <v>272</v>
      </c>
      <c r="T128" s="27" t="s">
        <v>1638</v>
      </c>
      <c r="U128" s="27" t="s">
        <v>35</v>
      </c>
      <c r="V128" s="27"/>
      <c r="W128" s="27" t="s">
        <v>266</v>
      </c>
      <c r="X128" s="27" t="s">
        <v>1642</v>
      </c>
      <c r="Y128" s="27" t="s">
        <v>1643</v>
      </c>
      <c r="Z128" s="27" t="s">
        <v>101</v>
      </c>
      <c r="AA128" s="27"/>
      <c r="AB128" s="27"/>
      <c r="AC128" s="28" t="s">
        <v>282</v>
      </c>
      <c r="AD128" s="27"/>
      <c r="AE128" s="37"/>
      <c r="AF128" s="37"/>
      <c r="AG128" s="37"/>
      <c r="AH128" s="27"/>
      <c r="AI128" s="27" t="s">
        <v>1644</v>
      </c>
      <c r="AJ128" s="27" t="s">
        <v>134</v>
      </c>
      <c r="AK128" s="27" t="s">
        <v>1645</v>
      </c>
      <c r="AL128" s="27" t="s">
        <v>146</v>
      </c>
      <c r="AM128" s="27" t="s">
        <v>108</v>
      </c>
      <c r="AN128" s="37">
        <f>MIN(casesCPPM[[#This Row],[Manufacture Date]:[Installation Date]])</f>
        <v>0</v>
      </c>
      <c r="AO128" s="27">
        <f>IF(AND((casesCPPM[[#This Row],[Created On]]-casesCPPM[[#This Row],[Oldest Date]])&gt;90,casesCPPM[[#This Row],[Oldest Date]]&lt;&gt;""),0,casesCPPM[[#This Row],[Quantity]])</f>
        <v>0</v>
      </c>
      <c r="AP128" s="27" t="str">
        <f>IF(casesCPPM[[#This Row],[Brand]]="","",IF(casesCPPM[[#This Row],[Brand]]&lt;&gt;"Falcon",casesCPPM[[#This Row],[Brand]],IF(casesCPPM[[#This Row],[Category]]&lt;&gt;"Dctl",casesCPPM[[#This Row],[Brand]]&amp;" - "&amp;casesCPPM[[#This Row],[Category]],casesCPPM[[#This Row],[Brand]]&amp;" - Closer")))</f>
        <v>Schlage System Components</v>
      </c>
      <c r="AQ12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2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Credential Not Reading</v>
      </c>
      <c r="AS12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Response</v>
      </c>
      <c r="AT128" s="27" t="str">
        <f>TEXT(casesCPPM[[#This Row],[Created On]],"yyyy / mm")</f>
        <v>2026 / 02</v>
      </c>
      <c r="AU128" s="27" t="str">
        <f>casesCPPM[[#This Row],[Interaction Type]]</f>
        <v>Return / Replace / Scrap</v>
      </c>
      <c r="AV12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8" s="27" t="str" cm="1">
        <f t="array" ref="AW128">IF(NOT(ISERROR(FIND("Reader",casesCPPM[[#This Row],[Series4]]))),"Reader",IF(SUMPRODUCT(--ISNUMBER(SEARCH({"card","credential","ibutton"},casesCPPM[[#This Row],[Series4]])))&gt;0,"Card","Unknown"))</f>
        <v>Unknown</v>
      </c>
    </row>
    <row r="129" spans="1:49" hidden="1" x14ac:dyDescent="0.25">
      <c r="A129" s="26">
        <v>46078.725011574097</v>
      </c>
      <c r="B129" s="27" t="s">
        <v>1658</v>
      </c>
      <c r="C129" s="27" t="s">
        <v>87</v>
      </c>
      <c r="D129" s="27" t="s">
        <v>88</v>
      </c>
      <c r="E129" s="27" t="s">
        <v>110</v>
      </c>
      <c r="F129" s="27"/>
      <c r="G129" s="27"/>
      <c r="H129" s="27" t="s">
        <v>12</v>
      </c>
      <c r="I129" s="27" t="s">
        <v>111</v>
      </c>
      <c r="J129" s="27" t="s">
        <v>1659</v>
      </c>
      <c r="K129" s="27" t="s">
        <v>33</v>
      </c>
      <c r="L129" s="27" t="s">
        <v>1660</v>
      </c>
      <c r="M129" s="27" t="s">
        <v>872</v>
      </c>
      <c r="N129" s="28" t="s">
        <v>1661</v>
      </c>
      <c r="O129" s="27" t="s">
        <v>1662</v>
      </c>
      <c r="P129" s="27" t="s">
        <v>1663</v>
      </c>
      <c r="Q129" s="28">
        <v>10</v>
      </c>
      <c r="R129" s="27" t="s">
        <v>12</v>
      </c>
      <c r="S129" s="27" t="s">
        <v>111</v>
      </c>
      <c r="T129" s="27" t="s">
        <v>1659</v>
      </c>
      <c r="U129" s="27" t="s">
        <v>33</v>
      </c>
      <c r="V129" s="27">
        <v>2</v>
      </c>
      <c r="W129" s="27" t="s">
        <v>155</v>
      </c>
      <c r="X129" s="27" t="s">
        <v>156</v>
      </c>
      <c r="Y129" s="27"/>
      <c r="Z129" s="27" t="s">
        <v>101</v>
      </c>
      <c r="AA129" s="27"/>
      <c r="AB129" s="27" t="s">
        <v>1664</v>
      </c>
      <c r="AC129" s="28"/>
      <c r="AD129" s="27"/>
      <c r="AE129" s="37"/>
      <c r="AF129" s="37">
        <v>46065.791666666701</v>
      </c>
      <c r="AG129" s="37"/>
      <c r="AH129" s="27"/>
      <c r="AI129" s="27" t="s">
        <v>104</v>
      </c>
      <c r="AJ129" s="27" t="s">
        <v>105</v>
      </c>
      <c r="AK129" s="27" t="s">
        <v>106</v>
      </c>
      <c r="AL129" s="27" t="s">
        <v>877</v>
      </c>
      <c r="AM129" s="27" t="s">
        <v>108</v>
      </c>
      <c r="AN129" s="37">
        <f>MIN(casesCPPM[[#This Row],[Manufacture Date]:[Installation Date]])</f>
        <v>46065.791666666701</v>
      </c>
      <c r="AO129" s="27">
        <f>IF(AND((casesCPPM[[#This Row],[Created On]]-casesCPPM[[#This Row],[Oldest Date]])&gt;90,casesCPPM[[#This Row],[Oldest Date]]&lt;&gt;""),0,casesCPPM[[#This Row],[Quantity]])</f>
        <v>2</v>
      </c>
      <c r="AP129" s="27" t="str">
        <f>IF(casesCPPM[[#This Row],[Brand]]="","",IF(casesCPPM[[#This Row],[Brand]]&lt;&gt;"Falcon",casesCPPM[[#This Row],[Brand]],IF(casesCPPM[[#This Row],[Category]]&lt;&gt;"Dctl",casesCPPM[[#This Row],[Brand]]&amp;" - "&amp;casesCPPM[[#This Row],[Category]],casesCPPM[[#This Row],[Brand]]&amp;" - Closer")))</f>
        <v>Ives / Gj Commercial</v>
      </c>
      <c r="AQ12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2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2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9" s="27" t="str">
        <f>TEXT(casesCPPM[[#This Row],[Created On]],"yyyy / mm")</f>
        <v>2026 / 02</v>
      </c>
      <c r="AU129" s="27" t="str">
        <f>casesCPPM[[#This Row],[Interaction Type]]</f>
        <v>Return / Replace / Scrap</v>
      </c>
      <c r="AV12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9" s="27" t="str" cm="1">
        <f t="array" ref="AW129">IF(NOT(ISERROR(FIND("Reader",casesCPPM[[#This Row],[Series4]]))),"Reader",IF(SUMPRODUCT(--ISNUMBER(SEARCH({"card","credential","ibutton"},casesCPPM[[#This Row],[Series4]])))&gt;0,"Card","Unknown"))</f>
        <v>Unknown</v>
      </c>
    </row>
    <row r="130" spans="1:49" hidden="1" x14ac:dyDescent="0.25">
      <c r="A130" s="26">
        <v>46079.3268171296</v>
      </c>
      <c r="B130" s="27" t="s">
        <v>1677</v>
      </c>
      <c r="C130" s="27" t="s">
        <v>87</v>
      </c>
      <c r="D130" s="27" t="s">
        <v>88</v>
      </c>
      <c r="E130" s="27" t="s">
        <v>89</v>
      </c>
      <c r="F130" s="27"/>
      <c r="G130" s="27" t="s">
        <v>168</v>
      </c>
      <c r="H130" s="27" t="s">
        <v>23</v>
      </c>
      <c r="I130" s="27" t="s">
        <v>91</v>
      </c>
      <c r="J130" s="27" t="s">
        <v>251</v>
      </c>
      <c r="K130" s="27" t="s">
        <v>33</v>
      </c>
      <c r="L130" s="27" t="s">
        <v>1678</v>
      </c>
      <c r="M130" s="27" t="s">
        <v>1679</v>
      </c>
      <c r="N130" s="28" t="s">
        <v>1680</v>
      </c>
      <c r="O130" s="27" t="s">
        <v>1681</v>
      </c>
      <c r="P130" s="27" t="s">
        <v>1682</v>
      </c>
      <c r="Q130" s="28"/>
      <c r="R130" s="27" t="s">
        <v>23</v>
      </c>
      <c r="S130" s="27" t="s">
        <v>91</v>
      </c>
      <c r="T130" s="27" t="s">
        <v>251</v>
      </c>
      <c r="U130" s="27" t="s">
        <v>33</v>
      </c>
      <c r="V130" s="27">
        <v>1</v>
      </c>
      <c r="W130" s="27" t="s">
        <v>98</v>
      </c>
      <c r="X130" s="27" t="s">
        <v>1683</v>
      </c>
      <c r="Y130" s="27" t="s">
        <v>1684</v>
      </c>
      <c r="Z130" s="27" t="s">
        <v>101</v>
      </c>
      <c r="AA130" s="27"/>
      <c r="AB130" s="27" t="s">
        <v>1685</v>
      </c>
      <c r="AC130" s="28"/>
      <c r="AD130" s="27"/>
      <c r="AE130" s="37"/>
      <c r="AF130" s="37">
        <v>46065.791666666701</v>
      </c>
      <c r="AG130" s="37"/>
      <c r="AH130" s="27"/>
      <c r="AI130" s="27" t="s">
        <v>419</v>
      </c>
      <c r="AJ130" s="27" t="s">
        <v>105</v>
      </c>
      <c r="AK130" s="27" t="s">
        <v>792</v>
      </c>
      <c r="AL130" s="27" t="s">
        <v>382</v>
      </c>
      <c r="AM130" s="27" t="s">
        <v>108</v>
      </c>
      <c r="AN130" s="37">
        <f>MIN(casesCPPM[[#This Row],[Manufacture Date]:[Installation Date]])</f>
        <v>46065.791666666701</v>
      </c>
      <c r="AO130" s="27">
        <f>IF(AND((casesCPPM[[#This Row],[Created On]]-casesCPPM[[#This Row],[Oldest Date]])&gt;90,casesCPPM[[#This Row],[Oldest Date]]&lt;&gt;""),0,casesCPPM[[#This Row],[Quantity]])</f>
        <v>1</v>
      </c>
      <c r="AP130" s="27" t="str">
        <f>IF(casesCPPM[[#This Row],[Brand]]="","",IF(casesCPPM[[#This Row],[Brand]]&lt;&gt;"Falcon",casesCPPM[[#This Row],[Brand]],IF(casesCPPM[[#This Row],[Category]]&lt;&gt;"Dctl",casesCPPM[[#This Row],[Brand]]&amp;" - "&amp;casesCPPM[[#This Row],[Category]],casesCPPM[[#This Row],[Brand]]&amp;" - Closer")))</f>
        <v>Von Duprin</v>
      </c>
      <c r="AQ13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3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Wear and Tear</v>
      </c>
      <c r="AS13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Worn Part / Broken Part</v>
      </c>
      <c r="AT130" s="27" t="str">
        <f>TEXT(casesCPPM[[#This Row],[Created On]],"yyyy / mm")</f>
        <v>2026 / 02</v>
      </c>
      <c r="AU130" s="27" t="str">
        <f>casesCPPM[[#This Row],[Interaction Type]]</f>
        <v>Return / Replace / Scrap</v>
      </c>
      <c r="AV13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0" s="27" t="str" cm="1">
        <f t="array" ref="AW130">IF(NOT(ISERROR(FIND("Reader",casesCPPM[[#This Row],[Series4]]))),"Reader",IF(SUMPRODUCT(--ISNUMBER(SEARCH({"card","credential","ibutton"},casesCPPM[[#This Row],[Series4]])))&gt;0,"Card","Unknown"))</f>
        <v>Unknown</v>
      </c>
    </row>
    <row r="131" spans="1:49" hidden="1" x14ac:dyDescent="0.25">
      <c r="A131" s="26">
        <v>46079.393796296303</v>
      </c>
      <c r="B131" s="27" t="s">
        <v>1693</v>
      </c>
      <c r="C131" s="27" t="s">
        <v>87</v>
      </c>
      <c r="D131" s="27" t="s">
        <v>88</v>
      </c>
      <c r="E131" s="27" t="s">
        <v>110</v>
      </c>
      <c r="F131" s="27"/>
      <c r="G131" s="27"/>
      <c r="H131" s="27" t="s">
        <v>23</v>
      </c>
      <c r="I131" s="27" t="s">
        <v>91</v>
      </c>
      <c r="J131" s="27" t="s">
        <v>251</v>
      </c>
      <c r="K131" s="27" t="s">
        <v>33</v>
      </c>
      <c r="L131" s="27" t="s">
        <v>1694</v>
      </c>
      <c r="M131" s="27" t="s">
        <v>1301</v>
      </c>
      <c r="N131" s="28" t="s">
        <v>1695</v>
      </c>
      <c r="O131" s="27" t="s">
        <v>1696</v>
      </c>
      <c r="P131" s="27" t="s">
        <v>1697</v>
      </c>
      <c r="Q131" s="28">
        <v>1</v>
      </c>
      <c r="R131" s="27" t="s">
        <v>23</v>
      </c>
      <c r="S131" s="27" t="s">
        <v>91</v>
      </c>
      <c r="T131" s="27" t="s">
        <v>251</v>
      </c>
      <c r="U131" s="27" t="s">
        <v>33</v>
      </c>
      <c r="V131" s="27">
        <v>1</v>
      </c>
      <c r="W131" s="27" t="s">
        <v>155</v>
      </c>
      <c r="X131" s="27" t="s">
        <v>587</v>
      </c>
      <c r="Y131" s="27"/>
      <c r="Z131" s="27" t="s">
        <v>101</v>
      </c>
      <c r="AA131" s="27"/>
      <c r="AB131" s="27" t="s">
        <v>1698</v>
      </c>
      <c r="AC131" s="28"/>
      <c r="AD131" s="27"/>
      <c r="AE131" s="37"/>
      <c r="AF131" s="37">
        <v>46068.791666666701</v>
      </c>
      <c r="AG131" s="37"/>
      <c r="AH131" s="27"/>
      <c r="AI131" s="27" t="s">
        <v>104</v>
      </c>
      <c r="AJ131" s="27" t="s">
        <v>105</v>
      </c>
      <c r="AK131" s="27" t="s">
        <v>106</v>
      </c>
      <c r="AL131" s="27" t="s">
        <v>680</v>
      </c>
      <c r="AM131" s="27" t="s">
        <v>108</v>
      </c>
      <c r="AN131" s="37">
        <f>MIN(casesCPPM[[#This Row],[Manufacture Date]:[Installation Date]])</f>
        <v>46068.791666666701</v>
      </c>
      <c r="AO131" s="27">
        <f>IF(AND((casesCPPM[[#This Row],[Created On]]-casesCPPM[[#This Row],[Oldest Date]])&gt;90,casesCPPM[[#This Row],[Oldest Date]]&lt;&gt;""),0,casesCPPM[[#This Row],[Quantity]])</f>
        <v>1</v>
      </c>
      <c r="AP131" s="27" t="str">
        <f>IF(casesCPPM[[#This Row],[Brand]]="","",IF(casesCPPM[[#This Row],[Brand]]&lt;&gt;"Falcon",casesCPPM[[#This Row],[Brand]],IF(casesCPPM[[#This Row],[Category]]&lt;&gt;"Dctl",casesCPPM[[#This Row],[Brand]]&amp;" - "&amp;casesCPPM[[#This Row],[Category]],casesCPPM[[#This Row],[Brand]]&amp;" - Closer")))</f>
        <v>Von Duprin</v>
      </c>
      <c r="AQ13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3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3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1" s="27" t="str">
        <f>TEXT(casesCPPM[[#This Row],[Created On]],"yyyy / mm")</f>
        <v>2026 / 02</v>
      </c>
      <c r="AU131" s="27" t="str">
        <f>casesCPPM[[#This Row],[Interaction Type]]</f>
        <v>Return / Replace / Scrap</v>
      </c>
      <c r="AV13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1" s="27" t="str" cm="1">
        <f t="array" ref="AW131">IF(NOT(ISERROR(FIND("Reader",casesCPPM[[#This Row],[Series4]]))),"Reader",IF(SUMPRODUCT(--ISNUMBER(SEARCH({"card","credential","ibutton"},casesCPPM[[#This Row],[Series4]])))&gt;0,"Card","Unknown"))</f>
        <v>Unknown</v>
      </c>
    </row>
    <row r="132" spans="1:49" hidden="1" x14ac:dyDescent="0.25">
      <c r="A132" s="26">
        <v>46079.429270833301</v>
      </c>
      <c r="B132" s="27" t="s">
        <v>1699</v>
      </c>
      <c r="C132" s="27" t="s">
        <v>87</v>
      </c>
      <c r="D132" s="27" t="s">
        <v>88</v>
      </c>
      <c r="E132" s="27" t="s">
        <v>110</v>
      </c>
      <c r="F132" s="27"/>
      <c r="G132" s="27"/>
      <c r="H132" s="27" t="s">
        <v>23</v>
      </c>
      <c r="I132" s="27" t="s">
        <v>91</v>
      </c>
      <c r="J132" s="27" t="s">
        <v>1256</v>
      </c>
      <c r="K132" s="27" t="s">
        <v>33</v>
      </c>
      <c r="L132" s="27" t="s">
        <v>1700</v>
      </c>
      <c r="M132" s="27" t="s">
        <v>1701</v>
      </c>
      <c r="N132" s="28" t="s">
        <v>1702</v>
      </c>
      <c r="O132" s="27" t="s">
        <v>1703</v>
      </c>
      <c r="P132" s="27" t="s">
        <v>1704</v>
      </c>
      <c r="Q132" s="28"/>
      <c r="R132" s="27" t="s">
        <v>23</v>
      </c>
      <c r="S132" s="27" t="s">
        <v>91</v>
      </c>
      <c r="T132" s="27" t="s">
        <v>1256</v>
      </c>
      <c r="U132" s="27" t="s">
        <v>33</v>
      </c>
      <c r="V132" s="27">
        <v>1</v>
      </c>
      <c r="W132" s="27" t="s">
        <v>119</v>
      </c>
      <c r="X132" s="27" t="s">
        <v>570</v>
      </c>
      <c r="Y132" s="27"/>
      <c r="Z132" s="27" t="s">
        <v>101</v>
      </c>
      <c r="AA132" s="27"/>
      <c r="AB132" s="27" t="s">
        <v>1705</v>
      </c>
      <c r="AC132" s="28"/>
      <c r="AD132" s="27"/>
      <c r="AE132" s="37"/>
      <c r="AF132" s="37">
        <v>46029.791666666701</v>
      </c>
      <c r="AG132" s="37"/>
      <c r="AH132" s="27"/>
      <c r="AI132" s="27" t="s">
        <v>178</v>
      </c>
      <c r="AJ132" s="27" t="s">
        <v>134</v>
      </c>
      <c r="AK132" s="27" t="s">
        <v>792</v>
      </c>
      <c r="AL132" s="27" t="s">
        <v>1706</v>
      </c>
      <c r="AM132" s="27" t="s">
        <v>108</v>
      </c>
      <c r="AN132" s="37">
        <f>MIN(casesCPPM[[#This Row],[Manufacture Date]:[Installation Date]])</f>
        <v>46029.791666666701</v>
      </c>
      <c r="AO132" s="27">
        <f>IF(AND((casesCPPM[[#This Row],[Created On]]-casesCPPM[[#This Row],[Oldest Date]])&gt;90,casesCPPM[[#This Row],[Oldest Date]]&lt;&gt;""),0,casesCPPM[[#This Row],[Quantity]])</f>
        <v>1</v>
      </c>
      <c r="AP132" s="27" t="str">
        <f>IF(casesCPPM[[#This Row],[Brand]]="","",IF(casesCPPM[[#This Row],[Brand]]&lt;&gt;"Falcon",casesCPPM[[#This Row],[Brand]],IF(casesCPPM[[#This Row],[Category]]&lt;&gt;"Dctl",casesCPPM[[#This Row],[Brand]]&amp;" - "&amp;casesCPPM[[#This Row],[Category]],casesCPPM[[#This Row],[Brand]]&amp;" - Closer")))</f>
        <v>Von Duprin</v>
      </c>
      <c r="AQ13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3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3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2" s="27" t="str">
        <f>TEXT(casesCPPM[[#This Row],[Created On]],"yyyy / mm")</f>
        <v>2026 / 02</v>
      </c>
      <c r="AU132" s="27" t="str">
        <f>casesCPPM[[#This Row],[Interaction Type]]</f>
        <v>Return / Replace / Scrap</v>
      </c>
      <c r="AV13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2" s="27" t="str" cm="1">
        <f t="array" ref="AW132">IF(NOT(ISERROR(FIND("Reader",casesCPPM[[#This Row],[Series4]]))),"Reader",IF(SUMPRODUCT(--ISNUMBER(SEARCH({"card","credential","ibutton"},casesCPPM[[#This Row],[Series4]])))&gt;0,"Card","Unknown"))</f>
        <v>Unknown</v>
      </c>
    </row>
    <row r="133" spans="1:49" hidden="1" x14ac:dyDescent="0.25">
      <c r="A133" s="26">
        <v>46080.425694444399</v>
      </c>
      <c r="B133" s="27" t="s">
        <v>1726</v>
      </c>
      <c r="C133" s="27" t="s">
        <v>87</v>
      </c>
      <c r="D133" s="27" t="s">
        <v>88</v>
      </c>
      <c r="E133" s="27" t="s">
        <v>89</v>
      </c>
      <c r="F133" s="27"/>
      <c r="G133" s="27" t="s">
        <v>90</v>
      </c>
      <c r="H133" s="27" t="s">
        <v>18</v>
      </c>
      <c r="I133" s="27" t="s">
        <v>460</v>
      </c>
      <c r="J133" s="27" t="s">
        <v>1727</v>
      </c>
      <c r="K133" s="27" t="s">
        <v>32</v>
      </c>
      <c r="L133" s="27" t="s">
        <v>1728</v>
      </c>
      <c r="M133" s="27" t="s">
        <v>127</v>
      </c>
      <c r="N133" s="28" t="s">
        <v>1729</v>
      </c>
      <c r="O133" s="27" t="s">
        <v>1730</v>
      </c>
      <c r="P133" s="27" t="s">
        <v>1731</v>
      </c>
      <c r="Q133" s="28">
        <v>4</v>
      </c>
      <c r="R133" s="27" t="s">
        <v>18</v>
      </c>
      <c r="S133" s="27" t="s">
        <v>460</v>
      </c>
      <c r="T133" s="27" t="s">
        <v>1727</v>
      </c>
      <c r="U133" s="27" t="s">
        <v>32</v>
      </c>
      <c r="V133" s="27">
        <v>1</v>
      </c>
      <c r="W133" s="27" t="s">
        <v>266</v>
      </c>
      <c r="X133" s="27" t="s">
        <v>279</v>
      </c>
      <c r="Y133" s="27" t="s">
        <v>677</v>
      </c>
      <c r="Z133" s="27" t="s">
        <v>101</v>
      </c>
      <c r="AA133" s="27"/>
      <c r="AB133" s="27" t="s">
        <v>1732</v>
      </c>
      <c r="AC133" s="28" t="s">
        <v>848</v>
      </c>
      <c r="AD133" s="27"/>
      <c r="AE133" s="37"/>
      <c r="AF133" s="37">
        <v>46049.083333333299</v>
      </c>
      <c r="AG133" s="37"/>
      <c r="AH133" s="27"/>
      <c r="AI133" s="27" t="s">
        <v>419</v>
      </c>
      <c r="AJ133" s="27" t="s">
        <v>134</v>
      </c>
      <c r="AK133" s="27" t="s">
        <v>1733</v>
      </c>
      <c r="AL133" s="27" t="s">
        <v>1733</v>
      </c>
      <c r="AM133" s="27" t="s">
        <v>108</v>
      </c>
      <c r="AN133" s="37">
        <f>MIN(casesCPPM[[#This Row],[Manufacture Date]:[Installation Date]])</f>
        <v>46049.083333333299</v>
      </c>
      <c r="AO133" s="27">
        <f>IF(AND((casesCPPM[[#This Row],[Created On]]-casesCPPM[[#This Row],[Oldest Date]])&gt;90,casesCPPM[[#This Row],[Oldest Date]]&lt;&gt;""),0,casesCPPM[[#This Row],[Quantity]])</f>
        <v>1</v>
      </c>
      <c r="AP133" s="27" t="str">
        <f>IF(casesCPPM[[#This Row],[Brand]]="","",IF(casesCPPM[[#This Row],[Brand]]&lt;&gt;"Falcon",casesCPPM[[#This Row],[Brand]],IF(casesCPPM[[#This Row],[Category]]&lt;&gt;"Dctl",casesCPPM[[#This Row],[Brand]]&amp;" - "&amp;casesCPPM[[#This Row],[Category]],casesCPPM[[#This Row],[Brand]]&amp;" - Closer")))</f>
        <v>Schlage Electronic Locks</v>
      </c>
      <c r="AQ13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3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13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133" s="27" t="str">
        <f>TEXT(casesCPPM[[#This Row],[Created On]],"yyyy / mm")</f>
        <v>2026 / 02</v>
      </c>
      <c r="AU133" s="27" t="str">
        <f>casesCPPM[[#This Row],[Interaction Type]]</f>
        <v>Return / Replace / Scrap</v>
      </c>
      <c r="AV13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3" s="27" t="str" cm="1">
        <f t="array" ref="AW133">IF(NOT(ISERROR(FIND("Reader",casesCPPM[[#This Row],[Series4]]))),"Reader",IF(SUMPRODUCT(--ISNUMBER(SEARCH({"card","credential","ibutton"},casesCPPM[[#This Row],[Series4]])))&gt;0,"Card","Unknown"))</f>
        <v>Unknown</v>
      </c>
    </row>
    <row r="134" spans="1:49" hidden="1" x14ac:dyDescent="0.25">
      <c r="A134" s="26">
        <v>46080.426550925898</v>
      </c>
      <c r="B134" s="27" t="s">
        <v>1734</v>
      </c>
      <c r="C134" s="27" t="s">
        <v>87</v>
      </c>
      <c r="D134" s="27" t="s">
        <v>88</v>
      </c>
      <c r="E134" s="27" t="s">
        <v>89</v>
      </c>
      <c r="F134" s="27"/>
      <c r="G134" s="27" t="s">
        <v>90</v>
      </c>
      <c r="H134" s="27" t="s">
        <v>21</v>
      </c>
      <c r="I134" s="27" t="s">
        <v>272</v>
      </c>
      <c r="J134" s="27" t="s">
        <v>1564</v>
      </c>
      <c r="K134" s="27" t="s">
        <v>35</v>
      </c>
      <c r="L134" s="27" t="s">
        <v>1735</v>
      </c>
      <c r="M134" s="27" t="s">
        <v>1736</v>
      </c>
      <c r="N134" s="28" t="s">
        <v>1737</v>
      </c>
      <c r="O134" s="27" t="s">
        <v>1738</v>
      </c>
      <c r="P134" s="27" t="s">
        <v>1739</v>
      </c>
      <c r="Q134" s="28">
        <v>3</v>
      </c>
      <c r="R134" s="27" t="s">
        <v>21</v>
      </c>
      <c r="S134" s="27" t="s">
        <v>272</v>
      </c>
      <c r="T134" s="27" t="s">
        <v>1564</v>
      </c>
      <c r="U134" s="27" t="s">
        <v>35</v>
      </c>
      <c r="V134" s="27">
        <v>1</v>
      </c>
      <c r="W134" s="27" t="s">
        <v>266</v>
      </c>
      <c r="X134" s="27" t="s">
        <v>1569</v>
      </c>
      <c r="Y134" s="27" t="s">
        <v>1570</v>
      </c>
      <c r="Z134" s="27" t="s">
        <v>101</v>
      </c>
      <c r="AA134" s="27"/>
      <c r="AB134" s="27" t="s">
        <v>1740</v>
      </c>
      <c r="AC134" s="28" t="s">
        <v>1741</v>
      </c>
      <c r="AD134" s="27"/>
      <c r="AE134" s="37"/>
      <c r="AF134" s="37">
        <v>45922.083333333299</v>
      </c>
      <c r="AG134" s="37"/>
      <c r="AH134" s="27"/>
      <c r="AI134" s="27" t="s">
        <v>104</v>
      </c>
      <c r="AJ134" s="27" t="s">
        <v>134</v>
      </c>
      <c r="AK134" s="27" t="s">
        <v>1733</v>
      </c>
      <c r="AL134" s="27" t="s">
        <v>1733</v>
      </c>
      <c r="AM134" s="27" t="s">
        <v>108</v>
      </c>
      <c r="AN134" s="37">
        <f>MIN(casesCPPM[[#This Row],[Manufacture Date]:[Installation Date]])</f>
        <v>45922.083333333299</v>
      </c>
      <c r="AO134" s="27">
        <f>IF(AND((casesCPPM[[#This Row],[Created On]]-casesCPPM[[#This Row],[Oldest Date]])&gt;90,casesCPPM[[#This Row],[Oldest Date]]&lt;&gt;""),0,casesCPPM[[#This Row],[Quantity]])</f>
        <v>0</v>
      </c>
      <c r="AP134" s="27" t="str">
        <f>IF(casesCPPM[[#This Row],[Brand]]="","",IF(casesCPPM[[#This Row],[Brand]]&lt;&gt;"Falcon",casesCPPM[[#This Row],[Brand]],IF(casesCPPM[[#This Row],[Category]]&lt;&gt;"Dctl",casesCPPM[[#This Row],[Brand]]&amp;" - "&amp;casesCPPM[[#This Row],[Category]],casesCPPM[[#This Row],[Brand]]&amp;" - Closer")))</f>
        <v>Schlage System Components</v>
      </c>
      <c r="AQ13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3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Electrical Malfunction</v>
      </c>
      <c r="AS13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Power</v>
      </c>
      <c r="AT134" s="27" t="str">
        <f>TEXT(casesCPPM[[#This Row],[Created On]],"yyyy / mm")</f>
        <v>2026 / 02</v>
      </c>
      <c r="AU134" s="27" t="str">
        <f>casesCPPM[[#This Row],[Interaction Type]]</f>
        <v>Return / Replace / Scrap</v>
      </c>
      <c r="AV13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4" s="27" t="str" cm="1">
        <f t="array" ref="AW134">IF(NOT(ISERROR(FIND("Reader",casesCPPM[[#This Row],[Series4]]))),"Reader",IF(SUMPRODUCT(--ISNUMBER(SEARCH({"card","credential","ibutton"},casesCPPM[[#This Row],[Series4]])))&gt;0,"Card","Unknown"))</f>
        <v>Unknown</v>
      </c>
    </row>
    <row r="135" spans="1:49" hidden="1" x14ac:dyDescent="0.25">
      <c r="A135" s="26">
        <v>46080.591747685197</v>
      </c>
      <c r="B135" s="27" t="s">
        <v>1748</v>
      </c>
      <c r="C135" s="27" t="s">
        <v>87</v>
      </c>
      <c r="D135" s="27" t="s">
        <v>88</v>
      </c>
      <c r="E135" s="27" t="s">
        <v>89</v>
      </c>
      <c r="F135" s="27"/>
      <c r="G135" s="27" t="s">
        <v>168</v>
      </c>
      <c r="H135" s="27" t="s">
        <v>720</v>
      </c>
      <c r="I135" s="27" t="s">
        <v>148</v>
      </c>
      <c r="J135" s="27" t="s">
        <v>1248</v>
      </c>
      <c r="K135" s="27" t="s">
        <v>31</v>
      </c>
      <c r="L135" s="27" t="s">
        <v>1749</v>
      </c>
      <c r="M135" s="27" t="s">
        <v>1750</v>
      </c>
      <c r="N135" s="28" t="s">
        <v>1751</v>
      </c>
      <c r="O135" s="27" t="s">
        <v>1752</v>
      </c>
      <c r="P135" s="27" t="s">
        <v>1753</v>
      </c>
      <c r="Q135" s="28">
        <v>1</v>
      </c>
      <c r="R135" s="27" t="s">
        <v>720</v>
      </c>
      <c r="S135" s="27" t="s">
        <v>148</v>
      </c>
      <c r="T135" s="27" t="s">
        <v>1248</v>
      </c>
      <c r="U135" s="27" t="s">
        <v>31</v>
      </c>
      <c r="V135" s="27">
        <v>1</v>
      </c>
      <c r="W135" s="27" t="s">
        <v>98</v>
      </c>
      <c r="X135" s="27" t="s">
        <v>1754</v>
      </c>
      <c r="Y135" s="27"/>
      <c r="Z135" s="27" t="s">
        <v>101</v>
      </c>
      <c r="AA135" s="27"/>
      <c r="AB135" s="27" t="s">
        <v>1755</v>
      </c>
      <c r="AC135" s="28" t="s">
        <v>1756</v>
      </c>
      <c r="AD135" s="27"/>
      <c r="AE135" s="37"/>
      <c r="AF135" s="37">
        <v>45877.083333333299</v>
      </c>
      <c r="AG135" s="37"/>
      <c r="AH135" s="27"/>
      <c r="AI135" s="27" t="s">
        <v>104</v>
      </c>
      <c r="AJ135" s="27" t="s">
        <v>134</v>
      </c>
      <c r="AK135" s="27" t="s">
        <v>621</v>
      </c>
      <c r="AL135" s="27" t="s">
        <v>621</v>
      </c>
      <c r="AM135" s="27" t="s">
        <v>108</v>
      </c>
      <c r="AN135" s="37">
        <f>MIN(casesCPPM[[#This Row],[Manufacture Date]:[Installation Date]])</f>
        <v>45877.083333333299</v>
      </c>
      <c r="AO135" s="27">
        <f>IF(AND((casesCPPM[[#This Row],[Created On]]-casesCPPM[[#This Row],[Oldest Date]])&gt;90,casesCPPM[[#This Row],[Oldest Date]]&lt;&gt;""),0,casesCPPM[[#This Row],[Quantity]])</f>
        <v>0</v>
      </c>
      <c r="AP135" s="27" t="str">
        <f>IF(casesCPPM[[#This Row],[Brand]]="","",IF(casesCPPM[[#This Row],[Brand]]&lt;&gt;"Falcon",casesCPPM[[#This Row],[Brand]],IF(casesCPPM[[#This Row],[Category]]&lt;&gt;"Dctl",casesCPPM[[#This Row],[Brand]]&amp;" - "&amp;casesCPPM[[#This Row],[Category]],casesCPPM[[#This Row],[Brand]]&amp;" - Closer")))</f>
        <v>Falcon - Lock</v>
      </c>
      <c r="AQ13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3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Sticks / Binds</v>
      </c>
      <c r="AS13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5" s="27" t="str">
        <f>TEXT(casesCPPM[[#This Row],[Created On]],"yyyy / mm")</f>
        <v>2026 / 02</v>
      </c>
      <c r="AU135" s="27" t="str">
        <f>casesCPPM[[#This Row],[Interaction Type]]</f>
        <v>Return / Replace / Scrap</v>
      </c>
      <c r="AV13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5" s="27" t="str" cm="1">
        <f t="array" ref="AW135">IF(NOT(ISERROR(FIND("Reader",casesCPPM[[#This Row],[Series4]]))),"Reader",IF(SUMPRODUCT(--ISNUMBER(SEARCH({"card","credential","ibutton"},casesCPPM[[#This Row],[Series4]])))&gt;0,"Card","Unknown"))</f>
        <v>Unknown</v>
      </c>
    </row>
    <row r="136" spans="1:49" hidden="1" x14ac:dyDescent="0.25">
      <c r="A136" s="26">
        <v>46076.491990740702</v>
      </c>
      <c r="B136" s="27" t="s">
        <v>1784</v>
      </c>
      <c r="C136" s="27" t="s">
        <v>87</v>
      </c>
      <c r="D136" s="27" t="s">
        <v>88</v>
      </c>
      <c r="E136" s="27" t="s">
        <v>89</v>
      </c>
      <c r="F136" s="27"/>
      <c r="G136" s="27" t="s">
        <v>90</v>
      </c>
      <c r="H136" s="27" t="s">
        <v>17</v>
      </c>
      <c r="I136" s="27" t="s">
        <v>148</v>
      </c>
      <c r="J136" s="27" t="s">
        <v>149</v>
      </c>
      <c r="K136" s="27" t="s">
        <v>35</v>
      </c>
      <c r="L136" s="27" t="s">
        <v>1785</v>
      </c>
      <c r="M136" s="27" t="s">
        <v>1786</v>
      </c>
      <c r="N136" s="28" t="s">
        <v>1787</v>
      </c>
      <c r="O136" s="27" t="s">
        <v>1788</v>
      </c>
      <c r="P136" s="27" t="s">
        <v>1789</v>
      </c>
      <c r="Q136" s="28"/>
      <c r="R136" s="27" t="s">
        <v>17</v>
      </c>
      <c r="S136" s="27" t="s">
        <v>148</v>
      </c>
      <c r="T136" s="27" t="s">
        <v>149</v>
      </c>
      <c r="U136" s="27" t="s">
        <v>35</v>
      </c>
      <c r="V136" s="27">
        <v>1</v>
      </c>
      <c r="W136" s="27" t="s">
        <v>98</v>
      </c>
      <c r="X136" s="27" t="s">
        <v>175</v>
      </c>
      <c r="Y136" s="27"/>
      <c r="Z136" s="27" t="s">
        <v>101</v>
      </c>
      <c r="AA136" s="27"/>
      <c r="AB136" s="27" t="s">
        <v>1790</v>
      </c>
      <c r="AC136" s="28" t="s">
        <v>1791</v>
      </c>
      <c r="AD136" s="27"/>
      <c r="AE136" s="37"/>
      <c r="AF136" s="37">
        <v>46005.791666666701</v>
      </c>
      <c r="AG136" s="37"/>
      <c r="AH136" s="27"/>
      <c r="AI136" s="27" t="s">
        <v>104</v>
      </c>
      <c r="AJ136" s="27" t="s">
        <v>105</v>
      </c>
      <c r="AK136" s="27" t="s">
        <v>106</v>
      </c>
      <c r="AL136" s="27" t="s">
        <v>146</v>
      </c>
      <c r="AM136" s="27" t="s">
        <v>108</v>
      </c>
      <c r="AN136" s="37">
        <f>MIN(casesCPPM[[#This Row],[Manufacture Date]:[Installation Date]])</f>
        <v>46005.791666666701</v>
      </c>
      <c r="AO136" s="27">
        <f>IF(AND((casesCPPM[[#This Row],[Created On]]-casesCPPM[[#This Row],[Oldest Date]])&gt;90,casesCPPM[[#This Row],[Oldest Date]]&lt;&gt;""),0,casesCPPM[[#This Row],[Quantity]])</f>
        <v>1</v>
      </c>
      <c r="AP136" s="27" t="str">
        <f>IF(casesCPPM[[#This Row],[Brand]]="","",IF(casesCPPM[[#This Row],[Brand]]&lt;&gt;"Falcon",casesCPPM[[#This Row],[Brand]],IF(casesCPPM[[#This Row],[Category]]&lt;&gt;"Dctl",casesCPPM[[#This Row],[Brand]]&amp;" - "&amp;casesCPPM[[#This Row],[Category]],casesCPPM[[#This Row],[Brand]]&amp;" - Closer")))</f>
        <v>Schlage Commercial</v>
      </c>
      <c r="AQ13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3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13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6" s="27" t="str">
        <f>TEXT(casesCPPM[[#This Row],[Created On]],"yyyy / mm")</f>
        <v>2026 / 02</v>
      </c>
      <c r="AU136" s="27" t="str">
        <f>casesCPPM[[#This Row],[Interaction Type]]</f>
        <v>Return / Replace / Scrap</v>
      </c>
      <c r="AV13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6" s="27" t="str" cm="1">
        <f t="array" ref="AW136">IF(NOT(ISERROR(FIND("Reader",casesCPPM[[#This Row],[Series4]]))),"Reader",IF(SUMPRODUCT(--ISNUMBER(SEARCH({"card","credential","ibutton"},casesCPPM[[#This Row],[Series4]])))&gt;0,"Card","Unknown"))</f>
        <v>Unknown</v>
      </c>
    </row>
    <row r="137" spans="1:49" hidden="1" x14ac:dyDescent="0.25">
      <c r="A137" s="26">
        <v>46076.5636689815</v>
      </c>
      <c r="B137" s="27" t="s">
        <v>1800</v>
      </c>
      <c r="C137" s="27" t="s">
        <v>87</v>
      </c>
      <c r="D137" s="27" t="s">
        <v>88</v>
      </c>
      <c r="E137" s="27" t="s">
        <v>89</v>
      </c>
      <c r="F137" s="27"/>
      <c r="G137" s="27" t="s">
        <v>168</v>
      </c>
      <c r="H137" s="27" t="s">
        <v>14</v>
      </c>
      <c r="I137" s="27" t="s">
        <v>182</v>
      </c>
      <c r="J137" s="27" t="s">
        <v>1212</v>
      </c>
      <c r="K137" s="27" t="s">
        <v>34</v>
      </c>
      <c r="L137" s="27" t="s">
        <v>1801</v>
      </c>
      <c r="M137" s="27" t="s">
        <v>94</v>
      </c>
      <c r="N137" s="28" t="s">
        <v>1802</v>
      </c>
      <c r="O137" s="27" t="s">
        <v>1803</v>
      </c>
      <c r="P137" s="27" t="s">
        <v>1804</v>
      </c>
      <c r="Q137" s="28">
        <v>5</v>
      </c>
      <c r="R137" s="27" t="s">
        <v>14</v>
      </c>
      <c r="S137" s="27" t="s">
        <v>182</v>
      </c>
      <c r="T137" s="27" t="s">
        <v>1212</v>
      </c>
      <c r="U137" s="27" t="s">
        <v>34</v>
      </c>
      <c r="V137" s="27">
        <v>2</v>
      </c>
      <c r="W137" s="27" t="s">
        <v>958</v>
      </c>
      <c r="X137" s="27" t="s">
        <v>1805</v>
      </c>
      <c r="Y137" s="27"/>
      <c r="Z137" s="27" t="s">
        <v>101</v>
      </c>
      <c r="AA137" s="27"/>
      <c r="AB137" s="27" t="s">
        <v>1806</v>
      </c>
      <c r="AC137" s="28" t="s">
        <v>161</v>
      </c>
      <c r="AD137" s="27"/>
      <c r="AE137" s="37"/>
      <c r="AF137" s="37">
        <v>45726.833333333299</v>
      </c>
      <c r="AG137" s="37"/>
      <c r="AH137" s="27"/>
      <c r="AI137" s="27" t="s">
        <v>104</v>
      </c>
      <c r="AJ137" s="27" t="s">
        <v>134</v>
      </c>
      <c r="AK137" s="27" t="s">
        <v>106</v>
      </c>
      <c r="AL137" s="27" t="s">
        <v>1196</v>
      </c>
      <c r="AM137" s="27" t="s">
        <v>108</v>
      </c>
      <c r="AN137" s="37">
        <f>MIN(casesCPPM[[#This Row],[Manufacture Date]:[Installation Date]])</f>
        <v>45726.833333333299</v>
      </c>
      <c r="AO137" s="27">
        <f>IF(AND((casesCPPM[[#This Row],[Created On]]-casesCPPM[[#This Row],[Oldest Date]])&gt;90,casesCPPM[[#This Row],[Oldest Date]]&lt;&gt;""),0,casesCPPM[[#This Row],[Quantity]])</f>
        <v>0</v>
      </c>
      <c r="AP137" s="27" t="str">
        <f>IF(casesCPPM[[#This Row],[Brand]]="","",IF(casesCPPM[[#This Row],[Brand]]&lt;&gt;"Falcon",casesCPPM[[#This Row],[Brand]],IF(casesCPPM[[#This Row],[Category]]&lt;&gt;"Dctl",casesCPPM[[#This Row],[Brand]]&amp;" - "&amp;casesCPPM[[#This Row],[Category]],casesCPPM[[#This Row],[Brand]]&amp;" - Closer")))</f>
        <v>Lcn</v>
      </c>
      <c r="AQ13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13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13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7" s="27" t="str">
        <f>TEXT(casesCPPM[[#This Row],[Created On]],"yyyy / mm")</f>
        <v>2026 / 02</v>
      </c>
      <c r="AU137" s="27" t="str">
        <f>casesCPPM[[#This Row],[Interaction Type]]</f>
        <v>Return / Replace / Scrap</v>
      </c>
      <c r="AV13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7" s="27" t="str" cm="1">
        <f t="array" ref="AW137">IF(NOT(ISERROR(FIND("Reader",casesCPPM[[#This Row],[Series4]]))),"Reader",IF(SUMPRODUCT(--ISNUMBER(SEARCH({"card","credential","ibutton"},casesCPPM[[#This Row],[Series4]])))&gt;0,"Card","Unknown"))</f>
        <v>Unknown</v>
      </c>
    </row>
    <row r="138" spans="1:49" hidden="1" x14ac:dyDescent="0.25">
      <c r="A138" s="26">
        <v>46076.687511574099</v>
      </c>
      <c r="B138" s="27" t="s">
        <v>1808</v>
      </c>
      <c r="C138" s="27" t="s">
        <v>87</v>
      </c>
      <c r="D138" s="27" t="s">
        <v>88</v>
      </c>
      <c r="E138" s="27" t="s">
        <v>110</v>
      </c>
      <c r="F138" s="27"/>
      <c r="G138" s="27"/>
      <c r="H138" s="27" t="s">
        <v>23</v>
      </c>
      <c r="I138" s="27" t="s">
        <v>91</v>
      </c>
      <c r="J138" s="27" t="s">
        <v>887</v>
      </c>
      <c r="K138" s="27" t="s">
        <v>33</v>
      </c>
      <c r="L138" s="27" t="s">
        <v>1809</v>
      </c>
      <c r="M138" s="27" t="s">
        <v>197</v>
      </c>
      <c r="N138" s="28" t="s">
        <v>1810</v>
      </c>
      <c r="O138" s="27" t="s">
        <v>1811</v>
      </c>
      <c r="P138" s="27"/>
      <c r="Q138" s="28"/>
      <c r="R138" s="27" t="s">
        <v>23</v>
      </c>
      <c r="S138" s="27" t="s">
        <v>91</v>
      </c>
      <c r="T138" s="27" t="s">
        <v>887</v>
      </c>
      <c r="U138" s="27" t="s">
        <v>33</v>
      </c>
      <c r="V138" s="27">
        <v>2</v>
      </c>
      <c r="W138" s="27" t="s">
        <v>155</v>
      </c>
      <c r="X138" s="27" t="s">
        <v>587</v>
      </c>
      <c r="Y138" s="27"/>
      <c r="Z138" s="27" t="s">
        <v>101</v>
      </c>
      <c r="AA138" s="27"/>
      <c r="AB138" s="27"/>
      <c r="AC138" s="28"/>
      <c r="AD138" s="27"/>
      <c r="AE138" s="37">
        <v>46057</v>
      </c>
      <c r="AF138" s="37"/>
      <c r="AG138" s="37"/>
      <c r="AH138" s="27"/>
      <c r="AI138" s="27" t="s">
        <v>104</v>
      </c>
      <c r="AJ138" s="27" t="s">
        <v>105</v>
      </c>
      <c r="AK138" s="27" t="s">
        <v>1812</v>
      </c>
      <c r="AL138" s="27" t="s">
        <v>792</v>
      </c>
      <c r="AM138" s="27" t="s">
        <v>108</v>
      </c>
      <c r="AN138" s="37">
        <f>MIN(casesCPPM[[#This Row],[Manufacture Date]:[Installation Date]])</f>
        <v>46057</v>
      </c>
      <c r="AO138" s="27">
        <f>IF(AND((casesCPPM[[#This Row],[Created On]]-casesCPPM[[#This Row],[Oldest Date]])&gt;90,casesCPPM[[#This Row],[Oldest Date]]&lt;&gt;""),0,casesCPPM[[#This Row],[Quantity]])</f>
        <v>2</v>
      </c>
      <c r="AP138" s="27" t="str">
        <f>IF(casesCPPM[[#This Row],[Brand]]="","",IF(casesCPPM[[#This Row],[Brand]]&lt;&gt;"Falcon",casesCPPM[[#This Row],[Brand]],IF(casesCPPM[[#This Row],[Category]]&lt;&gt;"Dctl",casesCPPM[[#This Row],[Brand]]&amp;" - "&amp;casesCPPM[[#This Row],[Category]],casesCPPM[[#This Row],[Brand]]&amp;" - Closer")))</f>
        <v>Von Duprin</v>
      </c>
      <c r="AQ13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3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3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8" s="27" t="str">
        <f>TEXT(casesCPPM[[#This Row],[Created On]],"yyyy / mm")</f>
        <v>2026 / 02</v>
      </c>
      <c r="AU138" s="27" t="str">
        <f>casesCPPM[[#This Row],[Interaction Type]]</f>
        <v>Return / Replace / Scrap</v>
      </c>
      <c r="AV13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8" s="27" t="str" cm="1">
        <f t="array" ref="AW138">IF(NOT(ISERROR(FIND("Reader",casesCPPM[[#This Row],[Series4]]))),"Reader",IF(SUMPRODUCT(--ISNUMBER(SEARCH({"card","credential","ibutton"},casesCPPM[[#This Row],[Series4]])))&gt;0,"Card","Unknown"))</f>
        <v>Unknown</v>
      </c>
    </row>
    <row r="139" spans="1:49" hidden="1" x14ac:dyDescent="0.25">
      <c r="A139" s="26">
        <v>46077.332499999997</v>
      </c>
      <c r="B139" s="27" t="s">
        <v>1819</v>
      </c>
      <c r="C139" s="27" t="s">
        <v>87</v>
      </c>
      <c r="D139" s="27" t="s">
        <v>88</v>
      </c>
      <c r="E139" s="27" t="s">
        <v>110</v>
      </c>
      <c r="F139" s="27"/>
      <c r="G139" s="27"/>
      <c r="H139" s="27" t="s">
        <v>22</v>
      </c>
      <c r="I139" s="27" t="s">
        <v>124</v>
      </c>
      <c r="J139" s="27" t="s">
        <v>1820</v>
      </c>
      <c r="K139" s="27" t="s">
        <v>30</v>
      </c>
      <c r="L139" s="27" t="s">
        <v>1821</v>
      </c>
      <c r="M139" s="27" t="s">
        <v>1520</v>
      </c>
      <c r="N139" s="28" t="s">
        <v>1822</v>
      </c>
      <c r="O139" s="27" t="s">
        <v>1823</v>
      </c>
      <c r="P139" s="27" t="s">
        <v>1824</v>
      </c>
      <c r="Q139" s="28">
        <v>1</v>
      </c>
      <c r="R139" s="27" t="s">
        <v>22</v>
      </c>
      <c r="S139" s="27" t="s">
        <v>124</v>
      </c>
      <c r="T139" s="27" t="s">
        <v>1820</v>
      </c>
      <c r="U139" s="27" t="s">
        <v>30</v>
      </c>
      <c r="V139" s="27">
        <v>1</v>
      </c>
      <c r="W139" s="27" t="s">
        <v>811</v>
      </c>
      <c r="X139" s="27" t="s">
        <v>1825</v>
      </c>
      <c r="Y139" s="27"/>
      <c r="Z139" s="27" t="s">
        <v>101</v>
      </c>
      <c r="AA139" s="27"/>
      <c r="AB139" s="27"/>
      <c r="AC139" s="28"/>
      <c r="AD139" s="27"/>
      <c r="AE139" s="37"/>
      <c r="AF139" s="37"/>
      <c r="AG139" s="37">
        <v>46077</v>
      </c>
      <c r="AH139" s="27"/>
      <c r="AI139" s="27" t="s">
        <v>104</v>
      </c>
      <c r="AJ139" s="27" t="s">
        <v>105</v>
      </c>
      <c r="AK139" s="27" t="s">
        <v>1025</v>
      </c>
      <c r="AL139" s="27" t="s">
        <v>1826</v>
      </c>
      <c r="AM139" s="27" t="s">
        <v>108</v>
      </c>
      <c r="AN139" s="37">
        <f>MIN(casesCPPM[[#This Row],[Manufacture Date]:[Installation Date]])</f>
        <v>46077</v>
      </c>
      <c r="AO139" s="27">
        <f>IF(AND((casesCPPM[[#This Row],[Created On]]-casesCPPM[[#This Row],[Oldest Date]])&gt;90,casesCPPM[[#This Row],[Oldest Date]]&lt;&gt;""),0,casesCPPM[[#This Row],[Quantity]])</f>
        <v>1</v>
      </c>
      <c r="AP139" s="27" t="str">
        <f>IF(casesCPPM[[#This Row],[Brand]]="","",IF(casesCPPM[[#This Row],[Brand]]&lt;&gt;"Falcon",casesCPPM[[#This Row],[Brand]],IF(casesCPPM[[#This Row],[Category]]&lt;&gt;"Dctl",casesCPPM[[#This Row],[Brand]]&amp;" - "&amp;casesCPPM[[#This Row],[Category]],casesCPPM[[#This Row],[Brand]]&amp;" - Closer")))</f>
        <v>Steelcraft</v>
      </c>
      <c r="AQ13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13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Handing</v>
      </c>
      <c r="AS13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9" s="27" t="str">
        <f>TEXT(casesCPPM[[#This Row],[Created On]],"yyyy / mm")</f>
        <v>2026 / 02</v>
      </c>
      <c r="AU139" s="27" t="str">
        <f>casesCPPM[[#This Row],[Interaction Type]]</f>
        <v>Return / Replace / Scrap</v>
      </c>
      <c r="AV13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9" s="27" t="str" cm="1">
        <f t="array" ref="AW139">IF(NOT(ISERROR(FIND("Reader",casesCPPM[[#This Row],[Series4]]))),"Reader",IF(SUMPRODUCT(--ISNUMBER(SEARCH({"card","credential","ibutton"},casesCPPM[[#This Row],[Series4]])))&gt;0,"Card","Unknown"))</f>
        <v>Unknown</v>
      </c>
    </row>
    <row r="140" spans="1:49" hidden="1" x14ac:dyDescent="0.25">
      <c r="A140" s="26">
        <v>46077.338206018503</v>
      </c>
      <c r="B140" s="27" t="s">
        <v>1827</v>
      </c>
      <c r="C140" s="27" t="s">
        <v>87</v>
      </c>
      <c r="D140" s="27" t="s">
        <v>88</v>
      </c>
      <c r="E140" s="27" t="s">
        <v>110</v>
      </c>
      <c r="F140" s="27"/>
      <c r="G140" s="27"/>
      <c r="H140" s="27" t="s">
        <v>22</v>
      </c>
      <c r="I140" s="27" t="s">
        <v>124</v>
      </c>
      <c r="J140" s="27" t="s">
        <v>1828</v>
      </c>
      <c r="K140" s="27" t="s">
        <v>30</v>
      </c>
      <c r="L140" s="27" t="s">
        <v>1829</v>
      </c>
      <c r="M140" s="27" t="s">
        <v>471</v>
      </c>
      <c r="N140" s="28" t="s">
        <v>1830</v>
      </c>
      <c r="O140" s="27" t="s">
        <v>1831</v>
      </c>
      <c r="P140" s="27" t="s">
        <v>1832</v>
      </c>
      <c r="Q140" s="28"/>
      <c r="R140" s="27" t="s">
        <v>22</v>
      </c>
      <c r="S140" s="27" t="s">
        <v>124</v>
      </c>
      <c r="T140" s="27" t="s">
        <v>1828</v>
      </c>
      <c r="U140" s="27" t="s">
        <v>30</v>
      </c>
      <c r="V140" s="27">
        <v>2</v>
      </c>
      <c r="W140" s="27" t="s">
        <v>811</v>
      </c>
      <c r="X140" s="27" t="s">
        <v>1833</v>
      </c>
      <c r="Y140" s="27"/>
      <c r="Z140" s="27" t="s">
        <v>101</v>
      </c>
      <c r="AA140" s="27"/>
      <c r="AB140" s="27"/>
      <c r="AC140" s="28"/>
      <c r="AD140" s="27"/>
      <c r="AE140" s="37"/>
      <c r="AF140" s="37"/>
      <c r="AG140" s="37">
        <v>46077</v>
      </c>
      <c r="AH140" s="27"/>
      <c r="AI140" s="27" t="s">
        <v>1834</v>
      </c>
      <c r="AJ140" s="27" t="s">
        <v>134</v>
      </c>
      <c r="AK140" s="27" t="s">
        <v>1025</v>
      </c>
      <c r="AL140" s="27" t="s">
        <v>1025</v>
      </c>
      <c r="AM140" s="27" t="s">
        <v>108</v>
      </c>
      <c r="AN140" s="37">
        <f>MIN(casesCPPM[[#This Row],[Manufacture Date]:[Installation Date]])</f>
        <v>46077</v>
      </c>
      <c r="AO140" s="27">
        <f>IF(AND((casesCPPM[[#This Row],[Created On]]-casesCPPM[[#This Row],[Oldest Date]])&gt;90,casesCPPM[[#This Row],[Oldest Date]]&lt;&gt;""),0,casesCPPM[[#This Row],[Quantity]])</f>
        <v>2</v>
      </c>
      <c r="AP140" s="27" t="str">
        <f>IF(casesCPPM[[#This Row],[Brand]]="","",IF(casesCPPM[[#This Row],[Brand]]&lt;&gt;"Falcon",casesCPPM[[#This Row],[Brand]],IF(casesCPPM[[#This Row],[Category]]&lt;&gt;"Dctl",casesCPPM[[#This Row],[Brand]]&amp;" - "&amp;casesCPPM[[#This Row],[Category]],casesCPPM[[#This Row],[Brand]]&amp;" - Closer")))</f>
        <v>Steelcraft</v>
      </c>
      <c r="AQ14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14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TD/TF</v>
      </c>
      <c r="AS14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0" s="27" t="str">
        <f>TEXT(casesCPPM[[#This Row],[Created On]],"yyyy / mm")</f>
        <v>2026 / 02</v>
      </c>
      <c r="AU140" s="27" t="str">
        <f>casesCPPM[[#This Row],[Interaction Type]]</f>
        <v>Return / Replace / Scrap</v>
      </c>
      <c r="AV14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0" s="27" t="str" cm="1">
        <f t="array" ref="AW140">IF(NOT(ISERROR(FIND("Reader",casesCPPM[[#This Row],[Series4]]))),"Reader",IF(SUMPRODUCT(--ISNUMBER(SEARCH({"card","credential","ibutton"},casesCPPM[[#This Row],[Series4]])))&gt;0,"Card","Unknown"))</f>
        <v>Unknown</v>
      </c>
    </row>
    <row r="141" spans="1:49" hidden="1" x14ac:dyDescent="0.25">
      <c r="A141" s="26">
        <v>46077.4925</v>
      </c>
      <c r="B141" s="27" t="s">
        <v>1835</v>
      </c>
      <c r="C141" s="27" t="s">
        <v>87</v>
      </c>
      <c r="D141" s="27" t="s">
        <v>88</v>
      </c>
      <c r="E141" s="27" t="s">
        <v>89</v>
      </c>
      <c r="F141" s="27"/>
      <c r="G141" s="27" t="s">
        <v>90</v>
      </c>
      <c r="H141" s="27" t="s">
        <v>23</v>
      </c>
      <c r="I141" s="27" t="s">
        <v>91</v>
      </c>
      <c r="J141" s="27" t="s">
        <v>1375</v>
      </c>
      <c r="K141" s="27" t="s">
        <v>33</v>
      </c>
      <c r="L141" s="27" t="s">
        <v>1836</v>
      </c>
      <c r="M141" s="27" t="s">
        <v>127</v>
      </c>
      <c r="N141" s="28" t="s">
        <v>1837</v>
      </c>
      <c r="O141" s="27" t="s">
        <v>1838</v>
      </c>
      <c r="P141" s="27" t="s">
        <v>1839</v>
      </c>
      <c r="Q141" s="28">
        <v>6</v>
      </c>
      <c r="R141" s="27" t="s">
        <v>23</v>
      </c>
      <c r="S141" s="27" t="s">
        <v>91</v>
      </c>
      <c r="T141" s="27" t="s">
        <v>1375</v>
      </c>
      <c r="U141" s="27" t="s">
        <v>33</v>
      </c>
      <c r="V141" s="27">
        <v>1</v>
      </c>
      <c r="W141" s="27" t="s">
        <v>266</v>
      </c>
      <c r="X141" s="27" t="s">
        <v>629</v>
      </c>
      <c r="Y141" s="27" t="s">
        <v>630</v>
      </c>
      <c r="Z141" s="27" t="s">
        <v>101</v>
      </c>
      <c r="AA141" s="27"/>
      <c r="AB141" s="27" t="s">
        <v>1840</v>
      </c>
      <c r="AC141" s="28" t="s">
        <v>1841</v>
      </c>
      <c r="AD141" s="27"/>
      <c r="AE141" s="37"/>
      <c r="AF141" s="37">
        <v>45992.791666666701</v>
      </c>
      <c r="AG141" s="37"/>
      <c r="AH141" s="27"/>
      <c r="AI141" s="27" t="s">
        <v>104</v>
      </c>
      <c r="AJ141" s="27" t="s">
        <v>134</v>
      </c>
      <c r="AK141" s="27" t="s">
        <v>986</v>
      </c>
      <c r="AL141" s="27" t="s">
        <v>382</v>
      </c>
      <c r="AM141" s="27" t="s">
        <v>108</v>
      </c>
      <c r="AN141" s="37">
        <f>MIN(casesCPPM[[#This Row],[Manufacture Date]:[Installation Date]])</f>
        <v>45992.791666666701</v>
      </c>
      <c r="AO141" s="27">
        <f>IF(AND((casesCPPM[[#This Row],[Created On]]-casesCPPM[[#This Row],[Oldest Date]])&gt;90,casesCPPM[[#This Row],[Oldest Date]]&lt;&gt;""),0,casesCPPM[[#This Row],[Quantity]])</f>
        <v>1</v>
      </c>
      <c r="AP141" s="27" t="str">
        <f>IF(casesCPPM[[#This Row],[Brand]]="","",IF(casesCPPM[[#This Row],[Brand]]&lt;&gt;"Falcon",casesCPPM[[#This Row],[Brand]],IF(casesCPPM[[#This Row],[Category]]&lt;&gt;"Dctl",casesCPPM[[#This Row],[Brand]]&amp;" - "&amp;casesCPPM[[#This Row],[Category]],casesCPPM[[#This Row],[Brand]]&amp;" - Closer")))</f>
        <v>Von Duprin</v>
      </c>
      <c r="AQ14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4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14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Motor Not Pulling / Releasing</v>
      </c>
      <c r="AT141" s="27" t="str">
        <f>TEXT(casesCPPM[[#This Row],[Created On]],"yyyy / mm")</f>
        <v>2026 / 02</v>
      </c>
      <c r="AU141" s="27" t="str">
        <f>casesCPPM[[#This Row],[Interaction Type]]</f>
        <v>Return / Replace / Scrap</v>
      </c>
      <c r="AV14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1" s="27" t="str" cm="1">
        <f t="array" ref="AW141">IF(NOT(ISERROR(FIND("Reader",casesCPPM[[#This Row],[Series4]]))),"Reader",IF(SUMPRODUCT(--ISNUMBER(SEARCH({"card","credential","ibutton"},casesCPPM[[#This Row],[Series4]])))&gt;0,"Card","Unknown"))</f>
        <v>Unknown</v>
      </c>
    </row>
    <row r="142" spans="1:49" hidden="1" x14ac:dyDescent="0.25">
      <c r="A142" s="26">
        <v>46077.572638888902</v>
      </c>
      <c r="B142" s="27" t="s">
        <v>1855</v>
      </c>
      <c r="C142" s="27" t="s">
        <v>87</v>
      </c>
      <c r="D142" s="27" t="s">
        <v>88</v>
      </c>
      <c r="E142" s="27" t="s">
        <v>110</v>
      </c>
      <c r="F142" s="27"/>
      <c r="G142" s="27"/>
      <c r="H142" s="27" t="s">
        <v>17</v>
      </c>
      <c r="I142" s="27" t="s">
        <v>148</v>
      </c>
      <c r="J142" s="27" t="s">
        <v>149</v>
      </c>
      <c r="K142" s="27" t="s">
        <v>35</v>
      </c>
      <c r="L142" s="27" t="s">
        <v>1856</v>
      </c>
      <c r="M142" s="27" t="s">
        <v>1857</v>
      </c>
      <c r="N142" s="28" t="s">
        <v>1858</v>
      </c>
      <c r="O142" s="27" t="s">
        <v>1859</v>
      </c>
      <c r="P142" s="27" t="s">
        <v>1860</v>
      </c>
      <c r="Q142" s="28">
        <v>2</v>
      </c>
      <c r="R142" s="27" t="s">
        <v>17</v>
      </c>
      <c r="S142" s="27" t="s">
        <v>148</v>
      </c>
      <c r="T142" s="27" t="s">
        <v>149</v>
      </c>
      <c r="U142" s="27" t="s">
        <v>35</v>
      </c>
      <c r="V142" s="27">
        <v>2</v>
      </c>
      <c r="W142" s="27" t="s">
        <v>119</v>
      </c>
      <c r="X142" s="27" t="s">
        <v>570</v>
      </c>
      <c r="Y142" s="27"/>
      <c r="Z142" s="27" t="s">
        <v>101</v>
      </c>
      <c r="AA142" s="27"/>
      <c r="AB142" s="27" t="s">
        <v>1861</v>
      </c>
      <c r="AC142" s="28"/>
      <c r="AD142" s="27"/>
      <c r="AE142" s="37"/>
      <c r="AF142" s="37">
        <v>46071.791666666701</v>
      </c>
      <c r="AG142" s="37"/>
      <c r="AH142" s="27"/>
      <c r="AI142" s="27" t="s">
        <v>104</v>
      </c>
      <c r="AJ142" s="27" t="s">
        <v>105</v>
      </c>
      <c r="AK142" s="27" t="s">
        <v>407</v>
      </c>
      <c r="AL142" s="27" t="s">
        <v>407</v>
      </c>
      <c r="AM142" s="27" t="s">
        <v>108</v>
      </c>
      <c r="AN142" s="37">
        <f>MIN(casesCPPM[[#This Row],[Manufacture Date]:[Installation Date]])</f>
        <v>46071.791666666701</v>
      </c>
      <c r="AO142" s="27">
        <f>IF(AND((casesCPPM[[#This Row],[Created On]]-casesCPPM[[#This Row],[Oldest Date]])&gt;90,casesCPPM[[#This Row],[Oldest Date]]&lt;&gt;""),0,casesCPPM[[#This Row],[Quantity]])</f>
        <v>2</v>
      </c>
      <c r="AP142" s="27" t="str">
        <f>IF(casesCPPM[[#This Row],[Brand]]="","",IF(casesCPPM[[#This Row],[Brand]]&lt;&gt;"Falcon",casesCPPM[[#This Row],[Brand]],IF(casesCPPM[[#This Row],[Category]]&lt;&gt;"Dctl",casesCPPM[[#This Row],[Brand]]&amp;" - "&amp;casesCPPM[[#This Row],[Category]],casesCPPM[[#This Row],[Brand]]&amp;" - Closer")))</f>
        <v>Schlage Commercial</v>
      </c>
      <c r="AQ14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4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4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2" s="27" t="str">
        <f>TEXT(casesCPPM[[#This Row],[Created On]],"yyyy / mm")</f>
        <v>2026 / 02</v>
      </c>
      <c r="AU142" s="27" t="str">
        <f>casesCPPM[[#This Row],[Interaction Type]]</f>
        <v>Return / Replace / Scrap</v>
      </c>
      <c r="AV14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2" s="27" t="str" cm="1">
        <f t="array" ref="AW142">IF(NOT(ISERROR(FIND("Reader",casesCPPM[[#This Row],[Series4]]))),"Reader",IF(SUMPRODUCT(--ISNUMBER(SEARCH({"card","credential","ibutton"},casesCPPM[[#This Row],[Series4]])))&gt;0,"Card","Unknown"))</f>
        <v>Unknown</v>
      </c>
    </row>
    <row r="143" spans="1:49" hidden="1" x14ac:dyDescent="0.25">
      <c r="A143" s="26">
        <v>46077.659201388902</v>
      </c>
      <c r="B143" s="27" t="s">
        <v>1875</v>
      </c>
      <c r="C143" s="27" t="s">
        <v>87</v>
      </c>
      <c r="D143" s="27" t="s">
        <v>88</v>
      </c>
      <c r="E143" s="27" t="s">
        <v>285</v>
      </c>
      <c r="F143" s="27"/>
      <c r="G143" s="27"/>
      <c r="H143" s="27" t="s">
        <v>22</v>
      </c>
      <c r="I143" s="27" t="s">
        <v>124</v>
      </c>
      <c r="J143" s="27" t="s">
        <v>125</v>
      </c>
      <c r="K143" s="27" t="s">
        <v>30</v>
      </c>
      <c r="L143" s="27" t="s">
        <v>1876</v>
      </c>
      <c r="M143" s="27" t="s">
        <v>1481</v>
      </c>
      <c r="N143" s="28" t="s">
        <v>1877</v>
      </c>
      <c r="O143" s="27" t="s">
        <v>1878</v>
      </c>
      <c r="P143" s="27" t="s">
        <v>1879</v>
      </c>
      <c r="Q143" s="28">
        <v>2</v>
      </c>
      <c r="R143" s="27" t="s">
        <v>22</v>
      </c>
      <c r="S143" s="27" t="s">
        <v>124</v>
      </c>
      <c r="T143" s="27" t="s">
        <v>125</v>
      </c>
      <c r="U143" s="27" t="s">
        <v>30</v>
      </c>
      <c r="V143" s="27">
        <v>1</v>
      </c>
      <c r="W143" s="27" t="s">
        <v>294</v>
      </c>
      <c r="X143" s="27" t="s">
        <v>1472</v>
      </c>
      <c r="Y143" s="27"/>
      <c r="Z143" s="27" t="s">
        <v>101</v>
      </c>
      <c r="AA143" s="27"/>
      <c r="AB143" s="27" t="s">
        <v>1880</v>
      </c>
      <c r="AC143" s="28"/>
      <c r="AD143" s="27"/>
      <c r="AE143" s="37"/>
      <c r="AF143" s="37"/>
      <c r="AG143" s="37">
        <v>46077</v>
      </c>
      <c r="AH143" s="27"/>
      <c r="AI143" s="27" t="s">
        <v>104</v>
      </c>
      <c r="AJ143" s="27" t="s">
        <v>105</v>
      </c>
      <c r="AK143" s="27" t="s">
        <v>1025</v>
      </c>
      <c r="AL143" s="27" t="s">
        <v>146</v>
      </c>
      <c r="AM143" s="27" t="s">
        <v>108</v>
      </c>
      <c r="AN143" s="37">
        <f>MIN(casesCPPM[[#This Row],[Manufacture Date]:[Installation Date]])</f>
        <v>46077</v>
      </c>
      <c r="AO143" s="27">
        <f>IF(AND((casesCPPM[[#This Row],[Created On]]-casesCPPM[[#This Row],[Oldest Date]])&gt;90,casesCPPM[[#This Row],[Oldest Date]]&lt;&gt;""),0,casesCPPM[[#This Row],[Quantity]])</f>
        <v>1</v>
      </c>
      <c r="AP143" s="27" t="str">
        <f>IF(casesCPPM[[#This Row],[Brand]]="","",IF(casesCPPM[[#This Row],[Brand]]&lt;&gt;"Falcon",casesCPPM[[#This Row],[Brand]],IF(casesCPPM[[#This Row],[Category]]&lt;&gt;"Dctl",casesCPPM[[#This Row],[Brand]]&amp;" - "&amp;casesCPPM[[#This Row],[Category]],casesCPPM[[#This Row],[Brand]]&amp;" - Closer")))</f>
        <v>Steelcraft</v>
      </c>
      <c r="AQ14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14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 Concealed</v>
      </c>
      <c r="AS14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3" s="27" t="str">
        <f>TEXT(casesCPPM[[#This Row],[Created On]],"yyyy / mm")</f>
        <v>2026 / 02</v>
      </c>
      <c r="AU143" s="27" t="str">
        <f>casesCPPM[[#This Row],[Interaction Type]]</f>
        <v>Return / Replace / Scrap</v>
      </c>
      <c r="AV14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3" s="27" t="str" cm="1">
        <f t="array" ref="AW143">IF(NOT(ISERROR(FIND("Reader",casesCPPM[[#This Row],[Series4]]))),"Reader",IF(SUMPRODUCT(--ISNUMBER(SEARCH({"card","credential","ibutton"},casesCPPM[[#This Row],[Series4]])))&gt;0,"Card","Unknown"))</f>
        <v>Unknown</v>
      </c>
    </row>
    <row r="144" spans="1:49" hidden="1" x14ac:dyDescent="0.25">
      <c r="A144" s="26">
        <v>46077.7253935185</v>
      </c>
      <c r="B144" s="27" t="s">
        <v>1881</v>
      </c>
      <c r="C144" s="27" t="s">
        <v>87</v>
      </c>
      <c r="D144" s="27" t="s">
        <v>88</v>
      </c>
      <c r="E144" s="27" t="s">
        <v>110</v>
      </c>
      <c r="F144" s="27"/>
      <c r="G144" s="27"/>
      <c r="H144" s="27" t="s">
        <v>23</v>
      </c>
      <c r="I144" s="27" t="s">
        <v>91</v>
      </c>
      <c r="J144" s="27" t="s">
        <v>1375</v>
      </c>
      <c r="K144" s="27" t="s">
        <v>33</v>
      </c>
      <c r="L144" s="27" t="s">
        <v>1882</v>
      </c>
      <c r="M144" s="27" t="s">
        <v>1883</v>
      </c>
      <c r="N144" s="28" t="s">
        <v>1884</v>
      </c>
      <c r="O144" s="27" t="s">
        <v>1885</v>
      </c>
      <c r="P144" s="27" t="s">
        <v>1886</v>
      </c>
      <c r="Q144" s="28">
        <v>12</v>
      </c>
      <c r="R144" s="27" t="s">
        <v>23</v>
      </c>
      <c r="S144" s="27" t="s">
        <v>91</v>
      </c>
      <c r="T144" s="27" t="s">
        <v>1375</v>
      </c>
      <c r="U144" s="27" t="s">
        <v>33</v>
      </c>
      <c r="V144" s="27">
        <v>1</v>
      </c>
      <c r="W144" s="27" t="s">
        <v>155</v>
      </c>
      <c r="X144" s="27" t="s">
        <v>587</v>
      </c>
      <c r="Y144" s="27"/>
      <c r="Z144" s="27" t="s">
        <v>101</v>
      </c>
      <c r="AA144" s="27"/>
      <c r="AB144" s="27"/>
      <c r="AC144" s="28"/>
      <c r="AD144" s="27"/>
      <c r="AE144" s="37"/>
      <c r="AF144" s="37">
        <v>45617.791666666701</v>
      </c>
      <c r="AG144" s="37"/>
      <c r="AH144" s="27"/>
      <c r="AI144" s="27" t="s">
        <v>104</v>
      </c>
      <c r="AJ144" s="27" t="s">
        <v>105</v>
      </c>
      <c r="AK144" s="27" t="s">
        <v>986</v>
      </c>
      <c r="AL144" s="27" t="s">
        <v>792</v>
      </c>
      <c r="AM144" s="27" t="s">
        <v>108</v>
      </c>
      <c r="AN144" s="37">
        <f>MIN(casesCPPM[[#This Row],[Manufacture Date]:[Installation Date]])</f>
        <v>45617.791666666701</v>
      </c>
      <c r="AO144" s="27">
        <f>IF(AND((casesCPPM[[#This Row],[Created On]]-casesCPPM[[#This Row],[Oldest Date]])&gt;90,casesCPPM[[#This Row],[Oldest Date]]&lt;&gt;""),0,casesCPPM[[#This Row],[Quantity]])</f>
        <v>0</v>
      </c>
      <c r="AP144" s="27" t="str">
        <f>IF(casesCPPM[[#This Row],[Brand]]="","",IF(casesCPPM[[#This Row],[Brand]]&lt;&gt;"Falcon",casesCPPM[[#This Row],[Brand]],IF(casesCPPM[[#This Row],[Category]]&lt;&gt;"Dctl",casesCPPM[[#This Row],[Brand]]&amp;" - "&amp;casesCPPM[[#This Row],[Category]],casesCPPM[[#This Row],[Brand]]&amp;" - Closer")))</f>
        <v>Von Duprin</v>
      </c>
      <c r="AQ14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4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4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4" s="27" t="str">
        <f>TEXT(casesCPPM[[#This Row],[Created On]],"yyyy / mm")</f>
        <v>2026 / 02</v>
      </c>
      <c r="AU144" s="27" t="str">
        <f>casesCPPM[[#This Row],[Interaction Type]]</f>
        <v>Return / Replace / Scrap</v>
      </c>
      <c r="AV14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4" s="27" t="str" cm="1">
        <f t="array" ref="AW144">IF(NOT(ISERROR(FIND("Reader",casesCPPM[[#This Row],[Series4]]))),"Reader",IF(SUMPRODUCT(--ISNUMBER(SEARCH({"card","credential","ibutton"},casesCPPM[[#This Row],[Series4]])))&gt;0,"Card","Unknown"))</f>
        <v>Unknown</v>
      </c>
    </row>
    <row r="145" spans="1:49" hidden="1" x14ac:dyDescent="0.25">
      <c r="A145" s="26">
        <v>46077.751435185201</v>
      </c>
      <c r="B145" s="27" t="s">
        <v>1895</v>
      </c>
      <c r="C145" s="27" t="s">
        <v>87</v>
      </c>
      <c r="D145" s="27" t="s">
        <v>88</v>
      </c>
      <c r="E145" s="27" t="s">
        <v>110</v>
      </c>
      <c r="F145" s="27"/>
      <c r="G145" s="27"/>
      <c r="H145" s="27" t="s">
        <v>17</v>
      </c>
      <c r="I145" s="27" t="s">
        <v>148</v>
      </c>
      <c r="J145" s="27" t="s">
        <v>169</v>
      </c>
      <c r="K145" s="27" t="s">
        <v>31</v>
      </c>
      <c r="L145" s="27" t="s">
        <v>1896</v>
      </c>
      <c r="M145" s="27" t="s">
        <v>1897</v>
      </c>
      <c r="N145" s="28" t="s">
        <v>1898</v>
      </c>
      <c r="O145" s="27" t="s">
        <v>1899</v>
      </c>
      <c r="P145" s="27" t="s">
        <v>1900</v>
      </c>
      <c r="Q145" s="28">
        <v>7</v>
      </c>
      <c r="R145" s="27" t="s">
        <v>17</v>
      </c>
      <c r="S145" s="27" t="s">
        <v>148</v>
      </c>
      <c r="T145" s="27" t="s">
        <v>169</v>
      </c>
      <c r="U145" s="27" t="s">
        <v>31</v>
      </c>
      <c r="V145" s="27">
        <v>3</v>
      </c>
      <c r="W145" s="27" t="s">
        <v>155</v>
      </c>
      <c r="X145" s="27" t="s">
        <v>156</v>
      </c>
      <c r="Y145" s="27"/>
      <c r="Z145" s="27" t="s">
        <v>101</v>
      </c>
      <c r="AA145" s="27"/>
      <c r="AB145" s="27" t="s">
        <v>1901</v>
      </c>
      <c r="AC145" s="28" t="s">
        <v>1902</v>
      </c>
      <c r="AD145" s="27" t="s">
        <v>161</v>
      </c>
      <c r="AE145" s="37"/>
      <c r="AF145" s="37">
        <v>45958.833333333299</v>
      </c>
      <c r="AG145" s="37"/>
      <c r="AH145" s="27"/>
      <c r="AI145" s="27" t="s">
        <v>104</v>
      </c>
      <c r="AJ145" s="27" t="s">
        <v>105</v>
      </c>
      <c r="AK145" s="27" t="s">
        <v>538</v>
      </c>
      <c r="AL145" s="27" t="s">
        <v>180</v>
      </c>
      <c r="AM145" s="27" t="s">
        <v>108</v>
      </c>
      <c r="AN145" s="37">
        <f>MIN(casesCPPM[[#This Row],[Manufacture Date]:[Installation Date]])</f>
        <v>45958.833333333299</v>
      </c>
      <c r="AO145" s="27">
        <f>IF(AND((casesCPPM[[#This Row],[Created On]]-casesCPPM[[#This Row],[Oldest Date]])&gt;90,casesCPPM[[#This Row],[Oldest Date]]&lt;&gt;""),0,casesCPPM[[#This Row],[Quantity]])</f>
        <v>0</v>
      </c>
      <c r="AP145" s="27" t="str">
        <f>IF(casesCPPM[[#This Row],[Brand]]="","",IF(casesCPPM[[#This Row],[Brand]]&lt;&gt;"Falcon",casesCPPM[[#This Row],[Brand]],IF(casesCPPM[[#This Row],[Category]]&lt;&gt;"Dctl",casesCPPM[[#This Row],[Brand]]&amp;" - "&amp;casesCPPM[[#This Row],[Category]],casesCPPM[[#This Row],[Brand]]&amp;" - Closer")))</f>
        <v>Schlage Commercial</v>
      </c>
      <c r="AQ14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4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4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5" s="27" t="str">
        <f>TEXT(casesCPPM[[#This Row],[Created On]],"yyyy / mm")</f>
        <v>2026 / 02</v>
      </c>
      <c r="AU145" s="27" t="str">
        <f>casesCPPM[[#This Row],[Interaction Type]]</f>
        <v>Return / Replace / Scrap</v>
      </c>
      <c r="AV14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5" s="27" t="str" cm="1">
        <f t="array" ref="AW145">IF(NOT(ISERROR(FIND("Reader",casesCPPM[[#This Row],[Series4]]))),"Reader",IF(SUMPRODUCT(--ISNUMBER(SEARCH({"card","credential","ibutton"},casesCPPM[[#This Row],[Series4]])))&gt;0,"Card","Unknown"))</f>
        <v>Unknown</v>
      </c>
    </row>
    <row r="146" spans="1:49" hidden="1" x14ac:dyDescent="0.25">
      <c r="A146" s="26">
        <v>46078.4387615741</v>
      </c>
      <c r="B146" s="27" t="s">
        <v>1912</v>
      </c>
      <c r="C146" s="27" t="s">
        <v>87</v>
      </c>
      <c r="D146" s="27" t="s">
        <v>88</v>
      </c>
      <c r="E146" s="27" t="s">
        <v>110</v>
      </c>
      <c r="F146" s="27"/>
      <c r="G146" s="27"/>
      <c r="H146" s="27" t="s">
        <v>23</v>
      </c>
      <c r="I146" s="27" t="s">
        <v>91</v>
      </c>
      <c r="J146" s="27" t="s">
        <v>251</v>
      </c>
      <c r="K146" s="27" t="s">
        <v>33</v>
      </c>
      <c r="L146" s="27" t="s">
        <v>1913</v>
      </c>
      <c r="M146" s="27" t="s">
        <v>1914</v>
      </c>
      <c r="N146" s="28" t="s">
        <v>1915</v>
      </c>
      <c r="O146" s="27" t="s">
        <v>1916</v>
      </c>
      <c r="P146" s="27"/>
      <c r="Q146" s="28"/>
      <c r="R146" s="27" t="s">
        <v>23</v>
      </c>
      <c r="S146" s="27" t="s">
        <v>91</v>
      </c>
      <c r="T146" s="27" t="s">
        <v>92</v>
      </c>
      <c r="U146" s="27" t="s">
        <v>33</v>
      </c>
      <c r="V146" s="27">
        <v>6</v>
      </c>
      <c r="W146" s="27" t="s">
        <v>119</v>
      </c>
      <c r="X146" s="27" t="s">
        <v>120</v>
      </c>
      <c r="Y146" s="27"/>
      <c r="Z146" s="27" t="s">
        <v>101</v>
      </c>
      <c r="AA146" s="27"/>
      <c r="AB146" s="27"/>
      <c r="AC146" s="28" t="s">
        <v>1917</v>
      </c>
      <c r="AD146" s="27"/>
      <c r="AE146" s="37"/>
      <c r="AF146" s="37"/>
      <c r="AG146" s="37">
        <v>46078</v>
      </c>
      <c r="AH146" s="27"/>
      <c r="AI146" s="27" t="s">
        <v>104</v>
      </c>
      <c r="AJ146" s="27" t="s">
        <v>134</v>
      </c>
      <c r="AK146" s="27" t="s">
        <v>1918</v>
      </c>
      <c r="AL146" s="27" t="s">
        <v>1918</v>
      </c>
      <c r="AM146" s="27" t="s">
        <v>108</v>
      </c>
      <c r="AN146" s="37">
        <f>MIN(casesCPPM[[#This Row],[Manufacture Date]:[Installation Date]])</f>
        <v>46078</v>
      </c>
      <c r="AO146" s="27">
        <f>IF(AND((casesCPPM[[#This Row],[Created On]]-casesCPPM[[#This Row],[Oldest Date]])&gt;90,casesCPPM[[#This Row],[Oldest Date]]&lt;&gt;""),0,casesCPPM[[#This Row],[Quantity]])</f>
        <v>6</v>
      </c>
      <c r="AP146" s="27" t="str">
        <f>IF(casesCPPM[[#This Row],[Brand]]="","",IF(casesCPPM[[#This Row],[Brand]]&lt;&gt;"Falcon",casesCPPM[[#This Row],[Brand]],IF(casesCPPM[[#This Row],[Category]]&lt;&gt;"Dctl",casesCPPM[[#This Row],[Brand]]&amp;" - "&amp;casesCPPM[[#This Row],[Category]],casesCPPM[[#This Row],[Brand]]&amp;" - Closer")))</f>
        <v>Von Duprin</v>
      </c>
      <c r="AQ14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4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14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6" s="27" t="str">
        <f>TEXT(casesCPPM[[#This Row],[Created On]],"yyyy / mm")</f>
        <v>2026 / 02</v>
      </c>
      <c r="AU146" s="27" t="str">
        <f>casesCPPM[[#This Row],[Interaction Type]]</f>
        <v>Return / Replace / Scrap</v>
      </c>
      <c r="AV14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6" s="27" t="str" cm="1">
        <f t="array" ref="AW146">IF(NOT(ISERROR(FIND("Reader",casesCPPM[[#This Row],[Series4]]))),"Reader",IF(SUMPRODUCT(--ISNUMBER(SEARCH({"card","credential","ibutton"},casesCPPM[[#This Row],[Series4]])))&gt;0,"Card","Unknown"))</f>
        <v>Unknown</v>
      </c>
    </row>
    <row r="147" spans="1:49" hidden="1" x14ac:dyDescent="0.25">
      <c r="A147" s="26">
        <v>46078.449675925898</v>
      </c>
      <c r="B147" s="27" t="s">
        <v>1919</v>
      </c>
      <c r="C147" s="27" t="s">
        <v>87</v>
      </c>
      <c r="D147" s="27" t="s">
        <v>88</v>
      </c>
      <c r="E147" s="27" t="s">
        <v>89</v>
      </c>
      <c r="F147" s="27"/>
      <c r="G147" s="27" t="s">
        <v>168</v>
      </c>
      <c r="H147" s="27" t="s">
        <v>18</v>
      </c>
      <c r="I147" s="27" t="s">
        <v>460</v>
      </c>
      <c r="J147" s="27" t="s">
        <v>1920</v>
      </c>
      <c r="K147" s="27" t="s">
        <v>35</v>
      </c>
      <c r="L147" s="27" t="s">
        <v>1921</v>
      </c>
      <c r="M147" s="27" t="s">
        <v>1922</v>
      </c>
      <c r="N147" s="28" t="s">
        <v>1923</v>
      </c>
      <c r="O147" s="27"/>
      <c r="P147" s="27"/>
      <c r="Q147" s="28"/>
      <c r="R147" s="27" t="s">
        <v>18</v>
      </c>
      <c r="S147" s="27" t="s">
        <v>460</v>
      </c>
      <c r="T147" s="27" t="s">
        <v>1920</v>
      </c>
      <c r="U147" s="27" t="s">
        <v>35</v>
      </c>
      <c r="V147" s="27">
        <v>1</v>
      </c>
      <c r="W147" s="27" t="s">
        <v>266</v>
      </c>
      <c r="X147" s="27" t="s">
        <v>510</v>
      </c>
      <c r="Y147" s="27"/>
      <c r="Z147" s="27" t="s">
        <v>101</v>
      </c>
      <c r="AA147" s="27"/>
      <c r="AB147" s="27"/>
      <c r="AC147" s="28" t="s">
        <v>282</v>
      </c>
      <c r="AD147" s="27"/>
      <c r="AE147" s="37"/>
      <c r="AF147" s="37"/>
      <c r="AG147" s="37">
        <v>45534.083333333299</v>
      </c>
      <c r="AH147" s="27"/>
      <c r="AI147" s="27" t="s">
        <v>178</v>
      </c>
      <c r="AJ147" s="27" t="s">
        <v>105</v>
      </c>
      <c r="AK147" s="27" t="s">
        <v>1924</v>
      </c>
      <c r="AL147" s="27" t="s">
        <v>1924</v>
      </c>
      <c r="AM147" s="27" t="s">
        <v>108</v>
      </c>
      <c r="AN147" s="37">
        <f>MIN(casesCPPM[[#This Row],[Manufacture Date]:[Installation Date]])</f>
        <v>45534.083333333299</v>
      </c>
      <c r="AO147" s="27">
        <f>IF(AND((casesCPPM[[#This Row],[Created On]]-casesCPPM[[#This Row],[Oldest Date]])&gt;90,casesCPPM[[#This Row],[Oldest Date]]&lt;&gt;""),0,casesCPPM[[#This Row],[Quantity]])</f>
        <v>0</v>
      </c>
      <c r="AP147" s="27" t="str">
        <f>IF(casesCPPM[[#This Row],[Brand]]="","",IF(casesCPPM[[#This Row],[Brand]]&lt;&gt;"Falcon",casesCPPM[[#This Row],[Brand]],IF(casesCPPM[[#This Row],[Category]]&lt;&gt;"Dctl",casesCPPM[[#This Row],[Brand]]&amp;" - "&amp;casesCPPM[[#This Row],[Category]],casesCPPM[[#This Row],[Brand]]&amp;" - Closer")))</f>
        <v>Schlage Electronic Locks</v>
      </c>
      <c r="AQ14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4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14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7" s="27" t="str">
        <f>TEXT(casesCPPM[[#This Row],[Created On]],"yyyy / mm")</f>
        <v>2026 / 02</v>
      </c>
      <c r="AU147" s="27" t="str">
        <f>casesCPPM[[#This Row],[Interaction Type]]</f>
        <v>Return / Replace / Scrap</v>
      </c>
      <c r="AV14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7" s="27" t="str" cm="1">
        <f t="array" ref="AW147">IF(NOT(ISERROR(FIND("Reader",casesCPPM[[#This Row],[Series4]]))),"Reader",IF(SUMPRODUCT(--ISNUMBER(SEARCH({"card","credential","ibutton"},casesCPPM[[#This Row],[Series4]])))&gt;0,"Card","Unknown"))</f>
        <v>Unknown</v>
      </c>
    </row>
    <row r="148" spans="1:49" hidden="1" x14ac:dyDescent="0.25">
      <c r="A148" s="26">
        <v>46078.524328703701</v>
      </c>
      <c r="B148" s="27" t="s">
        <v>1925</v>
      </c>
      <c r="C148" s="27" t="s">
        <v>87</v>
      </c>
      <c r="D148" s="27" t="s">
        <v>88</v>
      </c>
      <c r="E148" s="27" t="s">
        <v>89</v>
      </c>
      <c r="F148" s="27"/>
      <c r="G148" s="27" t="s">
        <v>168</v>
      </c>
      <c r="H148" s="27" t="s">
        <v>17</v>
      </c>
      <c r="I148" s="27" t="s">
        <v>148</v>
      </c>
      <c r="J148" s="27" t="s">
        <v>265</v>
      </c>
      <c r="K148" s="27" t="s">
        <v>31</v>
      </c>
      <c r="L148" s="27" t="s">
        <v>1926</v>
      </c>
      <c r="M148" s="27" t="s">
        <v>1927</v>
      </c>
      <c r="N148" s="28" t="s">
        <v>1928</v>
      </c>
      <c r="O148" s="27"/>
      <c r="P148" s="27"/>
      <c r="Q148" s="28"/>
      <c r="R148" s="27" t="s">
        <v>17</v>
      </c>
      <c r="S148" s="27" t="s">
        <v>148</v>
      </c>
      <c r="T148" s="27" t="s">
        <v>265</v>
      </c>
      <c r="U148" s="27" t="s">
        <v>31</v>
      </c>
      <c r="V148" s="27">
        <v>2</v>
      </c>
      <c r="W148" s="27" t="s">
        <v>266</v>
      </c>
      <c r="X148" s="27" t="s">
        <v>175</v>
      </c>
      <c r="Y148" s="27" t="s">
        <v>267</v>
      </c>
      <c r="Z148" s="27" t="s">
        <v>101</v>
      </c>
      <c r="AA148" s="27"/>
      <c r="AB148" s="27" t="s">
        <v>1929</v>
      </c>
      <c r="AC148" s="28" t="s">
        <v>458</v>
      </c>
      <c r="AD148" s="27" t="s">
        <v>1930</v>
      </c>
      <c r="AE148" s="37"/>
      <c r="AF148" s="37">
        <v>45034.083333333299</v>
      </c>
      <c r="AG148" s="37"/>
      <c r="AH148" s="27"/>
      <c r="AI148" s="27" t="s">
        <v>178</v>
      </c>
      <c r="AJ148" s="27" t="s">
        <v>134</v>
      </c>
      <c r="AK148" s="27" t="s">
        <v>1931</v>
      </c>
      <c r="AL148" s="27" t="s">
        <v>1931</v>
      </c>
      <c r="AM148" s="27" t="s">
        <v>108</v>
      </c>
      <c r="AN148" s="37">
        <f>MIN(casesCPPM[[#This Row],[Manufacture Date]:[Installation Date]])</f>
        <v>45034.083333333299</v>
      </c>
      <c r="AO148" s="27">
        <f>IF(AND((casesCPPM[[#This Row],[Created On]]-casesCPPM[[#This Row],[Oldest Date]])&gt;90,casesCPPM[[#This Row],[Oldest Date]]&lt;&gt;""),0,casesCPPM[[#This Row],[Quantity]])</f>
        <v>0</v>
      </c>
      <c r="AP148" s="27" t="str">
        <f>IF(casesCPPM[[#This Row],[Brand]]="","",IF(casesCPPM[[#This Row],[Brand]]&lt;&gt;"Falcon",casesCPPM[[#This Row],[Brand]],IF(casesCPPM[[#This Row],[Category]]&lt;&gt;"Dctl",casesCPPM[[#This Row],[Brand]]&amp;" - "&amp;casesCPPM[[#This Row],[Category]],casesCPPM[[#This Row],[Brand]]&amp;" - Closer")))</f>
        <v>Schlage Commercial</v>
      </c>
      <c r="AQ14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4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14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148" s="27" t="str">
        <f>TEXT(casesCPPM[[#This Row],[Created On]],"yyyy / mm")</f>
        <v>2026 / 02</v>
      </c>
      <c r="AU148" s="27" t="str">
        <f>casesCPPM[[#This Row],[Interaction Type]]</f>
        <v>Return / Replace / Scrap</v>
      </c>
      <c r="AV14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8" s="27" t="str" cm="1">
        <f t="array" ref="AW148">IF(NOT(ISERROR(FIND("Reader",casesCPPM[[#This Row],[Series4]]))),"Reader",IF(SUMPRODUCT(--ISNUMBER(SEARCH({"card","credential","ibutton"},casesCPPM[[#This Row],[Series4]])))&gt;0,"Card","Unknown"))</f>
        <v>Unknown</v>
      </c>
    </row>
    <row r="149" spans="1:49" hidden="1" x14ac:dyDescent="0.25">
      <c r="A149" s="26">
        <v>46078.670960648102</v>
      </c>
      <c r="B149" s="27" t="s">
        <v>1939</v>
      </c>
      <c r="C149" s="27" t="s">
        <v>87</v>
      </c>
      <c r="D149" s="27" t="s">
        <v>88</v>
      </c>
      <c r="E149" s="27" t="s">
        <v>285</v>
      </c>
      <c r="F149" s="27"/>
      <c r="G149" s="27"/>
      <c r="H149" s="27" t="s">
        <v>12</v>
      </c>
      <c r="I149" s="27" t="s">
        <v>111</v>
      </c>
      <c r="J149" s="27" t="s">
        <v>931</v>
      </c>
      <c r="K149" s="27" t="s">
        <v>33</v>
      </c>
      <c r="L149" s="27" t="s">
        <v>1940</v>
      </c>
      <c r="M149" s="27" t="s">
        <v>1941</v>
      </c>
      <c r="N149" s="28" t="s">
        <v>1942</v>
      </c>
      <c r="O149" s="27" t="s">
        <v>1943</v>
      </c>
      <c r="P149" s="27" t="s">
        <v>1944</v>
      </c>
      <c r="Q149" s="28">
        <v>21</v>
      </c>
      <c r="R149" s="27" t="s">
        <v>12</v>
      </c>
      <c r="S149" s="27" t="s">
        <v>111</v>
      </c>
      <c r="T149" s="27" t="s">
        <v>931</v>
      </c>
      <c r="U149" s="27" t="s">
        <v>33</v>
      </c>
      <c r="V149" s="27">
        <v>1</v>
      </c>
      <c r="W149" s="27" t="s">
        <v>300</v>
      </c>
      <c r="X149" s="27" t="s">
        <v>301</v>
      </c>
      <c r="Y149" s="27"/>
      <c r="Z149" s="27" t="s">
        <v>296</v>
      </c>
      <c r="AA149" s="27"/>
      <c r="AB149" s="27" t="s">
        <v>1945</v>
      </c>
      <c r="AC149" s="28"/>
      <c r="AD149" s="27"/>
      <c r="AE149" s="37"/>
      <c r="AF149" s="37">
        <v>46078.791666666701</v>
      </c>
      <c r="AG149" s="37"/>
      <c r="AH149" s="27"/>
      <c r="AI149" s="27" t="s">
        <v>104</v>
      </c>
      <c r="AJ149" s="27" t="s">
        <v>105</v>
      </c>
      <c r="AK149" s="27" t="s">
        <v>1946</v>
      </c>
      <c r="AL149" s="27" t="s">
        <v>122</v>
      </c>
      <c r="AM149" s="27" t="s">
        <v>108</v>
      </c>
      <c r="AN149" s="37">
        <f>MIN(casesCPPM[[#This Row],[Manufacture Date]:[Installation Date]])</f>
        <v>46078.791666666701</v>
      </c>
      <c r="AO149" s="27">
        <f>IF(AND((casesCPPM[[#This Row],[Created On]]-casesCPPM[[#This Row],[Oldest Date]])&gt;90,casesCPPM[[#This Row],[Oldest Date]]&lt;&gt;""),0,casesCPPM[[#This Row],[Quantity]])</f>
        <v>1</v>
      </c>
      <c r="AP149" s="27" t="str">
        <f>IF(casesCPPM[[#This Row],[Brand]]="","",IF(casesCPPM[[#This Row],[Brand]]&lt;&gt;"Falcon",casesCPPM[[#This Row],[Brand]],IF(casesCPPM[[#This Row],[Category]]&lt;&gt;"Dctl",casesCPPM[[#This Row],[Brand]]&amp;" - "&amp;casesCPPM[[#This Row],[Category]],casesCPPM[[#This Row],[Brand]]&amp;" - Closer")))</f>
        <v>Ives / Gj Commercial</v>
      </c>
      <c r="AQ14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14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14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9" s="27" t="str">
        <f>TEXT(casesCPPM[[#This Row],[Created On]],"yyyy / mm")</f>
        <v>2026 / 02</v>
      </c>
      <c r="AU149" s="27" t="str">
        <f>casesCPPM[[#This Row],[Interaction Type]]</f>
        <v>Return / Replace / Scrap</v>
      </c>
      <c r="AV14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9" s="27" t="str" cm="1">
        <f t="array" ref="AW149">IF(NOT(ISERROR(FIND("Reader",casesCPPM[[#This Row],[Series4]]))),"Reader",IF(SUMPRODUCT(--ISNUMBER(SEARCH({"card","credential","ibutton"},casesCPPM[[#This Row],[Series4]])))&gt;0,"Card","Unknown"))</f>
        <v>Unknown</v>
      </c>
    </row>
    <row r="150" spans="1:49" hidden="1" x14ac:dyDescent="0.25">
      <c r="A150" s="26">
        <v>46078.706168981502</v>
      </c>
      <c r="B150" s="27" t="s">
        <v>1947</v>
      </c>
      <c r="C150" s="27" t="s">
        <v>87</v>
      </c>
      <c r="D150" s="27" t="s">
        <v>88</v>
      </c>
      <c r="E150" s="27" t="s">
        <v>89</v>
      </c>
      <c r="F150" s="27"/>
      <c r="G150" s="27" t="s">
        <v>90</v>
      </c>
      <c r="H150" s="27" t="s">
        <v>18</v>
      </c>
      <c r="I150" s="27" t="s">
        <v>460</v>
      </c>
      <c r="J150" s="27" t="s">
        <v>461</v>
      </c>
      <c r="K150" s="27" t="s">
        <v>31</v>
      </c>
      <c r="L150" s="27" t="s">
        <v>1948</v>
      </c>
      <c r="M150" s="27" t="s">
        <v>1949</v>
      </c>
      <c r="N150" s="28" t="s">
        <v>1950</v>
      </c>
      <c r="O150" s="27"/>
      <c r="P150" s="27"/>
      <c r="Q150" s="28"/>
      <c r="R150" s="27" t="s">
        <v>18</v>
      </c>
      <c r="S150" s="27" t="s">
        <v>460</v>
      </c>
      <c r="T150" s="27" t="s">
        <v>461</v>
      </c>
      <c r="U150" s="27" t="s">
        <v>31</v>
      </c>
      <c r="V150" s="27">
        <v>20</v>
      </c>
      <c r="W150" s="27" t="s">
        <v>266</v>
      </c>
      <c r="X150" s="27" t="s">
        <v>279</v>
      </c>
      <c r="Y150" s="27" t="s">
        <v>677</v>
      </c>
      <c r="Z150" s="27" t="s">
        <v>101</v>
      </c>
      <c r="AA150" s="27"/>
      <c r="AB150" s="27"/>
      <c r="AC150" s="28" t="s">
        <v>1930</v>
      </c>
      <c r="AD150" s="27"/>
      <c r="AE150" s="37"/>
      <c r="AF150" s="37"/>
      <c r="AG150" s="37">
        <v>46038.083333333299</v>
      </c>
      <c r="AH150" s="27"/>
      <c r="AI150" s="27" t="s">
        <v>178</v>
      </c>
      <c r="AJ150" s="27" t="s">
        <v>105</v>
      </c>
      <c r="AK150" s="27" t="s">
        <v>1924</v>
      </c>
      <c r="AL150" s="27" t="s">
        <v>1924</v>
      </c>
      <c r="AM150" s="27" t="s">
        <v>108</v>
      </c>
      <c r="AN150" s="37">
        <f>MIN(casesCPPM[[#This Row],[Manufacture Date]:[Installation Date]])</f>
        <v>46038.083333333299</v>
      </c>
      <c r="AO150" s="27">
        <f>IF(AND((casesCPPM[[#This Row],[Created On]]-casesCPPM[[#This Row],[Oldest Date]])&gt;90,casesCPPM[[#This Row],[Oldest Date]]&lt;&gt;""),0,casesCPPM[[#This Row],[Quantity]])</f>
        <v>20</v>
      </c>
      <c r="AP150" s="27" t="str">
        <f>IF(casesCPPM[[#This Row],[Brand]]="","",IF(casesCPPM[[#This Row],[Brand]]&lt;&gt;"Falcon",casesCPPM[[#This Row],[Brand]],IF(casesCPPM[[#This Row],[Category]]&lt;&gt;"Dctl",casesCPPM[[#This Row],[Brand]]&amp;" - "&amp;casesCPPM[[#This Row],[Category]],casesCPPM[[#This Row],[Brand]]&amp;" - Closer")))</f>
        <v>Schlage Electronic Locks</v>
      </c>
      <c r="AQ15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5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15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150" s="27" t="str">
        <f>TEXT(casesCPPM[[#This Row],[Created On]],"yyyy / mm")</f>
        <v>2026 / 02</v>
      </c>
      <c r="AU150" s="27" t="str">
        <f>casesCPPM[[#This Row],[Interaction Type]]</f>
        <v>Return / Replace / Scrap</v>
      </c>
      <c r="AV15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0" s="27" t="str" cm="1">
        <f t="array" ref="AW150">IF(NOT(ISERROR(FIND("Reader",casesCPPM[[#This Row],[Series4]]))),"Reader",IF(SUMPRODUCT(--ISNUMBER(SEARCH({"card","credential","ibutton"},casesCPPM[[#This Row],[Series4]])))&gt;0,"Card","Unknown"))</f>
        <v>Unknown</v>
      </c>
    </row>
    <row r="151" spans="1:49" hidden="1" x14ac:dyDescent="0.25">
      <c r="A151" s="26">
        <v>46079.276157407403</v>
      </c>
      <c r="B151" s="27" t="s">
        <v>1951</v>
      </c>
      <c r="C151" s="27" t="s">
        <v>87</v>
      </c>
      <c r="D151" s="27" t="s">
        <v>88</v>
      </c>
      <c r="E151" s="27" t="s">
        <v>110</v>
      </c>
      <c r="F151" s="27"/>
      <c r="G151" s="27"/>
      <c r="H151" s="27" t="s">
        <v>22</v>
      </c>
      <c r="I151" s="27" t="s">
        <v>124</v>
      </c>
      <c r="J151" s="27" t="s">
        <v>1018</v>
      </c>
      <c r="K151" s="27" t="s">
        <v>30</v>
      </c>
      <c r="L151" s="27" t="s">
        <v>1952</v>
      </c>
      <c r="M151" s="27" t="s">
        <v>1953</v>
      </c>
      <c r="N151" s="28" t="s">
        <v>1954</v>
      </c>
      <c r="O151" s="27" t="s">
        <v>1955</v>
      </c>
      <c r="P151" s="27" t="s">
        <v>1956</v>
      </c>
      <c r="Q151" s="28"/>
      <c r="R151" s="27" t="s">
        <v>22</v>
      </c>
      <c r="S151" s="27" t="s">
        <v>124</v>
      </c>
      <c r="T151" s="27" t="s">
        <v>1018</v>
      </c>
      <c r="U151" s="27" t="s">
        <v>30</v>
      </c>
      <c r="V151" s="27">
        <v>1</v>
      </c>
      <c r="W151" s="27" t="s">
        <v>811</v>
      </c>
      <c r="X151" s="27" t="s">
        <v>812</v>
      </c>
      <c r="Y151" s="27"/>
      <c r="Z151" s="27" t="s">
        <v>101</v>
      </c>
      <c r="AA151" s="27"/>
      <c r="AB151" s="27"/>
      <c r="AC151" s="28"/>
      <c r="AD151" s="27"/>
      <c r="AE151" s="37"/>
      <c r="AF151" s="37"/>
      <c r="AG151" s="37">
        <v>46079</v>
      </c>
      <c r="AH151" s="27"/>
      <c r="AI151" s="27" t="s">
        <v>204</v>
      </c>
      <c r="AJ151" s="27" t="s">
        <v>134</v>
      </c>
      <c r="AK151" s="27" t="s">
        <v>1025</v>
      </c>
      <c r="AL151" s="27" t="s">
        <v>146</v>
      </c>
      <c r="AM151" s="27" t="s">
        <v>108</v>
      </c>
      <c r="AN151" s="37">
        <f>MIN(casesCPPM[[#This Row],[Manufacture Date]:[Installation Date]])</f>
        <v>46079</v>
      </c>
      <c r="AO151" s="27">
        <f>IF(AND((casesCPPM[[#This Row],[Created On]]-casesCPPM[[#This Row],[Oldest Date]])&gt;90,casesCPPM[[#This Row],[Oldest Date]]&lt;&gt;""),0,casesCPPM[[#This Row],[Quantity]])</f>
        <v>1</v>
      </c>
      <c r="AP151" s="27" t="str">
        <f>IF(casesCPPM[[#This Row],[Brand]]="","",IF(casesCPPM[[#This Row],[Brand]]&lt;&gt;"Falcon",casesCPPM[[#This Row],[Brand]],IF(casesCPPM[[#This Row],[Category]]&lt;&gt;"Dctl",casesCPPM[[#This Row],[Brand]]&amp;" - "&amp;casesCPPM[[#This Row],[Category]],casesCPPM[[#This Row],[Brand]]&amp;" - Closer")))</f>
        <v>Steelcraft</v>
      </c>
      <c r="AQ15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15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15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1" s="27" t="str">
        <f>TEXT(casesCPPM[[#This Row],[Created On]],"yyyy / mm")</f>
        <v>2026 / 02</v>
      </c>
      <c r="AU151" s="27" t="str">
        <f>casesCPPM[[#This Row],[Interaction Type]]</f>
        <v>Return / Replace / Scrap</v>
      </c>
      <c r="AV15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1" s="27" t="str" cm="1">
        <f t="array" ref="AW151">IF(NOT(ISERROR(FIND("Reader",casesCPPM[[#This Row],[Series4]]))),"Reader",IF(SUMPRODUCT(--ISNUMBER(SEARCH({"card","credential","ibutton"},casesCPPM[[#This Row],[Series4]])))&gt;0,"Card","Unknown"))</f>
        <v>Unknown</v>
      </c>
    </row>
    <row r="152" spans="1:49" hidden="1" x14ac:dyDescent="0.25">
      <c r="A152" s="26">
        <v>46079.4119907407</v>
      </c>
      <c r="B152" s="27" t="s">
        <v>1963</v>
      </c>
      <c r="C152" s="27" t="s">
        <v>87</v>
      </c>
      <c r="D152" s="27" t="s">
        <v>88</v>
      </c>
      <c r="E152" s="27" t="s">
        <v>89</v>
      </c>
      <c r="F152" s="27"/>
      <c r="G152" s="27" t="s">
        <v>168</v>
      </c>
      <c r="H152" s="27" t="s">
        <v>18</v>
      </c>
      <c r="I152" s="27" t="s">
        <v>460</v>
      </c>
      <c r="J152" s="27" t="s">
        <v>844</v>
      </c>
      <c r="K152" s="27" t="s">
        <v>32</v>
      </c>
      <c r="L152" s="27" t="s">
        <v>1964</v>
      </c>
      <c r="M152" s="27" t="s">
        <v>1965</v>
      </c>
      <c r="N152" s="28" t="s">
        <v>1966</v>
      </c>
      <c r="O152" s="27" t="s">
        <v>1967</v>
      </c>
      <c r="P152" s="27"/>
      <c r="Q152" s="28">
        <v>1</v>
      </c>
      <c r="R152" s="27" t="s">
        <v>18</v>
      </c>
      <c r="S152" s="27" t="s">
        <v>460</v>
      </c>
      <c r="T152" s="27" t="s">
        <v>844</v>
      </c>
      <c r="U152" s="27" t="s">
        <v>32</v>
      </c>
      <c r="V152" s="27">
        <v>5</v>
      </c>
      <c r="W152" s="27" t="s">
        <v>266</v>
      </c>
      <c r="X152" s="27" t="s">
        <v>1968</v>
      </c>
      <c r="Y152" s="27"/>
      <c r="Z152" s="27" t="s">
        <v>101</v>
      </c>
      <c r="AA152" s="27"/>
      <c r="AB152" s="27" t="s">
        <v>1969</v>
      </c>
      <c r="AC152" s="28" t="s">
        <v>679</v>
      </c>
      <c r="AD152" s="27"/>
      <c r="AE152" s="37"/>
      <c r="AF152" s="37">
        <v>45446.833333333299</v>
      </c>
      <c r="AG152" s="37"/>
      <c r="AH152" s="27"/>
      <c r="AI152" s="27" t="s">
        <v>104</v>
      </c>
      <c r="AJ152" s="27" t="s">
        <v>105</v>
      </c>
      <c r="AK152" s="27" t="s">
        <v>1970</v>
      </c>
      <c r="AL152" s="27" t="s">
        <v>1970</v>
      </c>
      <c r="AM152" s="27" t="s">
        <v>159</v>
      </c>
      <c r="AN152" s="37">
        <f>MIN(casesCPPM[[#This Row],[Manufacture Date]:[Installation Date]])</f>
        <v>45446.833333333299</v>
      </c>
      <c r="AO152" s="27">
        <f>IF(AND((casesCPPM[[#This Row],[Created On]]-casesCPPM[[#This Row],[Oldest Date]])&gt;90,casesCPPM[[#This Row],[Oldest Date]]&lt;&gt;""),0,casesCPPM[[#This Row],[Quantity]])</f>
        <v>0</v>
      </c>
      <c r="AP152" s="27" t="str">
        <f>IF(casesCPPM[[#This Row],[Brand]]="","",IF(casesCPPM[[#This Row],[Brand]]&lt;&gt;"Falcon",casesCPPM[[#This Row],[Brand]],IF(casesCPPM[[#This Row],[Category]]&lt;&gt;"Dctl",casesCPPM[[#This Row],[Brand]]&amp;" - "&amp;casesCPPM[[#This Row],[Category]],casesCPPM[[#This Row],[Brand]]&amp;" - Closer")))</f>
        <v>Schlage Electronic Locks</v>
      </c>
      <c r="AQ15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5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Wiring</v>
      </c>
      <c r="AS15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2" s="27" t="str">
        <f>TEXT(casesCPPM[[#This Row],[Created On]],"yyyy / mm")</f>
        <v>2026 / 02</v>
      </c>
      <c r="AU152" s="27" t="str">
        <f>casesCPPM[[#This Row],[Interaction Type]]</f>
        <v>Return / Replace / Scrap</v>
      </c>
      <c r="AV15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2" s="27" t="str" cm="1">
        <f t="array" ref="AW152">IF(NOT(ISERROR(FIND("Reader",casesCPPM[[#This Row],[Series4]]))),"Reader",IF(SUMPRODUCT(--ISNUMBER(SEARCH({"card","credential","ibutton"},casesCPPM[[#This Row],[Series4]])))&gt;0,"Card","Unknown"))</f>
        <v>Unknown</v>
      </c>
    </row>
    <row r="153" spans="1:49" hidden="1" x14ac:dyDescent="0.25">
      <c r="A153" s="26">
        <v>46079.510520833297</v>
      </c>
      <c r="B153" s="27" t="s">
        <v>1971</v>
      </c>
      <c r="C153" s="27" t="s">
        <v>87</v>
      </c>
      <c r="D153" s="27" t="s">
        <v>88</v>
      </c>
      <c r="E153" s="27" t="s">
        <v>110</v>
      </c>
      <c r="F153" s="27"/>
      <c r="G153" s="27"/>
      <c r="H153" s="27" t="s">
        <v>23</v>
      </c>
      <c r="I153" s="27" t="s">
        <v>91</v>
      </c>
      <c r="J153" s="27" t="s">
        <v>92</v>
      </c>
      <c r="K153" s="27" t="s">
        <v>33</v>
      </c>
      <c r="L153" s="27" t="s">
        <v>1972</v>
      </c>
      <c r="M153" s="27" t="s">
        <v>1973</v>
      </c>
      <c r="N153" s="28" t="s">
        <v>1915</v>
      </c>
      <c r="O153" s="27" t="s">
        <v>1916</v>
      </c>
      <c r="P153" s="27" t="s">
        <v>1974</v>
      </c>
      <c r="Q153" s="28"/>
      <c r="R153" s="27" t="s">
        <v>23</v>
      </c>
      <c r="S153" s="27" t="s">
        <v>91</v>
      </c>
      <c r="T153" s="27" t="s">
        <v>92</v>
      </c>
      <c r="U153" s="27" t="s">
        <v>33</v>
      </c>
      <c r="V153" s="27">
        <v>6</v>
      </c>
      <c r="W153" s="27" t="s">
        <v>119</v>
      </c>
      <c r="X153" s="27" t="s">
        <v>570</v>
      </c>
      <c r="Y153" s="27"/>
      <c r="Z153" s="27" t="s">
        <v>101</v>
      </c>
      <c r="AA153" s="27"/>
      <c r="AB153" s="27"/>
      <c r="AC153" s="28"/>
      <c r="AD153" s="27"/>
      <c r="AE153" s="37"/>
      <c r="AF153" s="37">
        <v>45510.833333333299</v>
      </c>
      <c r="AG153" s="37"/>
      <c r="AH153" s="27"/>
      <c r="AI153" s="27" t="s">
        <v>178</v>
      </c>
      <c r="AJ153" s="27" t="s">
        <v>134</v>
      </c>
      <c r="AK153" s="27" t="s">
        <v>1975</v>
      </c>
      <c r="AL153" s="27" t="s">
        <v>1975</v>
      </c>
      <c r="AM153" s="27" t="s">
        <v>108</v>
      </c>
      <c r="AN153" s="37">
        <f>MIN(casesCPPM[[#This Row],[Manufacture Date]:[Installation Date]])</f>
        <v>45510.833333333299</v>
      </c>
      <c r="AO153" s="27">
        <f>IF(AND((casesCPPM[[#This Row],[Created On]]-casesCPPM[[#This Row],[Oldest Date]])&gt;90,casesCPPM[[#This Row],[Oldest Date]]&lt;&gt;""),0,casesCPPM[[#This Row],[Quantity]])</f>
        <v>0</v>
      </c>
      <c r="AP153" s="27" t="str">
        <f>IF(casesCPPM[[#This Row],[Brand]]="","",IF(casesCPPM[[#This Row],[Brand]]&lt;&gt;"Falcon",casesCPPM[[#This Row],[Brand]],IF(casesCPPM[[#This Row],[Category]]&lt;&gt;"Dctl",casesCPPM[[#This Row],[Brand]]&amp;" - "&amp;casesCPPM[[#This Row],[Category]],casesCPPM[[#This Row],[Brand]]&amp;" - Closer")))</f>
        <v>Von Duprin</v>
      </c>
      <c r="AQ15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5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5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3" s="27" t="str">
        <f>TEXT(casesCPPM[[#This Row],[Created On]],"yyyy / mm")</f>
        <v>2026 / 02</v>
      </c>
      <c r="AU153" s="27" t="str">
        <f>casesCPPM[[#This Row],[Interaction Type]]</f>
        <v>Return / Replace / Scrap</v>
      </c>
      <c r="AV15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3" s="27" t="str" cm="1">
        <f t="array" ref="AW153">IF(NOT(ISERROR(FIND("Reader",casesCPPM[[#This Row],[Series4]]))),"Reader",IF(SUMPRODUCT(--ISNUMBER(SEARCH({"card","credential","ibutton"},casesCPPM[[#This Row],[Series4]])))&gt;0,"Card","Unknown"))</f>
        <v>Unknown</v>
      </c>
    </row>
    <row r="154" spans="1:49" hidden="1" x14ac:dyDescent="0.25">
      <c r="A154" s="26">
        <v>46079.6249074074</v>
      </c>
      <c r="B154" s="27" t="s">
        <v>1993</v>
      </c>
      <c r="C154" s="27" t="s">
        <v>87</v>
      </c>
      <c r="D154" s="27" t="s">
        <v>88</v>
      </c>
      <c r="E154" s="27" t="s">
        <v>89</v>
      </c>
      <c r="F154" s="27"/>
      <c r="G154" s="27" t="s">
        <v>90</v>
      </c>
      <c r="H154" s="27" t="s">
        <v>22</v>
      </c>
      <c r="I154" s="27" t="s">
        <v>124</v>
      </c>
      <c r="J154" s="27" t="s">
        <v>125</v>
      </c>
      <c r="K154" s="27" t="s">
        <v>1425</v>
      </c>
      <c r="L154" s="27" t="s">
        <v>1994</v>
      </c>
      <c r="M154" s="27" t="s">
        <v>261</v>
      </c>
      <c r="N154" s="28" t="s">
        <v>1995</v>
      </c>
      <c r="O154" s="27" t="s">
        <v>1996</v>
      </c>
      <c r="P154" s="27" t="s">
        <v>1997</v>
      </c>
      <c r="Q154" s="28">
        <v>10</v>
      </c>
      <c r="R154" s="27" t="s">
        <v>22</v>
      </c>
      <c r="S154" s="27" t="s">
        <v>124</v>
      </c>
      <c r="T154" s="27" t="s">
        <v>125</v>
      </c>
      <c r="U154" s="27" t="s">
        <v>1425</v>
      </c>
      <c r="V154" s="27">
        <v>1</v>
      </c>
      <c r="W154" s="27" t="s">
        <v>187</v>
      </c>
      <c r="X154" s="27" t="s">
        <v>992</v>
      </c>
      <c r="Y154" s="27"/>
      <c r="Z154" s="27" t="s">
        <v>101</v>
      </c>
      <c r="AA154" s="27"/>
      <c r="AB154" s="27" t="s">
        <v>1998</v>
      </c>
      <c r="AC154" s="28" t="s">
        <v>125</v>
      </c>
      <c r="AD154" s="27"/>
      <c r="AE154" s="37"/>
      <c r="AF154" s="37">
        <v>45986.791666666701</v>
      </c>
      <c r="AG154" s="37"/>
      <c r="AH154" s="27"/>
      <c r="AI154" s="27" t="s">
        <v>104</v>
      </c>
      <c r="AJ154" s="27" t="s">
        <v>105</v>
      </c>
      <c r="AK154" s="27" t="s">
        <v>994</v>
      </c>
      <c r="AL154" s="27" t="s">
        <v>146</v>
      </c>
      <c r="AM154" s="27" t="s">
        <v>108</v>
      </c>
      <c r="AN154" s="37">
        <f>MIN(casesCPPM[[#This Row],[Manufacture Date]:[Installation Date]])</f>
        <v>45986.791666666701</v>
      </c>
      <c r="AO154" s="27">
        <f>IF(AND((casesCPPM[[#This Row],[Created On]]-casesCPPM[[#This Row],[Oldest Date]])&gt;90,casesCPPM[[#This Row],[Oldest Date]]&lt;&gt;""),0,casesCPPM[[#This Row],[Quantity]])</f>
        <v>0</v>
      </c>
      <c r="AP154" s="27" t="str">
        <f>IF(casesCPPM[[#This Row],[Brand]]="","",IF(casesCPPM[[#This Row],[Brand]]&lt;&gt;"Falcon",casesCPPM[[#This Row],[Brand]],IF(casesCPPM[[#This Row],[Category]]&lt;&gt;"Dctl",casesCPPM[[#This Row],[Brand]]&amp;" - "&amp;casesCPPM[[#This Row],[Category]],casesCPPM[[#This Row],[Brand]]&amp;" - Closer")))</f>
        <v>Steelcraft</v>
      </c>
      <c r="AQ15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15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Warped</v>
      </c>
      <c r="AS15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4" s="27" t="str">
        <f>TEXT(casesCPPM[[#This Row],[Created On]],"yyyy / mm")</f>
        <v>2026 / 02</v>
      </c>
      <c r="AU154" s="27" t="str">
        <f>casesCPPM[[#This Row],[Interaction Type]]</f>
        <v>Return / Replace / Scrap</v>
      </c>
      <c r="AV15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4" s="27" t="str" cm="1">
        <f t="array" ref="AW154">IF(NOT(ISERROR(FIND("Reader",casesCPPM[[#This Row],[Series4]]))),"Reader",IF(SUMPRODUCT(--ISNUMBER(SEARCH({"card","credential","ibutton"},casesCPPM[[#This Row],[Series4]])))&gt;0,"Card","Unknown"))</f>
        <v>Unknown</v>
      </c>
    </row>
    <row r="155" spans="1:49" hidden="1" x14ac:dyDescent="0.25">
      <c r="A155" s="26">
        <v>46080.5628125</v>
      </c>
      <c r="B155" s="27" t="s">
        <v>2019</v>
      </c>
      <c r="C155" s="27" t="s">
        <v>87</v>
      </c>
      <c r="D155" s="27" t="s">
        <v>88</v>
      </c>
      <c r="E155" s="27" t="s">
        <v>110</v>
      </c>
      <c r="F155" s="27"/>
      <c r="G155" s="27"/>
      <c r="H155" s="27" t="s">
        <v>286</v>
      </c>
      <c r="I155" s="27" t="s">
        <v>148</v>
      </c>
      <c r="J155" s="27" t="s">
        <v>2020</v>
      </c>
      <c r="K155" s="27" t="s">
        <v>32</v>
      </c>
      <c r="L155" s="27" t="s">
        <v>2021</v>
      </c>
      <c r="M155" s="27" t="s">
        <v>780</v>
      </c>
      <c r="N155" s="28" t="s">
        <v>2022</v>
      </c>
      <c r="O155" s="27" t="s">
        <v>2023</v>
      </c>
      <c r="P155" s="27" t="s">
        <v>2024</v>
      </c>
      <c r="Q155" s="28"/>
      <c r="R155" s="27" t="s">
        <v>286</v>
      </c>
      <c r="S155" s="27" t="s">
        <v>148</v>
      </c>
      <c r="T155" s="27" t="s">
        <v>304</v>
      </c>
      <c r="U155" s="27" t="s">
        <v>32</v>
      </c>
      <c r="V155" s="27">
        <v>2</v>
      </c>
      <c r="W155" s="27" t="s">
        <v>119</v>
      </c>
      <c r="X155" s="27" t="s">
        <v>570</v>
      </c>
      <c r="Y155" s="27"/>
      <c r="Z155" s="27" t="s">
        <v>101</v>
      </c>
      <c r="AA155" s="27"/>
      <c r="AB155" s="27" t="s">
        <v>2025</v>
      </c>
      <c r="AC155" s="28"/>
      <c r="AD155" s="27"/>
      <c r="AE155" s="37"/>
      <c r="AF155" s="37">
        <v>45946.833333333299</v>
      </c>
      <c r="AG155" s="37"/>
      <c r="AH155" s="27"/>
      <c r="AI155" s="27" t="s">
        <v>104</v>
      </c>
      <c r="AJ155" s="27" t="s">
        <v>134</v>
      </c>
      <c r="AK155" s="27" t="s">
        <v>106</v>
      </c>
      <c r="AL155" s="27" t="s">
        <v>420</v>
      </c>
      <c r="AM155" s="27" t="s">
        <v>108</v>
      </c>
      <c r="AN155" s="37">
        <f>MIN(casesCPPM[[#This Row],[Manufacture Date]:[Installation Date]])</f>
        <v>45946.833333333299</v>
      </c>
      <c r="AO155" s="27">
        <f>IF(AND((casesCPPM[[#This Row],[Created On]]-casesCPPM[[#This Row],[Oldest Date]])&gt;90,casesCPPM[[#This Row],[Oldest Date]]&lt;&gt;""),0,casesCPPM[[#This Row],[Quantity]])</f>
        <v>0</v>
      </c>
      <c r="AP155" s="27" t="str">
        <f>IF(casesCPPM[[#This Row],[Brand]]="","",IF(casesCPPM[[#This Row],[Brand]]&lt;&gt;"Falcon",casesCPPM[[#This Row],[Brand]],IF(casesCPPM[[#This Row],[Category]]&lt;&gt;"Dctl",casesCPPM[[#This Row],[Brand]]&amp;" - "&amp;casesCPPM[[#This Row],[Category]],casesCPPM[[#This Row],[Brand]]&amp;" - Closer")))</f>
        <v>Schlage Residential</v>
      </c>
      <c r="AQ15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5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5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5" s="27" t="str">
        <f>TEXT(casesCPPM[[#This Row],[Created On]],"yyyy / mm")</f>
        <v>2026 / 02</v>
      </c>
      <c r="AU155" s="27" t="str">
        <f>casesCPPM[[#This Row],[Interaction Type]]</f>
        <v>Return / Replace / Scrap</v>
      </c>
      <c r="AV15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5" s="27" t="str" cm="1">
        <f t="array" ref="AW155">IF(NOT(ISERROR(FIND("Reader",casesCPPM[[#This Row],[Series4]]))),"Reader",IF(SUMPRODUCT(--ISNUMBER(SEARCH({"card","credential","ibutton"},casesCPPM[[#This Row],[Series4]])))&gt;0,"Card","Unknown"))</f>
        <v>Unknown</v>
      </c>
    </row>
    <row r="156" spans="1:49" hidden="1" x14ac:dyDescent="0.25">
      <c r="A156" s="26">
        <v>46076.338043981501</v>
      </c>
      <c r="B156" s="27" t="s">
        <v>2071</v>
      </c>
      <c r="C156" s="27" t="s">
        <v>87</v>
      </c>
      <c r="D156" s="27" t="s">
        <v>88</v>
      </c>
      <c r="E156" s="27" t="s">
        <v>110</v>
      </c>
      <c r="F156" s="27"/>
      <c r="G156" s="27"/>
      <c r="H156" s="27" t="s">
        <v>17</v>
      </c>
      <c r="I156" s="27" t="s">
        <v>148</v>
      </c>
      <c r="J156" s="27" t="s">
        <v>149</v>
      </c>
      <c r="K156" s="27" t="s">
        <v>35</v>
      </c>
      <c r="L156" s="27" t="s">
        <v>2072</v>
      </c>
      <c r="M156" s="27" t="s">
        <v>2073</v>
      </c>
      <c r="N156" s="28" t="s">
        <v>2074</v>
      </c>
      <c r="O156" s="27" t="s">
        <v>2075</v>
      </c>
      <c r="P156" s="27" t="s">
        <v>2076</v>
      </c>
      <c r="Q156" s="28">
        <v>14</v>
      </c>
      <c r="R156" s="27" t="s">
        <v>17</v>
      </c>
      <c r="S156" s="27" t="s">
        <v>148</v>
      </c>
      <c r="T156" s="27" t="s">
        <v>149</v>
      </c>
      <c r="U156" s="27" t="s">
        <v>35</v>
      </c>
      <c r="V156" s="27">
        <v>2</v>
      </c>
      <c r="W156" s="27" t="s">
        <v>155</v>
      </c>
      <c r="X156" s="27" t="s">
        <v>587</v>
      </c>
      <c r="Y156" s="27"/>
      <c r="Z156" s="27" t="s">
        <v>101</v>
      </c>
      <c r="AA156" s="27"/>
      <c r="AB156" s="27" t="s">
        <v>2077</v>
      </c>
      <c r="AC156" s="28" t="s">
        <v>2078</v>
      </c>
      <c r="AD156" s="27"/>
      <c r="AE156" s="37"/>
      <c r="AF156" s="37">
        <v>46013.791666666701</v>
      </c>
      <c r="AG156" s="37"/>
      <c r="AH156" s="27"/>
      <c r="AI156" s="27" t="s">
        <v>104</v>
      </c>
      <c r="AJ156" s="27" t="s">
        <v>105</v>
      </c>
      <c r="AK156" s="27" t="s">
        <v>106</v>
      </c>
      <c r="AL156" s="27" t="s">
        <v>857</v>
      </c>
      <c r="AM156" s="27" t="s">
        <v>108</v>
      </c>
      <c r="AN156" s="37">
        <f>MIN(casesCPPM[[#This Row],[Manufacture Date]:[Installation Date]])</f>
        <v>46013.791666666701</v>
      </c>
      <c r="AO156" s="27">
        <f>IF(AND((casesCPPM[[#This Row],[Created On]]-casesCPPM[[#This Row],[Oldest Date]])&gt;90,casesCPPM[[#This Row],[Oldest Date]]&lt;&gt;""),0,casesCPPM[[#This Row],[Quantity]])</f>
        <v>2</v>
      </c>
      <c r="AP156" s="27" t="str">
        <f>IF(casesCPPM[[#This Row],[Brand]]="","",IF(casesCPPM[[#This Row],[Brand]]&lt;&gt;"Falcon",casesCPPM[[#This Row],[Brand]],IF(casesCPPM[[#This Row],[Category]]&lt;&gt;"Dctl",casesCPPM[[#This Row],[Brand]]&amp;" - "&amp;casesCPPM[[#This Row],[Category]],casesCPPM[[#This Row],[Brand]]&amp;" - Closer")))</f>
        <v>Schlage Commercial</v>
      </c>
      <c r="AQ15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5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5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6" s="27" t="str">
        <f>TEXT(casesCPPM[[#This Row],[Created On]],"yyyy / mm")</f>
        <v>2026 / 02</v>
      </c>
      <c r="AU156" s="27" t="str">
        <f>casesCPPM[[#This Row],[Interaction Type]]</f>
        <v>Return / Replace / Scrap</v>
      </c>
      <c r="AV15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6" s="27" t="str" cm="1">
        <f t="array" ref="AW156">IF(NOT(ISERROR(FIND("Reader",casesCPPM[[#This Row],[Series4]]))),"Reader",IF(SUMPRODUCT(--ISNUMBER(SEARCH({"card","credential","ibutton"},casesCPPM[[#This Row],[Series4]])))&gt;0,"Card","Unknown"))</f>
        <v>Unknown</v>
      </c>
    </row>
    <row r="157" spans="1:49" hidden="1" x14ac:dyDescent="0.25">
      <c r="A157" s="26">
        <v>46076.565381944398</v>
      </c>
      <c r="B157" s="27" t="s">
        <v>2106</v>
      </c>
      <c r="C157" s="27" t="s">
        <v>87</v>
      </c>
      <c r="D157" s="27" t="s">
        <v>88</v>
      </c>
      <c r="E157" s="27" t="s">
        <v>110</v>
      </c>
      <c r="F157" s="27"/>
      <c r="G157" s="27"/>
      <c r="H157" s="27" t="s">
        <v>23</v>
      </c>
      <c r="I157" s="27" t="s">
        <v>91</v>
      </c>
      <c r="J157" s="27" t="s">
        <v>251</v>
      </c>
      <c r="K157" s="27" t="s">
        <v>33</v>
      </c>
      <c r="L157" s="27" t="s">
        <v>2107</v>
      </c>
      <c r="M157" s="27" t="s">
        <v>2108</v>
      </c>
      <c r="N157" s="28" t="s">
        <v>2109</v>
      </c>
      <c r="O157" s="27" t="s">
        <v>2110</v>
      </c>
      <c r="P157" s="27" t="s">
        <v>2111</v>
      </c>
      <c r="Q157" s="28">
        <v>3</v>
      </c>
      <c r="R157" s="27" t="s">
        <v>23</v>
      </c>
      <c r="S157" s="27" t="s">
        <v>91</v>
      </c>
      <c r="T157" s="27" t="s">
        <v>251</v>
      </c>
      <c r="U157" s="27" t="s">
        <v>33</v>
      </c>
      <c r="V157" s="27">
        <v>1</v>
      </c>
      <c r="W157" s="27" t="s">
        <v>155</v>
      </c>
      <c r="X157" s="27" t="s">
        <v>587</v>
      </c>
      <c r="Y157" s="27"/>
      <c r="Z157" s="27" t="s">
        <v>101</v>
      </c>
      <c r="AA157" s="27"/>
      <c r="AB157" s="27" t="s">
        <v>2112</v>
      </c>
      <c r="AC157" s="28"/>
      <c r="AD157" s="27"/>
      <c r="AE157" s="37"/>
      <c r="AF157" s="37">
        <v>45928.833333333299</v>
      </c>
      <c r="AG157" s="37"/>
      <c r="AH157" s="27"/>
      <c r="AI157" s="27" t="s">
        <v>104</v>
      </c>
      <c r="AJ157" s="27" t="s">
        <v>105</v>
      </c>
      <c r="AK157" s="27" t="s">
        <v>106</v>
      </c>
      <c r="AL157" s="27" t="s">
        <v>633</v>
      </c>
      <c r="AM157" s="27" t="s">
        <v>108</v>
      </c>
      <c r="AN157" s="37">
        <f>MIN(casesCPPM[[#This Row],[Manufacture Date]:[Installation Date]])</f>
        <v>45928.833333333299</v>
      </c>
      <c r="AO157" s="27">
        <f>IF(AND((casesCPPM[[#This Row],[Created On]]-casesCPPM[[#This Row],[Oldest Date]])&gt;90,casesCPPM[[#This Row],[Oldest Date]]&lt;&gt;""),0,casesCPPM[[#This Row],[Quantity]])</f>
        <v>0</v>
      </c>
      <c r="AP157" s="27" t="str">
        <f>IF(casesCPPM[[#This Row],[Brand]]="","",IF(casesCPPM[[#This Row],[Brand]]&lt;&gt;"Falcon",casesCPPM[[#This Row],[Brand]],IF(casesCPPM[[#This Row],[Category]]&lt;&gt;"Dctl",casesCPPM[[#This Row],[Brand]]&amp;" - "&amp;casesCPPM[[#This Row],[Category]],casesCPPM[[#This Row],[Brand]]&amp;" - Closer")))</f>
        <v>Von Duprin</v>
      </c>
      <c r="AQ15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5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5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7" s="27" t="str">
        <f>TEXT(casesCPPM[[#This Row],[Created On]],"yyyy / mm")</f>
        <v>2026 / 02</v>
      </c>
      <c r="AU157" s="27" t="str">
        <f>casesCPPM[[#This Row],[Interaction Type]]</f>
        <v>Return / Replace / Scrap</v>
      </c>
      <c r="AV15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7" s="27" t="str" cm="1">
        <f t="array" ref="AW157">IF(NOT(ISERROR(FIND("Reader",casesCPPM[[#This Row],[Series4]]))),"Reader",IF(SUMPRODUCT(--ISNUMBER(SEARCH({"card","credential","ibutton"},casesCPPM[[#This Row],[Series4]])))&gt;0,"Card","Unknown"))</f>
        <v>Unknown</v>
      </c>
    </row>
    <row r="158" spans="1:49" hidden="1" x14ac:dyDescent="0.25">
      <c r="A158" s="26">
        <v>46076.686666666697</v>
      </c>
      <c r="B158" s="27" t="s">
        <v>2113</v>
      </c>
      <c r="C158" s="27" t="s">
        <v>87</v>
      </c>
      <c r="D158" s="27" t="s">
        <v>88</v>
      </c>
      <c r="E158" s="27" t="s">
        <v>89</v>
      </c>
      <c r="F158" s="27"/>
      <c r="G158" s="27" t="s">
        <v>90</v>
      </c>
      <c r="H158" s="27" t="s">
        <v>14</v>
      </c>
      <c r="I158" s="27" t="s">
        <v>182</v>
      </c>
      <c r="J158" s="27" t="s">
        <v>183</v>
      </c>
      <c r="K158" s="27" t="s">
        <v>34</v>
      </c>
      <c r="L158" s="27" t="s">
        <v>2114</v>
      </c>
      <c r="M158" s="27" t="s">
        <v>2115</v>
      </c>
      <c r="N158" s="28" t="s">
        <v>2116</v>
      </c>
      <c r="O158" s="27" t="s">
        <v>2117</v>
      </c>
      <c r="P158" s="27" t="s">
        <v>2118</v>
      </c>
      <c r="Q158" s="28">
        <v>1</v>
      </c>
      <c r="R158" s="27" t="s">
        <v>14</v>
      </c>
      <c r="S158" s="27" t="s">
        <v>182</v>
      </c>
      <c r="T158" s="27" t="s">
        <v>183</v>
      </c>
      <c r="U158" s="27" t="s">
        <v>34</v>
      </c>
      <c r="V158" s="27">
        <v>1</v>
      </c>
      <c r="W158" s="27" t="s">
        <v>958</v>
      </c>
      <c r="X158" s="27" t="s">
        <v>959</v>
      </c>
      <c r="Y158" s="27"/>
      <c r="Z158" s="27" t="s">
        <v>101</v>
      </c>
      <c r="AA158" s="27"/>
      <c r="AB158" s="27" t="s">
        <v>2119</v>
      </c>
      <c r="AC158" s="28" t="s">
        <v>190</v>
      </c>
      <c r="AD158" s="27"/>
      <c r="AE158" s="37"/>
      <c r="AF158" s="37">
        <v>45916.833333333299</v>
      </c>
      <c r="AG158" s="37"/>
      <c r="AH158" s="27"/>
      <c r="AI158" s="27" t="s">
        <v>178</v>
      </c>
      <c r="AJ158" s="27" t="s">
        <v>134</v>
      </c>
      <c r="AK158" s="27" t="s">
        <v>106</v>
      </c>
      <c r="AL158" s="27" t="s">
        <v>192</v>
      </c>
      <c r="AM158" s="27" t="s">
        <v>108</v>
      </c>
      <c r="AN158" s="37">
        <f>MIN(casesCPPM[[#This Row],[Manufacture Date]:[Installation Date]])</f>
        <v>45916.833333333299</v>
      </c>
      <c r="AO158" s="27">
        <f>IF(AND((casesCPPM[[#This Row],[Created On]]-casesCPPM[[#This Row],[Oldest Date]])&gt;90,casesCPPM[[#This Row],[Oldest Date]]&lt;&gt;""),0,casesCPPM[[#This Row],[Quantity]])</f>
        <v>0</v>
      </c>
      <c r="AP158" s="27" t="str">
        <f>IF(casesCPPM[[#This Row],[Brand]]="","",IF(casesCPPM[[#This Row],[Brand]]&lt;&gt;"Falcon",casesCPPM[[#This Row],[Brand]],IF(casesCPPM[[#This Row],[Category]]&lt;&gt;"Dctl",casesCPPM[[#This Row],[Brand]]&amp;" - "&amp;casesCPPM[[#This Row],[Category]],casesCPPM[[#This Row],[Brand]]&amp;" - Closer")))</f>
        <v>Lcn</v>
      </c>
      <c r="AQ15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15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Shaft</v>
      </c>
      <c r="AS15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8" s="27" t="str">
        <f>TEXT(casesCPPM[[#This Row],[Created On]],"yyyy / mm")</f>
        <v>2026 / 02</v>
      </c>
      <c r="AU158" s="27" t="str">
        <f>casesCPPM[[#This Row],[Interaction Type]]</f>
        <v>Return / Replace / Scrap</v>
      </c>
      <c r="AV15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8" s="27" t="str" cm="1">
        <f t="array" ref="AW158">IF(NOT(ISERROR(FIND("Reader",casesCPPM[[#This Row],[Series4]]))),"Reader",IF(SUMPRODUCT(--ISNUMBER(SEARCH({"card","credential","ibutton"},casesCPPM[[#This Row],[Series4]])))&gt;0,"Card","Unknown"))</f>
        <v>Unknown</v>
      </c>
    </row>
    <row r="159" spans="1:49" hidden="1" x14ac:dyDescent="0.25">
      <c r="A159" s="26">
        <v>46076.686666666697</v>
      </c>
      <c r="B159" s="27" t="s">
        <v>2113</v>
      </c>
      <c r="C159" s="27" t="s">
        <v>87</v>
      </c>
      <c r="D159" s="27" t="s">
        <v>88</v>
      </c>
      <c r="E159" s="27" t="s">
        <v>89</v>
      </c>
      <c r="F159" s="27"/>
      <c r="G159" s="27" t="s">
        <v>90</v>
      </c>
      <c r="H159" s="27" t="s">
        <v>14</v>
      </c>
      <c r="I159" s="27" t="s">
        <v>182</v>
      </c>
      <c r="J159" s="27" t="s">
        <v>183</v>
      </c>
      <c r="K159" s="27" t="s">
        <v>34</v>
      </c>
      <c r="L159" s="27" t="s">
        <v>2114</v>
      </c>
      <c r="M159" s="27" t="s">
        <v>2115</v>
      </c>
      <c r="N159" s="28" t="s">
        <v>2116</v>
      </c>
      <c r="O159" s="27" t="s">
        <v>2117</v>
      </c>
      <c r="P159" s="27" t="s">
        <v>2118</v>
      </c>
      <c r="Q159" s="28"/>
      <c r="R159" s="27" t="s">
        <v>14</v>
      </c>
      <c r="S159" s="27" t="s">
        <v>182</v>
      </c>
      <c r="T159" s="27" t="s">
        <v>183</v>
      </c>
      <c r="U159" s="27" t="s">
        <v>34</v>
      </c>
      <c r="V159" s="27">
        <v>1</v>
      </c>
      <c r="W159" s="27" t="s">
        <v>714</v>
      </c>
      <c r="X159" s="27" t="s">
        <v>2120</v>
      </c>
      <c r="Y159" s="27"/>
      <c r="Z159" s="27" t="s">
        <v>101</v>
      </c>
      <c r="AA159" s="27"/>
      <c r="AB159" s="27" t="s">
        <v>2121</v>
      </c>
      <c r="AC159" s="28" t="s">
        <v>2122</v>
      </c>
      <c r="AD159" s="27"/>
      <c r="AE159" s="37"/>
      <c r="AF159" s="37">
        <v>45915.833333333299</v>
      </c>
      <c r="AG159" s="37"/>
      <c r="AH159" s="27"/>
      <c r="AI159" s="27" t="s">
        <v>104</v>
      </c>
      <c r="AJ159" s="27" t="s">
        <v>134</v>
      </c>
      <c r="AK159" s="27" t="s">
        <v>106</v>
      </c>
      <c r="AL159" s="27" t="s">
        <v>192</v>
      </c>
      <c r="AM159" s="27" t="s">
        <v>108</v>
      </c>
      <c r="AN159" s="37">
        <f>MIN(casesCPPM[[#This Row],[Manufacture Date]:[Installation Date]])</f>
        <v>45915.833333333299</v>
      </c>
      <c r="AO159" s="27">
        <f>IF(AND((casesCPPM[[#This Row],[Created On]]-casesCPPM[[#This Row],[Oldest Date]])&gt;90,casesCPPM[[#This Row],[Oldest Date]]&lt;&gt;""),0,casesCPPM[[#This Row],[Quantity]])</f>
        <v>0</v>
      </c>
      <c r="AP159" s="27" t="str">
        <f>IF(casesCPPM[[#This Row],[Brand]]="","",IF(casesCPPM[[#This Row],[Brand]]&lt;&gt;"Falcon",casesCPPM[[#This Row],[Brand]],IF(casesCPPM[[#This Row],[Category]]&lt;&gt;"Dctl",casesCPPM[[#This Row],[Brand]]&amp;" - "&amp;casesCPPM[[#This Row],[Category]],casesCPPM[[#This Row],[Brand]]&amp;" - Closer")))</f>
        <v>Lcn</v>
      </c>
      <c r="AQ15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15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Mechanical Adjustments</v>
      </c>
      <c r="AS15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9" s="27" t="str">
        <f>TEXT(casesCPPM[[#This Row],[Created On]],"yyyy / mm")</f>
        <v>2026 / 02</v>
      </c>
      <c r="AU159" s="27" t="str">
        <f>casesCPPM[[#This Row],[Interaction Type]]</f>
        <v>Return / Replace / Scrap</v>
      </c>
      <c r="AV15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9" s="27" t="str" cm="1">
        <f t="array" ref="AW159">IF(NOT(ISERROR(FIND("Reader",casesCPPM[[#This Row],[Series4]]))),"Reader",IF(SUMPRODUCT(--ISNUMBER(SEARCH({"card","credential","ibutton"},casesCPPM[[#This Row],[Series4]])))&gt;0,"Card","Unknown"))</f>
        <v>Unknown</v>
      </c>
    </row>
    <row r="160" spans="1:49" hidden="1" x14ac:dyDescent="0.25">
      <c r="A160" s="26">
        <v>46077.371145833298</v>
      </c>
      <c r="B160" s="27" t="s">
        <v>2129</v>
      </c>
      <c r="C160" s="27" t="s">
        <v>87</v>
      </c>
      <c r="D160" s="27" t="s">
        <v>88</v>
      </c>
      <c r="E160" s="27" t="s">
        <v>89</v>
      </c>
      <c r="F160" s="27"/>
      <c r="G160" s="27" t="s">
        <v>168</v>
      </c>
      <c r="H160" s="27" t="s">
        <v>14</v>
      </c>
      <c r="I160" s="27" t="s">
        <v>182</v>
      </c>
      <c r="J160" s="27" t="s">
        <v>730</v>
      </c>
      <c r="K160" s="27" t="s">
        <v>34</v>
      </c>
      <c r="L160" s="27" t="s">
        <v>2130</v>
      </c>
      <c r="M160" s="27" t="s">
        <v>2131</v>
      </c>
      <c r="N160" s="28" t="s">
        <v>2132</v>
      </c>
      <c r="O160" s="27" t="s">
        <v>2132</v>
      </c>
      <c r="P160" s="27"/>
      <c r="Q160" s="28">
        <v>1</v>
      </c>
      <c r="R160" s="27" t="s">
        <v>14</v>
      </c>
      <c r="S160" s="27" t="s">
        <v>182</v>
      </c>
      <c r="T160" s="27" t="s">
        <v>730</v>
      </c>
      <c r="U160" s="27" t="s">
        <v>34</v>
      </c>
      <c r="V160" s="27">
        <v>1</v>
      </c>
      <c r="W160" s="27" t="s">
        <v>714</v>
      </c>
      <c r="X160" s="27" t="s">
        <v>1209</v>
      </c>
      <c r="Y160" s="27"/>
      <c r="Z160" s="27" t="s">
        <v>101</v>
      </c>
      <c r="AA160" s="27"/>
      <c r="AB160" s="27" t="s">
        <v>2133</v>
      </c>
      <c r="AC160" s="28" t="s">
        <v>161</v>
      </c>
      <c r="AD160" s="27"/>
      <c r="AE160" s="37"/>
      <c r="AF160" s="37">
        <v>46035.791666666701</v>
      </c>
      <c r="AG160" s="37"/>
      <c r="AH160" s="27"/>
      <c r="AI160" s="27" t="s">
        <v>178</v>
      </c>
      <c r="AJ160" s="27" t="s">
        <v>105</v>
      </c>
      <c r="AK160" s="27" t="s">
        <v>751</v>
      </c>
      <c r="AL160" s="27" t="s">
        <v>751</v>
      </c>
      <c r="AM160" s="27" t="s">
        <v>108</v>
      </c>
      <c r="AN160" s="37">
        <f>MIN(casesCPPM[[#This Row],[Manufacture Date]:[Installation Date]])</f>
        <v>46035.791666666701</v>
      </c>
      <c r="AO160" s="27">
        <f>IF(AND((casesCPPM[[#This Row],[Created On]]-casesCPPM[[#This Row],[Oldest Date]])&gt;90,casesCPPM[[#This Row],[Oldest Date]]&lt;&gt;""),0,casesCPPM[[#This Row],[Quantity]])</f>
        <v>1</v>
      </c>
      <c r="AP160" s="27" t="str">
        <f>IF(casesCPPM[[#This Row],[Brand]]="","",IF(casesCPPM[[#This Row],[Brand]]&lt;&gt;"Falcon",casesCPPM[[#This Row],[Brand]],IF(casesCPPM[[#This Row],[Category]]&lt;&gt;"Dctl",casesCPPM[[#This Row],[Brand]]&amp;" - "&amp;casesCPPM[[#This Row],[Category]],casesCPPM[[#This Row],[Brand]]&amp;" - Closer")))</f>
        <v>Lcn</v>
      </c>
      <c r="AQ16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16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16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0" s="27" t="str">
        <f>TEXT(casesCPPM[[#This Row],[Created On]],"yyyy / mm")</f>
        <v>2026 / 02</v>
      </c>
      <c r="AU160" s="27" t="str">
        <f>casesCPPM[[#This Row],[Interaction Type]]</f>
        <v>Return / Replace / Scrap</v>
      </c>
      <c r="AV16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0" s="27" t="str" cm="1">
        <f t="array" ref="AW160">IF(NOT(ISERROR(FIND("Reader",casesCPPM[[#This Row],[Series4]]))),"Reader",IF(SUMPRODUCT(--ISNUMBER(SEARCH({"card","credential","ibutton"},casesCPPM[[#This Row],[Series4]])))&gt;0,"Card","Unknown"))</f>
        <v>Unknown</v>
      </c>
    </row>
    <row r="161" spans="1:49" hidden="1" x14ac:dyDescent="0.25">
      <c r="A161" s="26">
        <v>46078.505405092597</v>
      </c>
      <c r="B161" s="27" t="s">
        <v>2154</v>
      </c>
      <c r="C161" s="27" t="s">
        <v>87</v>
      </c>
      <c r="D161" s="27" t="s">
        <v>88</v>
      </c>
      <c r="E161" s="27" t="s">
        <v>110</v>
      </c>
      <c r="F161" s="27"/>
      <c r="G161" s="27"/>
      <c r="H161" s="27" t="s">
        <v>23</v>
      </c>
      <c r="I161" s="27" t="s">
        <v>91</v>
      </c>
      <c r="J161" s="27" t="s">
        <v>92</v>
      </c>
      <c r="K161" s="27" t="s">
        <v>33</v>
      </c>
      <c r="L161" s="27" t="s">
        <v>2155</v>
      </c>
      <c r="M161" s="27" t="s">
        <v>1336</v>
      </c>
      <c r="N161" s="28" t="s">
        <v>2156</v>
      </c>
      <c r="O161" s="27" t="s">
        <v>2157</v>
      </c>
      <c r="P161" s="27" t="s">
        <v>2158</v>
      </c>
      <c r="Q161" s="28">
        <v>9</v>
      </c>
      <c r="R161" s="27" t="s">
        <v>23</v>
      </c>
      <c r="S161" s="27" t="s">
        <v>91</v>
      </c>
      <c r="T161" s="27" t="s">
        <v>92</v>
      </c>
      <c r="U161" s="27" t="s">
        <v>33</v>
      </c>
      <c r="V161" s="27">
        <v>1</v>
      </c>
      <c r="W161" s="27" t="s">
        <v>155</v>
      </c>
      <c r="X161" s="27" t="s">
        <v>587</v>
      </c>
      <c r="Y161" s="27"/>
      <c r="Z161" s="27" t="s">
        <v>101</v>
      </c>
      <c r="AA161" s="27"/>
      <c r="AB161" s="27" t="s">
        <v>2159</v>
      </c>
      <c r="AC161" s="28"/>
      <c r="AD161" s="27"/>
      <c r="AE161" s="37"/>
      <c r="AF161" s="37">
        <v>45888.833333333299</v>
      </c>
      <c r="AG161" s="37"/>
      <c r="AH161" s="27"/>
      <c r="AI161" s="27" t="s">
        <v>104</v>
      </c>
      <c r="AJ161" s="27" t="s">
        <v>105</v>
      </c>
      <c r="AK161" s="27" t="s">
        <v>106</v>
      </c>
      <c r="AL161" s="27" t="s">
        <v>680</v>
      </c>
      <c r="AM161" s="27" t="s">
        <v>108</v>
      </c>
      <c r="AN161" s="37">
        <f>MIN(casesCPPM[[#This Row],[Manufacture Date]:[Installation Date]])</f>
        <v>45888.833333333299</v>
      </c>
      <c r="AO161" s="27">
        <f>IF(AND((casesCPPM[[#This Row],[Created On]]-casesCPPM[[#This Row],[Oldest Date]])&gt;90,casesCPPM[[#This Row],[Oldest Date]]&lt;&gt;""),0,casesCPPM[[#This Row],[Quantity]])</f>
        <v>0</v>
      </c>
      <c r="AP161" s="27" t="str">
        <f>IF(casesCPPM[[#This Row],[Brand]]="","",IF(casesCPPM[[#This Row],[Brand]]&lt;&gt;"Falcon",casesCPPM[[#This Row],[Brand]],IF(casesCPPM[[#This Row],[Category]]&lt;&gt;"Dctl",casesCPPM[[#This Row],[Brand]]&amp;" - "&amp;casesCPPM[[#This Row],[Category]],casesCPPM[[#This Row],[Brand]]&amp;" - Closer")))</f>
        <v>Von Duprin</v>
      </c>
      <c r="AQ16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6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6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1" s="27" t="str">
        <f>TEXT(casesCPPM[[#This Row],[Created On]],"yyyy / mm")</f>
        <v>2026 / 02</v>
      </c>
      <c r="AU161" s="27" t="str">
        <f>casesCPPM[[#This Row],[Interaction Type]]</f>
        <v>Return / Replace / Scrap</v>
      </c>
      <c r="AV16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1" s="27" t="str" cm="1">
        <f t="array" ref="AW161">IF(NOT(ISERROR(FIND("Reader",casesCPPM[[#This Row],[Series4]]))),"Reader",IF(SUMPRODUCT(--ISNUMBER(SEARCH({"card","credential","ibutton"},casesCPPM[[#This Row],[Series4]])))&gt;0,"Card","Unknown"))</f>
        <v>Unknown</v>
      </c>
    </row>
    <row r="162" spans="1:49" hidden="1" x14ac:dyDescent="0.25">
      <c r="A162" s="26">
        <v>46078.637222222198</v>
      </c>
      <c r="B162" s="27" t="s">
        <v>2168</v>
      </c>
      <c r="C162" s="27" t="s">
        <v>87</v>
      </c>
      <c r="D162" s="27" t="s">
        <v>88</v>
      </c>
      <c r="E162" s="27" t="s">
        <v>89</v>
      </c>
      <c r="F162" s="27"/>
      <c r="G162" s="27" t="s">
        <v>90</v>
      </c>
      <c r="H162" s="27" t="s">
        <v>21</v>
      </c>
      <c r="I162" s="27" t="s">
        <v>272</v>
      </c>
      <c r="J162" s="27" t="s">
        <v>1638</v>
      </c>
      <c r="K162" s="27" t="s">
        <v>35</v>
      </c>
      <c r="L162" s="27" t="s">
        <v>2169</v>
      </c>
      <c r="M162" s="27" t="s">
        <v>2170</v>
      </c>
      <c r="N162" s="28" t="s">
        <v>276</v>
      </c>
      <c r="O162" s="27" t="s">
        <v>2171</v>
      </c>
      <c r="P162" s="27" t="s">
        <v>2172</v>
      </c>
      <c r="Q162" s="28"/>
      <c r="R162" s="27" t="s">
        <v>21</v>
      </c>
      <c r="S162" s="27" t="s">
        <v>272</v>
      </c>
      <c r="T162" s="27" t="s">
        <v>1638</v>
      </c>
      <c r="U162" s="27" t="s">
        <v>35</v>
      </c>
      <c r="V162" s="27">
        <v>1</v>
      </c>
      <c r="W162" s="27" t="s">
        <v>266</v>
      </c>
      <c r="X162" s="27" t="s">
        <v>1642</v>
      </c>
      <c r="Y162" s="27" t="s">
        <v>2173</v>
      </c>
      <c r="Z162" s="27" t="s">
        <v>101</v>
      </c>
      <c r="AA162" s="27"/>
      <c r="AB162" s="27" t="s">
        <v>2174</v>
      </c>
      <c r="AC162" s="28" t="s">
        <v>282</v>
      </c>
      <c r="AD162" s="27"/>
      <c r="AE162" s="37"/>
      <c r="AF162" s="37">
        <v>45828.833333333299</v>
      </c>
      <c r="AG162" s="37"/>
      <c r="AH162" s="27"/>
      <c r="AI162" s="27" t="s">
        <v>178</v>
      </c>
      <c r="AJ162" s="27" t="s">
        <v>134</v>
      </c>
      <c r="AK162" s="27" t="s">
        <v>283</v>
      </c>
      <c r="AL162" s="27" t="s">
        <v>146</v>
      </c>
      <c r="AM162" s="27" t="s">
        <v>108</v>
      </c>
      <c r="AN162" s="37">
        <f>MIN(casesCPPM[[#This Row],[Manufacture Date]:[Installation Date]])</f>
        <v>45828.833333333299</v>
      </c>
      <c r="AO162" s="27">
        <f>IF(AND((casesCPPM[[#This Row],[Created On]]-casesCPPM[[#This Row],[Oldest Date]])&gt;90,casesCPPM[[#This Row],[Oldest Date]]&lt;&gt;""),0,casesCPPM[[#This Row],[Quantity]])</f>
        <v>0</v>
      </c>
      <c r="AP162" s="27" t="str">
        <f>IF(casesCPPM[[#This Row],[Brand]]="","",IF(casesCPPM[[#This Row],[Brand]]&lt;&gt;"Falcon",casesCPPM[[#This Row],[Brand]],IF(casesCPPM[[#This Row],[Category]]&lt;&gt;"Dctl",casesCPPM[[#This Row],[Brand]]&amp;" - "&amp;casesCPPM[[#This Row],[Category]],casesCPPM[[#This Row],[Brand]]&amp;" - Closer")))</f>
        <v>Schlage System Components</v>
      </c>
      <c r="AQ16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6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Credential Not Reading</v>
      </c>
      <c r="AS16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Wrong Configuration</v>
      </c>
      <c r="AT162" s="27" t="str">
        <f>TEXT(casesCPPM[[#This Row],[Created On]],"yyyy / mm")</f>
        <v>2026 / 02</v>
      </c>
      <c r="AU162" s="27" t="str">
        <f>casesCPPM[[#This Row],[Interaction Type]]</f>
        <v>Return / Replace / Scrap</v>
      </c>
      <c r="AV16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2" s="27" t="str" cm="1">
        <f t="array" ref="AW162">IF(NOT(ISERROR(FIND("Reader",casesCPPM[[#This Row],[Series4]]))),"Reader",IF(SUMPRODUCT(--ISNUMBER(SEARCH({"card","credential","ibutton"},casesCPPM[[#This Row],[Series4]])))&gt;0,"Card","Unknown"))</f>
        <v>Unknown</v>
      </c>
    </row>
    <row r="163" spans="1:49" hidden="1" x14ac:dyDescent="0.25">
      <c r="A163" s="26">
        <v>46079.608101851903</v>
      </c>
      <c r="B163" s="27" t="s">
        <v>2175</v>
      </c>
      <c r="C163" s="27" t="s">
        <v>87</v>
      </c>
      <c r="D163" s="27" t="s">
        <v>88</v>
      </c>
      <c r="E163" s="27" t="s">
        <v>110</v>
      </c>
      <c r="F163" s="27"/>
      <c r="G163" s="27"/>
      <c r="H163" s="27" t="s">
        <v>23</v>
      </c>
      <c r="I163" s="27" t="s">
        <v>91</v>
      </c>
      <c r="J163" s="27" t="s">
        <v>251</v>
      </c>
      <c r="K163" s="27" t="s">
        <v>33</v>
      </c>
      <c r="L163" s="27" t="s">
        <v>2176</v>
      </c>
      <c r="M163" s="27" t="s">
        <v>1191</v>
      </c>
      <c r="N163" s="28" t="s">
        <v>2177</v>
      </c>
      <c r="O163" s="27" t="s">
        <v>2178</v>
      </c>
      <c r="P163" s="27"/>
      <c r="Q163" s="28">
        <v>18</v>
      </c>
      <c r="R163" s="27" t="s">
        <v>23</v>
      </c>
      <c r="S163" s="27" t="s">
        <v>91</v>
      </c>
      <c r="T163" s="27" t="s">
        <v>251</v>
      </c>
      <c r="U163" s="27" t="s">
        <v>33</v>
      </c>
      <c r="V163" s="27">
        <v>1</v>
      </c>
      <c r="W163" s="27" t="s">
        <v>155</v>
      </c>
      <c r="X163" s="27" t="s">
        <v>156</v>
      </c>
      <c r="Y163" s="27"/>
      <c r="Z163" s="27" t="s">
        <v>101</v>
      </c>
      <c r="AA163" s="27"/>
      <c r="AB163" s="27" t="s">
        <v>2179</v>
      </c>
      <c r="AC163" s="28"/>
      <c r="AD163" s="27"/>
      <c r="AE163" s="37"/>
      <c r="AF163" s="37">
        <v>46072.791666666701</v>
      </c>
      <c r="AG163" s="37"/>
      <c r="AH163" s="27"/>
      <c r="AI163" s="27" t="s">
        <v>104</v>
      </c>
      <c r="AJ163" s="27" t="s">
        <v>134</v>
      </c>
      <c r="AK163" s="27" t="s">
        <v>2180</v>
      </c>
      <c r="AL163" s="27" t="s">
        <v>2180</v>
      </c>
      <c r="AM163" s="27" t="s">
        <v>108</v>
      </c>
      <c r="AN163" s="37">
        <f>MIN(casesCPPM[[#This Row],[Manufacture Date]:[Installation Date]])</f>
        <v>46072.791666666701</v>
      </c>
      <c r="AO163" s="27">
        <f>IF(AND((casesCPPM[[#This Row],[Created On]]-casesCPPM[[#This Row],[Oldest Date]])&gt;90,casesCPPM[[#This Row],[Oldest Date]]&lt;&gt;""),0,casesCPPM[[#This Row],[Quantity]])</f>
        <v>1</v>
      </c>
      <c r="AP163" s="27" t="str">
        <f>IF(casesCPPM[[#This Row],[Brand]]="","",IF(casesCPPM[[#This Row],[Brand]]&lt;&gt;"Falcon",casesCPPM[[#This Row],[Brand]],IF(casesCPPM[[#This Row],[Category]]&lt;&gt;"Dctl",casesCPPM[[#This Row],[Brand]]&amp;" - "&amp;casesCPPM[[#This Row],[Category]],casesCPPM[[#This Row],[Brand]]&amp;" - Closer")))</f>
        <v>Von Duprin</v>
      </c>
      <c r="AQ16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6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6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3" s="27" t="str">
        <f>TEXT(casesCPPM[[#This Row],[Created On]],"yyyy / mm")</f>
        <v>2026 / 02</v>
      </c>
      <c r="AU163" s="27" t="str">
        <f>casesCPPM[[#This Row],[Interaction Type]]</f>
        <v>Return / Replace / Scrap</v>
      </c>
      <c r="AV16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3" s="27" t="str" cm="1">
        <f t="array" ref="AW163">IF(NOT(ISERROR(FIND("Reader",casesCPPM[[#This Row],[Series4]]))),"Reader",IF(SUMPRODUCT(--ISNUMBER(SEARCH({"card","credential","ibutton"},casesCPPM[[#This Row],[Series4]])))&gt;0,"Card","Unknown"))</f>
        <v>Unknown</v>
      </c>
    </row>
    <row r="164" spans="1:49" hidden="1" x14ac:dyDescent="0.25">
      <c r="A164" s="26">
        <v>46077.371527777803</v>
      </c>
      <c r="B164" s="27" t="s">
        <v>2199</v>
      </c>
      <c r="C164" s="27" t="s">
        <v>87</v>
      </c>
      <c r="D164" s="27" t="s">
        <v>88</v>
      </c>
      <c r="E164" s="27" t="s">
        <v>89</v>
      </c>
      <c r="F164" s="27"/>
      <c r="G164" s="27" t="s">
        <v>90</v>
      </c>
      <c r="H164" s="27" t="s">
        <v>17</v>
      </c>
      <c r="I164" s="27" t="s">
        <v>148</v>
      </c>
      <c r="J164" s="27" t="s">
        <v>410</v>
      </c>
      <c r="K164" s="27" t="s">
        <v>31</v>
      </c>
      <c r="L164" s="27" t="s">
        <v>2200</v>
      </c>
      <c r="M164" s="27" t="s">
        <v>385</v>
      </c>
      <c r="N164" s="28" t="s">
        <v>2201</v>
      </c>
      <c r="O164" s="27" t="s">
        <v>2202</v>
      </c>
      <c r="P164" s="27" t="s">
        <v>2203</v>
      </c>
      <c r="Q164" s="28">
        <v>1</v>
      </c>
      <c r="R164" s="27" t="s">
        <v>17</v>
      </c>
      <c r="S164" s="27" t="s">
        <v>148</v>
      </c>
      <c r="T164" s="27" t="s">
        <v>410</v>
      </c>
      <c r="U164" s="27" t="s">
        <v>31</v>
      </c>
      <c r="V164" s="27">
        <v>2</v>
      </c>
      <c r="W164" s="27" t="s">
        <v>378</v>
      </c>
      <c r="X164" s="27" t="s">
        <v>379</v>
      </c>
      <c r="Y164" s="27"/>
      <c r="Z164" s="27" t="s">
        <v>285</v>
      </c>
      <c r="AA164" s="27"/>
      <c r="AB164" s="27" t="s">
        <v>2204</v>
      </c>
      <c r="AC164" s="28" t="s">
        <v>2205</v>
      </c>
      <c r="AD164" s="27"/>
      <c r="AE164" s="37"/>
      <c r="AF164" s="37">
        <v>46057.791666666701</v>
      </c>
      <c r="AG164" s="37"/>
      <c r="AH164" s="27"/>
      <c r="AI164" s="27" t="s">
        <v>104</v>
      </c>
      <c r="AJ164" s="27" t="s">
        <v>134</v>
      </c>
      <c r="AK164" s="27" t="s">
        <v>106</v>
      </c>
      <c r="AL164" s="27" t="s">
        <v>270</v>
      </c>
      <c r="AM164" s="27" t="s">
        <v>108</v>
      </c>
      <c r="AN164" s="37">
        <f>MIN(casesCPPM[[#This Row],[Manufacture Date]:[Installation Date]])</f>
        <v>46057.791666666701</v>
      </c>
      <c r="AO164" s="27">
        <f>IF(AND((casesCPPM[[#This Row],[Created On]]-casesCPPM[[#This Row],[Oldest Date]])&gt;90,casesCPPM[[#This Row],[Oldest Date]]&lt;&gt;""),0,casesCPPM[[#This Row],[Quantity]])</f>
        <v>2</v>
      </c>
      <c r="AP164" s="27" t="str">
        <f>IF(casesCPPM[[#This Row],[Brand]]="","",IF(casesCPPM[[#This Row],[Brand]]&lt;&gt;"Falcon",casesCPPM[[#This Row],[Brand]],IF(casesCPPM[[#This Row],[Category]]&lt;&gt;"Dctl",casesCPPM[[#This Row],[Brand]]&amp;" - "&amp;casesCPPM[[#This Row],[Category]],casesCPPM[[#This Row],[Brand]]&amp;" - Closer")))</f>
        <v>Schlage Commercial</v>
      </c>
      <c r="AQ16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16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16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4" s="27" t="str">
        <f>TEXT(casesCPPM[[#This Row],[Created On]],"yyyy / mm")</f>
        <v>2026 / 02</v>
      </c>
      <c r="AU164" s="27" t="str">
        <f>casesCPPM[[#This Row],[Interaction Type]]</f>
        <v>Return / Replace / Scrap</v>
      </c>
      <c r="AV16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4" s="27" t="str" cm="1">
        <f t="array" ref="AW164">IF(NOT(ISERROR(FIND("Reader",casesCPPM[[#This Row],[Series4]]))),"Reader",IF(SUMPRODUCT(--ISNUMBER(SEARCH({"card","credential","ibutton"},casesCPPM[[#This Row],[Series4]])))&gt;0,"Card","Unknown"))</f>
        <v>Unknown</v>
      </c>
    </row>
    <row r="165" spans="1:49" hidden="1" x14ac:dyDescent="0.25">
      <c r="A165" s="26">
        <v>46077.462430555599</v>
      </c>
      <c r="B165" s="27" t="s">
        <v>2206</v>
      </c>
      <c r="C165" s="27" t="s">
        <v>87</v>
      </c>
      <c r="D165" s="27" t="s">
        <v>88</v>
      </c>
      <c r="E165" s="27" t="s">
        <v>110</v>
      </c>
      <c r="F165" s="27"/>
      <c r="G165" s="27"/>
      <c r="H165" s="27" t="s">
        <v>24</v>
      </c>
      <c r="I165" s="27" t="s">
        <v>111</v>
      </c>
      <c r="J165" s="27" t="s">
        <v>224</v>
      </c>
      <c r="K165" s="27" t="s">
        <v>33</v>
      </c>
      <c r="L165" s="27" t="s">
        <v>2207</v>
      </c>
      <c r="M165" s="27" t="s">
        <v>471</v>
      </c>
      <c r="N165" s="28" t="s">
        <v>2208</v>
      </c>
      <c r="O165" s="27" t="s">
        <v>2209</v>
      </c>
      <c r="P165" s="27" t="s">
        <v>2210</v>
      </c>
      <c r="Q165" s="28">
        <v>14</v>
      </c>
      <c r="R165" s="27" t="s">
        <v>24</v>
      </c>
      <c r="S165" s="27" t="s">
        <v>111</v>
      </c>
      <c r="T165" s="27" t="s">
        <v>224</v>
      </c>
      <c r="U165" s="27" t="s">
        <v>33</v>
      </c>
      <c r="V165" s="27">
        <v>8</v>
      </c>
      <c r="W165" s="27" t="s">
        <v>155</v>
      </c>
      <c r="X165" s="27" t="s">
        <v>156</v>
      </c>
      <c r="Y165" s="27"/>
      <c r="Z165" s="27" t="s">
        <v>101</v>
      </c>
      <c r="AA165" s="27"/>
      <c r="AB165" s="27" t="s">
        <v>2211</v>
      </c>
      <c r="AC165" s="28"/>
      <c r="AD165" s="27"/>
      <c r="AE165" s="37"/>
      <c r="AF165" s="37">
        <v>46065</v>
      </c>
      <c r="AG165" s="37"/>
      <c r="AH165" s="27"/>
      <c r="AI165" s="27" t="s">
        <v>104</v>
      </c>
      <c r="AJ165" s="27" t="s">
        <v>105</v>
      </c>
      <c r="AK165" s="27" t="s">
        <v>106</v>
      </c>
      <c r="AL165" s="27" t="s">
        <v>1196</v>
      </c>
      <c r="AM165" s="27" t="s">
        <v>108</v>
      </c>
      <c r="AN165" s="37">
        <f>MIN(casesCPPM[[#This Row],[Manufacture Date]:[Installation Date]])</f>
        <v>46065</v>
      </c>
      <c r="AO165" s="27">
        <f>IF(AND((casesCPPM[[#This Row],[Created On]]-casesCPPM[[#This Row],[Oldest Date]])&gt;90,casesCPPM[[#This Row],[Oldest Date]]&lt;&gt;""),0,casesCPPM[[#This Row],[Quantity]])</f>
        <v>8</v>
      </c>
      <c r="AP165" s="27" t="str">
        <f>IF(casesCPPM[[#This Row],[Brand]]="","",IF(casesCPPM[[#This Row],[Brand]]&lt;&gt;"Falcon",casesCPPM[[#This Row],[Brand]],IF(casesCPPM[[#This Row],[Category]]&lt;&gt;"Dctl",casesCPPM[[#This Row],[Brand]]&amp;" - "&amp;casesCPPM[[#This Row],[Category]],casesCPPM[[#This Row],[Brand]]&amp;" - Closer")))</f>
        <v>Zero</v>
      </c>
      <c r="AQ16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6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6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5" s="27" t="str">
        <f>TEXT(casesCPPM[[#This Row],[Created On]],"yyyy / mm")</f>
        <v>2026 / 02</v>
      </c>
      <c r="AU165" s="27" t="str">
        <f>casesCPPM[[#This Row],[Interaction Type]]</f>
        <v>Return / Replace / Scrap</v>
      </c>
      <c r="AV16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5" s="27" t="str" cm="1">
        <f t="array" ref="AW165">IF(NOT(ISERROR(FIND("Reader",casesCPPM[[#This Row],[Series4]]))),"Reader",IF(SUMPRODUCT(--ISNUMBER(SEARCH({"card","credential","ibutton"},casesCPPM[[#This Row],[Series4]])))&gt;0,"Card","Unknown"))</f>
        <v>Unknown</v>
      </c>
    </row>
    <row r="166" spans="1:49" hidden="1" x14ac:dyDescent="0.25">
      <c r="A166" s="26">
        <v>46077.485868055599</v>
      </c>
      <c r="B166" s="27" t="s">
        <v>2212</v>
      </c>
      <c r="C166" s="27" t="s">
        <v>87</v>
      </c>
      <c r="D166" s="27" t="s">
        <v>88</v>
      </c>
      <c r="E166" s="27" t="s">
        <v>62</v>
      </c>
      <c r="F166" s="27"/>
      <c r="G166" s="27"/>
      <c r="H166" s="27" t="s">
        <v>286</v>
      </c>
      <c r="I166" s="27" t="s">
        <v>148</v>
      </c>
      <c r="J166" s="27" t="s">
        <v>1828</v>
      </c>
      <c r="K166" s="27" t="s">
        <v>32</v>
      </c>
      <c r="L166" s="27" t="s">
        <v>2213</v>
      </c>
      <c r="M166" s="27" t="s">
        <v>2214</v>
      </c>
      <c r="N166" s="28" t="s">
        <v>2215</v>
      </c>
      <c r="O166" s="27" t="s">
        <v>2216</v>
      </c>
      <c r="P166" s="27" t="s">
        <v>2217</v>
      </c>
      <c r="Q166" s="28">
        <v>6</v>
      </c>
      <c r="R166" s="27" t="s">
        <v>286</v>
      </c>
      <c r="S166" s="27" t="s">
        <v>148</v>
      </c>
      <c r="T166" s="27" t="s">
        <v>1828</v>
      </c>
      <c r="U166" s="27" t="s">
        <v>32</v>
      </c>
      <c r="V166" s="27">
        <v>4</v>
      </c>
      <c r="W166" s="27" t="s">
        <v>346</v>
      </c>
      <c r="X166" s="27" t="s">
        <v>347</v>
      </c>
      <c r="Y166" s="27"/>
      <c r="Z166" s="27" t="s">
        <v>285</v>
      </c>
      <c r="AA166" s="27"/>
      <c r="AB166" s="27" t="s">
        <v>2218</v>
      </c>
      <c r="AC166" s="28"/>
      <c r="AD166" s="27"/>
      <c r="AE166" s="37"/>
      <c r="AF166" s="37">
        <v>46058.791666666701</v>
      </c>
      <c r="AG166" s="37"/>
      <c r="AH166" s="27"/>
      <c r="AI166" s="27" t="s">
        <v>104</v>
      </c>
      <c r="AJ166" s="27" t="s">
        <v>105</v>
      </c>
      <c r="AK166" s="27" t="s">
        <v>106</v>
      </c>
      <c r="AL166" s="27" t="s">
        <v>803</v>
      </c>
      <c r="AM166" s="27" t="s">
        <v>108</v>
      </c>
      <c r="AN166" s="37">
        <f>MIN(casesCPPM[[#This Row],[Manufacture Date]:[Installation Date]])</f>
        <v>46058.791666666701</v>
      </c>
      <c r="AO166" s="27">
        <f>IF(AND((casesCPPM[[#This Row],[Created On]]-casesCPPM[[#This Row],[Oldest Date]])&gt;90,casesCPPM[[#This Row],[Oldest Date]]&lt;&gt;""),0,casesCPPM[[#This Row],[Quantity]])</f>
        <v>4</v>
      </c>
      <c r="AP166" s="27" t="str">
        <f>IF(casesCPPM[[#This Row],[Brand]]="","",IF(casesCPPM[[#This Row],[Brand]]&lt;&gt;"Falcon",casesCPPM[[#This Row],[Brand]],IF(casesCPPM[[#This Row],[Category]]&lt;&gt;"Dctl",casesCPPM[[#This Row],[Brand]]&amp;" - "&amp;casesCPPM[[#This Row],[Category]],casesCPPM[[#This Row],[Brand]]&amp;" - Closer")))</f>
        <v>Schlage Residential</v>
      </c>
      <c r="AQ16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6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6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6" s="27" t="str">
        <f>TEXT(casesCPPM[[#This Row],[Created On]],"yyyy / mm")</f>
        <v>2026 / 02</v>
      </c>
      <c r="AU166" s="27" t="str">
        <f>casesCPPM[[#This Row],[Interaction Type]]</f>
        <v>Return / Replace / Scrap</v>
      </c>
      <c r="AV16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6" s="27" t="str" cm="1">
        <f t="array" ref="AW166">IF(NOT(ISERROR(FIND("Reader",casesCPPM[[#This Row],[Series4]]))),"Reader",IF(SUMPRODUCT(--ISNUMBER(SEARCH({"card","credential","ibutton"},casesCPPM[[#This Row],[Series4]])))&gt;0,"Card","Unknown"))</f>
        <v>Unknown</v>
      </c>
    </row>
    <row r="167" spans="1:49" hidden="1" x14ac:dyDescent="0.25">
      <c r="A167" s="26">
        <v>46077.523055555597</v>
      </c>
      <c r="B167" s="27" t="s">
        <v>2219</v>
      </c>
      <c r="C167" s="27" t="s">
        <v>87</v>
      </c>
      <c r="D167" s="27" t="s">
        <v>88</v>
      </c>
      <c r="E167" s="27" t="s">
        <v>285</v>
      </c>
      <c r="F167" s="27"/>
      <c r="G167" s="27"/>
      <c r="H167" s="27" t="s">
        <v>17</v>
      </c>
      <c r="I167" s="27" t="s">
        <v>148</v>
      </c>
      <c r="J167" s="27" t="s">
        <v>636</v>
      </c>
      <c r="K167" s="27" t="s">
        <v>35</v>
      </c>
      <c r="L167" s="27" t="s">
        <v>2220</v>
      </c>
      <c r="M167" s="27" t="s">
        <v>127</v>
      </c>
      <c r="N167" s="28" t="s">
        <v>2221</v>
      </c>
      <c r="O167" s="27" t="s">
        <v>2222</v>
      </c>
      <c r="P167" s="27" t="s">
        <v>2223</v>
      </c>
      <c r="Q167" s="28">
        <v>1</v>
      </c>
      <c r="R167" s="27" t="s">
        <v>17</v>
      </c>
      <c r="S167" s="27" t="s">
        <v>148</v>
      </c>
      <c r="T167" s="27" t="s">
        <v>636</v>
      </c>
      <c r="U167" s="27" t="s">
        <v>35</v>
      </c>
      <c r="V167" s="27">
        <v>100</v>
      </c>
      <c r="W167" s="27" t="s">
        <v>300</v>
      </c>
      <c r="X167" s="27" t="s">
        <v>301</v>
      </c>
      <c r="Y167" s="27"/>
      <c r="Z167" s="27" t="s">
        <v>296</v>
      </c>
      <c r="AA167" s="27"/>
      <c r="AB167" s="27" t="s">
        <v>2224</v>
      </c>
      <c r="AC167" s="28" t="s">
        <v>2225</v>
      </c>
      <c r="AD167" s="27"/>
      <c r="AE167" s="37">
        <v>46064.083333333299</v>
      </c>
      <c r="AF167" s="37">
        <v>46063.791666666701</v>
      </c>
      <c r="AG167" s="37"/>
      <c r="AH167" s="27"/>
      <c r="AI167" s="27" t="s">
        <v>104</v>
      </c>
      <c r="AJ167" s="27" t="s">
        <v>105</v>
      </c>
      <c r="AK167" s="27" t="s">
        <v>2226</v>
      </c>
      <c r="AL167" s="27" t="s">
        <v>180</v>
      </c>
      <c r="AM167" s="27" t="s">
        <v>108</v>
      </c>
      <c r="AN167" s="37">
        <f>MIN(casesCPPM[[#This Row],[Manufacture Date]:[Installation Date]])</f>
        <v>46063.791666666701</v>
      </c>
      <c r="AO167" s="27">
        <f>IF(AND((casesCPPM[[#This Row],[Created On]]-casesCPPM[[#This Row],[Oldest Date]])&gt;90,casesCPPM[[#This Row],[Oldest Date]]&lt;&gt;""),0,casesCPPM[[#This Row],[Quantity]])</f>
        <v>100</v>
      </c>
      <c r="AP167" s="27" t="str">
        <f>IF(casesCPPM[[#This Row],[Brand]]="","",IF(casesCPPM[[#This Row],[Brand]]&lt;&gt;"Falcon",casesCPPM[[#This Row],[Brand]],IF(casesCPPM[[#This Row],[Category]]&lt;&gt;"Dctl",casesCPPM[[#This Row],[Brand]]&amp;" - "&amp;casesCPPM[[#This Row],[Category]],casesCPPM[[#This Row],[Brand]]&amp;" - Closer")))</f>
        <v>Schlage Commercial</v>
      </c>
      <c r="AQ16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16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16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7" s="27" t="str">
        <f>TEXT(casesCPPM[[#This Row],[Created On]],"yyyy / mm")</f>
        <v>2026 / 02</v>
      </c>
      <c r="AU167" s="27" t="str">
        <f>casesCPPM[[#This Row],[Interaction Type]]</f>
        <v>Return / Replace / Scrap</v>
      </c>
      <c r="AV16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7" s="27" t="str" cm="1">
        <f t="array" ref="AW167">IF(NOT(ISERROR(FIND("Reader",casesCPPM[[#This Row],[Series4]]))),"Reader",IF(SUMPRODUCT(--ISNUMBER(SEARCH({"card","credential","ibutton"},casesCPPM[[#This Row],[Series4]])))&gt;0,"Card","Unknown"))</f>
        <v>Unknown</v>
      </c>
    </row>
    <row r="168" spans="1:49" hidden="1" x14ac:dyDescent="0.25">
      <c r="A168" s="26">
        <v>46078.394641203697</v>
      </c>
      <c r="B168" s="27" t="s">
        <v>2241</v>
      </c>
      <c r="C168" s="27" t="s">
        <v>87</v>
      </c>
      <c r="D168" s="27" t="s">
        <v>88</v>
      </c>
      <c r="E168" s="27" t="s">
        <v>62</v>
      </c>
      <c r="F168" s="27"/>
      <c r="G168" s="27"/>
      <c r="H168" s="27" t="s">
        <v>12</v>
      </c>
      <c r="I168" s="27" t="s">
        <v>111</v>
      </c>
      <c r="J168" s="27" t="s">
        <v>112</v>
      </c>
      <c r="K168" s="27" t="s">
        <v>33</v>
      </c>
      <c r="L168" s="27" t="s">
        <v>2242</v>
      </c>
      <c r="M168" s="27" t="s">
        <v>315</v>
      </c>
      <c r="N168" s="28" t="s">
        <v>2243</v>
      </c>
      <c r="O168" s="27" t="s">
        <v>2244</v>
      </c>
      <c r="P168" s="27" t="s">
        <v>2245</v>
      </c>
      <c r="Q168" s="28">
        <v>5</v>
      </c>
      <c r="R168" s="27" t="s">
        <v>12</v>
      </c>
      <c r="S168" s="27" t="s">
        <v>111</v>
      </c>
      <c r="T168" s="27" t="s">
        <v>112</v>
      </c>
      <c r="U168" s="27" t="s">
        <v>33</v>
      </c>
      <c r="V168" s="27">
        <v>7</v>
      </c>
      <c r="W168" s="27" t="s">
        <v>346</v>
      </c>
      <c r="X168" s="27" t="s">
        <v>417</v>
      </c>
      <c r="Y168" s="27"/>
      <c r="Z168" s="27" t="s">
        <v>285</v>
      </c>
      <c r="AA168" s="27"/>
      <c r="AB168" s="27" t="s">
        <v>2246</v>
      </c>
      <c r="AC168" s="28"/>
      <c r="AD168" s="27"/>
      <c r="AE168" s="37"/>
      <c r="AF168" s="37">
        <v>45902.833333333299</v>
      </c>
      <c r="AG168" s="37"/>
      <c r="AH168" s="27"/>
      <c r="AI168" s="27" t="s">
        <v>419</v>
      </c>
      <c r="AJ168" s="27" t="s">
        <v>134</v>
      </c>
      <c r="AK168" s="27" t="s">
        <v>1092</v>
      </c>
      <c r="AL168" s="27" t="s">
        <v>122</v>
      </c>
      <c r="AM168" s="27" t="s">
        <v>108</v>
      </c>
      <c r="AN168" s="37">
        <f>MIN(casesCPPM[[#This Row],[Manufacture Date]:[Installation Date]])</f>
        <v>45902.833333333299</v>
      </c>
      <c r="AO168" s="27">
        <f>IF(AND((casesCPPM[[#This Row],[Created On]]-casesCPPM[[#This Row],[Oldest Date]])&gt;90,casesCPPM[[#This Row],[Oldest Date]]&lt;&gt;""),0,casesCPPM[[#This Row],[Quantity]])</f>
        <v>0</v>
      </c>
      <c r="AP168" s="27" t="str">
        <f>IF(casesCPPM[[#This Row],[Brand]]="","",IF(casesCPPM[[#This Row],[Brand]]&lt;&gt;"Falcon",casesCPPM[[#This Row],[Brand]],IF(casesCPPM[[#This Row],[Category]]&lt;&gt;"Dctl",casesCPPM[[#This Row],[Brand]]&amp;" - "&amp;casesCPPM[[#This Row],[Category]],casesCPPM[[#This Row],[Brand]]&amp;" - Closer")))</f>
        <v>Ives / Gj Commercial</v>
      </c>
      <c r="AQ16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6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Overage</v>
      </c>
      <c r="AS16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8" s="27" t="str">
        <f>TEXT(casesCPPM[[#This Row],[Created On]],"yyyy / mm")</f>
        <v>2026 / 02</v>
      </c>
      <c r="AU168" s="27" t="str">
        <f>casesCPPM[[#This Row],[Interaction Type]]</f>
        <v>Return / Replace / Scrap</v>
      </c>
      <c r="AV16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8" s="27" t="str" cm="1">
        <f t="array" ref="AW168">IF(NOT(ISERROR(FIND("Reader",casesCPPM[[#This Row],[Series4]]))),"Reader",IF(SUMPRODUCT(--ISNUMBER(SEARCH({"card","credential","ibutton"},casesCPPM[[#This Row],[Series4]])))&gt;0,"Card","Unknown"))</f>
        <v>Unknown</v>
      </c>
    </row>
    <row r="169" spans="1:49" hidden="1" x14ac:dyDescent="0.25">
      <c r="A169" s="26">
        <v>46078.630717592598</v>
      </c>
      <c r="B169" s="27" t="s">
        <v>2247</v>
      </c>
      <c r="C169" s="27" t="s">
        <v>87</v>
      </c>
      <c r="D169" s="27" t="s">
        <v>88</v>
      </c>
      <c r="E169" s="27" t="s">
        <v>62</v>
      </c>
      <c r="F169" s="27"/>
      <c r="G169" s="27"/>
      <c r="H169" s="27" t="s">
        <v>286</v>
      </c>
      <c r="I169" s="27" t="s">
        <v>148</v>
      </c>
      <c r="J169" s="27" t="s">
        <v>2020</v>
      </c>
      <c r="K169" s="27" t="s">
        <v>288</v>
      </c>
      <c r="L169" s="27" t="s">
        <v>2248</v>
      </c>
      <c r="M169" s="27" t="s">
        <v>2249</v>
      </c>
      <c r="N169" s="28" t="s">
        <v>2250</v>
      </c>
      <c r="O169" s="27" t="s">
        <v>2251</v>
      </c>
      <c r="P169" s="27" t="s">
        <v>2252</v>
      </c>
      <c r="Q169" s="28"/>
      <c r="R169" s="27" t="s">
        <v>286</v>
      </c>
      <c r="S169" s="27" t="s">
        <v>148</v>
      </c>
      <c r="T169" s="27" t="s">
        <v>2020</v>
      </c>
      <c r="U169" s="27" t="s">
        <v>288</v>
      </c>
      <c r="V169" s="27">
        <v>1</v>
      </c>
      <c r="W169" s="27" t="s">
        <v>346</v>
      </c>
      <c r="X169" s="27" t="s">
        <v>347</v>
      </c>
      <c r="Y169" s="27"/>
      <c r="Z169" s="27" t="s">
        <v>285</v>
      </c>
      <c r="AA169" s="27"/>
      <c r="AB169" s="27"/>
      <c r="AC169" s="28"/>
      <c r="AD169" s="27"/>
      <c r="AE169" s="37"/>
      <c r="AF169" s="37">
        <v>46013.791666666701</v>
      </c>
      <c r="AG169" s="37"/>
      <c r="AH169" s="27"/>
      <c r="AI169" s="27" t="s">
        <v>204</v>
      </c>
      <c r="AJ169" s="27" t="s">
        <v>105</v>
      </c>
      <c r="AK169" s="27" t="s">
        <v>2253</v>
      </c>
      <c r="AL169" s="27" t="s">
        <v>2253</v>
      </c>
      <c r="AM169" s="27" t="s">
        <v>108</v>
      </c>
      <c r="AN169" s="37">
        <f>MIN(casesCPPM[[#This Row],[Manufacture Date]:[Installation Date]])</f>
        <v>46013.791666666701</v>
      </c>
      <c r="AO169" s="27">
        <f>IF(AND((casesCPPM[[#This Row],[Created On]]-casesCPPM[[#This Row],[Oldest Date]])&gt;90,casesCPPM[[#This Row],[Oldest Date]]&lt;&gt;""),0,casesCPPM[[#This Row],[Quantity]])</f>
        <v>1</v>
      </c>
      <c r="AP169" s="27" t="str">
        <f>IF(casesCPPM[[#This Row],[Brand]]="","",IF(casesCPPM[[#This Row],[Brand]]&lt;&gt;"Falcon",casesCPPM[[#This Row],[Brand]],IF(casesCPPM[[#This Row],[Category]]&lt;&gt;"Dctl",casesCPPM[[#This Row],[Brand]]&amp;" - "&amp;casesCPPM[[#This Row],[Category]],casesCPPM[[#This Row],[Brand]]&amp;" - Closer")))</f>
        <v>Schlage Residential</v>
      </c>
      <c r="AQ16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6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6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9" s="27" t="str">
        <f>TEXT(casesCPPM[[#This Row],[Created On]],"yyyy / mm")</f>
        <v>2026 / 02</v>
      </c>
      <c r="AU169" s="27" t="str">
        <f>casesCPPM[[#This Row],[Interaction Type]]</f>
        <v>Return / Replace / Scrap</v>
      </c>
      <c r="AV16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9" s="27" t="str" cm="1">
        <f t="array" ref="AW169">IF(NOT(ISERROR(FIND("Reader",casesCPPM[[#This Row],[Series4]]))),"Reader",IF(SUMPRODUCT(--ISNUMBER(SEARCH({"card","credential","ibutton"},casesCPPM[[#This Row],[Series4]])))&gt;0,"Card","Unknown"))</f>
        <v>Unknown</v>
      </c>
    </row>
    <row r="170" spans="1:49" hidden="1" x14ac:dyDescent="0.25">
      <c r="A170" s="26">
        <v>46079.537812499999</v>
      </c>
      <c r="B170" s="27" t="s">
        <v>2260</v>
      </c>
      <c r="C170" s="27" t="s">
        <v>87</v>
      </c>
      <c r="D170" s="27" t="s">
        <v>88</v>
      </c>
      <c r="E170" s="27" t="s">
        <v>89</v>
      </c>
      <c r="F170" s="27"/>
      <c r="G170" s="27" t="s">
        <v>168</v>
      </c>
      <c r="H170" s="27" t="s">
        <v>18</v>
      </c>
      <c r="I170" s="27" t="s">
        <v>460</v>
      </c>
      <c r="J170" s="27" t="s">
        <v>996</v>
      </c>
      <c r="K170" s="27" t="s">
        <v>32</v>
      </c>
      <c r="L170" s="27" t="s">
        <v>2261</v>
      </c>
      <c r="M170" s="27" t="s">
        <v>2262</v>
      </c>
      <c r="N170" s="28" t="s">
        <v>2263</v>
      </c>
      <c r="O170" s="27" t="s">
        <v>2264</v>
      </c>
      <c r="P170" s="27" t="s">
        <v>2265</v>
      </c>
      <c r="Q170" s="28"/>
      <c r="R170" s="27" t="s">
        <v>18</v>
      </c>
      <c r="S170" s="27" t="s">
        <v>460</v>
      </c>
      <c r="T170" s="27" t="s">
        <v>996</v>
      </c>
      <c r="U170" s="27" t="s">
        <v>32</v>
      </c>
      <c r="V170" s="27">
        <v>1</v>
      </c>
      <c r="W170" s="27" t="s">
        <v>266</v>
      </c>
      <c r="X170" s="27" t="s">
        <v>175</v>
      </c>
      <c r="Y170" s="27" t="s">
        <v>494</v>
      </c>
      <c r="Z170" s="27" t="s">
        <v>101</v>
      </c>
      <c r="AA170" s="27"/>
      <c r="AB170" s="27" t="s">
        <v>2266</v>
      </c>
      <c r="AC170" s="28" t="s">
        <v>1001</v>
      </c>
      <c r="AD170" s="27"/>
      <c r="AE170" s="37"/>
      <c r="AF170" s="37"/>
      <c r="AG170" s="37">
        <v>46052.083333333299</v>
      </c>
      <c r="AH170" s="27"/>
      <c r="AI170" s="27" t="s">
        <v>104</v>
      </c>
      <c r="AJ170" s="27" t="s">
        <v>105</v>
      </c>
      <c r="AK170" s="27" t="s">
        <v>1002</v>
      </c>
      <c r="AL170" s="27" t="s">
        <v>146</v>
      </c>
      <c r="AM170" s="27" t="s">
        <v>108</v>
      </c>
      <c r="AN170" s="37">
        <f>MIN(casesCPPM[[#This Row],[Manufacture Date]:[Installation Date]])</f>
        <v>46052.083333333299</v>
      </c>
      <c r="AO170" s="27">
        <f>IF(AND((casesCPPM[[#This Row],[Created On]]-casesCPPM[[#This Row],[Oldest Date]])&gt;90,casesCPPM[[#This Row],[Oldest Date]]&lt;&gt;""),0,casesCPPM[[#This Row],[Quantity]])</f>
        <v>1</v>
      </c>
      <c r="AP170" s="27" t="str">
        <f>IF(casesCPPM[[#This Row],[Brand]]="","",IF(casesCPPM[[#This Row],[Brand]]&lt;&gt;"Falcon",casesCPPM[[#This Row],[Brand]],IF(casesCPPM[[#This Row],[Category]]&lt;&gt;"Dctl",casesCPPM[[#This Row],[Brand]]&amp;" - "&amp;casesCPPM[[#This Row],[Category]],casesCPPM[[#This Row],[Brand]]&amp;" - Closer")))</f>
        <v>Schlage Electronic Locks</v>
      </c>
      <c r="AQ17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7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17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Not Unlocking</v>
      </c>
      <c r="AT170" s="27" t="str">
        <f>TEXT(casesCPPM[[#This Row],[Created On]],"yyyy / mm")</f>
        <v>2026 / 02</v>
      </c>
      <c r="AU170" s="27" t="str">
        <f>casesCPPM[[#This Row],[Interaction Type]]</f>
        <v>Return / Replace / Scrap</v>
      </c>
      <c r="AV17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0" s="27" t="str" cm="1">
        <f t="array" ref="AW170">IF(NOT(ISERROR(FIND("Reader",casesCPPM[[#This Row],[Series4]]))),"Reader",IF(SUMPRODUCT(--ISNUMBER(SEARCH({"card","credential","ibutton"},casesCPPM[[#This Row],[Series4]])))&gt;0,"Card","Unknown"))</f>
        <v>Unknown</v>
      </c>
    </row>
    <row r="171" spans="1:49" hidden="1" x14ac:dyDescent="0.25">
      <c r="A171" s="26">
        <v>46080.2879861111</v>
      </c>
      <c r="B171" s="27" t="s">
        <v>2278</v>
      </c>
      <c r="C171" s="27" t="s">
        <v>87</v>
      </c>
      <c r="D171" s="27" t="s">
        <v>88</v>
      </c>
      <c r="E171" s="27" t="s">
        <v>89</v>
      </c>
      <c r="F171" s="27"/>
      <c r="G171" s="27" t="s">
        <v>168</v>
      </c>
      <c r="H171" s="27" t="s">
        <v>23</v>
      </c>
      <c r="I171" s="27" t="s">
        <v>91</v>
      </c>
      <c r="J171" s="27" t="s">
        <v>1256</v>
      </c>
      <c r="K171" s="27" t="s">
        <v>33</v>
      </c>
      <c r="L171" s="27" t="s">
        <v>2279</v>
      </c>
      <c r="M171" s="27" t="s">
        <v>94</v>
      </c>
      <c r="N171" s="28" t="s">
        <v>2280</v>
      </c>
      <c r="O171" s="27" t="s">
        <v>2281</v>
      </c>
      <c r="P171" s="27" t="s">
        <v>2282</v>
      </c>
      <c r="Q171" s="28">
        <v>16</v>
      </c>
      <c r="R171" s="27" t="s">
        <v>23</v>
      </c>
      <c r="S171" s="27" t="s">
        <v>91</v>
      </c>
      <c r="T171" s="27" t="s">
        <v>1256</v>
      </c>
      <c r="U171" s="27" t="s">
        <v>33</v>
      </c>
      <c r="V171" s="27">
        <v>25</v>
      </c>
      <c r="W171" s="27" t="s">
        <v>98</v>
      </c>
      <c r="X171" s="27" t="s">
        <v>544</v>
      </c>
      <c r="Y171" s="27" t="s">
        <v>545</v>
      </c>
      <c r="Z171" s="27" t="s">
        <v>101</v>
      </c>
      <c r="AA171" s="27"/>
      <c r="AB171" s="27" t="s">
        <v>2047</v>
      </c>
      <c r="AC171" s="28" t="s">
        <v>2283</v>
      </c>
      <c r="AD171" s="27"/>
      <c r="AE171" s="37"/>
      <c r="AF171" s="37">
        <v>46027</v>
      </c>
      <c r="AG171" s="37"/>
      <c r="AH171" s="27"/>
      <c r="AI171" s="27" t="s">
        <v>104</v>
      </c>
      <c r="AJ171" s="27" t="s">
        <v>134</v>
      </c>
      <c r="AK171" s="27" t="s">
        <v>877</v>
      </c>
      <c r="AL171" s="27" t="s">
        <v>877</v>
      </c>
      <c r="AM171" s="27" t="s">
        <v>108</v>
      </c>
      <c r="AN171" s="37">
        <f>MIN(casesCPPM[[#This Row],[Manufacture Date]:[Installation Date]])</f>
        <v>46027</v>
      </c>
      <c r="AO171" s="27">
        <f>IF(AND((casesCPPM[[#This Row],[Created On]]-casesCPPM[[#This Row],[Oldest Date]])&gt;90,casesCPPM[[#This Row],[Oldest Date]]&lt;&gt;""),0,casesCPPM[[#This Row],[Quantity]])</f>
        <v>25</v>
      </c>
      <c r="AP171" s="27" t="str">
        <f>IF(casesCPPM[[#This Row],[Brand]]="","",IF(casesCPPM[[#This Row],[Brand]]&lt;&gt;"Falcon",casesCPPM[[#This Row],[Brand]],IF(casesCPPM[[#This Row],[Category]]&lt;&gt;"Dctl",casesCPPM[[#This Row],[Brand]]&amp;" - "&amp;casesCPPM[[#This Row],[Category]],casesCPPM[[#This Row],[Brand]]&amp;" - Closer")))</f>
        <v>Von Duprin</v>
      </c>
      <c r="AQ17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7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17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171" s="27" t="str">
        <f>TEXT(casesCPPM[[#This Row],[Created On]],"yyyy / mm")</f>
        <v>2026 / 02</v>
      </c>
      <c r="AU171" s="27" t="str">
        <f>casesCPPM[[#This Row],[Interaction Type]]</f>
        <v>Return / Replace / Scrap</v>
      </c>
      <c r="AV17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1" s="27" t="str" cm="1">
        <f t="array" ref="AW171">IF(NOT(ISERROR(FIND("Reader",casesCPPM[[#This Row],[Series4]]))),"Reader",IF(SUMPRODUCT(--ISNUMBER(SEARCH({"card","credential","ibutton"},casesCPPM[[#This Row],[Series4]])))&gt;0,"Card","Unknown"))</f>
        <v>Unknown</v>
      </c>
    </row>
    <row r="172" spans="1:49" hidden="1" x14ac:dyDescent="0.25">
      <c r="A172" s="26">
        <v>46080.2879861111</v>
      </c>
      <c r="B172" s="27" t="s">
        <v>2278</v>
      </c>
      <c r="C172" s="27" t="s">
        <v>87</v>
      </c>
      <c r="D172" s="27" t="s">
        <v>88</v>
      </c>
      <c r="E172" s="27" t="s">
        <v>89</v>
      </c>
      <c r="F172" s="27"/>
      <c r="G172" s="27" t="s">
        <v>168</v>
      </c>
      <c r="H172" s="27" t="s">
        <v>23</v>
      </c>
      <c r="I172" s="27" t="s">
        <v>91</v>
      </c>
      <c r="J172" s="27" t="s">
        <v>1256</v>
      </c>
      <c r="K172" s="27" t="s">
        <v>33</v>
      </c>
      <c r="L172" s="27" t="s">
        <v>2279</v>
      </c>
      <c r="M172" s="27" t="s">
        <v>94</v>
      </c>
      <c r="N172" s="28" t="s">
        <v>2280</v>
      </c>
      <c r="O172" s="27" t="s">
        <v>2281</v>
      </c>
      <c r="P172" s="27" t="s">
        <v>2282</v>
      </c>
      <c r="Q172" s="28">
        <v>17</v>
      </c>
      <c r="R172" s="27" t="s">
        <v>23</v>
      </c>
      <c r="S172" s="27" t="s">
        <v>91</v>
      </c>
      <c r="T172" s="27" t="s">
        <v>1256</v>
      </c>
      <c r="U172" s="27" t="s">
        <v>33</v>
      </c>
      <c r="V172" s="27">
        <v>25</v>
      </c>
      <c r="W172" s="27" t="s">
        <v>98</v>
      </c>
      <c r="X172" s="27" t="s">
        <v>544</v>
      </c>
      <c r="Y172" s="27" t="s">
        <v>545</v>
      </c>
      <c r="Z172" s="27" t="s">
        <v>101</v>
      </c>
      <c r="AA172" s="27"/>
      <c r="AB172" s="27" t="s">
        <v>2284</v>
      </c>
      <c r="AC172" s="28" t="s">
        <v>2283</v>
      </c>
      <c r="AD172" s="27"/>
      <c r="AE172" s="37"/>
      <c r="AF172" s="37">
        <v>46027</v>
      </c>
      <c r="AG172" s="37"/>
      <c r="AH172" s="27"/>
      <c r="AI172" s="27" t="s">
        <v>419</v>
      </c>
      <c r="AJ172" s="27" t="s">
        <v>134</v>
      </c>
      <c r="AK172" s="27" t="s">
        <v>877</v>
      </c>
      <c r="AL172" s="27" t="s">
        <v>877</v>
      </c>
      <c r="AM172" s="27" t="s">
        <v>108</v>
      </c>
      <c r="AN172" s="37">
        <f>MIN(casesCPPM[[#This Row],[Manufacture Date]:[Installation Date]])</f>
        <v>46027</v>
      </c>
      <c r="AO172" s="27">
        <f>IF(AND((casesCPPM[[#This Row],[Created On]]-casesCPPM[[#This Row],[Oldest Date]])&gt;90,casesCPPM[[#This Row],[Oldest Date]]&lt;&gt;""),0,casesCPPM[[#This Row],[Quantity]])</f>
        <v>25</v>
      </c>
      <c r="AP172" s="27" t="str">
        <f>IF(casesCPPM[[#This Row],[Brand]]="","",IF(casesCPPM[[#This Row],[Brand]]&lt;&gt;"Falcon",casesCPPM[[#This Row],[Brand]],IF(casesCPPM[[#This Row],[Category]]&lt;&gt;"Dctl",casesCPPM[[#This Row],[Brand]]&amp;" - "&amp;casesCPPM[[#This Row],[Category]],casesCPPM[[#This Row],[Brand]]&amp;" - Closer")))</f>
        <v>Von Duprin</v>
      </c>
      <c r="AQ17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7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17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172" s="27" t="str">
        <f>TEXT(casesCPPM[[#This Row],[Created On]],"yyyy / mm")</f>
        <v>2026 / 02</v>
      </c>
      <c r="AU172" s="27" t="str">
        <f>casesCPPM[[#This Row],[Interaction Type]]</f>
        <v>Return / Replace / Scrap</v>
      </c>
      <c r="AV17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2" s="27" t="str" cm="1">
        <f t="array" ref="AW172">IF(NOT(ISERROR(FIND("Reader",casesCPPM[[#This Row],[Series4]]))),"Reader",IF(SUMPRODUCT(--ISNUMBER(SEARCH({"card","credential","ibutton"},casesCPPM[[#This Row],[Series4]])))&gt;0,"Card","Unknown"))</f>
        <v>Unknown</v>
      </c>
    </row>
    <row r="173" spans="1:49" hidden="1" x14ac:dyDescent="0.25">
      <c r="A173" s="26">
        <v>46080.4855902778</v>
      </c>
      <c r="B173" s="27" t="s">
        <v>2285</v>
      </c>
      <c r="C173" s="27" t="s">
        <v>87</v>
      </c>
      <c r="D173" s="27" t="s">
        <v>88</v>
      </c>
      <c r="E173" s="27" t="s">
        <v>110</v>
      </c>
      <c r="F173" s="27"/>
      <c r="G173" s="27"/>
      <c r="H173" s="27" t="s">
        <v>12</v>
      </c>
      <c r="I173" s="27" t="s">
        <v>111</v>
      </c>
      <c r="J173" s="27" t="s">
        <v>591</v>
      </c>
      <c r="K173" s="27" t="s">
        <v>33</v>
      </c>
      <c r="L173" s="27" t="s">
        <v>2286</v>
      </c>
      <c r="M173" s="27" t="s">
        <v>2287</v>
      </c>
      <c r="N173" s="28" t="s">
        <v>2288</v>
      </c>
      <c r="O173" s="27" t="s">
        <v>2289</v>
      </c>
      <c r="P173" s="27"/>
      <c r="Q173" s="28"/>
      <c r="R173" s="27" t="s">
        <v>12</v>
      </c>
      <c r="S173" s="27" t="s">
        <v>111</v>
      </c>
      <c r="T173" s="27" t="s">
        <v>591</v>
      </c>
      <c r="U173" s="27" t="s">
        <v>33</v>
      </c>
      <c r="V173" s="27">
        <v>1</v>
      </c>
      <c r="W173" s="27" t="s">
        <v>155</v>
      </c>
      <c r="X173" s="27" t="s">
        <v>587</v>
      </c>
      <c r="Y173" s="27"/>
      <c r="Z173" s="27" t="s">
        <v>101</v>
      </c>
      <c r="AA173" s="27"/>
      <c r="AB173" s="27"/>
      <c r="AC173" s="28" t="s">
        <v>2290</v>
      </c>
      <c r="AD173" s="27"/>
      <c r="AE173" s="37"/>
      <c r="AF173" s="37">
        <v>45974</v>
      </c>
      <c r="AG173" s="37"/>
      <c r="AH173" s="27"/>
      <c r="AI173" s="27" t="s">
        <v>104</v>
      </c>
      <c r="AJ173" s="27" t="s">
        <v>105</v>
      </c>
      <c r="AK173" s="27" t="s">
        <v>2291</v>
      </c>
      <c r="AL173" s="27" t="s">
        <v>122</v>
      </c>
      <c r="AM173" s="27" t="s">
        <v>108</v>
      </c>
      <c r="AN173" s="37">
        <f>MIN(casesCPPM[[#This Row],[Manufacture Date]:[Installation Date]])</f>
        <v>45974</v>
      </c>
      <c r="AO173" s="27">
        <f>IF(AND((casesCPPM[[#This Row],[Created On]]-casesCPPM[[#This Row],[Oldest Date]])&gt;90,casesCPPM[[#This Row],[Oldest Date]]&lt;&gt;""),0,casesCPPM[[#This Row],[Quantity]])</f>
        <v>0</v>
      </c>
      <c r="AP173" s="27" t="str">
        <f>IF(casesCPPM[[#This Row],[Brand]]="","",IF(casesCPPM[[#This Row],[Brand]]&lt;&gt;"Falcon",casesCPPM[[#This Row],[Brand]],IF(casesCPPM[[#This Row],[Category]]&lt;&gt;"Dctl",casesCPPM[[#This Row],[Brand]]&amp;" - "&amp;casesCPPM[[#This Row],[Category]],casesCPPM[[#This Row],[Brand]]&amp;" - Closer")))</f>
        <v>Ives / Gj Commercial</v>
      </c>
      <c r="AQ17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7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7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3" s="27" t="str">
        <f>TEXT(casesCPPM[[#This Row],[Created On]],"yyyy / mm")</f>
        <v>2026 / 02</v>
      </c>
      <c r="AU173" s="27" t="str">
        <f>casesCPPM[[#This Row],[Interaction Type]]</f>
        <v>Return / Replace / Scrap</v>
      </c>
      <c r="AV17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3" s="27" t="str" cm="1">
        <f t="array" ref="AW173">IF(NOT(ISERROR(FIND("Reader",casesCPPM[[#This Row],[Series4]]))),"Reader",IF(SUMPRODUCT(--ISNUMBER(SEARCH({"card","credential","ibutton"},casesCPPM[[#This Row],[Series4]])))&gt;0,"Card","Unknown"))</f>
        <v>Unknown</v>
      </c>
    </row>
    <row r="174" spans="1:49" hidden="1" x14ac:dyDescent="0.25">
      <c r="A174" s="26">
        <v>46079.449537036999</v>
      </c>
      <c r="B174" s="27" t="s">
        <v>2355</v>
      </c>
      <c r="C174" s="27" t="s">
        <v>87</v>
      </c>
      <c r="D174" s="27" t="s">
        <v>88</v>
      </c>
      <c r="E174" s="27" t="s">
        <v>110</v>
      </c>
      <c r="F174" s="27"/>
      <c r="G174" s="27"/>
      <c r="H174" s="27" t="s">
        <v>23</v>
      </c>
      <c r="I174" s="27" t="s">
        <v>91</v>
      </c>
      <c r="J174" s="27" t="s">
        <v>251</v>
      </c>
      <c r="K174" s="27" t="s">
        <v>33</v>
      </c>
      <c r="L174" s="27" t="s">
        <v>2356</v>
      </c>
      <c r="M174" s="27" t="s">
        <v>2357</v>
      </c>
      <c r="N174" s="28" t="s">
        <v>2358</v>
      </c>
      <c r="O174" s="27" t="s">
        <v>2359</v>
      </c>
      <c r="P174" s="27" t="s">
        <v>2360</v>
      </c>
      <c r="Q174" s="28"/>
      <c r="R174" s="27" t="s">
        <v>23</v>
      </c>
      <c r="S174" s="27" t="s">
        <v>91</v>
      </c>
      <c r="T174" s="27" t="s">
        <v>251</v>
      </c>
      <c r="U174" s="27" t="s">
        <v>33</v>
      </c>
      <c r="V174" s="27">
        <v>1</v>
      </c>
      <c r="W174" s="27" t="s">
        <v>119</v>
      </c>
      <c r="X174" s="27" t="s">
        <v>570</v>
      </c>
      <c r="Y174" s="27"/>
      <c r="Z174" s="27" t="s">
        <v>101</v>
      </c>
      <c r="AA174" s="27"/>
      <c r="AB174" s="27"/>
      <c r="AC174" s="28"/>
      <c r="AD174" s="27"/>
      <c r="AE174" s="37"/>
      <c r="AF174" s="37">
        <v>45858.833333333299</v>
      </c>
      <c r="AG174" s="37"/>
      <c r="AH174" s="27"/>
      <c r="AI174" s="27" t="s">
        <v>178</v>
      </c>
      <c r="AJ174" s="27" t="s">
        <v>134</v>
      </c>
      <c r="AK174" s="27" t="s">
        <v>1975</v>
      </c>
      <c r="AL174" s="27" t="s">
        <v>1975</v>
      </c>
      <c r="AM174" s="27" t="s">
        <v>108</v>
      </c>
      <c r="AN174" s="37">
        <f>MIN(casesCPPM[[#This Row],[Manufacture Date]:[Installation Date]])</f>
        <v>45858.833333333299</v>
      </c>
      <c r="AO174" s="27">
        <f>IF(AND((casesCPPM[[#This Row],[Created On]]-casesCPPM[[#This Row],[Oldest Date]])&gt;90,casesCPPM[[#This Row],[Oldest Date]]&lt;&gt;""),0,casesCPPM[[#This Row],[Quantity]])</f>
        <v>0</v>
      </c>
      <c r="AP174" s="27" t="str">
        <f>IF(casesCPPM[[#This Row],[Brand]]="","",IF(casesCPPM[[#This Row],[Brand]]&lt;&gt;"Falcon",casesCPPM[[#This Row],[Brand]],IF(casesCPPM[[#This Row],[Category]]&lt;&gt;"Dctl",casesCPPM[[#This Row],[Brand]]&amp;" - "&amp;casesCPPM[[#This Row],[Category]],casesCPPM[[#This Row],[Brand]]&amp;" - Closer")))</f>
        <v>Von Duprin</v>
      </c>
      <c r="AQ17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7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7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4" s="27" t="str">
        <f>TEXT(casesCPPM[[#This Row],[Created On]],"yyyy / mm")</f>
        <v>2026 / 02</v>
      </c>
      <c r="AU174" s="27" t="str">
        <f>casesCPPM[[#This Row],[Interaction Type]]</f>
        <v>Return / Replace / Scrap</v>
      </c>
      <c r="AV17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4" s="27" t="str" cm="1">
        <f t="array" ref="AW174">IF(NOT(ISERROR(FIND("Reader",casesCPPM[[#This Row],[Series4]]))),"Reader",IF(SUMPRODUCT(--ISNUMBER(SEARCH({"card","credential","ibutton"},casesCPPM[[#This Row],[Series4]])))&gt;0,"Card","Unknown"))</f>
        <v>Unknown</v>
      </c>
    </row>
    <row r="175" spans="1:49" hidden="1" x14ac:dyDescent="0.25">
      <c r="A175" s="26">
        <v>46076.570914351898</v>
      </c>
      <c r="B175" s="27" t="s">
        <v>2380</v>
      </c>
      <c r="C175" s="27" t="s">
        <v>87</v>
      </c>
      <c r="D175" s="27" t="s">
        <v>88</v>
      </c>
      <c r="E175" s="27" t="s">
        <v>62</v>
      </c>
      <c r="F175" s="27"/>
      <c r="G175" s="27"/>
      <c r="H175" s="27" t="s">
        <v>286</v>
      </c>
      <c r="I175" s="27" t="s">
        <v>148</v>
      </c>
      <c r="J175" s="27" t="s">
        <v>2020</v>
      </c>
      <c r="K175" s="27" t="s">
        <v>288</v>
      </c>
      <c r="L175" s="27" t="s">
        <v>2381</v>
      </c>
      <c r="M175" s="27" t="s">
        <v>2382</v>
      </c>
      <c r="N175" s="28" t="s">
        <v>2383</v>
      </c>
      <c r="O175" s="27" t="s">
        <v>2384</v>
      </c>
      <c r="P175" s="27" t="s">
        <v>2385</v>
      </c>
      <c r="Q175" s="28"/>
      <c r="R175" s="27" t="s">
        <v>286</v>
      </c>
      <c r="S175" s="27" t="s">
        <v>148</v>
      </c>
      <c r="T175" s="27" t="s">
        <v>2020</v>
      </c>
      <c r="U175" s="27" t="s">
        <v>288</v>
      </c>
      <c r="V175" s="27">
        <v>1</v>
      </c>
      <c r="W175" s="27" t="s">
        <v>346</v>
      </c>
      <c r="X175" s="27" t="s">
        <v>347</v>
      </c>
      <c r="Y175" s="27"/>
      <c r="Z175" s="27" t="s">
        <v>285</v>
      </c>
      <c r="AA175" s="27"/>
      <c r="AB175" s="27"/>
      <c r="AC175" s="28"/>
      <c r="AD175" s="27"/>
      <c r="AE175" s="37"/>
      <c r="AF175" s="37">
        <v>45999.791666666701</v>
      </c>
      <c r="AG175" s="37"/>
      <c r="AH175" s="27"/>
      <c r="AI175" s="27" t="s">
        <v>204</v>
      </c>
      <c r="AJ175" s="27" t="s">
        <v>105</v>
      </c>
      <c r="AK175" s="27" t="s">
        <v>2253</v>
      </c>
      <c r="AL175" s="27" t="s">
        <v>2253</v>
      </c>
      <c r="AM175" s="27" t="s">
        <v>108</v>
      </c>
      <c r="AN175" s="37">
        <f>MIN(casesCPPM[[#This Row],[Manufacture Date]:[Installation Date]])</f>
        <v>45999.791666666701</v>
      </c>
      <c r="AO175" s="27">
        <f>IF(AND((casesCPPM[[#This Row],[Created On]]-casesCPPM[[#This Row],[Oldest Date]])&gt;90,casesCPPM[[#This Row],[Oldest Date]]&lt;&gt;""),0,casesCPPM[[#This Row],[Quantity]])</f>
        <v>1</v>
      </c>
      <c r="AP175" s="27" t="str">
        <f>IF(casesCPPM[[#This Row],[Brand]]="","",IF(casesCPPM[[#This Row],[Brand]]&lt;&gt;"Falcon",casesCPPM[[#This Row],[Brand]],IF(casesCPPM[[#This Row],[Category]]&lt;&gt;"Dctl",casesCPPM[[#This Row],[Brand]]&amp;" - "&amp;casesCPPM[[#This Row],[Category]],casesCPPM[[#This Row],[Brand]]&amp;" - Closer")))</f>
        <v>Schlage Residential</v>
      </c>
      <c r="AQ17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7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7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5" s="27" t="str">
        <f>TEXT(casesCPPM[[#This Row],[Created On]],"yyyy / mm")</f>
        <v>2026 / 02</v>
      </c>
      <c r="AU175" s="27" t="str">
        <f>casesCPPM[[#This Row],[Interaction Type]]</f>
        <v>Return / Replace / Scrap</v>
      </c>
      <c r="AV17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5" s="27" t="str" cm="1">
        <f t="array" ref="AW175">IF(NOT(ISERROR(FIND("Reader",casesCPPM[[#This Row],[Series4]]))),"Reader",IF(SUMPRODUCT(--ISNUMBER(SEARCH({"card","credential","ibutton"},casesCPPM[[#This Row],[Series4]])))&gt;0,"Card","Unknown"))</f>
        <v>Unknown</v>
      </c>
    </row>
    <row r="176" spans="1:49" hidden="1" x14ac:dyDescent="0.25">
      <c r="A176" s="26">
        <v>46076.576979166697</v>
      </c>
      <c r="B176" s="27" t="s">
        <v>2386</v>
      </c>
      <c r="C176" s="27" t="s">
        <v>87</v>
      </c>
      <c r="D176" s="27" t="s">
        <v>88</v>
      </c>
      <c r="E176" s="27" t="s">
        <v>62</v>
      </c>
      <c r="F176" s="27"/>
      <c r="G176" s="27"/>
      <c r="H176" s="27" t="s">
        <v>286</v>
      </c>
      <c r="I176" s="27" t="s">
        <v>148</v>
      </c>
      <c r="J176" s="27" t="s">
        <v>2020</v>
      </c>
      <c r="K176" s="27" t="s">
        <v>288</v>
      </c>
      <c r="L176" s="27" t="s">
        <v>2387</v>
      </c>
      <c r="M176" s="27" t="s">
        <v>2382</v>
      </c>
      <c r="N176" s="28" t="s">
        <v>2388</v>
      </c>
      <c r="O176" s="27" t="s">
        <v>2389</v>
      </c>
      <c r="P176" s="27" t="s">
        <v>2390</v>
      </c>
      <c r="Q176" s="28"/>
      <c r="R176" s="27" t="s">
        <v>286</v>
      </c>
      <c r="S176" s="27" t="s">
        <v>148</v>
      </c>
      <c r="T176" s="27" t="s">
        <v>2020</v>
      </c>
      <c r="U176" s="27" t="s">
        <v>288</v>
      </c>
      <c r="V176" s="27">
        <v>1</v>
      </c>
      <c r="W176" s="27" t="s">
        <v>346</v>
      </c>
      <c r="X176" s="27" t="s">
        <v>347</v>
      </c>
      <c r="Y176" s="27"/>
      <c r="Z176" s="27" t="s">
        <v>285</v>
      </c>
      <c r="AA176" s="27"/>
      <c r="AB176" s="27"/>
      <c r="AC176" s="28"/>
      <c r="AD176" s="27"/>
      <c r="AE176" s="37"/>
      <c r="AF176" s="37">
        <v>46000.791666666701</v>
      </c>
      <c r="AG176" s="37"/>
      <c r="AH176" s="27"/>
      <c r="AI176" s="27" t="s">
        <v>204</v>
      </c>
      <c r="AJ176" s="27" t="s">
        <v>105</v>
      </c>
      <c r="AK176" s="27" t="s">
        <v>2253</v>
      </c>
      <c r="AL176" s="27" t="s">
        <v>2253</v>
      </c>
      <c r="AM176" s="27" t="s">
        <v>108</v>
      </c>
      <c r="AN176" s="37">
        <f>MIN(casesCPPM[[#This Row],[Manufacture Date]:[Installation Date]])</f>
        <v>46000.791666666701</v>
      </c>
      <c r="AO176" s="27">
        <f>IF(AND((casesCPPM[[#This Row],[Created On]]-casesCPPM[[#This Row],[Oldest Date]])&gt;90,casesCPPM[[#This Row],[Oldest Date]]&lt;&gt;""),0,casesCPPM[[#This Row],[Quantity]])</f>
        <v>1</v>
      </c>
      <c r="AP176" s="27" t="str">
        <f>IF(casesCPPM[[#This Row],[Brand]]="","",IF(casesCPPM[[#This Row],[Brand]]&lt;&gt;"Falcon",casesCPPM[[#This Row],[Brand]],IF(casesCPPM[[#This Row],[Category]]&lt;&gt;"Dctl",casesCPPM[[#This Row],[Brand]]&amp;" - "&amp;casesCPPM[[#This Row],[Category]],casesCPPM[[#This Row],[Brand]]&amp;" - Closer")))</f>
        <v>Schlage Residential</v>
      </c>
      <c r="AQ17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7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7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6" s="27" t="str">
        <f>TEXT(casesCPPM[[#This Row],[Created On]],"yyyy / mm")</f>
        <v>2026 / 02</v>
      </c>
      <c r="AU176" s="27" t="str">
        <f>casesCPPM[[#This Row],[Interaction Type]]</f>
        <v>Return / Replace / Scrap</v>
      </c>
      <c r="AV17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6" s="27" t="str" cm="1">
        <f t="array" ref="AW176">IF(NOT(ISERROR(FIND("Reader",casesCPPM[[#This Row],[Series4]]))),"Reader",IF(SUMPRODUCT(--ISNUMBER(SEARCH({"card","credential","ibutton"},casesCPPM[[#This Row],[Series4]])))&gt;0,"Card","Unknown"))</f>
        <v>Unknown</v>
      </c>
    </row>
    <row r="177" spans="1:49" hidden="1" x14ac:dyDescent="0.25">
      <c r="A177" s="26">
        <v>46076.581967592603</v>
      </c>
      <c r="B177" s="27" t="s">
        <v>2391</v>
      </c>
      <c r="C177" s="27" t="s">
        <v>87</v>
      </c>
      <c r="D177" s="27" t="s">
        <v>88</v>
      </c>
      <c r="E177" s="27" t="s">
        <v>62</v>
      </c>
      <c r="F177" s="27"/>
      <c r="G177" s="27"/>
      <c r="H177" s="27" t="s">
        <v>286</v>
      </c>
      <c r="I177" s="27" t="s">
        <v>148</v>
      </c>
      <c r="J177" s="27" t="s">
        <v>2020</v>
      </c>
      <c r="K177" s="27" t="s">
        <v>288</v>
      </c>
      <c r="L177" s="27" t="s">
        <v>2392</v>
      </c>
      <c r="M177" s="27" t="s">
        <v>2382</v>
      </c>
      <c r="N177" s="28" t="s">
        <v>2393</v>
      </c>
      <c r="O177" s="27" t="s">
        <v>2394</v>
      </c>
      <c r="P177" s="27" t="s">
        <v>2395</v>
      </c>
      <c r="Q177" s="28"/>
      <c r="R177" s="27" t="s">
        <v>286</v>
      </c>
      <c r="S177" s="27" t="s">
        <v>148</v>
      </c>
      <c r="T177" s="27" t="s">
        <v>2020</v>
      </c>
      <c r="U177" s="27" t="s">
        <v>288</v>
      </c>
      <c r="V177" s="27">
        <v>1</v>
      </c>
      <c r="W177" s="27" t="s">
        <v>346</v>
      </c>
      <c r="X177" s="27" t="s">
        <v>347</v>
      </c>
      <c r="Y177" s="27"/>
      <c r="Z177" s="27" t="s">
        <v>285</v>
      </c>
      <c r="AA177" s="27"/>
      <c r="AB177" s="27"/>
      <c r="AC177" s="28"/>
      <c r="AD177" s="27"/>
      <c r="AE177" s="37"/>
      <c r="AF177" s="37">
        <v>45999.791666666701</v>
      </c>
      <c r="AG177" s="37"/>
      <c r="AH177" s="27"/>
      <c r="AI177" s="27" t="s">
        <v>204</v>
      </c>
      <c r="AJ177" s="27" t="s">
        <v>105</v>
      </c>
      <c r="AK177" s="27" t="s">
        <v>2253</v>
      </c>
      <c r="AL177" s="27" t="s">
        <v>2253</v>
      </c>
      <c r="AM177" s="27" t="s">
        <v>108</v>
      </c>
      <c r="AN177" s="37">
        <f>MIN(casesCPPM[[#This Row],[Manufacture Date]:[Installation Date]])</f>
        <v>45999.791666666701</v>
      </c>
      <c r="AO177" s="27">
        <f>IF(AND((casesCPPM[[#This Row],[Created On]]-casesCPPM[[#This Row],[Oldest Date]])&gt;90,casesCPPM[[#This Row],[Oldest Date]]&lt;&gt;""),0,casesCPPM[[#This Row],[Quantity]])</f>
        <v>1</v>
      </c>
      <c r="AP177" s="27" t="str">
        <f>IF(casesCPPM[[#This Row],[Brand]]="","",IF(casesCPPM[[#This Row],[Brand]]&lt;&gt;"Falcon",casesCPPM[[#This Row],[Brand]],IF(casesCPPM[[#This Row],[Category]]&lt;&gt;"Dctl",casesCPPM[[#This Row],[Brand]]&amp;" - "&amp;casesCPPM[[#This Row],[Category]],casesCPPM[[#This Row],[Brand]]&amp;" - Closer")))</f>
        <v>Schlage Residential</v>
      </c>
      <c r="AQ17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7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7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7" s="27" t="str">
        <f>TEXT(casesCPPM[[#This Row],[Created On]],"yyyy / mm")</f>
        <v>2026 / 02</v>
      </c>
      <c r="AU177" s="27" t="str">
        <f>casesCPPM[[#This Row],[Interaction Type]]</f>
        <v>Return / Replace / Scrap</v>
      </c>
      <c r="AV17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7" s="27" t="str" cm="1">
        <f t="array" ref="AW177">IF(NOT(ISERROR(FIND("Reader",casesCPPM[[#This Row],[Series4]]))),"Reader",IF(SUMPRODUCT(--ISNUMBER(SEARCH({"card","credential","ibutton"},casesCPPM[[#This Row],[Series4]])))&gt;0,"Card","Unknown"))</f>
        <v>Unknown</v>
      </c>
    </row>
    <row r="178" spans="1:49" hidden="1" x14ac:dyDescent="0.25">
      <c r="A178" s="26">
        <v>46076.586863425902</v>
      </c>
      <c r="B178" s="27" t="s">
        <v>2396</v>
      </c>
      <c r="C178" s="27" t="s">
        <v>87</v>
      </c>
      <c r="D178" s="27" t="s">
        <v>88</v>
      </c>
      <c r="E178" s="27" t="s">
        <v>62</v>
      </c>
      <c r="F178" s="27"/>
      <c r="G178" s="27"/>
      <c r="H178" s="27" t="s">
        <v>286</v>
      </c>
      <c r="I178" s="27" t="s">
        <v>148</v>
      </c>
      <c r="J178" s="27" t="s">
        <v>2020</v>
      </c>
      <c r="K178" s="27" t="s">
        <v>288</v>
      </c>
      <c r="L178" s="27" t="s">
        <v>2397</v>
      </c>
      <c r="M178" s="27" t="s">
        <v>2382</v>
      </c>
      <c r="N178" s="28" t="s">
        <v>2398</v>
      </c>
      <c r="O178" s="27" t="s">
        <v>2399</v>
      </c>
      <c r="P178" s="27" t="s">
        <v>2400</v>
      </c>
      <c r="Q178" s="28"/>
      <c r="R178" s="27" t="s">
        <v>286</v>
      </c>
      <c r="S178" s="27" t="s">
        <v>148</v>
      </c>
      <c r="T178" s="27" t="s">
        <v>2020</v>
      </c>
      <c r="U178" s="27" t="s">
        <v>288</v>
      </c>
      <c r="V178" s="27">
        <v>1</v>
      </c>
      <c r="W178" s="27" t="s">
        <v>346</v>
      </c>
      <c r="X178" s="27" t="s">
        <v>347</v>
      </c>
      <c r="Y178" s="27"/>
      <c r="Z178" s="27" t="s">
        <v>285</v>
      </c>
      <c r="AA178" s="27"/>
      <c r="AB178" s="27"/>
      <c r="AC178" s="28"/>
      <c r="AD178" s="27"/>
      <c r="AE178" s="37"/>
      <c r="AF178" s="37">
        <v>46007.791666666701</v>
      </c>
      <c r="AG178" s="37"/>
      <c r="AH178" s="27"/>
      <c r="AI178" s="27" t="s">
        <v>204</v>
      </c>
      <c r="AJ178" s="27" t="s">
        <v>105</v>
      </c>
      <c r="AK178" s="27" t="s">
        <v>2253</v>
      </c>
      <c r="AL178" s="27" t="s">
        <v>2253</v>
      </c>
      <c r="AM178" s="27" t="s">
        <v>108</v>
      </c>
      <c r="AN178" s="37">
        <f>MIN(casesCPPM[[#This Row],[Manufacture Date]:[Installation Date]])</f>
        <v>46007.791666666701</v>
      </c>
      <c r="AO178" s="27">
        <f>IF(AND((casesCPPM[[#This Row],[Created On]]-casesCPPM[[#This Row],[Oldest Date]])&gt;90,casesCPPM[[#This Row],[Oldest Date]]&lt;&gt;""),0,casesCPPM[[#This Row],[Quantity]])</f>
        <v>1</v>
      </c>
      <c r="AP178" s="27" t="str">
        <f>IF(casesCPPM[[#This Row],[Brand]]="","",IF(casesCPPM[[#This Row],[Brand]]&lt;&gt;"Falcon",casesCPPM[[#This Row],[Brand]],IF(casesCPPM[[#This Row],[Category]]&lt;&gt;"Dctl",casesCPPM[[#This Row],[Brand]]&amp;" - "&amp;casesCPPM[[#This Row],[Category]],casesCPPM[[#This Row],[Brand]]&amp;" - Closer")))</f>
        <v>Schlage Residential</v>
      </c>
      <c r="AQ17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7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7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8" s="27" t="str">
        <f>TEXT(casesCPPM[[#This Row],[Created On]],"yyyy / mm")</f>
        <v>2026 / 02</v>
      </c>
      <c r="AU178" s="27" t="str">
        <f>casesCPPM[[#This Row],[Interaction Type]]</f>
        <v>Return / Replace / Scrap</v>
      </c>
      <c r="AV17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8" s="27" t="str" cm="1">
        <f t="array" ref="AW178">IF(NOT(ISERROR(FIND("Reader",casesCPPM[[#This Row],[Series4]]))),"Reader",IF(SUMPRODUCT(--ISNUMBER(SEARCH({"card","credential","ibutton"},casesCPPM[[#This Row],[Series4]])))&gt;0,"Card","Unknown"))</f>
        <v>Unknown</v>
      </c>
    </row>
    <row r="179" spans="1:49" hidden="1" x14ac:dyDescent="0.25">
      <c r="A179" s="26">
        <v>46076.6017013889</v>
      </c>
      <c r="B179" s="27" t="s">
        <v>2401</v>
      </c>
      <c r="C179" s="27" t="s">
        <v>87</v>
      </c>
      <c r="D179" s="27" t="s">
        <v>88</v>
      </c>
      <c r="E179" s="27" t="s">
        <v>62</v>
      </c>
      <c r="F179" s="27"/>
      <c r="G179" s="27"/>
      <c r="H179" s="27" t="s">
        <v>286</v>
      </c>
      <c r="I179" s="27" t="s">
        <v>148</v>
      </c>
      <c r="J179" s="27" t="s">
        <v>2020</v>
      </c>
      <c r="K179" s="27" t="s">
        <v>288</v>
      </c>
      <c r="L179" s="27" t="s">
        <v>2402</v>
      </c>
      <c r="M179" s="27" t="s">
        <v>2382</v>
      </c>
      <c r="N179" s="28" t="s">
        <v>2403</v>
      </c>
      <c r="O179" s="27" t="s">
        <v>2404</v>
      </c>
      <c r="P179" s="27" t="s">
        <v>2405</v>
      </c>
      <c r="Q179" s="28"/>
      <c r="R179" s="27" t="s">
        <v>286</v>
      </c>
      <c r="S179" s="27" t="s">
        <v>148</v>
      </c>
      <c r="T179" s="27" t="s">
        <v>2020</v>
      </c>
      <c r="U179" s="27" t="s">
        <v>288</v>
      </c>
      <c r="V179" s="27">
        <v>1</v>
      </c>
      <c r="W179" s="27" t="s">
        <v>346</v>
      </c>
      <c r="X179" s="27" t="s">
        <v>347</v>
      </c>
      <c r="Y179" s="27"/>
      <c r="Z179" s="27" t="s">
        <v>285</v>
      </c>
      <c r="AA179" s="27"/>
      <c r="AB179" s="27"/>
      <c r="AC179" s="28"/>
      <c r="AD179" s="27"/>
      <c r="AE179" s="37"/>
      <c r="AF179" s="37">
        <v>45999.791666666701</v>
      </c>
      <c r="AG179" s="37"/>
      <c r="AH179" s="27"/>
      <c r="AI179" s="27" t="s">
        <v>204</v>
      </c>
      <c r="AJ179" s="27" t="s">
        <v>105</v>
      </c>
      <c r="AK179" s="27" t="s">
        <v>2253</v>
      </c>
      <c r="AL179" s="27" t="s">
        <v>2253</v>
      </c>
      <c r="AM179" s="27" t="s">
        <v>108</v>
      </c>
      <c r="AN179" s="37">
        <f>MIN(casesCPPM[[#This Row],[Manufacture Date]:[Installation Date]])</f>
        <v>45999.791666666701</v>
      </c>
      <c r="AO179" s="27">
        <f>IF(AND((casesCPPM[[#This Row],[Created On]]-casesCPPM[[#This Row],[Oldest Date]])&gt;90,casesCPPM[[#This Row],[Oldest Date]]&lt;&gt;""),0,casesCPPM[[#This Row],[Quantity]])</f>
        <v>1</v>
      </c>
      <c r="AP179" s="27" t="str">
        <f>IF(casesCPPM[[#This Row],[Brand]]="","",IF(casesCPPM[[#This Row],[Brand]]&lt;&gt;"Falcon",casesCPPM[[#This Row],[Brand]],IF(casesCPPM[[#This Row],[Category]]&lt;&gt;"Dctl",casesCPPM[[#This Row],[Brand]]&amp;" - "&amp;casesCPPM[[#This Row],[Category]],casesCPPM[[#This Row],[Brand]]&amp;" - Closer")))</f>
        <v>Schlage Residential</v>
      </c>
      <c r="AQ17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7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7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9" s="27" t="str">
        <f>TEXT(casesCPPM[[#This Row],[Created On]],"yyyy / mm")</f>
        <v>2026 / 02</v>
      </c>
      <c r="AU179" s="27" t="str">
        <f>casesCPPM[[#This Row],[Interaction Type]]</f>
        <v>Return / Replace / Scrap</v>
      </c>
      <c r="AV17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9" s="27" t="str" cm="1">
        <f t="array" ref="AW179">IF(NOT(ISERROR(FIND("Reader",casesCPPM[[#This Row],[Series4]]))),"Reader",IF(SUMPRODUCT(--ISNUMBER(SEARCH({"card","credential","ibutton"},casesCPPM[[#This Row],[Series4]])))&gt;0,"Card","Unknown"))</f>
        <v>Unknown</v>
      </c>
    </row>
    <row r="180" spans="1:49" hidden="1" x14ac:dyDescent="0.25">
      <c r="A180" s="26">
        <v>46076.606828703698</v>
      </c>
      <c r="B180" s="27" t="s">
        <v>2406</v>
      </c>
      <c r="C180" s="27" t="s">
        <v>87</v>
      </c>
      <c r="D180" s="27" t="s">
        <v>88</v>
      </c>
      <c r="E180" s="27" t="s">
        <v>62</v>
      </c>
      <c r="F180" s="27"/>
      <c r="G180" s="27"/>
      <c r="H180" s="27" t="s">
        <v>286</v>
      </c>
      <c r="I180" s="27" t="s">
        <v>148</v>
      </c>
      <c r="J180" s="27" t="s">
        <v>2020</v>
      </c>
      <c r="K180" s="27" t="s">
        <v>288</v>
      </c>
      <c r="L180" s="27" t="s">
        <v>2407</v>
      </c>
      <c r="M180" s="27" t="s">
        <v>2382</v>
      </c>
      <c r="N180" s="28" t="s">
        <v>2408</v>
      </c>
      <c r="O180" s="27" t="s">
        <v>2409</v>
      </c>
      <c r="P180" s="27" t="s">
        <v>2410</v>
      </c>
      <c r="Q180" s="28"/>
      <c r="R180" s="27" t="s">
        <v>286</v>
      </c>
      <c r="S180" s="27" t="s">
        <v>148</v>
      </c>
      <c r="T180" s="27" t="s">
        <v>2020</v>
      </c>
      <c r="U180" s="27" t="s">
        <v>288</v>
      </c>
      <c r="V180" s="27">
        <v>1</v>
      </c>
      <c r="W180" s="27" t="s">
        <v>346</v>
      </c>
      <c r="X180" s="27" t="s">
        <v>347</v>
      </c>
      <c r="Y180" s="27"/>
      <c r="Z180" s="27" t="s">
        <v>285</v>
      </c>
      <c r="AA180" s="27"/>
      <c r="AB180" s="27"/>
      <c r="AC180" s="28"/>
      <c r="AD180" s="27"/>
      <c r="AE180" s="37"/>
      <c r="AF180" s="37">
        <v>45999.791666666701</v>
      </c>
      <c r="AG180" s="37"/>
      <c r="AH180" s="27"/>
      <c r="AI180" s="27" t="s">
        <v>204</v>
      </c>
      <c r="AJ180" s="27" t="s">
        <v>105</v>
      </c>
      <c r="AK180" s="27" t="s">
        <v>2253</v>
      </c>
      <c r="AL180" s="27" t="s">
        <v>2253</v>
      </c>
      <c r="AM180" s="27" t="s">
        <v>108</v>
      </c>
      <c r="AN180" s="37">
        <f>MIN(casesCPPM[[#This Row],[Manufacture Date]:[Installation Date]])</f>
        <v>45999.791666666701</v>
      </c>
      <c r="AO180" s="27">
        <f>IF(AND((casesCPPM[[#This Row],[Created On]]-casesCPPM[[#This Row],[Oldest Date]])&gt;90,casesCPPM[[#This Row],[Oldest Date]]&lt;&gt;""),0,casesCPPM[[#This Row],[Quantity]])</f>
        <v>1</v>
      </c>
      <c r="AP180" s="27" t="str">
        <f>IF(casesCPPM[[#This Row],[Brand]]="","",IF(casesCPPM[[#This Row],[Brand]]&lt;&gt;"Falcon",casesCPPM[[#This Row],[Brand]],IF(casesCPPM[[#This Row],[Category]]&lt;&gt;"Dctl",casesCPPM[[#This Row],[Brand]]&amp;" - "&amp;casesCPPM[[#This Row],[Category]],casesCPPM[[#This Row],[Brand]]&amp;" - Closer")))</f>
        <v>Schlage Residential</v>
      </c>
      <c r="AQ18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8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8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0" s="27" t="str">
        <f>TEXT(casesCPPM[[#This Row],[Created On]],"yyyy / mm")</f>
        <v>2026 / 02</v>
      </c>
      <c r="AU180" s="27" t="str">
        <f>casesCPPM[[#This Row],[Interaction Type]]</f>
        <v>Return / Replace / Scrap</v>
      </c>
      <c r="AV18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0" s="27" t="str" cm="1">
        <f t="array" ref="AW180">IF(NOT(ISERROR(FIND("Reader",casesCPPM[[#This Row],[Series4]]))),"Reader",IF(SUMPRODUCT(--ISNUMBER(SEARCH({"card","credential","ibutton"},casesCPPM[[#This Row],[Series4]])))&gt;0,"Card","Unknown"))</f>
        <v>Unknown</v>
      </c>
    </row>
    <row r="181" spans="1:49" hidden="1" x14ac:dyDescent="0.25">
      <c r="A181" s="26">
        <v>46076.611469907402</v>
      </c>
      <c r="B181" s="27" t="s">
        <v>2411</v>
      </c>
      <c r="C181" s="27" t="s">
        <v>87</v>
      </c>
      <c r="D181" s="27" t="s">
        <v>88</v>
      </c>
      <c r="E181" s="27" t="s">
        <v>62</v>
      </c>
      <c r="F181" s="27"/>
      <c r="G181" s="27"/>
      <c r="H181" s="27" t="s">
        <v>286</v>
      </c>
      <c r="I181" s="27" t="s">
        <v>148</v>
      </c>
      <c r="J181" s="27" t="s">
        <v>2020</v>
      </c>
      <c r="K181" s="27" t="s">
        <v>288</v>
      </c>
      <c r="L181" s="27" t="s">
        <v>2412</v>
      </c>
      <c r="M181" s="27" t="s">
        <v>2382</v>
      </c>
      <c r="N181" s="28" t="s">
        <v>2413</v>
      </c>
      <c r="O181" s="27" t="s">
        <v>2414</v>
      </c>
      <c r="P181" s="27" t="s">
        <v>2415</v>
      </c>
      <c r="Q181" s="28"/>
      <c r="R181" s="27" t="s">
        <v>286</v>
      </c>
      <c r="S181" s="27" t="s">
        <v>148</v>
      </c>
      <c r="T181" s="27" t="s">
        <v>2020</v>
      </c>
      <c r="U181" s="27" t="s">
        <v>288</v>
      </c>
      <c r="V181" s="27">
        <v>1</v>
      </c>
      <c r="W181" s="27" t="s">
        <v>346</v>
      </c>
      <c r="X181" s="27" t="s">
        <v>347</v>
      </c>
      <c r="Y181" s="27"/>
      <c r="Z181" s="27" t="s">
        <v>285</v>
      </c>
      <c r="AA181" s="27"/>
      <c r="AB181" s="27"/>
      <c r="AC181" s="28"/>
      <c r="AD181" s="27"/>
      <c r="AE181" s="37"/>
      <c r="AF181" s="37">
        <v>46002.791666666701</v>
      </c>
      <c r="AG181" s="37"/>
      <c r="AH181" s="27"/>
      <c r="AI181" s="27" t="s">
        <v>204</v>
      </c>
      <c r="AJ181" s="27" t="s">
        <v>105</v>
      </c>
      <c r="AK181" s="27" t="s">
        <v>2253</v>
      </c>
      <c r="AL181" s="27" t="s">
        <v>2253</v>
      </c>
      <c r="AM181" s="27" t="s">
        <v>108</v>
      </c>
      <c r="AN181" s="37">
        <f>MIN(casesCPPM[[#This Row],[Manufacture Date]:[Installation Date]])</f>
        <v>46002.791666666701</v>
      </c>
      <c r="AO181" s="27">
        <f>IF(AND((casesCPPM[[#This Row],[Created On]]-casesCPPM[[#This Row],[Oldest Date]])&gt;90,casesCPPM[[#This Row],[Oldest Date]]&lt;&gt;""),0,casesCPPM[[#This Row],[Quantity]])</f>
        <v>1</v>
      </c>
      <c r="AP181" s="27" t="str">
        <f>IF(casesCPPM[[#This Row],[Brand]]="","",IF(casesCPPM[[#This Row],[Brand]]&lt;&gt;"Falcon",casesCPPM[[#This Row],[Brand]],IF(casesCPPM[[#This Row],[Category]]&lt;&gt;"Dctl",casesCPPM[[#This Row],[Brand]]&amp;" - "&amp;casesCPPM[[#This Row],[Category]],casesCPPM[[#This Row],[Brand]]&amp;" - Closer")))</f>
        <v>Schlage Residential</v>
      </c>
      <c r="AQ18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8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8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1" s="27" t="str">
        <f>TEXT(casesCPPM[[#This Row],[Created On]],"yyyy / mm")</f>
        <v>2026 / 02</v>
      </c>
      <c r="AU181" s="27" t="str">
        <f>casesCPPM[[#This Row],[Interaction Type]]</f>
        <v>Return / Replace / Scrap</v>
      </c>
      <c r="AV18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1" s="27" t="str" cm="1">
        <f t="array" ref="AW181">IF(NOT(ISERROR(FIND("Reader",casesCPPM[[#This Row],[Series4]]))),"Reader",IF(SUMPRODUCT(--ISNUMBER(SEARCH({"card","credential","ibutton"},casesCPPM[[#This Row],[Series4]])))&gt;0,"Card","Unknown"))</f>
        <v>Unknown</v>
      </c>
    </row>
    <row r="182" spans="1:49" hidden="1" x14ac:dyDescent="0.25">
      <c r="A182" s="26">
        <v>46076.615960648101</v>
      </c>
      <c r="B182" s="27" t="s">
        <v>2416</v>
      </c>
      <c r="C182" s="27" t="s">
        <v>87</v>
      </c>
      <c r="D182" s="27" t="s">
        <v>88</v>
      </c>
      <c r="E182" s="27" t="s">
        <v>62</v>
      </c>
      <c r="F182" s="27"/>
      <c r="G182" s="27"/>
      <c r="H182" s="27" t="s">
        <v>286</v>
      </c>
      <c r="I182" s="27" t="s">
        <v>148</v>
      </c>
      <c r="J182" s="27" t="s">
        <v>2020</v>
      </c>
      <c r="K182" s="27" t="s">
        <v>288</v>
      </c>
      <c r="L182" s="27" t="s">
        <v>2417</v>
      </c>
      <c r="M182" s="27" t="s">
        <v>2382</v>
      </c>
      <c r="N182" s="28" t="s">
        <v>2418</v>
      </c>
      <c r="O182" s="27" t="s">
        <v>2419</v>
      </c>
      <c r="P182" s="27" t="s">
        <v>2420</v>
      </c>
      <c r="Q182" s="28"/>
      <c r="R182" s="27" t="s">
        <v>286</v>
      </c>
      <c r="S182" s="27" t="s">
        <v>148</v>
      </c>
      <c r="T182" s="27" t="s">
        <v>2020</v>
      </c>
      <c r="U182" s="27" t="s">
        <v>288</v>
      </c>
      <c r="V182" s="27">
        <v>1</v>
      </c>
      <c r="W182" s="27" t="s">
        <v>346</v>
      </c>
      <c r="X182" s="27" t="s">
        <v>347</v>
      </c>
      <c r="Y182" s="27"/>
      <c r="Z182" s="27" t="s">
        <v>285</v>
      </c>
      <c r="AA182" s="27"/>
      <c r="AB182" s="27"/>
      <c r="AC182" s="28"/>
      <c r="AD182" s="27"/>
      <c r="AE182" s="37"/>
      <c r="AF182" s="37">
        <v>46005.791666666701</v>
      </c>
      <c r="AG182" s="37"/>
      <c r="AH182" s="27"/>
      <c r="AI182" s="27" t="s">
        <v>204</v>
      </c>
      <c r="AJ182" s="27" t="s">
        <v>105</v>
      </c>
      <c r="AK182" s="27" t="s">
        <v>2253</v>
      </c>
      <c r="AL182" s="27" t="s">
        <v>2253</v>
      </c>
      <c r="AM182" s="27" t="s">
        <v>108</v>
      </c>
      <c r="AN182" s="37">
        <f>MIN(casesCPPM[[#This Row],[Manufacture Date]:[Installation Date]])</f>
        <v>46005.791666666701</v>
      </c>
      <c r="AO182" s="27">
        <f>IF(AND((casesCPPM[[#This Row],[Created On]]-casesCPPM[[#This Row],[Oldest Date]])&gt;90,casesCPPM[[#This Row],[Oldest Date]]&lt;&gt;""),0,casesCPPM[[#This Row],[Quantity]])</f>
        <v>1</v>
      </c>
      <c r="AP182" s="27" t="str">
        <f>IF(casesCPPM[[#This Row],[Brand]]="","",IF(casesCPPM[[#This Row],[Brand]]&lt;&gt;"Falcon",casesCPPM[[#This Row],[Brand]],IF(casesCPPM[[#This Row],[Category]]&lt;&gt;"Dctl",casesCPPM[[#This Row],[Brand]]&amp;" - "&amp;casesCPPM[[#This Row],[Category]],casesCPPM[[#This Row],[Brand]]&amp;" - Closer")))</f>
        <v>Schlage Residential</v>
      </c>
      <c r="AQ18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8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8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2" s="27" t="str">
        <f>TEXT(casesCPPM[[#This Row],[Created On]],"yyyy / mm")</f>
        <v>2026 / 02</v>
      </c>
      <c r="AU182" s="27" t="str">
        <f>casesCPPM[[#This Row],[Interaction Type]]</f>
        <v>Return / Replace / Scrap</v>
      </c>
      <c r="AV18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2" s="27" t="str" cm="1">
        <f t="array" ref="AW182">IF(NOT(ISERROR(FIND("Reader",casesCPPM[[#This Row],[Series4]]))),"Reader",IF(SUMPRODUCT(--ISNUMBER(SEARCH({"card","credential","ibutton"},casesCPPM[[#This Row],[Series4]])))&gt;0,"Card","Unknown"))</f>
        <v>Unknown</v>
      </c>
    </row>
    <row r="183" spans="1:49" hidden="1" x14ac:dyDescent="0.25">
      <c r="A183" s="26">
        <v>46079.483958333301</v>
      </c>
      <c r="B183" s="27" t="s">
        <v>2421</v>
      </c>
      <c r="C183" s="27" t="s">
        <v>87</v>
      </c>
      <c r="D183" s="27" t="s">
        <v>88</v>
      </c>
      <c r="E183" s="27" t="s">
        <v>89</v>
      </c>
      <c r="F183" s="27"/>
      <c r="G183" s="27" t="s">
        <v>90</v>
      </c>
      <c r="H183" s="27" t="s">
        <v>720</v>
      </c>
      <c r="I183" s="27" t="s">
        <v>148</v>
      </c>
      <c r="J183" s="27" t="s">
        <v>1248</v>
      </c>
      <c r="K183" s="27" t="s">
        <v>32</v>
      </c>
      <c r="L183" s="27" t="s">
        <v>2422</v>
      </c>
      <c r="M183" s="27" t="s">
        <v>2423</v>
      </c>
      <c r="N183" s="28" t="s">
        <v>2424</v>
      </c>
      <c r="O183" s="27"/>
      <c r="P183" s="27"/>
      <c r="Q183" s="28"/>
      <c r="R183" s="27" t="s">
        <v>720</v>
      </c>
      <c r="S183" s="27" t="s">
        <v>148</v>
      </c>
      <c r="T183" s="27" t="s">
        <v>1248</v>
      </c>
      <c r="U183" s="27" t="s">
        <v>31</v>
      </c>
      <c r="V183" s="27">
        <v>4</v>
      </c>
      <c r="W183" s="27" t="s">
        <v>266</v>
      </c>
      <c r="X183" s="27" t="s">
        <v>175</v>
      </c>
      <c r="Y183" s="27" t="s">
        <v>267</v>
      </c>
      <c r="Z183" s="27" t="s">
        <v>101</v>
      </c>
      <c r="AA183" s="27"/>
      <c r="AB183" s="27" t="s">
        <v>2425</v>
      </c>
      <c r="AC183" s="28" t="s">
        <v>2426</v>
      </c>
      <c r="AD183" s="27" t="s">
        <v>1930</v>
      </c>
      <c r="AE183" s="37"/>
      <c r="AF183" s="37">
        <v>45858.833333333299</v>
      </c>
      <c r="AG183" s="37"/>
      <c r="AH183" s="27"/>
      <c r="AI183" s="27" t="s">
        <v>178</v>
      </c>
      <c r="AJ183" s="27" t="s">
        <v>134</v>
      </c>
      <c r="AK183" s="27" t="s">
        <v>1931</v>
      </c>
      <c r="AL183" s="27" t="s">
        <v>1931</v>
      </c>
      <c r="AM183" s="27" t="s">
        <v>108</v>
      </c>
      <c r="AN183" s="37">
        <f>MIN(casesCPPM[[#This Row],[Manufacture Date]:[Installation Date]])</f>
        <v>45858.833333333299</v>
      </c>
      <c r="AO183" s="27">
        <f>IF(AND((casesCPPM[[#This Row],[Created On]]-casesCPPM[[#This Row],[Oldest Date]])&gt;90,casesCPPM[[#This Row],[Oldest Date]]&lt;&gt;""),0,casesCPPM[[#This Row],[Quantity]])</f>
        <v>0</v>
      </c>
      <c r="AP183" s="27" t="str">
        <f>IF(casesCPPM[[#This Row],[Brand]]="","",IF(casesCPPM[[#This Row],[Brand]]&lt;&gt;"Falcon",casesCPPM[[#This Row],[Brand]],IF(casesCPPM[[#This Row],[Category]]&lt;&gt;"Dctl",casesCPPM[[#This Row],[Brand]]&amp;" - "&amp;casesCPPM[[#This Row],[Category]],casesCPPM[[#This Row],[Brand]]&amp;" - Closer")))</f>
        <v>Falcon - Lock</v>
      </c>
      <c r="AQ18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8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18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183" s="27" t="str">
        <f>TEXT(casesCPPM[[#This Row],[Created On]],"yyyy / mm")</f>
        <v>2026 / 02</v>
      </c>
      <c r="AU183" s="27" t="str">
        <f>casesCPPM[[#This Row],[Interaction Type]]</f>
        <v>Return / Replace / Scrap</v>
      </c>
      <c r="AV18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3" s="27" t="str" cm="1">
        <f t="array" ref="AW183">IF(NOT(ISERROR(FIND("Reader",casesCPPM[[#This Row],[Series4]]))),"Reader",IF(SUMPRODUCT(--ISNUMBER(SEARCH({"card","credential","ibutton"},casesCPPM[[#This Row],[Series4]])))&gt;0,"Card","Unknown"))</f>
        <v>Unknown</v>
      </c>
    </row>
    <row r="184" spans="1:49" hidden="1" x14ac:dyDescent="0.25">
      <c r="A184" s="26">
        <v>46077.462233796301</v>
      </c>
      <c r="B184" s="27" t="s">
        <v>2476</v>
      </c>
      <c r="C184" s="27" t="s">
        <v>87</v>
      </c>
      <c r="D184" s="27" t="s">
        <v>88</v>
      </c>
      <c r="E184" s="27" t="s">
        <v>110</v>
      </c>
      <c r="F184" s="27"/>
      <c r="G184" s="27"/>
      <c r="H184" s="27" t="s">
        <v>12</v>
      </c>
      <c r="I184" s="27" t="s">
        <v>111</v>
      </c>
      <c r="J184" s="27" t="s">
        <v>923</v>
      </c>
      <c r="K184" s="27" t="s">
        <v>33</v>
      </c>
      <c r="L184" s="27" t="s">
        <v>2477</v>
      </c>
      <c r="M184" s="27" t="s">
        <v>1883</v>
      </c>
      <c r="N184" s="28" t="s">
        <v>2478</v>
      </c>
      <c r="O184" s="27" t="s">
        <v>2479</v>
      </c>
      <c r="P184" s="27" t="s">
        <v>2480</v>
      </c>
      <c r="Q184" s="28">
        <v>1</v>
      </c>
      <c r="R184" s="27" t="s">
        <v>12</v>
      </c>
      <c r="S184" s="27" t="s">
        <v>111</v>
      </c>
      <c r="T184" s="27" t="s">
        <v>923</v>
      </c>
      <c r="U184" s="27" t="s">
        <v>33</v>
      </c>
      <c r="V184" s="27">
        <v>1</v>
      </c>
      <c r="W184" s="27" t="s">
        <v>155</v>
      </c>
      <c r="X184" s="27" t="s">
        <v>156</v>
      </c>
      <c r="Y184" s="27"/>
      <c r="Z184" s="27" t="s">
        <v>101</v>
      </c>
      <c r="AA184" s="27"/>
      <c r="AB184" s="27" t="s">
        <v>2481</v>
      </c>
      <c r="AC184" s="28"/>
      <c r="AD184" s="27"/>
      <c r="AE184" s="37"/>
      <c r="AF184" s="37">
        <v>46076.791666666701</v>
      </c>
      <c r="AG184" s="37"/>
      <c r="AH184" s="27"/>
      <c r="AI184" s="27" t="s">
        <v>104</v>
      </c>
      <c r="AJ184" s="27" t="s">
        <v>105</v>
      </c>
      <c r="AK184" s="27" t="s">
        <v>356</v>
      </c>
      <c r="AL184" s="27" t="s">
        <v>122</v>
      </c>
      <c r="AM184" s="27" t="s">
        <v>108</v>
      </c>
      <c r="AN184" s="37">
        <f>MIN(casesCPPM[[#This Row],[Manufacture Date]:[Installation Date]])</f>
        <v>46076.791666666701</v>
      </c>
      <c r="AO184" s="27">
        <f>IF(AND((casesCPPM[[#This Row],[Created On]]-casesCPPM[[#This Row],[Oldest Date]])&gt;90,casesCPPM[[#This Row],[Oldest Date]]&lt;&gt;""),0,casesCPPM[[#This Row],[Quantity]])</f>
        <v>1</v>
      </c>
      <c r="AP184" s="27" t="str">
        <f>IF(casesCPPM[[#This Row],[Brand]]="","",IF(casesCPPM[[#This Row],[Brand]]&lt;&gt;"Falcon",casesCPPM[[#This Row],[Brand]],IF(casesCPPM[[#This Row],[Category]]&lt;&gt;"Dctl",casesCPPM[[#This Row],[Brand]]&amp;" - "&amp;casesCPPM[[#This Row],[Category]],casesCPPM[[#This Row],[Brand]]&amp;" - Closer")))</f>
        <v>Ives / Gj Commercial</v>
      </c>
      <c r="AQ18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8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8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4" s="27" t="str">
        <f>TEXT(casesCPPM[[#This Row],[Created On]],"yyyy / mm")</f>
        <v>2026 / 02</v>
      </c>
      <c r="AU184" s="27" t="str">
        <f>casesCPPM[[#This Row],[Interaction Type]]</f>
        <v>Return / Replace / Scrap</v>
      </c>
      <c r="AV18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4" s="27" t="str" cm="1">
        <f t="array" ref="AW184">IF(NOT(ISERROR(FIND("Reader",casesCPPM[[#This Row],[Series4]]))),"Reader",IF(SUMPRODUCT(--ISNUMBER(SEARCH({"card","credential","ibutton"},casesCPPM[[#This Row],[Series4]])))&gt;0,"Card","Unknown"))</f>
        <v>Unknown</v>
      </c>
    </row>
    <row r="185" spans="1:49" hidden="1" x14ac:dyDescent="0.25">
      <c r="A185" s="26">
        <v>46077.528136574103</v>
      </c>
      <c r="B185" s="27" t="s">
        <v>2482</v>
      </c>
      <c r="C185" s="27" t="s">
        <v>87</v>
      </c>
      <c r="D185" s="27" t="s">
        <v>88</v>
      </c>
      <c r="E185" s="27" t="s">
        <v>110</v>
      </c>
      <c r="F185" s="27"/>
      <c r="G185" s="27"/>
      <c r="H185" s="27" t="s">
        <v>12</v>
      </c>
      <c r="I185" s="27" t="s">
        <v>111</v>
      </c>
      <c r="J185" s="27" t="s">
        <v>477</v>
      </c>
      <c r="K185" s="27" t="s">
        <v>33</v>
      </c>
      <c r="L185" s="27" t="s">
        <v>2483</v>
      </c>
      <c r="M185" s="27" t="s">
        <v>401</v>
      </c>
      <c r="N185" s="28" t="s">
        <v>2484</v>
      </c>
      <c r="O185" s="27" t="s">
        <v>2485</v>
      </c>
      <c r="P185" s="27" t="s">
        <v>2486</v>
      </c>
      <c r="Q185" s="28">
        <v>4</v>
      </c>
      <c r="R185" s="27" t="s">
        <v>12</v>
      </c>
      <c r="S185" s="27" t="s">
        <v>111</v>
      </c>
      <c r="T185" s="27" t="s">
        <v>477</v>
      </c>
      <c r="U185" s="27" t="s">
        <v>33</v>
      </c>
      <c r="V185" s="27">
        <v>2</v>
      </c>
      <c r="W185" s="27" t="s">
        <v>119</v>
      </c>
      <c r="X185" s="27" t="s">
        <v>570</v>
      </c>
      <c r="Y185" s="27"/>
      <c r="Z185" s="27" t="s">
        <v>101</v>
      </c>
      <c r="AA185" s="27"/>
      <c r="AB185" s="27"/>
      <c r="AC185" s="28"/>
      <c r="AD185" s="27"/>
      <c r="AE185" s="37"/>
      <c r="AF185" s="37"/>
      <c r="AG185" s="37">
        <v>45930</v>
      </c>
      <c r="AH185" s="27"/>
      <c r="AI185" s="27" t="s">
        <v>104</v>
      </c>
      <c r="AJ185" s="27" t="s">
        <v>105</v>
      </c>
      <c r="AK185" s="27" t="s">
        <v>122</v>
      </c>
      <c r="AL185" s="27" t="s">
        <v>382</v>
      </c>
      <c r="AM185" s="27" t="s">
        <v>108</v>
      </c>
      <c r="AN185" s="37">
        <f>MIN(casesCPPM[[#This Row],[Manufacture Date]:[Installation Date]])</f>
        <v>45930</v>
      </c>
      <c r="AO185" s="27">
        <f>IF(AND((casesCPPM[[#This Row],[Created On]]-casesCPPM[[#This Row],[Oldest Date]])&gt;90,casesCPPM[[#This Row],[Oldest Date]]&lt;&gt;""),0,casesCPPM[[#This Row],[Quantity]])</f>
        <v>0</v>
      </c>
      <c r="AP185" s="27" t="str">
        <f>IF(casesCPPM[[#This Row],[Brand]]="","",IF(casesCPPM[[#This Row],[Brand]]&lt;&gt;"Falcon",casesCPPM[[#This Row],[Brand]],IF(casesCPPM[[#This Row],[Category]]&lt;&gt;"Dctl",casesCPPM[[#This Row],[Brand]]&amp;" - "&amp;casesCPPM[[#This Row],[Category]],casesCPPM[[#This Row],[Brand]]&amp;" - Closer")))</f>
        <v>Ives / Gj Commercial</v>
      </c>
      <c r="AQ18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8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8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5" s="27" t="str">
        <f>TEXT(casesCPPM[[#This Row],[Created On]],"yyyy / mm")</f>
        <v>2026 / 02</v>
      </c>
      <c r="AU185" s="27" t="str">
        <f>casesCPPM[[#This Row],[Interaction Type]]</f>
        <v>Return / Replace / Scrap</v>
      </c>
      <c r="AV18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5" s="27" t="str" cm="1">
        <f t="array" ref="AW185">IF(NOT(ISERROR(FIND("Reader",casesCPPM[[#This Row],[Series4]]))),"Reader",IF(SUMPRODUCT(--ISNUMBER(SEARCH({"card","credential","ibutton"},casesCPPM[[#This Row],[Series4]])))&gt;0,"Card","Unknown"))</f>
        <v>Unknown</v>
      </c>
    </row>
    <row r="186" spans="1:49" hidden="1" x14ac:dyDescent="0.25">
      <c r="A186" s="26">
        <v>46077.647002314799</v>
      </c>
      <c r="B186" s="27" t="s">
        <v>2487</v>
      </c>
      <c r="C186" s="27" t="s">
        <v>87</v>
      </c>
      <c r="D186" s="27" t="s">
        <v>88</v>
      </c>
      <c r="E186" s="27" t="s">
        <v>110</v>
      </c>
      <c r="F186" s="27"/>
      <c r="G186" s="27"/>
      <c r="H186" s="27" t="s">
        <v>17</v>
      </c>
      <c r="I186" s="27" t="s">
        <v>148</v>
      </c>
      <c r="J186" s="27" t="s">
        <v>149</v>
      </c>
      <c r="K186" s="27" t="s">
        <v>35</v>
      </c>
      <c r="L186" s="27" t="s">
        <v>2488</v>
      </c>
      <c r="M186" s="27" t="s">
        <v>2489</v>
      </c>
      <c r="N186" s="28" t="s">
        <v>2490</v>
      </c>
      <c r="O186" s="27" t="s">
        <v>2491</v>
      </c>
      <c r="P186" s="27"/>
      <c r="Q186" s="28"/>
      <c r="R186" s="27" t="s">
        <v>17</v>
      </c>
      <c r="S186" s="27" t="s">
        <v>148</v>
      </c>
      <c r="T186" s="27" t="s">
        <v>149</v>
      </c>
      <c r="U186" s="27" t="s">
        <v>35</v>
      </c>
      <c r="V186" s="27">
        <v>41</v>
      </c>
      <c r="W186" s="27" t="s">
        <v>155</v>
      </c>
      <c r="X186" s="27" t="s">
        <v>587</v>
      </c>
      <c r="Y186" s="27"/>
      <c r="Z186" s="27" t="s">
        <v>101</v>
      </c>
      <c r="AA186" s="27"/>
      <c r="AB186" s="27" t="s">
        <v>2492</v>
      </c>
      <c r="AC186" s="28"/>
      <c r="AD186" s="27"/>
      <c r="AE186" s="37"/>
      <c r="AF186" s="37">
        <v>46056.791666666701</v>
      </c>
      <c r="AG186" s="37"/>
      <c r="AH186" s="27"/>
      <c r="AI186" s="27" t="s">
        <v>104</v>
      </c>
      <c r="AJ186" s="27" t="s">
        <v>105</v>
      </c>
      <c r="AK186" s="27" t="s">
        <v>158</v>
      </c>
      <c r="AL186" s="27" t="s">
        <v>158</v>
      </c>
      <c r="AM186" s="27" t="s">
        <v>159</v>
      </c>
      <c r="AN186" s="37">
        <f>MIN(casesCPPM[[#This Row],[Manufacture Date]:[Installation Date]])</f>
        <v>46056.791666666701</v>
      </c>
      <c r="AO186" s="27">
        <f>IF(AND((casesCPPM[[#This Row],[Created On]]-casesCPPM[[#This Row],[Oldest Date]])&gt;90,casesCPPM[[#This Row],[Oldest Date]]&lt;&gt;""),0,casesCPPM[[#This Row],[Quantity]])</f>
        <v>41</v>
      </c>
      <c r="AP186" s="27" t="str">
        <f>IF(casesCPPM[[#This Row],[Brand]]="","",IF(casesCPPM[[#This Row],[Brand]]&lt;&gt;"Falcon",casesCPPM[[#This Row],[Brand]],IF(casesCPPM[[#This Row],[Category]]&lt;&gt;"Dctl",casesCPPM[[#This Row],[Brand]]&amp;" - "&amp;casesCPPM[[#This Row],[Category]],casesCPPM[[#This Row],[Brand]]&amp;" - Closer")))</f>
        <v>Schlage Commercial</v>
      </c>
      <c r="AQ18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8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8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6" s="27" t="str">
        <f>TEXT(casesCPPM[[#This Row],[Created On]],"yyyy / mm")</f>
        <v>2026 / 02</v>
      </c>
      <c r="AU186" s="27" t="str">
        <f>casesCPPM[[#This Row],[Interaction Type]]</f>
        <v>Return / Replace / Scrap</v>
      </c>
      <c r="AV18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6" s="27" t="str" cm="1">
        <f t="array" ref="AW186">IF(NOT(ISERROR(FIND("Reader",casesCPPM[[#This Row],[Series4]]))),"Reader",IF(SUMPRODUCT(--ISNUMBER(SEARCH({"card","credential","ibutton"},casesCPPM[[#This Row],[Series4]])))&gt;0,"Card","Unknown"))</f>
        <v>Unknown</v>
      </c>
    </row>
    <row r="187" spans="1:49" hidden="1" x14ac:dyDescent="0.25">
      <c r="A187" s="26">
        <v>46077.865196759303</v>
      </c>
      <c r="B187" s="27" t="s">
        <v>2493</v>
      </c>
      <c r="C187" s="27" t="s">
        <v>87</v>
      </c>
      <c r="D187" s="27" t="s">
        <v>88</v>
      </c>
      <c r="E187" s="27" t="s">
        <v>62</v>
      </c>
      <c r="F187" s="27"/>
      <c r="G187" s="27"/>
      <c r="H187" s="27" t="s">
        <v>720</v>
      </c>
      <c r="I187" s="27" t="s">
        <v>182</v>
      </c>
      <c r="J187" s="27" t="s">
        <v>2494</v>
      </c>
      <c r="K187" s="27" t="s">
        <v>288</v>
      </c>
      <c r="L187" s="27" t="s">
        <v>2495</v>
      </c>
      <c r="M187" s="27" t="s">
        <v>2496</v>
      </c>
      <c r="N187" s="28" t="s">
        <v>2497</v>
      </c>
      <c r="O187" s="27" t="s">
        <v>2498</v>
      </c>
      <c r="P187" s="27" t="s">
        <v>2499</v>
      </c>
      <c r="Q187" s="28">
        <v>1</v>
      </c>
      <c r="R187" s="27" t="s">
        <v>720</v>
      </c>
      <c r="S187" s="27" t="s">
        <v>182</v>
      </c>
      <c r="T187" s="27" t="s">
        <v>2494</v>
      </c>
      <c r="U187" s="27" t="s">
        <v>288</v>
      </c>
      <c r="V187" s="27">
        <v>5</v>
      </c>
      <c r="W187" s="27" t="s">
        <v>346</v>
      </c>
      <c r="X187" s="27" t="s">
        <v>347</v>
      </c>
      <c r="Y187" s="27"/>
      <c r="Z187" s="27" t="s">
        <v>285</v>
      </c>
      <c r="AA187" s="27"/>
      <c r="AB187" s="27" t="s">
        <v>2500</v>
      </c>
      <c r="AC187" s="28" t="s">
        <v>768</v>
      </c>
      <c r="AD187" s="27"/>
      <c r="AE187" s="37"/>
      <c r="AF187" s="37">
        <v>46070.791666666701</v>
      </c>
      <c r="AG187" s="37"/>
      <c r="AH187" s="27"/>
      <c r="AI187" s="27" t="s">
        <v>104</v>
      </c>
      <c r="AJ187" s="27" t="s">
        <v>105</v>
      </c>
      <c r="AK187" s="27" t="s">
        <v>106</v>
      </c>
      <c r="AL187" s="27" t="s">
        <v>680</v>
      </c>
      <c r="AM187" s="27" t="s">
        <v>108</v>
      </c>
      <c r="AN187" s="37">
        <f>MIN(casesCPPM[[#This Row],[Manufacture Date]:[Installation Date]])</f>
        <v>46070.791666666701</v>
      </c>
      <c r="AO187" s="27">
        <f>IF(AND((casesCPPM[[#This Row],[Created On]]-casesCPPM[[#This Row],[Oldest Date]])&gt;90,casesCPPM[[#This Row],[Oldest Date]]&lt;&gt;""),0,casesCPPM[[#This Row],[Quantity]])</f>
        <v>5</v>
      </c>
      <c r="AP187" s="27" t="str">
        <f>IF(casesCPPM[[#This Row],[Brand]]="","",IF(casesCPPM[[#This Row],[Brand]]&lt;&gt;"Falcon",casesCPPM[[#This Row],[Brand]],IF(casesCPPM[[#This Row],[Category]]&lt;&gt;"Dctl",casesCPPM[[#This Row],[Brand]]&amp;" - "&amp;casesCPPM[[#This Row],[Category]],casesCPPM[[#This Row],[Brand]]&amp;" - Closer")))</f>
        <v>Falcon - Closer</v>
      </c>
      <c r="AQ18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8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8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7" s="27" t="str">
        <f>TEXT(casesCPPM[[#This Row],[Created On]],"yyyy / mm")</f>
        <v>2026 / 02</v>
      </c>
      <c r="AU187" s="27" t="str">
        <f>casesCPPM[[#This Row],[Interaction Type]]</f>
        <v>Return / Replace / Scrap</v>
      </c>
      <c r="AV18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7" s="27" t="str" cm="1">
        <f t="array" ref="AW187">IF(NOT(ISERROR(FIND("Reader",casesCPPM[[#This Row],[Series4]]))),"Reader",IF(SUMPRODUCT(--ISNUMBER(SEARCH({"card","credential","ibutton"},casesCPPM[[#This Row],[Series4]])))&gt;0,"Card","Unknown"))</f>
        <v>Unknown</v>
      </c>
    </row>
    <row r="188" spans="1:49" hidden="1" x14ac:dyDescent="0.25">
      <c r="A188" s="26">
        <v>46078.551412036999</v>
      </c>
      <c r="B188" s="27" t="s">
        <v>2501</v>
      </c>
      <c r="C188" s="27" t="s">
        <v>87</v>
      </c>
      <c r="D188" s="27" t="s">
        <v>88</v>
      </c>
      <c r="E188" s="27" t="s">
        <v>89</v>
      </c>
      <c r="F188" s="27"/>
      <c r="G188" s="27" t="s">
        <v>90</v>
      </c>
      <c r="H188" s="27" t="s">
        <v>17</v>
      </c>
      <c r="I188" s="27" t="s">
        <v>148</v>
      </c>
      <c r="J188" s="27" t="s">
        <v>149</v>
      </c>
      <c r="K188" s="27" t="s">
        <v>31</v>
      </c>
      <c r="L188" s="27" t="s">
        <v>2502</v>
      </c>
      <c r="M188" s="27" t="s">
        <v>2503</v>
      </c>
      <c r="N188" s="28" t="s">
        <v>2504</v>
      </c>
      <c r="O188" s="27" t="s">
        <v>2505</v>
      </c>
      <c r="P188" s="27" t="s">
        <v>2506</v>
      </c>
      <c r="Q188" s="28">
        <v>3</v>
      </c>
      <c r="R188" s="27" t="s">
        <v>17</v>
      </c>
      <c r="S188" s="27" t="s">
        <v>148</v>
      </c>
      <c r="T188" s="27" t="s">
        <v>149</v>
      </c>
      <c r="U188" s="27" t="s">
        <v>31</v>
      </c>
      <c r="V188" s="27">
        <v>1</v>
      </c>
      <c r="W188" s="27" t="s">
        <v>378</v>
      </c>
      <c r="X188" s="27" t="s">
        <v>379</v>
      </c>
      <c r="Y188" s="27"/>
      <c r="Z188" s="27" t="s">
        <v>285</v>
      </c>
      <c r="AA188" s="27"/>
      <c r="AB188" s="27" t="s">
        <v>2507</v>
      </c>
      <c r="AC188" s="28" t="s">
        <v>2508</v>
      </c>
      <c r="AD188" s="27"/>
      <c r="AE188" s="37"/>
      <c r="AF188" s="37">
        <v>45967.791666666701</v>
      </c>
      <c r="AG188" s="37"/>
      <c r="AH188" s="27"/>
      <c r="AI188" s="27" t="s">
        <v>104</v>
      </c>
      <c r="AJ188" s="27" t="s">
        <v>105</v>
      </c>
      <c r="AK188" s="27" t="s">
        <v>106</v>
      </c>
      <c r="AL188" s="27" t="s">
        <v>803</v>
      </c>
      <c r="AM188" s="27" t="s">
        <v>108</v>
      </c>
      <c r="AN188" s="37">
        <f>MIN(casesCPPM[[#This Row],[Manufacture Date]:[Installation Date]])</f>
        <v>45967.791666666701</v>
      </c>
      <c r="AO188" s="27">
        <f>IF(AND((casesCPPM[[#This Row],[Created On]]-casesCPPM[[#This Row],[Oldest Date]])&gt;90,casesCPPM[[#This Row],[Oldest Date]]&lt;&gt;""),0,casesCPPM[[#This Row],[Quantity]])</f>
        <v>0</v>
      </c>
      <c r="AP188" s="27" t="str">
        <f>IF(casesCPPM[[#This Row],[Brand]]="","",IF(casesCPPM[[#This Row],[Brand]]&lt;&gt;"Falcon",casesCPPM[[#This Row],[Brand]],IF(casesCPPM[[#This Row],[Category]]&lt;&gt;"Dctl",casesCPPM[[#This Row],[Brand]]&amp;" - "&amp;casesCPPM[[#This Row],[Category]],casesCPPM[[#This Row],[Brand]]&amp;" - Closer")))</f>
        <v>Schlage Commercial</v>
      </c>
      <c r="AQ18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18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18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8" s="27" t="str">
        <f>TEXT(casesCPPM[[#This Row],[Created On]],"yyyy / mm")</f>
        <v>2026 / 02</v>
      </c>
      <c r="AU188" s="27" t="str">
        <f>casesCPPM[[#This Row],[Interaction Type]]</f>
        <v>Return / Replace / Scrap</v>
      </c>
      <c r="AV18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8" s="27" t="str" cm="1">
        <f t="array" ref="AW188">IF(NOT(ISERROR(FIND("Reader",casesCPPM[[#This Row],[Series4]]))),"Reader",IF(SUMPRODUCT(--ISNUMBER(SEARCH({"card","credential","ibutton"},casesCPPM[[#This Row],[Series4]])))&gt;0,"Card","Unknown"))</f>
        <v>Unknown</v>
      </c>
    </row>
    <row r="189" spans="1:49" hidden="1" x14ac:dyDescent="0.25">
      <c r="A189" s="26">
        <v>46078.755243055602</v>
      </c>
      <c r="B189" s="27" t="s">
        <v>2509</v>
      </c>
      <c r="C189" s="27" t="s">
        <v>87</v>
      </c>
      <c r="D189" s="27" t="s">
        <v>88</v>
      </c>
      <c r="E189" s="27" t="s">
        <v>89</v>
      </c>
      <c r="F189" s="27"/>
      <c r="G189" s="27" t="s">
        <v>90</v>
      </c>
      <c r="H189" s="27" t="s">
        <v>23</v>
      </c>
      <c r="I189" s="27" t="s">
        <v>91</v>
      </c>
      <c r="J189" s="27" t="s">
        <v>251</v>
      </c>
      <c r="K189" s="27" t="s">
        <v>33</v>
      </c>
      <c r="L189" s="27" t="s">
        <v>2510</v>
      </c>
      <c r="M189" s="27" t="s">
        <v>127</v>
      </c>
      <c r="N189" s="28" t="s">
        <v>2511</v>
      </c>
      <c r="O189" s="27" t="s">
        <v>2512</v>
      </c>
      <c r="P189" s="27" t="s">
        <v>2513</v>
      </c>
      <c r="Q189" s="28">
        <v>16</v>
      </c>
      <c r="R189" s="27" t="s">
        <v>23</v>
      </c>
      <c r="S189" s="27" t="s">
        <v>91</v>
      </c>
      <c r="T189" s="27" t="s">
        <v>251</v>
      </c>
      <c r="U189" s="27" t="s">
        <v>33</v>
      </c>
      <c r="V189" s="27">
        <v>1</v>
      </c>
      <c r="W189" s="27" t="s">
        <v>98</v>
      </c>
      <c r="X189" s="27" t="s">
        <v>544</v>
      </c>
      <c r="Y189" s="27" t="s">
        <v>545</v>
      </c>
      <c r="Z189" s="27" t="s">
        <v>101</v>
      </c>
      <c r="AA189" s="27"/>
      <c r="AB189" s="27" t="s">
        <v>2514</v>
      </c>
      <c r="AC189" s="28" t="s">
        <v>2515</v>
      </c>
      <c r="AD189" s="27"/>
      <c r="AE189" s="37"/>
      <c r="AF189" s="37">
        <v>45742.833333333299</v>
      </c>
      <c r="AG189" s="37"/>
      <c r="AH189" s="27"/>
      <c r="AI189" s="27" t="s">
        <v>104</v>
      </c>
      <c r="AJ189" s="27" t="s">
        <v>105</v>
      </c>
      <c r="AK189" s="27" t="s">
        <v>106</v>
      </c>
      <c r="AL189" s="27" t="s">
        <v>877</v>
      </c>
      <c r="AM189" s="27" t="s">
        <v>108</v>
      </c>
      <c r="AN189" s="37">
        <f>MIN(casesCPPM[[#This Row],[Manufacture Date]:[Installation Date]])</f>
        <v>45742.833333333299</v>
      </c>
      <c r="AO189" s="27">
        <f>IF(AND((casesCPPM[[#This Row],[Created On]]-casesCPPM[[#This Row],[Oldest Date]])&gt;90,casesCPPM[[#This Row],[Oldest Date]]&lt;&gt;""),0,casesCPPM[[#This Row],[Quantity]])</f>
        <v>0</v>
      </c>
      <c r="AP189" s="27" t="str">
        <f>IF(casesCPPM[[#This Row],[Brand]]="","",IF(casesCPPM[[#This Row],[Brand]]&lt;&gt;"Falcon",casesCPPM[[#This Row],[Brand]],IF(casesCPPM[[#This Row],[Category]]&lt;&gt;"Dctl",casesCPPM[[#This Row],[Brand]]&amp;" - "&amp;casesCPPM[[#This Row],[Category]],casesCPPM[[#This Row],[Brand]]&amp;" - Closer")))</f>
        <v>Von Duprin</v>
      </c>
      <c r="AQ18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8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18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189" s="27" t="str">
        <f>TEXT(casesCPPM[[#This Row],[Created On]],"yyyy / mm")</f>
        <v>2026 / 02</v>
      </c>
      <c r="AU189" s="27" t="str">
        <f>casesCPPM[[#This Row],[Interaction Type]]</f>
        <v>Return / Replace / Scrap</v>
      </c>
      <c r="AV18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9" s="27" t="str" cm="1">
        <f t="array" ref="AW189">IF(NOT(ISERROR(FIND("Reader",casesCPPM[[#This Row],[Series4]]))),"Reader",IF(SUMPRODUCT(--ISNUMBER(SEARCH({"card","credential","ibutton"},casesCPPM[[#This Row],[Series4]])))&gt;0,"Card","Unknown"))</f>
        <v>Unknown</v>
      </c>
    </row>
    <row r="190" spans="1:49" hidden="1" x14ac:dyDescent="0.25">
      <c r="A190" s="26">
        <v>46078.755243055602</v>
      </c>
      <c r="B190" s="27" t="s">
        <v>2509</v>
      </c>
      <c r="C190" s="27" t="s">
        <v>87</v>
      </c>
      <c r="D190" s="27" t="s">
        <v>88</v>
      </c>
      <c r="E190" s="27" t="s">
        <v>89</v>
      </c>
      <c r="F190" s="27"/>
      <c r="G190" s="27" t="s">
        <v>90</v>
      </c>
      <c r="H190" s="27" t="s">
        <v>23</v>
      </c>
      <c r="I190" s="27" t="s">
        <v>91</v>
      </c>
      <c r="J190" s="27" t="s">
        <v>251</v>
      </c>
      <c r="K190" s="27" t="s">
        <v>33</v>
      </c>
      <c r="L190" s="27" t="s">
        <v>2510</v>
      </c>
      <c r="M190" s="27" t="s">
        <v>127</v>
      </c>
      <c r="N190" s="28" t="s">
        <v>2511</v>
      </c>
      <c r="O190" s="27" t="s">
        <v>2512</v>
      </c>
      <c r="P190" s="27" t="s">
        <v>2513</v>
      </c>
      <c r="Q190" s="28">
        <v>17</v>
      </c>
      <c r="R190" s="27" t="s">
        <v>23</v>
      </c>
      <c r="S190" s="27" t="s">
        <v>91</v>
      </c>
      <c r="T190" s="27" t="s">
        <v>251</v>
      </c>
      <c r="U190" s="27" t="s">
        <v>33</v>
      </c>
      <c r="V190" s="27">
        <v>1</v>
      </c>
      <c r="W190" s="27" t="s">
        <v>98</v>
      </c>
      <c r="X190" s="27" t="s">
        <v>544</v>
      </c>
      <c r="Y190" s="27" t="s">
        <v>545</v>
      </c>
      <c r="Z190" s="27" t="s">
        <v>101</v>
      </c>
      <c r="AA190" s="27"/>
      <c r="AB190" s="27" t="s">
        <v>2516</v>
      </c>
      <c r="AC190" s="28" t="s">
        <v>1841</v>
      </c>
      <c r="AD190" s="27"/>
      <c r="AE190" s="37"/>
      <c r="AF190" s="37">
        <v>45742.833333333299</v>
      </c>
      <c r="AG190" s="37"/>
      <c r="AH190" s="27"/>
      <c r="AI190" s="27" t="s">
        <v>104</v>
      </c>
      <c r="AJ190" s="27" t="s">
        <v>105</v>
      </c>
      <c r="AK190" s="27" t="s">
        <v>106</v>
      </c>
      <c r="AL190" s="27" t="s">
        <v>877</v>
      </c>
      <c r="AM190" s="27" t="s">
        <v>108</v>
      </c>
      <c r="AN190" s="37">
        <f>MIN(casesCPPM[[#This Row],[Manufacture Date]:[Installation Date]])</f>
        <v>45742.833333333299</v>
      </c>
      <c r="AO190" s="27">
        <f>IF(AND((casesCPPM[[#This Row],[Created On]]-casesCPPM[[#This Row],[Oldest Date]])&gt;90,casesCPPM[[#This Row],[Oldest Date]]&lt;&gt;""),0,casesCPPM[[#This Row],[Quantity]])</f>
        <v>0</v>
      </c>
      <c r="AP190" s="27" t="str">
        <f>IF(casesCPPM[[#This Row],[Brand]]="","",IF(casesCPPM[[#This Row],[Brand]]&lt;&gt;"Falcon",casesCPPM[[#This Row],[Brand]],IF(casesCPPM[[#This Row],[Category]]&lt;&gt;"Dctl",casesCPPM[[#This Row],[Brand]]&amp;" - "&amp;casesCPPM[[#This Row],[Category]],casesCPPM[[#This Row],[Brand]]&amp;" - Closer")))</f>
        <v>Von Duprin</v>
      </c>
      <c r="AQ19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9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19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190" s="27" t="str">
        <f>TEXT(casesCPPM[[#This Row],[Created On]],"yyyy / mm")</f>
        <v>2026 / 02</v>
      </c>
      <c r="AU190" s="27" t="str">
        <f>casesCPPM[[#This Row],[Interaction Type]]</f>
        <v>Return / Replace / Scrap</v>
      </c>
      <c r="AV19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0" s="27" t="str" cm="1">
        <f t="array" ref="AW190">IF(NOT(ISERROR(FIND("Reader",casesCPPM[[#This Row],[Series4]]))),"Reader",IF(SUMPRODUCT(--ISNUMBER(SEARCH({"card","credential","ibutton"},casesCPPM[[#This Row],[Series4]])))&gt;0,"Card","Unknown"))</f>
        <v>Unknown</v>
      </c>
    </row>
    <row r="191" spans="1:49" hidden="1" x14ac:dyDescent="0.25">
      <c r="A191" s="26">
        <v>46079.5770486111</v>
      </c>
      <c r="B191" s="27" t="s">
        <v>2529</v>
      </c>
      <c r="C191" s="27" t="s">
        <v>87</v>
      </c>
      <c r="D191" s="27" t="s">
        <v>88</v>
      </c>
      <c r="E191" s="27" t="s">
        <v>110</v>
      </c>
      <c r="F191" s="27"/>
      <c r="G191" s="27"/>
      <c r="H191" s="27" t="s">
        <v>12</v>
      </c>
      <c r="I191" s="27" t="s">
        <v>111</v>
      </c>
      <c r="J191" s="27" t="s">
        <v>1112</v>
      </c>
      <c r="K191" s="27" t="s">
        <v>33</v>
      </c>
      <c r="L191" s="27" t="s">
        <v>2530</v>
      </c>
      <c r="M191" s="27" t="s">
        <v>2531</v>
      </c>
      <c r="N191" s="28" t="s">
        <v>2532</v>
      </c>
      <c r="O191" s="27" t="s">
        <v>2533</v>
      </c>
      <c r="P191" s="27" t="s">
        <v>2534</v>
      </c>
      <c r="Q191" s="28">
        <v>4</v>
      </c>
      <c r="R191" s="27" t="s">
        <v>12</v>
      </c>
      <c r="S191" s="27" t="s">
        <v>111</v>
      </c>
      <c r="T191" s="27" t="s">
        <v>1112</v>
      </c>
      <c r="U191" s="27" t="s">
        <v>33</v>
      </c>
      <c r="V191" s="27">
        <v>1</v>
      </c>
      <c r="W191" s="27" t="s">
        <v>155</v>
      </c>
      <c r="X191" s="27" t="s">
        <v>156</v>
      </c>
      <c r="Y191" s="27"/>
      <c r="Z191" s="27" t="s">
        <v>101</v>
      </c>
      <c r="AA191" s="27"/>
      <c r="AB191" s="27" t="s">
        <v>2535</v>
      </c>
      <c r="AC191" s="28"/>
      <c r="AD191" s="27"/>
      <c r="AE191" s="37"/>
      <c r="AF191" s="37">
        <v>46075.791666666701</v>
      </c>
      <c r="AG191" s="37"/>
      <c r="AH191" s="27"/>
      <c r="AI191" s="27" t="s">
        <v>104</v>
      </c>
      <c r="AJ191" s="27" t="s">
        <v>105</v>
      </c>
      <c r="AK191" s="27" t="s">
        <v>106</v>
      </c>
      <c r="AL191" s="27" t="s">
        <v>122</v>
      </c>
      <c r="AM191" s="27" t="s">
        <v>108</v>
      </c>
      <c r="AN191" s="37">
        <f>MIN(casesCPPM[[#This Row],[Manufacture Date]:[Installation Date]])</f>
        <v>46075.791666666701</v>
      </c>
      <c r="AO191" s="27">
        <f>IF(AND((casesCPPM[[#This Row],[Created On]]-casesCPPM[[#This Row],[Oldest Date]])&gt;90,casesCPPM[[#This Row],[Oldest Date]]&lt;&gt;""),0,casesCPPM[[#This Row],[Quantity]])</f>
        <v>1</v>
      </c>
      <c r="AP191" s="27" t="str">
        <f>IF(casesCPPM[[#This Row],[Brand]]="","",IF(casesCPPM[[#This Row],[Brand]]&lt;&gt;"Falcon",casesCPPM[[#This Row],[Brand]],IF(casesCPPM[[#This Row],[Category]]&lt;&gt;"Dctl",casesCPPM[[#This Row],[Brand]]&amp;" - "&amp;casesCPPM[[#This Row],[Category]],casesCPPM[[#This Row],[Brand]]&amp;" - Closer")))</f>
        <v>Ives / Gj Commercial</v>
      </c>
      <c r="AQ19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9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9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1" s="27" t="str">
        <f>TEXT(casesCPPM[[#This Row],[Created On]],"yyyy / mm")</f>
        <v>2026 / 02</v>
      </c>
      <c r="AU191" s="27" t="str">
        <f>casesCPPM[[#This Row],[Interaction Type]]</f>
        <v>Return / Replace / Scrap</v>
      </c>
      <c r="AV19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1" s="27" t="str" cm="1">
        <f t="array" ref="AW191">IF(NOT(ISERROR(FIND("Reader",casesCPPM[[#This Row],[Series4]]))),"Reader",IF(SUMPRODUCT(--ISNUMBER(SEARCH({"card","credential","ibutton"},casesCPPM[[#This Row],[Series4]])))&gt;0,"Card","Unknown"))</f>
        <v>Unknown</v>
      </c>
    </row>
    <row r="192" spans="1:49" hidden="1" x14ac:dyDescent="0.25">
      <c r="A192" s="26">
        <v>46079.656076388899</v>
      </c>
      <c r="B192" s="27" t="s">
        <v>2536</v>
      </c>
      <c r="C192" s="27" t="s">
        <v>87</v>
      </c>
      <c r="D192" s="27" t="s">
        <v>88</v>
      </c>
      <c r="E192" s="27" t="s">
        <v>110</v>
      </c>
      <c r="F192" s="27"/>
      <c r="G192" s="27"/>
      <c r="H192" s="27" t="s">
        <v>24</v>
      </c>
      <c r="I192" s="27" t="s">
        <v>111</v>
      </c>
      <c r="J192" s="27" t="s">
        <v>224</v>
      </c>
      <c r="K192" s="27" t="s">
        <v>33</v>
      </c>
      <c r="L192" s="27" t="s">
        <v>2537</v>
      </c>
      <c r="M192" s="27" t="s">
        <v>1736</v>
      </c>
      <c r="N192" s="28" t="s">
        <v>2538</v>
      </c>
      <c r="O192" s="27" t="s">
        <v>2539</v>
      </c>
      <c r="P192" s="27" t="s">
        <v>2540</v>
      </c>
      <c r="Q192" s="28">
        <v>15</v>
      </c>
      <c r="R192" s="27" t="s">
        <v>24</v>
      </c>
      <c r="S192" s="27" t="s">
        <v>111</v>
      </c>
      <c r="T192" s="27" t="s">
        <v>224</v>
      </c>
      <c r="U192" s="27" t="s">
        <v>33</v>
      </c>
      <c r="V192" s="27">
        <v>2</v>
      </c>
      <c r="W192" s="27" t="s">
        <v>155</v>
      </c>
      <c r="X192" s="27" t="s">
        <v>156</v>
      </c>
      <c r="Y192" s="27"/>
      <c r="Z192" s="27" t="s">
        <v>101</v>
      </c>
      <c r="AA192" s="27"/>
      <c r="AB192" s="27" t="s">
        <v>2541</v>
      </c>
      <c r="AC192" s="28"/>
      <c r="AD192" s="27"/>
      <c r="AE192" s="37"/>
      <c r="AF192" s="37">
        <v>46054.791666666701</v>
      </c>
      <c r="AG192" s="37"/>
      <c r="AH192" s="27"/>
      <c r="AI192" s="27" t="s">
        <v>104</v>
      </c>
      <c r="AJ192" s="27" t="s">
        <v>105</v>
      </c>
      <c r="AK192" s="27" t="s">
        <v>356</v>
      </c>
      <c r="AL192" s="27" t="s">
        <v>122</v>
      </c>
      <c r="AM192" s="27" t="s">
        <v>108</v>
      </c>
      <c r="AN192" s="37">
        <f>MIN(casesCPPM[[#This Row],[Manufacture Date]:[Installation Date]])</f>
        <v>46054.791666666701</v>
      </c>
      <c r="AO192" s="27">
        <f>IF(AND((casesCPPM[[#This Row],[Created On]]-casesCPPM[[#This Row],[Oldest Date]])&gt;90,casesCPPM[[#This Row],[Oldest Date]]&lt;&gt;""),0,casesCPPM[[#This Row],[Quantity]])</f>
        <v>2</v>
      </c>
      <c r="AP192" s="27" t="str">
        <f>IF(casesCPPM[[#This Row],[Brand]]="","",IF(casesCPPM[[#This Row],[Brand]]&lt;&gt;"Falcon",casesCPPM[[#This Row],[Brand]],IF(casesCPPM[[#This Row],[Category]]&lt;&gt;"Dctl",casesCPPM[[#This Row],[Brand]]&amp;" - "&amp;casesCPPM[[#This Row],[Category]],casesCPPM[[#This Row],[Brand]]&amp;" - Closer")))</f>
        <v>Zero</v>
      </c>
      <c r="AQ19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9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9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2" s="27" t="str">
        <f>TEXT(casesCPPM[[#This Row],[Created On]],"yyyy / mm")</f>
        <v>2026 / 02</v>
      </c>
      <c r="AU192" s="27" t="str">
        <f>casesCPPM[[#This Row],[Interaction Type]]</f>
        <v>Return / Replace / Scrap</v>
      </c>
      <c r="AV19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2" s="27" t="str" cm="1">
        <f t="array" ref="AW192">IF(NOT(ISERROR(FIND("Reader",casesCPPM[[#This Row],[Series4]]))),"Reader",IF(SUMPRODUCT(--ISNUMBER(SEARCH({"card","credential","ibutton"},casesCPPM[[#This Row],[Series4]])))&gt;0,"Card","Unknown"))</f>
        <v>Unknown</v>
      </c>
    </row>
    <row r="193" spans="1:49" hidden="1" x14ac:dyDescent="0.25">
      <c r="A193" s="26">
        <v>46080.443807870397</v>
      </c>
      <c r="B193" s="27" t="s">
        <v>2542</v>
      </c>
      <c r="C193" s="27" t="s">
        <v>87</v>
      </c>
      <c r="D193" s="27" t="s">
        <v>88</v>
      </c>
      <c r="E193" s="27" t="s">
        <v>89</v>
      </c>
      <c r="F193" s="27"/>
      <c r="G193" s="27" t="s">
        <v>90</v>
      </c>
      <c r="H193" s="27" t="s">
        <v>17</v>
      </c>
      <c r="I193" s="27" t="s">
        <v>148</v>
      </c>
      <c r="J193" s="27" t="s">
        <v>169</v>
      </c>
      <c r="K193" s="27" t="s">
        <v>31</v>
      </c>
      <c r="L193" s="27" t="s">
        <v>2543</v>
      </c>
      <c r="M193" s="27" t="s">
        <v>1166</v>
      </c>
      <c r="N193" s="28" t="s">
        <v>2544</v>
      </c>
      <c r="O193" s="27" t="s">
        <v>2545</v>
      </c>
      <c r="P193" s="27" t="s">
        <v>2546</v>
      </c>
      <c r="Q193" s="28"/>
      <c r="R193" s="27"/>
      <c r="S193" s="27"/>
      <c r="T193" s="27"/>
      <c r="U193" s="27"/>
      <c r="V193" s="27">
        <v>1</v>
      </c>
      <c r="W193" s="27" t="s">
        <v>378</v>
      </c>
      <c r="X193" s="27" t="s">
        <v>379</v>
      </c>
      <c r="Y193" s="27"/>
      <c r="Z193" s="27" t="s">
        <v>285</v>
      </c>
      <c r="AA193" s="27"/>
      <c r="AB193" s="27" t="s">
        <v>2547</v>
      </c>
      <c r="AC193" s="28"/>
      <c r="AD193" s="27"/>
      <c r="AE193" s="37"/>
      <c r="AF193" s="37">
        <v>46035.791666666701</v>
      </c>
      <c r="AG193" s="37"/>
      <c r="AH193" s="27"/>
      <c r="AI193" s="27"/>
      <c r="AJ193" s="27" t="s">
        <v>134</v>
      </c>
      <c r="AK193" s="27" t="s">
        <v>106</v>
      </c>
      <c r="AL193" s="27" t="s">
        <v>106</v>
      </c>
      <c r="AM193" s="27" t="s">
        <v>108</v>
      </c>
      <c r="AN193" s="37">
        <f>MIN(casesCPPM[[#This Row],[Manufacture Date]:[Installation Date]])</f>
        <v>46035.791666666701</v>
      </c>
      <c r="AO193" s="27">
        <f>IF(AND((casesCPPM[[#This Row],[Created On]]-casesCPPM[[#This Row],[Oldest Date]])&gt;90,casesCPPM[[#This Row],[Oldest Date]]&lt;&gt;""),0,casesCPPM[[#This Row],[Quantity]])</f>
        <v>1</v>
      </c>
      <c r="AP193" s="27" t="str">
        <f>IF(casesCPPM[[#This Row],[Brand]]="","",IF(casesCPPM[[#This Row],[Brand]]&lt;&gt;"Falcon",casesCPPM[[#This Row],[Brand]],IF(casesCPPM[[#This Row],[Category]]&lt;&gt;"Dctl",casesCPPM[[#This Row],[Brand]]&amp;" - "&amp;casesCPPM[[#This Row],[Category]],casesCPPM[[#This Row],[Brand]]&amp;" - Closer")))</f>
        <v>Schlage Commercial</v>
      </c>
      <c r="AQ19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19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19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3" s="27" t="str">
        <f>TEXT(casesCPPM[[#This Row],[Created On]],"yyyy / mm")</f>
        <v>2026 / 02</v>
      </c>
      <c r="AU193" s="27" t="str">
        <f>casesCPPM[[#This Row],[Interaction Type]]</f>
        <v>Return / Replace / Scrap</v>
      </c>
      <c r="AV19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3" s="27" t="str" cm="1">
        <f t="array" ref="AW193">IF(NOT(ISERROR(FIND("Reader",casesCPPM[[#This Row],[Series4]]))),"Reader",IF(SUMPRODUCT(--ISNUMBER(SEARCH({"card","credential","ibutton"},casesCPPM[[#This Row],[Series4]])))&gt;0,"Card","Unknown"))</f>
        <v>Unknown</v>
      </c>
    </row>
    <row r="194" spans="1:49" hidden="1" x14ac:dyDescent="0.25">
      <c r="A194" s="26">
        <v>46080.452372685198</v>
      </c>
      <c r="B194" s="27" t="s">
        <v>2548</v>
      </c>
      <c r="C194" s="27" t="s">
        <v>87</v>
      </c>
      <c r="D194" s="27" t="s">
        <v>88</v>
      </c>
      <c r="E194" s="27" t="s">
        <v>110</v>
      </c>
      <c r="F194" s="27"/>
      <c r="G194" s="27"/>
      <c r="H194" s="27" t="s">
        <v>23</v>
      </c>
      <c r="I194" s="27" t="s">
        <v>91</v>
      </c>
      <c r="J194" s="27" t="s">
        <v>1375</v>
      </c>
      <c r="K194" s="27" t="s">
        <v>33</v>
      </c>
      <c r="L194" s="27" t="s">
        <v>2549</v>
      </c>
      <c r="M194" s="27" t="s">
        <v>401</v>
      </c>
      <c r="N194" s="28" t="s">
        <v>2550</v>
      </c>
      <c r="O194" s="27" t="s">
        <v>2551</v>
      </c>
      <c r="P194" s="27" t="s">
        <v>2552</v>
      </c>
      <c r="Q194" s="28"/>
      <c r="R194" s="27" t="s">
        <v>23</v>
      </c>
      <c r="S194" s="27" t="s">
        <v>91</v>
      </c>
      <c r="T194" s="27" t="s">
        <v>1375</v>
      </c>
      <c r="U194" s="27" t="s">
        <v>33</v>
      </c>
      <c r="V194" s="27">
        <v>1</v>
      </c>
      <c r="W194" s="27" t="s">
        <v>119</v>
      </c>
      <c r="X194" s="27" t="s">
        <v>120</v>
      </c>
      <c r="Y194" s="27"/>
      <c r="Z194" s="27" t="s">
        <v>101</v>
      </c>
      <c r="AA194" s="27"/>
      <c r="AB194" s="27" t="s">
        <v>2553</v>
      </c>
      <c r="AC194" s="28"/>
      <c r="AD194" s="27"/>
      <c r="AE194" s="37"/>
      <c r="AF194" s="37">
        <v>46072</v>
      </c>
      <c r="AG194" s="37"/>
      <c r="AH194" s="27"/>
      <c r="AI194" s="27" t="s">
        <v>104</v>
      </c>
      <c r="AJ194" s="27" t="s">
        <v>134</v>
      </c>
      <c r="AK194" s="27" t="s">
        <v>258</v>
      </c>
      <c r="AL194" s="27" t="s">
        <v>258</v>
      </c>
      <c r="AM194" s="27" t="s">
        <v>108</v>
      </c>
      <c r="AN194" s="37">
        <f>MIN(casesCPPM[[#This Row],[Manufacture Date]:[Installation Date]])</f>
        <v>46072</v>
      </c>
      <c r="AO194" s="27">
        <f>IF(AND((casesCPPM[[#This Row],[Created On]]-casesCPPM[[#This Row],[Oldest Date]])&gt;90,casesCPPM[[#This Row],[Oldest Date]]&lt;&gt;""),0,casesCPPM[[#This Row],[Quantity]])</f>
        <v>1</v>
      </c>
      <c r="AP194" s="27" t="str">
        <f>IF(casesCPPM[[#This Row],[Brand]]="","",IF(casesCPPM[[#This Row],[Brand]]&lt;&gt;"Falcon",casesCPPM[[#This Row],[Brand]],IF(casesCPPM[[#This Row],[Category]]&lt;&gt;"Dctl",casesCPPM[[#This Row],[Brand]]&amp;" - "&amp;casesCPPM[[#This Row],[Category]],casesCPPM[[#This Row],[Brand]]&amp;" - Closer")))</f>
        <v>Von Duprin</v>
      </c>
      <c r="AQ19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9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19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4" s="27" t="str">
        <f>TEXT(casesCPPM[[#This Row],[Created On]],"yyyy / mm")</f>
        <v>2026 / 02</v>
      </c>
      <c r="AU194" s="27" t="str">
        <f>casesCPPM[[#This Row],[Interaction Type]]</f>
        <v>Return / Replace / Scrap</v>
      </c>
      <c r="AV19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4" s="27" t="str" cm="1">
        <f t="array" ref="AW194">IF(NOT(ISERROR(FIND("Reader",casesCPPM[[#This Row],[Series4]]))),"Reader",IF(SUMPRODUCT(--ISNUMBER(SEARCH({"card","credential","ibutton"},casesCPPM[[#This Row],[Series4]])))&gt;0,"Card","Unknown"))</f>
        <v>Unknown</v>
      </c>
    </row>
    <row r="195" spans="1:49" hidden="1" x14ac:dyDescent="0.25">
      <c r="A195" s="26">
        <v>46080.7132291667</v>
      </c>
      <c r="B195" s="27" t="s">
        <v>2567</v>
      </c>
      <c r="C195" s="27" t="s">
        <v>87</v>
      </c>
      <c r="D195" s="27" t="s">
        <v>88</v>
      </c>
      <c r="E195" s="27" t="s">
        <v>89</v>
      </c>
      <c r="F195" s="27"/>
      <c r="G195" s="27" t="s">
        <v>90</v>
      </c>
      <c r="H195" s="27" t="s">
        <v>23</v>
      </c>
      <c r="I195" s="27" t="s">
        <v>91</v>
      </c>
      <c r="J195" s="27" t="s">
        <v>92</v>
      </c>
      <c r="K195" s="27" t="s">
        <v>33</v>
      </c>
      <c r="L195" s="27" t="s">
        <v>2568</v>
      </c>
      <c r="M195" s="27" t="s">
        <v>127</v>
      </c>
      <c r="N195" s="28" t="s">
        <v>2569</v>
      </c>
      <c r="O195" s="27"/>
      <c r="P195" s="27"/>
      <c r="Q195" s="28"/>
      <c r="R195" s="27" t="s">
        <v>23</v>
      </c>
      <c r="S195" s="27" t="s">
        <v>91</v>
      </c>
      <c r="T195" s="27" t="s">
        <v>92</v>
      </c>
      <c r="U195" s="27" t="s">
        <v>33</v>
      </c>
      <c r="V195" s="27">
        <v>2</v>
      </c>
      <c r="W195" s="27" t="s">
        <v>98</v>
      </c>
      <c r="X195" s="27" t="s">
        <v>1070</v>
      </c>
      <c r="Y195" s="27"/>
      <c r="Z195" s="27" t="s">
        <v>101</v>
      </c>
      <c r="AA195" s="27"/>
      <c r="AB195" s="27"/>
      <c r="AC195" s="28" t="s">
        <v>2570</v>
      </c>
      <c r="AD195" s="27"/>
      <c r="AE195" s="37"/>
      <c r="AF195" s="37">
        <v>46063</v>
      </c>
      <c r="AG195" s="37"/>
      <c r="AH195" s="27"/>
      <c r="AI195" s="27" t="s">
        <v>178</v>
      </c>
      <c r="AJ195" s="27" t="s">
        <v>134</v>
      </c>
      <c r="AK195" s="27" t="s">
        <v>2571</v>
      </c>
      <c r="AL195" s="27" t="s">
        <v>2571</v>
      </c>
      <c r="AM195" s="27" t="s">
        <v>108</v>
      </c>
      <c r="AN195" s="37">
        <f>MIN(casesCPPM[[#This Row],[Manufacture Date]:[Installation Date]])</f>
        <v>46063</v>
      </c>
      <c r="AO195" s="27">
        <f>IF(AND((casesCPPM[[#This Row],[Created On]]-casesCPPM[[#This Row],[Oldest Date]])&gt;90,casesCPPM[[#This Row],[Oldest Date]]&lt;&gt;""),0,casesCPPM[[#This Row],[Quantity]])</f>
        <v>2</v>
      </c>
      <c r="AP195" s="27" t="str">
        <f>IF(casesCPPM[[#This Row],[Brand]]="","",IF(casesCPPM[[#This Row],[Brand]]&lt;&gt;"Falcon",casesCPPM[[#This Row],[Brand]],IF(casesCPPM[[#This Row],[Category]]&lt;&gt;"Dctl",casesCPPM[[#This Row],[Brand]]&amp;" - "&amp;casesCPPM[[#This Row],[Category]],casesCPPM[[#This Row],[Brand]]&amp;" - Closer")))</f>
        <v>Von Duprin</v>
      </c>
      <c r="AQ19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9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19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5" s="27" t="str">
        <f>TEXT(casesCPPM[[#This Row],[Created On]],"yyyy / mm")</f>
        <v>2026 / 02</v>
      </c>
      <c r="AU195" s="27" t="str">
        <f>casesCPPM[[#This Row],[Interaction Type]]</f>
        <v>Return / Replace / Scrap</v>
      </c>
      <c r="AV19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5" s="27" t="str" cm="1">
        <f t="array" ref="AW195">IF(NOT(ISERROR(FIND("Reader",casesCPPM[[#This Row],[Series4]]))),"Reader",IF(SUMPRODUCT(--ISNUMBER(SEARCH({"card","credential","ibutton"},casesCPPM[[#This Row],[Series4]])))&gt;0,"Card","Unknown"))</f>
        <v>Unknown</v>
      </c>
    </row>
    <row r="196" spans="1:49" hidden="1" x14ac:dyDescent="0.25">
      <c r="A196" s="26">
        <v>46076.462581018503</v>
      </c>
      <c r="B196" s="27" t="s">
        <v>2572</v>
      </c>
      <c r="C196" s="27" t="s">
        <v>87</v>
      </c>
      <c r="D196" s="27" t="s">
        <v>88</v>
      </c>
      <c r="E196" s="27" t="s">
        <v>89</v>
      </c>
      <c r="F196" s="27"/>
      <c r="G196" s="27" t="s">
        <v>90</v>
      </c>
      <c r="H196" s="27" t="s">
        <v>14</v>
      </c>
      <c r="I196" s="27" t="s">
        <v>182</v>
      </c>
      <c r="J196" s="27" t="s">
        <v>2573</v>
      </c>
      <c r="K196" s="27" t="s">
        <v>34</v>
      </c>
      <c r="L196" s="27" t="s">
        <v>2574</v>
      </c>
      <c r="M196" s="27" t="s">
        <v>2575</v>
      </c>
      <c r="N196" s="28" t="s">
        <v>2576</v>
      </c>
      <c r="O196" s="27" t="s">
        <v>2577</v>
      </c>
      <c r="P196" s="27"/>
      <c r="Q196" s="28"/>
      <c r="R196" s="27" t="s">
        <v>14</v>
      </c>
      <c r="S196" s="27" t="s">
        <v>182</v>
      </c>
      <c r="T196" s="27" t="s">
        <v>2573</v>
      </c>
      <c r="U196" s="27" t="s">
        <v>34</v>
      </c>
      <c r="V196" s="27">
        <v>1</v>
      </c>
      <c r="W196" s="27" t="s">
        <v>714</v>
      </c>
      <c r="X196" s="27" t="s">
        <v>2578</v>
      </c>
      <c r="Y196" s="27"/>
      <c r="Z196" s="27" t="s">
        <v>101</v>
      </c>
      <c r="AA196" s="27"/>
      <c r="AB196" s="27" t="s">
        <v>2579</v>
      </c>
      <c r="AC196" s="28" t="s">
        <v>2580</v>
      </c>
      <c r="AD196" s="27"/>
      <c r="AE196" s="37"/>
      <c r="AF196" s="37">
        <v>45831.833333333299</v>
      </c>
      <c r="AG196" s="37"/>
      <c r="AH196" s="27"/>
      <c r="AI196" s="27" t="s">
        <v>178</v>
      </c>
      <c r="AJ196" s="27" t="s">
        <v>134</v>
      </c>
      <c r="AK196" s="27" t="s">
        <v>735</v>
      </c>
      <c r="AL196" s="27" t="s">
        <v>192</v>
      </c>
      <c r="AM196" s="27" t="s">
        <v>108</v>
      </c>
      <c r="AN196" s="37">
        <f>MIN(casesCPPM[[#This Row],[Manufacture Date]:[Installation Date]])</f>
        <v>45831.833333333299</v>
      </c>
      <c r="AO196" s="27">
        <f>IF(AND((casesCPPM[[#This Row],[Created On]]-casesCPPM[[#This Row],[Oldest Date]])&gt;90,casesCPPM[[#This Row],[Oldest Date]]&lt;&gt;""),0,casesCPPM[[#This Row],[Quantity]])</f>
        <v>0</v>
      </c>
      <c r="AP196" s="27" t="str">
        <f>IF(casesCPPM[[#This Row],[Brand]]="","",IF(casesCPPM[[#This Row],[Brand]]&lt;&gt;"Falcon",casesCPPM[[#This Row],[Brand]],IF(casesCPPM[[#This Row],[Category]]&lt;&gt;"Dctl",casesCPPM[[#This Row],[Brand]]&amp;" - "&amp;casesCPPM[[#This Row],[Category]],casesCPPM[[#This Row],[Brand]]&amp;" - Closer")))</f>
        <v>Lcn</v>
      </c>
      <c r="AQ19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19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Programming</v>
      </c>
      <c r="AS19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6" s="27" t="str">
        <f>TEXT(casesCPPM[[#This Row],[Created On]],"yyyy / mm")</f>
        <v>2026 / 02</v>
      </c>
      <c r="AU196" s="27" t="str">
        <f>casesCPPM[[#This Row],[Interaction Type]]</f>
        <v>Return / Replace / Scrap</v>
      </c>
      <c r="AV19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6" s="27" t="str" cm="1">
        <f t="array" ref="AW196">IF(NOT(ISERROR(FIND("Reader",casesCPPM[[#This Row],[Series4]]))),"Reader",IF(SUMPRODUCT(--ISNUMBER(SEARCH({"card","credential","ibutton"},casesCPPM[[#This Row],[Series4]])))&gt;0,"Card","Unknown"))</f>
        <v>Unknown</v>
      </c>
    </row>
    <row r="197" spans="1:49" hidden="1" x14ac:dyDescent="0.25">
      <c r="A197" s="26">
        <v>46076.577928240702</v>
      </c>
      <c r="B197" s="27" t="s">
        <v>2581</v>
      </c>
      <c r="C197" s="27" t="s">
        <v>87</v>
      </c>
      <c r="D197" s="27" t="s">
        <v>88</v>
      </c>
      <c r="E197" s="27" t="s">
        <v>110</v>
      </c>
      <c r="F197" s="27"/>
      <c r="G197" s="27" t="s">
        <v>90</v>
      </c>
      <c r="H197" s="27" t="s">
        <v>22</v>
      </c>
      <c r="I197" s="27" t="s">
        <v>124</v>
      </c>
      <c r="J197" s="27" t="s">
        <v>125</v>
      </c>
      <c r="K197" s="27" t="s">
        <v>30</v>
      </c>
      <c r="L197" s="27" t="s">
        <v>2582</v>
      </c>
      <c r="M197" s="27" t="s">
        <v>261</v>
      </c>
      <c r="N197" s="28" t="s">
        <v>2583</v>
      </c>
      <c r="O197" s="27" t="s">
        <v>2584</v>
      </c>
      <c r="P197" s="27" t="s">
        <v>2585</v>
      </c>
      <c r="Q197" s="28">
        <v>10</v>
      </c>
      <c r="R197" s="27" t="s">
        <v>22</v>
      </c>
      <c r="S197" s="27" t="s">
        <v>124</v>
      </c>
      <c r="T197" s="27" t="s">
        <v>125</v>
      </c>
      <c r="U197" s="27" t="s">
        <v>30</v>
      </c>
      <c r="V197" s="27">
        <v>1</v>
      </c>
      <c r="W197" s="27" t="s">
        <v>811</v>
      </c>
      <c r="X197" s="27" t="s">
        <v>1499</v>
      </c>
      <c r="Y197" s="27"/>
      <c r="Z197" s="27" t="s">
        <v>101</v>
      </c>
      <c r="AA197" s="27"/>
      <c r="AB197" s="27" t="s">
        <v>2586</v>
      </c>
      <c r="AC197" s="28" t="s">
        <v>125</v>
      </c>
      <c r="AD197" s="27"/>
      <c r="AE197" s="37"/>
      <c r="AF197" s="37"/>
      <c r="AG197" s="37">
        <v>46077</v>
      </c>
      <c r="AH197" s="27"/>
      <c r="AI197" s="27" t="s">
        <v>104</v>
      </c>
      <c r="AJ197" s="27" t="s">
        <v>105</v>
      </c>
      <c r="AK197" s="27" t="s">
        <v>106</v>
      </c>
      <c r="AL197" s="27" t="s">
        <v>146</v>
      </c>
      <c r="AM197" s="27" t="s">
        <v>108</v>
      </c>
      <c r="AN197" s="37">
        <f>MIN(casesCPPM[[#This Row],[Manufacture Date]:[Installation Date]])</f>
        <v>46077</v>
      </c>
      <c r="AO197" s="27">
        <f>IF(AND((casesCPPM[[#This Row],[Created On]]-casesCPPM[[#This Row],[Oldest Date]])&gt;90,casesCPPM[[#This Row],[Oldest Date]]&lt;&gt;""),0,casesCPPM[[#This Row],[Quantity]])</f>
        <v>1</v>
      </c>
      <c r="AP197" s="27" t="str">
        <f>IF(casesCPPM[[#This Row],[Brand]]="","",IF(casesCPPM[[#This Row],[Brand]]&lt;&gt;"Falcon",casesCPPM[[#This Row],[Brand]],IF(casesCPPM[[#This Row],[Category]]&lt;&gt;"Dctl",casesCPPM[[#This Row],[Brand]]&amp;" - "&amp;casesCPPM[[#This Row],[Category]],casesCPPM[[#This Row],[Brand]]&amp;" - Closer")))</f>
        <v>Steelcraft</v>
      </c>
      <c r="AQ19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19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Hinge</v>
      </c>
      <c r="AS19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7" s="27" t="str">
        <f>TEXT(casesCPPM[[#This Row],[Created On]],"yyyy / mm")</f>
        <v>2026 / 02</v>
      </c>
      <c r="AU197" s="27" t="str">
        <f>casesCPPM[[#This Row],[Interaction Type]]</f>
        <v>Return / Replace / Scrap</v>
      </c>
      <c r="AV19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7" s="27" t="str" cm="1">
        <f t="array" ref="AW197">IF(NOT(ISERROR(FIND("Reader",casesCPPM[[#This Row],[Series4]]))),"Reader",IF(SUMPRODUCT(--ISNUMBER(SEARCH({"card","credential","ibutton"},casesCPPM[[#This Row],[Series4]])))&gt;0,"Card","Unknown"))</f>
        <v>Unknown</v>
      </c>
    </row>
    <row r="198" spans="1:49" hidden="1" x14ac:dyDescent="0.25">
      <c r="A198" s="26">
        <v>46076.623657407399</v>
      </c>
      <c r="B198" s="27" t="s">
        <v>2595</v>
      </c>
      <c r="C198" s="27" t="s">
        <v>87</v>
      </c>
      <c r="D198" s="27" t="s">
        <v>88</v>
      </c>
      <c r="E198" s="27" t="s">
        <v>110</v>
      </c>
      <c r="F198" s="27"/>
      <c r="G198" s="27"/>
      <c r="H198" s="27" t="s">
        <v>23</v>
      </c>
      <c r="I198" s="27" t="s">
        <v>91</v>
      </c>
      <c r="J198" s="27" t="s">
        <v>437</v>
      </c>
      <c r="K198" s="27" t="s">
        <v>33</v>
      </c>
      <c r="L198" s="27" t="s">
        <v>2596</v>
      </c>
      <c r="M198" s="27" t="s">
        <v>2597</v>
      </c>
      <c r="N198" s="28" t="s">
        <v>2598</v>
      </c>
      <c r="O198" s="27" t="s">
        <v>2599</v>
      </c>
      <c r="P198" s="27" t="s">
        <v>2600</v>
      </c>
      <c r="Q198" s="28">
        <v>2</v>
      </c>
      <c r="R198" s="27" t="s">
        <v>23</v>
      </c>
      <c r="S198" s="27" t="s">
        <v>91</v>
      </c>
      <c r="T198" s="27" t="s">
        <v>437</v>
      </c>
      <c r="U198" s="27" t="s">
        <v>33</v>
      </c>
      <c r="V198" s="27">
        <v>1</v>
      </c>
      <c r="W198" s="27" t="s">
        <v>155</v>
      </c>
      <c r="X198" s="27" t="s">
        <v>156</v>
      </c>
      <c r="Y198" s="27"/>
      <c r="Z198" s="27" t="s">
        <v>101</v>
      </c>
      <c r="AA198" s="27"/>
      <c r="AB198" s="27" t="s">
        <v>2601</v>
      </c>
      <c r="AC198" s="28" t="s">
        <v>103</v>
      </c>
      <c r="AD198" s="27"/>
      <c r="AE198" s="37"/>
      <c r="AF198" s="37">
        <v>46008.791666666701</v>
      </c>
      <c r="AG198" s="37"/>
      <c r="AH198" s="27"/>
      <c r="AI198" s="27" t="s">
        <v>178</v>
      </c>
      <c r="AJ198" s="27" t="s">
        <v>134</v>
      </c>
      <c r="AK198" s="27" t="s">
        <v>106</v>
      </c>
      <c r="AL198" s="27" t="s">
        <v>792</v>
      </c>
      <c r="AM198" s="27" t="s">
        <v>108</v>
      </c>
      <c r="AN198" s="37">
        <f>MIN(casesCPPM[[#This Row],[Manufacture Date]:[Installation Date]])</f>
        <v>46008.791666666701</v>
      </c>
      <c r="AO198" s="27">
        <f>IF(AND((casesCPPM[[#This Row],[Created On]]-casesCPPM[[#This Row],[Oldest Date]])&gt;90,casesCPPM[[#This Row],[Oldest Date]]&lt;&gt;""),0,casesCPPM[[#This Row],[Quantity]])</f>
        <v>1</v>
      </c>
      <c r="AP198" s="27" t="str">
        <f>IF(casesCPPM[[#This Row],[Brand]]="","",IF(casesCPPM[[#This Row],[Brand]]&lt;&gt;"Falcon",casesCPPM[[#This Row],[Brand]],IF(casesCPPM[[#This Row],[Category]]&lt;&gt;"Dctl",casesCPPM[[#This Row],[Brand]]&amp;" - "&amp;casesCPPM[[#This Row],[Category]],casesCPPM[[#This Row],[Brand]]&amp;" - Closer")))</f>
        <v>Von Duprin</v>
      </c>
      <c r="AQ19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9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9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8" s="27" t="str">
        <f>TEXT(casesCPPM[[#This Row],[Created On]],"yyyy / mm")</f>
        <v>2026 / 02</v>
      </c>
      <c r="AU198" s="27" t="str">
        <f>casesCPPM[[#This Row],[Interaction Type]]</f>
        <v>Return / Replace / Scrap</v>
      </c>
      <c r="AV19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8" s="27" t="str" cm="1">
        <f t="array" ref="AW198">IF(NOT(ISERROR(FIND("Reader",casesCPPM[[#This Row],[Series4]]))),"Reader",IF(SUMPRODUCT(--ISNUMBER(SEARCH({"card","credential","ibutton"},casesCPPM[[#This Row],[Series4]])))&gt;0,"Card","Unknown"))</f>
        <v>Unknown</v>
      </c>
    </row>
    <row r="199" spans="1:49" hidden="1" x14ac:dyDescent="0.25">
      <c r="A199" s="26">
        <v>46077.496087963002</v>
      </c>
      <c r="B199" s="27" t="s">
        <v>2602</v>
      </c>
      <c r="C199" s="27" t="s">
        <v>87</v>
      </c>
      <c r="D199" s="27" t="s">
        <v>88</v>
      </c>
      <c r="E199" s="27" t="s">
        <v>110</v>
      </c>
      <c r="F199" s="27"/>
      <c r="G199" s="27"/>
      <c r="H199" s="27" t="s">
        <v>17</v>
      </c>
      <c r="I199" s="27" t="s">
        <v>148</v>
      </c>
      <c r="J199" s="27" t="s">
        <v>161</v>
      </c>
      <c r="K199" s="27" t="s">
        <v>35</v>
      </c>
      <c r="L199" s="27" t="s">
        <v>2603</v>
      </c>
      <c r="M199" s="27" t="s">
        <v>2604</v>
      </c>
      <c r="N199" s="28" t="s">
        <v>2605</v>
      </c>
      <c r="O199" s="27" t="s">
        <v>2606</v>
      </c>
      <c r="P199" s="27" t="s">
        <v>2607</v>
      </c>
      <c r="Q199" s="28">
        <v>13</v>
      </c>
      <c r="R199" s="27" t="s">
        <v>17</v>
      </c>
      <c r="S199" s="27" t="s">
        <v>148</v>
      </c>
      <c r="T199" s="27" t="s">
        <v>169</v>
      </c>
      <c r="U199" s="27" t="s">
        <v>35</v>
      </c>
      <c r="V199" s="27">
        <v>20</v>
      </c>
      <c r="W199" s="27" t="s">
        <v>119</v>
      </c>
      <c r="X199" s="27" t="s">
        <v>570</v>
      </c>
      <c r="Y199" s="27"/>
      <c r="Z199" s="27" t="s">
        <v>101</v>
      </c>
      <c r="AA199" s="27"/>
      <c r="AB199" s="27" t="s">
        <v>1903</v>
      </c>
      <c r="AC199" s="28"/>
      <c r="AD199" s="27"/>
      <c r="AE199" s="37"/>
      <c r="AF199" s="37">
        <v>46068.791666666701</v>
      </c>
      <c r="AG199" s="37"/>
      <c r="AH199" s="27"/>
      <c r="AI199" s="27" t="s">
        <v>104</v>
      </c>
      <c r="AJ199" s="27" t="s">
        <v>105</v>
      </c>
      <c r="AK199" s="27" t="s">
        <v>106</v>
      </c>
      <c r="AL199" s="27" t="s">
        <v>270</v>
      </c>
      <c r="AM199" s="27" t="s">
        <v>108</v>
      </c>
      <c r="AN199" s="37">
        <f>MIN(casesCPPM[[#This Row],[Manufacture Date]:[Installation Date]])</f>
        <v>46068.791666666701</v>
      </c>
      <c r="AO199" s="27">
        <f>IF(AND((casesCPPM[[#This Row],[Created On]]-casesCPPM[[#This Row],[Oldest Date]])&gt;90,casesCPPM[[#This Row],[Oldest Date]]&lt;&gt;""),0,casesCPPM[[#This Row],[Quantity]])</f>
        <v>20</v>
      </c>
      <c r="AP199" s="27" t="str">
        <f>IF(casesCPPM[[#This Row],[Brand]]="","",IF(casesCPPM[[#This Row],[Brand]]&lt;&gt;"Falcon",casesCPPM[[#This Row],[Brand]],IF(casesCPPM[[#This Row],[Category]]&lt;&gt;"Dctl",casesCPPM[[#This Row],[Brand]]&amp;" - "&amp;casesCPPM[[#This Row],[Category]],casesCPPM[[#This Row],[Brand]]&amp;" - Closer")))</f>
        <v>Schlage Commercial</v>
      </c>
      <c r="AQ19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9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9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9" s="27" t="str">
        <f>TEXT(casesCPPM[[#This Row],[Created On]],"yyyy / mm")</f>
        <v>2026 / 02</v>
      </c>
      <c r="AU199" s="27" t="str">
        <f>casesCPPM[[#This Row],[Interaction Type]]</f>
        <v>Return / Replace / Scrap</v>
      </c>
      <c r="AV19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9" s="27" t="str" cm="1">
        <f t="array" ref="AW199">IF(NOT(ISERROR(FIND("Reader",casesCPPM[[#This Row],[Series4]]))),"Reader",IF(SUMPRODUCT(--ISNUMBER(SEARCH({"card","credential","ibutton"},casesCPPM[[#This Row],[Series4]])))&gt;0,"Card","Unknown"))</f>
        <v>Unknown</v>
      </c>
    </row>
    <row r="200" spans="1:49" hidden="1" x14ac:dyDescent="0.25">
      <c r="A200" s="26">
        <v>46077.506273148101</v>
      </c>
      <c r="B200" s="27" t="s">
        <v>2608</v>
      </c>
      <c r="C200" s="27" t="s">
        <v>87</v>
      </c>
      <c r="D200" s="27" t="s">
        <v>88</v>
      </c>
      <c r="E200" s="27" t="s">
        <v>110</v>
      </c>
      <c r="F200" s="27"/>
      <c r="G200" s="27"/>
      <c r="H200" s="27" t="s">
        <v>24</v>
      </c>
      <c r="I200" s="27" t="s">
        <v>111</v>
      </c>
      <c r="J200" s="27" t="s">
        <v>224</v>
      </c>
      <c r="K200" s="27" t="s">
        <v>33</v>
      </c>
      <c r="L200" s="27" t="s">
        <v>2609</v>
      </c>
      <c r="M200" s="27" t="s">
        <v>2610</v>
      </c>
      <c r="N200" s="28" t="s">
        <v>2611</v>
      </c>
      <c r="O200" s="27" t="s">
        <v>2612</v>
      </c>
      <c r="P200" s="27" t="s">
        <v>2613</v>
      </c>
      <c r="Q200" s="28">
        <v>5</v>
      </c>
      <c r="R200" s="27" t="s">
        <v>24</v>
      </c>
      <c r="S200" s="27" t="s">
        <v>111</v>
      </c>
      <c r="T200" s="27" t="s">
        <v>224</v>
      </c>
      <c r="U200" s="27" t="s">
        <v>33</v>
      </c>
      <c r="V200" s="27">
        <v>1</v>
      </c>
      <c r="W200" s="27" t="s">
        <v>155</v>
      </c>
      <c r="X200" s="27" t="s">
        <v>156</v>
      </c>
      <c r="Y200" s="27"/>
      <c r="Z200" s="27" t="s">
        <v>101</v>
      </c>
      <c r="AA200" s="27"/>
      <c r="AB200" s="27" t="s">
        <v>2614</v>
      </c>
      <c r="AC200" s="28"/>
      <c r="AD200" s="27"/>
      <c r="AE200" s="37"/>
      <c r="AF200" s="37">
        <v>46069.791666666701</v>
      </c>
      <c r="AG200" s="37"/>
      <c r="AH200" s="27"/>
      <c r="AI200" s="27" t="s">
        <v>104</v>
      </c>
      <c r="AJ200" s="27" t="s">
        <v>105</v>
      </c>
      <c r="AK200" s="27" t="s">
        <v>106</v>
      </c>
      <c r="AL200" s="27" t="s">
        <v>122</v>
      </c>
      <c r="AM200" s="27" t="s">
        <v>108</v>
      </c>
      <c r="AN200" s="37">
        <f>MIN(casesCPPM[[#This Row],[Manufacture Date]:[Installation Date]])</f>
        <v>46069.791666666701</v>
      </c>
      <c r="AO200" s="27">
        <f>IF(AND((casesCPPM[[#This Row],[Created On]]-casesCPPM[[#This Row],[Oldest Date]])&gt;90,casesCPPM[[#This Row],[Oldest Date]]&lt;&gt;""),0,casesCPPM[[#This Row],[Quantity]])</f>
        <v>1</v>
      </c>
      <c r="AP200" s="27" t="str">
        <f>IF(casesCPPM[[#This Row],[Brand]]="","",IF(casesCPPM[[#This Row],[Brand]]&lt;&gt;"Falcon",casesCPPM[[#This Row],[Brand]],IF(casesCPPM[[#This Row],[Category]]&lt;&gt;"Dctl",casesCPPM[[#This Row],[Brand]]&amp;" - "&amp;casesCPPM[[#This Row],[Category]],casesCPPM[[#This Row],[Brand]]&amp;" - Closer")))</f>
        <v>Zero</v>
      </c>
      <c r="AQ20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0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0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0" s="27" t="str">
        <f>TEXT(casesCPPM[[#This Row],[Created On]],"yyyy / mm")</f>
        <v>2026 / 02</v>
      </c>
      <c r="AU200" s="27" t="str">
        <f>casesCPPM[[#This Row],[Interaction Type]]</f>
        <v>Return / Replace / Scrap</v>
      </c>
      <c r="AV20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0" s="27" t="str" cm="1">
        <f t="array" ref="AW200">IF(NOT(ISERROR(FIND("Reader",casesCPPM[[#This Row],[Series4]]))),"Reader",IF(SUMPRODUCT(--ISNUMBER(SEARCH({"card","credential","ibutton"},casesCPPM[[#This Row],[Series4]])))&gt;0,"Card","Unknown"))</f>
        <v>Unknown</v>
      </c>
    </row>
    <row r="201" spans="1:49" hidden="1" x14ac:dyDescent="0.25">
      <c r="A201" s="26">
        <v>46078.613969907397</v>
      </c>
      <c r="B201" s="27" t="s">
        <v>2627</v>
      </c>
      <c r="C201" s="27" t="s">
        <v>87</v>
      </c>
      <c r="D201" s="27" t="s">
        <v>88</v>
      </c>
      <c r="E201" s="27" t="s">
        <v>110</v>
      </c>
      <c r="F201" s="27"/>
      <c r="G201" s="27"/>
      <c r="H201" s="27" t="s">
        <v>14</v>
      </c>
      <c r="I201" s="27" t="s">
        <v>182</v>
      </c>
      <c r="J201" s="27" t="s">
        <v>730</v>
      </c>
      <c r="K201" s="27" t="s">
        <v>34</v>
      </c>
      <c r="L201" s="27" t="s">
        <v>2628</v>
      </c>
      <c r="M201" s="27" t="s">
        <v>1221</v>
      </c>
      <c r="N201" s="28" t="s">
        <v>2629</v>
      </c>
      <c r="O201" s="27" t="s">
        <v>2630</v>
      </c>
      <c r="P201" s="27" t="s">
        <v>2629</v>
      </c>
      <c r="Q201" s="28">
        <v>1</v>
      </c>
      <c r="R201" s="27" t="s">
        <v>14</v>
      </c>
      <c r="S201" s="27" t="s">
        <v>182</v>
      </c>
      <c r="T201" s="27" t="s">
        <v>730</v>
      </c>
      <c r="U201" s="27" t="s">
        <v>34</v>
      </c>
      <c r="V201" s="27">
        <v>1</v>
      </c>
      <c r="W201" s="27" t="s">
        <v>155</v>
      </c>
      <c r="X201" s="27" t="s">
        <v>587</v>
      </c>
      <c r="Y201" s="27"/>
      <c r="Z201" s="27" t="s">
        <v>101</v>
      </c>
      <c r="AA201" s="27"/>
      <c r="AB201" s="27" t="s">
        <v>2631</v>
      </c>
      <c r="AC201" s="28" t="s">
        <v>1539</v>
      </c>
      <c r="AD201" s="27"/>
      <c r="AE201" s="37"/>
      <c r="AF201" s="37">
        <v>46072.791666666701</v>
      </c>
      <c r="AG201" s="37"/>
      <c r="AH201" s="27"/>
      <c r="AI201" s="27" t="s">
        <v>104</v>
      </c>
      <c r="AJ201" s="27" t="s">
        <v>105</v>
      </c>
      <c r="AK201" s="27" t="s">
        <v>106</v>
      </c>
      <c r="AL201" s="27" t="s">
        <v>695</v>
      </c>
      <c r="AM201" s="27" t="s">
        <v>108</v>
      </c>
      <c r="AN201" s="37">
        <f>MIN(casesCPPM[[#This Row],[Manufacture Date]:[Installation Date]])</f>
        <v>46072.791666666701</v>
      </c>
      <c r="AO201" s="27">
        <f>IF(AND((casesCPPM[[#This Row],[Created On]]-casesCPPM[[#This Row],[Oldest Date]])&gt;90,casesCPPM[[#This Row],[Oldest Date]]&lt;&gt;""),0,casesCPPM[[#This Row],[Quantity]])</f>
        <v>1</v>
      </c>
      <c r="AP201" s="27" t="str">
        <f>IF(casesCPPM[[#This Row],[Brand]]="","",IF(casesCPPM[[#This Row],[Brand]]&lt;&gt;"Falcon",casesCPPM[[#This Row],[Brand]],IF(casesCPPM[[#This Row],[Category]]&lt;&gt;"Dctl",casesCPPM[[#This Row],[Brand]]&amp;" - "&amp;casesCPPM[[#This Row],[Category]],casesCPPM[[#This Row],[Brand]]&amp;" - Closer")))</f>
        <v>Lcn</v>
      </c>
      <c r="AQ20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0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0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1" s="27" t="str">
        <f>TEXT(casesCPPM[[#This Row],[Created On]],"yyyy / mm")</f>
        <v>2026 / 02</v>
      </c>
      <c r="AU201" s="27" t="str">
        <f>casesCPPM[[#This Row],[Interaction Type]]</f>
        <v>Return / Replace / Scrap</v>
      </c>
      <c r="AV20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1" s="27" t="str" cm="1">
        <f t="array" ref="AW201">IF(NOT(ISERROR(FIND("Reader",casesCPPM[[#This Row],[Series4]]))),"Reader",IF(SUMPRODUCT(--ISNUMBER(SEARCH({"card","credential","ibutton"},casesCPPM[[#This Row],[Series4]])))&gt;0,"Card","Unknown"))</f>
        <v>Unknown</v>
      </c>
    </row>
    <row r="202" spans="1:49" hidden="1" x14ac:dyDescent="0.25">
      <c r="A202" s="26">
        <v>46076.428587962997</v>
      </c>
      <c r="B202" s="27" t="s">
        <v>2701</v>
      </c>
      <c r="C202" s="27" t="s">
        <v>87</v>
      </c>
      <c r="D202" s="27" t="s">
        <v>88</v>
      </c>
      <c r="E202" s="27" t="s">
        <v>110</v>
      </c>
      <c r="F202" s="27"/>
      <c r="G202" s="27"/>
      <c r="H202" s="27" t="s">
        <v>23</v>
      </c>
      <c r="I202" s="27" t="s">
        <v>91</v>
      </c>
      <c r="J202" s="27" t="s">
        <v>557</v>
      </c>
      <c r="K202" s="27" t="s">
        <v>33</v>
      </c>
      <c r="L202" s="27" t="s">
        <v>2702</v>
      </c>
      <c r="M202" s="27" t="s">
        <v>2703</v>
      </c>
      <c r="N202" s="28" t="s">
        <v>2704</v>
      </c>
      <c r="O202" s="27" t="s">
        <v>2705</v>
      </c>
      <c r="P202" s="27" t="s">
        <v>2706</v>
      </c>
      <c r="Q202" s="28">
        <v>1</v>
      </c>
      <c r="R202" s="27" t="s">
        <v>23</v>
      </c>
      <c r="S202" s="27" t="s">
        <v>91</v>
      </c>
      <c r="T202" s="27" t="s">
        <v>557</v>
      </c>
      <c r="U202" s="27" t="s">
        <v>33</v>
      </c>
      <c r="V202" s="27">
        <v>1</v>
      </c>
      <c r="W202" s="27" t="s">
        <v>119</v>
      </c>
      <c r="X202" s="27" t="s">
        <v>570</v>
      </c>
      <c r="Y202" s="27"/>
      <c r="Z202" s="27" t="s">
        <v>101</v>
      </c>
      <c r="AA202" s="27"/>
      <c r="AB202" s="27" t="s">
        <v>2707</v>
      </c>
      <c r="AC202" s="28"/>
      <c r="AD202" s="27"/>
      <c r="AE202" s="37"/>
      <c r="AF202" s="37">
        <v>46068.791666666701</v>
      </c>
      <c r="AG202" s="37"/>
      <c r="AH202" s="27"/>
      <c r="AI202" s="27" t="s">
        <v>104</v>
      </c>
      <c r="AJ202" s="27" t="s">
        <v>105</v>
      </c>
      <c r="AK202" s="27" t="s">
        <v>106</v>
      </c>
      <c r="AL202" s="27" t="s">
        <v>633</v>
      </c>
      <c r="AM202" s="27" t="s">
        <v>108</v>
      </c>
      <c r="AN202" s="37">
        <f>MIN(casesCPPM[[#This Row],[Manufacture Date]:[Installation Date]])</f>
        <v>46068.791666666701</v>
      </c>
      <c r="AO202" s="27">
        <f>IF(AND((casesCPPM[[#This Row],[Created On]]-casesCPPM[[#This Row],[Oldest Date]])&gt;90,casesCPPM[[#This Row],[Oldest Date]]&lt;&gt;""),0,casesCPPM[[#This Row],[Quantity]])</f>
        <v>1</v>
      </c>
      <c r="AP202" s="27" t="str">
        <f>IF(casesCPPM[[#This Row],[Brand]]="","",IF(casesCPPM[[#This Row],[Brand]]&lt;&gt;"Falcon",casesCPPM[[#This Row],[Brand]],IF(casesCPPM[[#This Row],[Category]]&lt;&gt;"Dctl",casesCPPM[[#This Row],[Brand]]&amp;" - "&amp;casesCPPM[[#This Row],[Category]],casesCPPM[[#This Row],[Brand]]&amp;" - Closer")))</f>
        <v>Von Duprin</v>
      </c>
      <c r="AQ20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0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20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2" s="27" t="str">
        <f>TEXT(casesCPPM[[#This Row],[Created On]],"yyyy / mm")</f>
        <v>2026 / 02</v>
      </c>
      <c r="AU202" s="27" t="str">
        <f>casesCPPM[[#This Row],[Interaction Type]]</f>
        <v>Return / Replace / Scrap</v>
      </c>
      <c r="AV20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2" s="27" t="str" cm="1">
        <f t="array" ref="AW202">IF(NOT(ISERROR(FIND("Reader",casesCPPM[[#This Row],[Series4]]))),"Reader",IF(SUMPRODUCT(--ISNUMBER(SEARCH({"card","credential","ibutton"},casesCPPM[[#This Row],[Series4]])))&gt;0,"Card","Unknown"))</f>
        <v>Unknown</v>
      </c>
    </row>
    <row r="203" spans="1:49" hidden="1" x14ac:dyDescent="0.25">
      <c r="A203" s="26">
        <v>46076.493136574099</v>
      </c>
      <c r="B203" s="27" t="s">
        <v>2708</v>
      </c>
      <c r="C203" s="27" t="s">
        <v>87</v>
      </c>
      <c r="D203" s="27" t="s">
        <v>88</v>
      </c>
      <c r="E203" s="27" t="s">
        <v>110</v>
      </c>
      <c r="F203" s="27"/>
      <c r="G203" s="27"/>
      <c r="H203" s="27" t="s">
        <v>12</v>
      </c>
      <c r="I203" s="27" t="s">
        <v>111</v>
      </c>
      <c r="J203" s="27" t="s">
        <v>350</v>
      </c>
      <c r="K203" s="27" t="s">
        <v>33</v>
      </c>
      <c r="L203" s="27" t="s">
        <v>2709</v>
      </c>
      <c r="M203" s="27" t="s">
        <v>2710</v>
      </c>
      <c r="N203" s="28" t="s">
        <v>2711</v>
      </c>
      <c r="O203" s="27" t="s">
        <v>2712</v>
      </c>
      <c r="P203" s="27" t="s">
        <v>2713</v>
      </c>
      <c r="Q203" s="28">
        <v>1</v>
      </c>
      <c r="R203" s="27" t="s">
        <v>12</v>
      </c>
      <c r="S203" s="27" t="s">
        <v>111</v>
      </c>
      <c r="T203" s="27" t="s">
        <v>350</v>
      </c>
      <c r="U203" s="27" t="s">
        <v>33</v>
      </c>
      <c r="V203" s="27">
        <v>2</v>
      </c>
      <c r="W203" s="27" t="s">
        <v>119</v>
      </c>
      <c r="X203" s="27" t="s">
        <v>120</v>
      </c>
      <c r="Y203" s="27"/>
      <c r="Z203" s="27" t="s">
        <v>101</v>
      </c>
      <c r="AA203" s="27"/>
      <c r="AB203" s="27" t="s">
        <v>2714</v>
      </c>
      <c r="AC203" s="28"/>
      <c r="AD203" s="27"/>
      <c r="AE203" s="37"/>
      <c r="AF203" s="37">
        <v>46070.791666666701</v>
      </c>
      <c r="AG203" s="37"/>
      <c r="AH203" s="27"/>
      <c r="AI203" s="27" t="s">
        <v>104</v>
      </c>
      <c r="AJ203" s="27" t="s">
        <v>105</v>
      </c>
      <c r="AK203" s="27" t="s">
        <v>106</v>
      </c>
      <c r="AL203" s="27" t="s">
        <v>122</v>
      </c>
      <c r="AM203" s="27" t="s">
        <v>108</v>
      </c>
      <c r="AN203" s="37">
        <f>MIN(casesCPPM[[#This Row],[Manufacture Date]:[Installation Date]])</f>
        <v>46070.791666666701</v>
      </c>
      <c r="AO203" s="27">
        <f>IF(AND((casesCPPM[[#This Row],[Created On]]-casesCPPM[[#This Row],[Oldest Date]])&gt;90,casesCPPM[[#This Row],[Oldest Date]]&lt;&gt;""),0,casesCPPM[[#This Row],[Quantity]])</f>
        <v>2</v>
      </c>
      <c r="AP203" s="27" t="str">
        <f>IF(casesCPPM[[#This Row],[Brand]]="","",IF(casesCPPM[[#This Row],[Brand]]&lt;&gt;"Falcon",casesCPPM[[#This Row],[Brand]],IF(casesCPPM[[#This Row],[Category]]&lt;&gt;"Dctl",casesCPPM[[#This Row],[Brand]]&amp;" - "&amp;casesCPPM[[#This Row],[Category]],casesCPPM[[#This Row],[Brand]]&amp;" - Closer")))</f>
        <v>Ives / Gj Commercial</v>
      </c>
      <c r="AQ20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0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20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3" s="27" t="str">
        <f>TEXT(casesCPPM[[#This Row],[Created On]],"yyyy / mm")</f>
        <v>2026 / 02</v>
      </c>
      <c r="AU203" s="27" t="str">
        <f>casesCPPM[[#This Row],[Interaction Type]]</f>
        <v>Return / Replace / Scrap</v>
      </c>
      <c r="AV20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3" s="27" t="str" cm="1">
        <f t="array" ref="AW203">IF(NOT(ISERROR(FIND("Reader",casesCPPM[[#This Row],[Series4]]))),"Reader",IF(SUMPRODUCT(--ISNUMBER(SEARCH({"card","credential","ibutton"},casesCPPM[[#This Row],[Series4]])))&gt;0,"Card","Unknown"))</f>
        <v>Unknown</v>
      </c>
    </row>
    <row r="204" spans="1:49" hidden="1" x14ac:dyDescent="0.25">
      <c r="A204" s="26">
        <v>46077.772303240701</v>
      </c>
      <c r="B204" s="27" t="s">
        <v>2723</v>
      </c>
      <c r="C204" s="27" t="s">
        <v>87</v>
      </c>
      <c r="D204" s="27" t="s">
        <v>88</v>
      </c>
      <c r="E204" s="27" t="s">
        <v>89</v>
      </c>
      <c r="F204" s="27"/>
      <c r="G204" s="27" t="s">
        <v>90</v>
      </c>
      <c r="H204" s="27" t="s">
        <v>14</v>
      </c>
      <c r="I204" s="27" t="s">
        <v>182</v>
      </c>
      <c r="J204" s="27" t="s">
        <v>1402</v>
      </c>
      <c r="K204" s="27" t="s">
        <v>34</v>
      </c>
      <c r="L204" s="27" t="s">
        <v>2724</v>
      </c>
      <c r="M204" s="27" t="s">
        <v>1116</v>
      </c>
      <c r="N204" s="28" t="s">
        <v>2725</v>
      </c>
      <c r="O204" s="27" t="s">
        <v>2726</v>
      </c>
      <c r="P204" s="27" t="s">
        <v>2725</v>
      </c>
      <c r="Q204" s="28">
        <v>3</v>
      </c>
      <c r="R204" s="27" t="s">
        <v>14</v>
      </c>
      <c r="S204" s="27" t="s">
        <v>182</v>
      </c>
      <c r="T204" s="27" t="s">
        <v>1402</v>
      </c>
      <c r="U204" s="27" t="s">
        <v>34</v>
      </c>
      <c r="V204" s="27">
        <v>1</v>
      </c>
      <c r="W204" s="27" t="s">
        <v>714</v>
      </c>
      <c r="X204" s="27" t="s">
        <v>2727</v>
      </c>
      <c r="Y204" s="27"/>
      <c r="Z204" s="27" t="s">
        <v>101</v>
      </c>
      <c r="AA204" s="27"/>
      <c r="AB204" s="27" t="s">
        <v>2728</v>
      </c>
      <c r="AC204" s="28" t="s">
        <v>1515</v>
      </c>
      <c r="AD204" s="27"/>
      <c r="AE204" s="37"/>
      <c r="AF204" s="37">
        <v>45942.833333333299</v>
      </c>
      <c r="AG204" s="37"/>
      <c r="AH204" s="27"/>
      <c r="AI204" s="27" t="s">
        <v>104</v>
      </c>
      <c r="AJ204" s="27" t="s">
        <v>105</v>
      </c>
      <c r="AK204" s="27" t="s">
        <v>106</v>
      </c>
      <c r="AL204" s="27" t="s">
        <v>695</v>
      </c>
      <c r="AM204" s="27" t="s">
        <v>108</v>
      </c>
      <c r="AN204" s="37">
        <f>MIN(casesCPPM[[#This Row],[Manufacture Date]:[Installation Date]])</f>
        <v>45942.833333333299</v>
      </c>
      <c r="AO204" s="27">
        <f>IF(AND((casesCPPM[[#This Row],[Created On]]-casesCPPM[[#This Row],[Oldest Date]])&gt;90,casesCPPM[[#This Row],[Oldest Date]]&lt;&gt;""),0,casesCPPM[[#This Row],[Quantity]])</f>
        <v>0</v>
      </c>
      <c r="AP204" s="27" t="str">
        <f>IF(casesCPPM[[#This Row],[Brand]]="","",IF(casesCPPM[[#This Row],[Brand]]&lt;&gt;"Falcon",casesCPPM[[#This Row],[Brand]],IF(casesCPPM[[#This Row],[Category]]&lt;&gt;"Dctl",casesCPPM[[#This Row],[Brand]]&amp;" - "&amp;casesCPPM[[#This Row],[Category]],casesCPPM[[#This Row],[Brand]]&amp;" - Closer")))</f>
        <v>Lcn</v>
      </c>
      <c r="AQ20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20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 Broken Arm</v>
      </c>
      <c r="AS20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4" s="27" t="str">
        <f>TEXT(casesCPPM[[#This Row],[Created On]],"yyyy / mm")</f>
        <v>2026 / 02</v>
      </c>
      <c r="AU204" s="27" t="str">
        <f>casesCPPM[[#This Row],[Interaction Type]]</f>
        <v>Return / Replace / Scrap</v>
      </c>
      <c r="AV20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4" s="27" t="str" cm="1">
        <f t="array" ref="AW204">IF(NOT(ISERROR(FIND("Reader",casesCPPM[[#This Row],[Series4]]))),"Reader",IF(SUMPRODUCT(--ISNUMBER(SEARCH({"card","credential","ibutton"},casesCPPM[[#This Row],[Series4]])))&gt;0,"Card","Unknown"))</f>
        <v>Unknown</v>
      </c>
    </row>
    <row r="205" spans="1:49" hidden="1" x14ac:dyDescent="0.25">
      <c r="A205" s="26">
        <v>46077.779351851903</v>
      </c>
      <c r="B205" s="27" t="s">
        <v>2729</v>
      </c>
      <c r="C205" s="27" t="s">
        <v>87</v>
      </c>
      <c r="D205" s="27" t="s">
        <v>88</v>
      </c>
      <c r="E205" s="27" t="s">
        <v>110</v>
      </c>
      <c r="F205" s="27"/>
      <c r="G205" s="27"/>
      <c r="H205" s="27" t="s">
        <v>24</v>
      </c>
      <c r="I205" s="27" t="s">
        <v>111</v>
      </c>
      <c r="J205" s="27" t="s">
        <v>224</v>
      </c>
      <c r="K205" s="27" t="s">
        <v>33</v>
      </c>
      <c r="L205" s="27" t="s">
        <v>2730</v>
      </c>
      <c r="M205" s="27" t="s">
        <v>94</v>
      </c>
      <c r="N205" s="28" t="s">
        <v>2731</v>
      </c>
      <c r="O205" s="27" t="s">
        <v>2732</v>
      </c>
      <c r="P205" s="27" t="s">
        <v>2733</v>
      </c>
      <c r="Q205" s="28">
        <v>23</v>
      </c>
      <c r="R205" s="27" t="s">
        <v>24</v>
      </c>
      <c r="S205" s="27" t="s">
        <v>111</v>
      </c>
      <c r="T205" s="27" t="s">
        <v>224</v>
      </c>
      <c r="U205" s="27" t="s">
        <v>33</v>
      </c>
      <c r="V205" s="27">
        <v>2</v>
      </c>
      <c r="W205" s="27" t="s">
        <v>155</v>
      </c>
      <c r="X205" s="27" t="s">
        <v>156</v>
      </c>
      <c r="Y205" s="27"/>
      <c r="Z205" s="27" t="s">
        <v>101</v>
      </c>
      <c r="AA205" s="27"/>
      <c r="AB205" s="27" t="s">
        <v>2734</v>
      </c>
      <c r="AC205" s="28"/>
      <c r="AD205" s="27"/>
      <c r="AE205" s="37"/>
      <c r="AF205" s="37">
        <v>46064.791666666701</v>
      </c>
      <c r="AG205" s="37"/>
      <c r="AH205" s="27"/>
      <c r="AI205" s="27" t="s">
        <v>104</v>
      </c>
      <c r="AJ205" s="27" t="s">
        <v>105</v>
      </c>
      <c r="AK205" s="27" t="s">
        <v>106</v>
      </c>
      <c r="AL205" s="27" t="s">
        <v>877</v>
      </c>
      <c r="AM205" s="27" t="s">
        <v>108</v>
      </c>
      <c r="AN205" s="37">
        <f>MIN(casesCPPM[[#This Row],[Manufacture Date]:[Installation Date]])</f>
        <v>46064.791666666701</v>
      </c>
      <c r="AO205" s="27">
        <f>IF(AND((casesCPPM[[#This Row],[Created On]]-casesCPPM[[#This Row],[Oldest Date]])&gt;90,casesCPPM[[#This Row],[Oldest Date]]&lt;&gt;""),0,casesCPPM[[#This Row],[Quantity]])</f>
        <v>2</v>
      </c>
      <c r="AP205" s="27" t="str">
        <f>IF(casesCPPM[[#This Row],[Brand]]="","",IF(casesCPPM[[#This Row],[Brand]]&lt;&gt;"Falcon",casesCPPM[[#This Row],[Brand]],IF(casesCPPM[[#This Row],[Category]]&lt;&gt;"Dctl",casesCPPM[[#This Row],[Brand]]&amp;" - "&amp;casesCPPM[[#This Row],[Category]],casesCPPM[[#This Row],[Brand]]&amp;" - Closer")))</f>
        <v>Zero</v>
      </c>
      <c r="AQ20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0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0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5" s="27" t="str">
        <f>TEXT(casesCPPM[[#This Row],[Created On]],"yyyy / mm")</f>
        <v>2026 / 02</v>
      </c>
      <c r="AU205" s="27" t="str">
        <f>casesCPPM[[#This Row],[Interaction Type]]</f>
        <v>Return / Replace / Scrap</v>
      </c>
      <c r="AV20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5" s="27" t="str" cm="1">
        <f t="array" ref="AW205">IF(NOT(ISERROR(FIND("Reader",casesCPPM[[#This Row],[Series4]]))),"Reader",IF(SUMPRODUCT(--ISNUMBER(SEARCH({"card","credential","ibutton"},casesCPPM[[#This Row],[Series4]])))&gt;0,"Card","Unknown"))</f>
        <v>Unknown</v>
      </c>
    </row>
    <row r="206" spans="1:49" hidden="1" x14ac:dyDescent="0.25">
      <c r="A206" s="26">
        <v>46077.7805324074</v>
      </c>
      <c r="B206" s="27" t="s">
        <v>2735</v>
      </c>
      <c r="C206" s="27" t="s">
        <v>87</v>
      </c>
      <c r="D206" s="27" t="s">
        <v>88</v>
      </c>
      <c r="E206" s="27" t="s">
        <v>89</v>
      </c>
      <c r="F206" s="27"/>
      <c r="G206" s="27" t="s">
        <v>90</v>
      </c>
      <c r="H206" s="27" t="s">
        <v>23</v>
      </c>
      <c r="I206" s="27" t="s">
        <v>91</v>
      </c>
      <c r="J206" s="27" t="s">
        <v>251</v>
      </c>
      <c r="K206" s="27" t="s">
        <v>33</v>
      </c>
      <c r="L206" s="27" t="s">
        <v>2736</v>
      </c>
      <c r="M206" s="27" t="s">
        <v>1116</v>
      </c>
      <c r="N206" s="28" t="s">
        <v>2737</v>
      </c>
      <c r="O206" s="27" t="s">
        <v>2738</v>
      </c>
      <c r="P206" s="27" t="s">
        <v>2739</v>
      </c>
      <c r="Q206" s="28">
        <v>2</v>
      </c>
      <c r="R206" s="27" t="s">
        <v>23</v>
      </c>
      <c r="S206" s="27" t="s">
        <v>91</v>
      </c>
      <c r="T206" s="27" t="s">
        <v>251</v>
      </c>
      <c r="U206" s="27" t="s">
        <v>33</v>
      </c>
      <c r="V206" s="27">
        <v>1</v>
      </c>
      <c r="W206" s="27" t="s">
        <v>98</v>
      </c>
      <c r="X206" s="27" t="s">
        <v>544</v>
      </c>
      <c r="Y206" s="27" t="s">
        <v>2740</v>
      </c>
      <c r="Z206" s="27" t="s">
        <v>101</v>
      </c>
      <c r="AA206" s="27"/>
      <c r="AB206" s="27" t="s">
        <v>2741</v>
      </c>
      <c r="AC206" s="28" t="s">
        <v>1635</v>
      </c>
      <c r="AD206" s="27"/>
      <c r="AE206" s="37"/>
      <c r="AF206" s="37">
        <v>45746.833333333299</v>
      </c>
      <c r="AG206" s="37"/>
      <c r="AH206" s="27"/>
      <c r="AI206" s="27" t="s">
        <v>104</v>
      </c>
      <c r="AJ206" s="27" t="s">
        <v>105</v>
      </c>
      <c r="AK206" s="27" t="s">
        <v>106</v>
      </c>
      <c r="AL206" s="27" t="s">
        <v>680</v>
      </c>
      <c r="AM206" s="27" t="s">
        <v>108</v>
      </c>
      <c r="AN206" s="37">
        <f>MIN(casesCPPM[[#This Row],[Manufacture Date]:[Installation Date]])</f>
        <v>45746.833333333299</v>
      </c>
      <c r="AO206" s="27">
        <f>IF(AND((casesCPPM[[#This Row],[Created On]]-casesCPPM[[#This Row],[Oldest Date]])&gt;90,casesCPPM[[#This Row],[Oldest Date]]&lt;&gt;""),0,casesCPPM[[#This Row],[Quantity]])</f>
        <v>0</v>
      </c>
      <c r="AP206" s="27" t="str">
        <f>IF(casesCPPM[[#This Row],[Brand]]="","",IF(casesCPPM[[#This Row],[Brand]]&lt;&gt;"Falcon",casesCPPM[[#This Row],[Brand]],IF(casesCPPM[[#This Row],[Category]]&lt;&gt;"Dctl",casesCPPM[[#This Row],[Brand]]&amp;" - "&amp;casesCPPM[[#This Row],[Category]],casesCPPM[[#This Row],[Brand]]&amp;" - Closer")))</f>
        <v>Von Duprin</v>
      </c>
      <c r="AQ20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0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20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Assembly Issue</v>
      </c>
      <c r="AT206" s="27" t="str">
        <f>TEXT(casesCPPM[[#This Row],[Created On]],"yyyy / mm")</f>
        <v>2026 / 02</v>
      </c>
      <c r="AU206" s="27" t="str">
        <f>casesCPPM[[#This Row],[Interaction Type]]</f>
        <v>Return / Replace / Scrap</v>
      </c>
      <c r="AV20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6" s="27" t="str" cm="1">
        <f t="array" ref="AW206">IF(NOT(ISERROR(FIND("Reader",casesCPPM[[#This Row],[Series4]]))),"Reader",IF(SUMPRODUCT(--ISNUMBER(SEARCH({"card","credential","ibutton"},casesCPPM[[#This Row],[Series4]])))&gt;0,"Card","Unknown"))</f>
        <v>Unknown</v>
      </c>
    </row>
    <row r="207" spans="1:49" hidden="1" x14ac:dyDescent="0.25">
      <c r="A207" s="26">
        <v>46078.702592592599</v>
      </c>
      <c r="B207" s="27" t="s">
        <v>2750</v>
      </c>
      <c r="C207" s="27" t="s">
        <v>87</v>
      </c>
      <c r="D207" s="27" t="s">
        <v>88</v>
      </c>
      <c r="E207" s="27" t="s">
        <v>89</v>
      </c>
      <c r="F207" s="27"/>
      <c r="G207" s="27" t="s">
        <v>90</v>
      </c>
      <c r="H207" s="27" t="s">
        <v>22</v>
      </c>
      <c r="I207" s="27" t="s">
        <v>124</v>
      </c>
      <c r="J207" s="27" t="s">
        <v>125</v>
      </c>
      <c r="K207" s="27" t="s">
        <v>30</v>
      </c>
      <c r="L207" s="27" t="s">
        <v>2751</v>
      </c>
      <c r="M207" s="27" t="s">
        <v>807</v>
      </c>
      <c r="N207" s="28" t="s">
        <v>2752</v>
      </c>
      <c r="O207" s="27" t="s">
        <v>2753</v>
      </c>
      <c r="P207" s="27" t="s">
        <v>2754</v>
      </c>
      <c r="Q207" s="28">
        <v>3</v>
      </c>
      <c r="R207" s="27" t="s">
        <v>22</v>
      </c>
      <c r="S207" s="27" t="s">
        <v>124</v>
      </c>
      <c r="T207" s="27" t="s">
        <v>125</v>
      </c>
      <c r="U207" s="27" t="s">
        <v>30</v>
      </c>
      <c r="V207" s="27">
        <v>1</v>
      </c>
      <c r="W207" s="27" t="s">
        <v>187</v>
      </c>
      <c r="X207" s="27" t="s">
        <v>992</v>
      </c>
      <c r="Y207" s="27"/>
      <c r="Z207" s="27" t="s">
        <v>101</v>
      </c>
      <c r="AA207" s="27"/>
      <c r="AB207" s="27" t="s">
        <v>2755</v>
      </c>
      <c r="AC207" s="28"/>
      <c r="AD207" s="27"/>
      <c r="AE207" s="37"/>
      <c r="AF207" s="37">
        <v>45695.791666666701</v>
      </c>
      <c r="AG207" s="37"/>
      <c r="AH207" s="27"/>
      <c r="AI207" s="27" t="s">
        <v>204</v>
      </c>
      <c r="AJ207" s="27" t="s">
        <v>105</v>
      </c>
      <c r="AK207" s="27" t="s">
        <v>106</v>
      </c>
      <c r="AL207" s="27" t="s">
        <v>994</v>
      </c>
      <c r="AM207" s="27" t="s">
        <v>108</v>
      </c>
      <c r="AN207" s="37">
        <f>MIN(casesCPPM[[#This Row],[Manufacture Date]:[Installation Date]])</f>
        <v>45695.791666666701</v>
      </c>
      <c r="AO207" s="27">
        <f>IF(AND((casesCPPM[[#This Row],[Created On]]-casesCPPM[[#This Row],[Oldest Date]])&gt;90,casesCPPM[[#This Row],[Oldest Date]]&lt;&gt;""),0,casesCPPM[[#This Row],[Quantity]])</f>
        <v>0</v>
      </c>
      <c r="AP207" s="27" t="str">
        <f>IF(casesCPPM[[#This Row],[Brand]]="","",IF(casesCPPM[[#This Row],[Brand]]&lt;&gt;"Falcon",casesCPPM[[#This Row],[Brand]],IF(casesCPPM[[#This Row],[Category]]&lt;&gt;"Dctl",casesCPPM[[#This Row],[Brand]]&amp;" - "&amp;casesCPPM[[#This Row],[Category]],casesCPPM[[#This Row],[Brand]]&amp;" - Closer")))</f>
        <v>Steelcraft</v>
      </c>
      <c r="AQ20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20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Warped</v>
      </c>
      <c r="AS20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7" s="27" t="str">
        <f>TEXT(casesCPPM[[#This Row],[Created On]],"yyyy / mm")</f>
        <v>2026 / 02</v>
      </c>
      <c r="AU207" s="27" t="str">
        <f>casesCPPM[[#This Row],[Interaction Type]]</f>
        <v>Return / Replace / Scrap</v>
      </c>
      <c r="AV20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7" s="27" t="str" cm="1">
        <f t="array" ref="AW207">IF(NOT(ISERROR(FIND("Reader",casesCPPM[[#This Row],[Series4]]))),"Reader",IF(SUMPRODUCT(--ISNUMBER(SEARCH({"card","credential","ibutton"},casesCPPM[[#This Row],[Series4]])))&gt;0,"Card","Unknown"))</f>
        <v>Unknown</v>
      </c>
    </row>
    <row r="208" spans="1:49" hidden="1" x14ac:dyDescent="0.25">
      <c r="A208" s="26">
        <v>46079.5571180556</v>
      </c>
      <c r="B208" s="27" t="s">
        <v>2771</v>
      </c>
      <c r="C208" s="27" t="s">
        <v>87</v>
      </c>
      <c r="D208" s="27" t="s">
        <v>88</v>
      </c>
      <c r="E208" s="27" t="s">
        <v>110</v>
      </c>
      <c r="F208" s="27"/>
      <c r="G208" s="27"/>
      <c r="H208" s="27" t="s">
        <v>40</v>
      </c>
      <c r="I208" s="27" t="s">
        <v>124</v>
      </c>
      <c r="J208" s="27" t="s">
        <v>2772</v>
      </c>
      <c r="K208" s="27" t="s">
        <v>2429</v>
      </c>
      <c r="L208" s="27" t="s">
        <v>2773</v>
      </c>
      <c r="M208" s="27" t="s">
        <v>471</v>
      </c>
      <c r="N208" s="28" t="s">
        <v>2774</v>
      </c>
      <c r="O208" s="27" t="s">
        <v>2775</v>
      </c>
      <c r="P208" s="27" t="s">
        <v>2776</v>
      </c>
      <c r="Q208" s="28"/>
      <c r="R208" s="27" t="s">
        <v>40</v>
      </c>
      <c r="S208" s="27" t="s">
        <v>124</v>
      </c>
      <c r="T208" s="27" t="s">
        <v>2772</v>
      </c>
      <c r="U208" s="27" t="s">
        <v>2429</v>
      </c>
      <c r="V208" s="27">
        <v>1</v>
      </c>
      <c r="W208" s="27" t="s">
        <v>811</v>
      </c>
      <c r="X208" s="27" t="s">
        <v>1491</v>
      </c>
      <c r="Y208" s="27"/>
      <c r="Z208" s="27" t="s">
        <v>101</v>
      </c>
      <c r="AA208" s="27"/>
      <c r="AB208" s="27"/>
      <c r="AC208" s="28"/>
      <c r="AD208" s="27"/>
      <c r="AE208" s="37"/>
      <c r="AF208" s="37">
        <v>46026.791666666701</v>
      </c>
      <c r="AG208" s="37"/>
      <c r="AH208" s="27"/>
      <c r="AI208" s="27" t="s">
        <v>204</v>
      </c>
      <c r="AJ208" s="27" t="s">
        <v>105</v>
      </c>
      <c r="AK208" s="27" t="s">
        <v>2434</v>
      </c>
      <c r="AL208" s="27" t="s">
        <v>2434</v>
      </c>
      <c r="AM208" s="27" t="s">
        <v>108</v>
      </c>
      <c r="AN208" s="37">
        <f>MIN(casesCPPM[[#This Row],[Manufacture Date]:[Installation Date]])</f>
        <v>46026.791666666701</v>
      </c>
      <c r="AO208" s="27">
        <f>IF(AND((casesCPPM[[#This Row],[Created On]]-casesCPPM[[#This Row],[Oldest Date]])&gt;90,casesCPPM[[#This Row],[Oldest Date]]&lt;&gt;""),0,casesCPPM[[#This Row],[Quantity]])</f>
        <v>1</v>
      </c>
      <c r="AP208" s="27" t="str">
        <f>IF(casesCPPM[[#This Row],[Brand]]="","",IF(casesCPPM[[#This Row],[Brand]]&lt;&gt;"Falcon",casesCPPM[[#This Row],[Brand]],IF(casesCPPM[[#This Row],[Category]]&lt;&gt;"Dctl",casesCPPM[[#This Row],[Brand]]&amp;" - "&amp;casesCPPM[[#This Row],[Category]],casesCPPM[[#This Row],[Brand]]&amp;" - Closer")))</f>
        <v>Republic</v>
      </c>
      <c r="AQ20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20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Frame Size Height</v>
      </c>
      <c r="AS20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8" s="27" t="str">
        <f>TEXT(casesCPPM[[#This Row],[Created On]],"yyyy / mm")</f>
        <v>2026 / 02</v>
      </c>
      <c r="AU208" s="27" t="str">
        <f>casesCPPM[[#This Row],[Interaction Type]]</f>
        <v>Return / Replace / Scrap</v>
      </c>
      <c r="AV20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8" s="27" t="str" cm="1">
        <f t="array" ref="AW208">IF(NOT(ISERROR(FIND("Reader",casesCPPM[[#This Row],[Series4]]))),"Reader",IF(SUMPRODUCT(--ISNUMBER(SEARCH({"card","credential","ibutton"},casesCPPM[[#This Row],[Series4]])))&gt;0,"Card","Unknown"))</f>
        <v>Unknown</v>
      </c>
    </row>
    <row r="209" spans="1:49" hidden="1" x14ac:dyDescent="0.25">
      <c r="A209" s="26">
        <v>46079.655196759297</v>
      </c>
      <c r="B209" s="27" t="s">
        <v>2782</v>
      </c>
      <c r="C209" s="27" t="s">
        <v>87</v>
      </c>
      <c r="D209" s="27" t="s">
        <v>88</v>
      </c>
      <c r="E209" s="27" t="s">
        <v>89</v>
      </c>
      <c r="F209" s="27"/>
      <c r="G209" s="27" t="s">
        <v>168</v>
      </c>
      <c r="H209" s="27" t="s">
        <v>18</v>
      </c>
      <c r="I209" s="27" t="s">
        <v>460</v>
      </c>
      <c r="J209" s="27" t="s">
        <v>490</v>
      </c>
      <c r="K209" s="27" t="s">
        <v>32</v>
      </c>
      <c r="L209" s="27" t="s">
        <v>2783</v>
      </c>
      <c r="M209" s="27" t="s">
        <v>2784</v>
      </c>
      <c r="N209" s="28" t="s">
        <v>2785</v>
      </c>
      <c r="O209" s="27"/>
      <c r="P209" s="27"/>
      <c r="Q209" s="28"/>
      <c r="R209" s="27" t="s">
        <v>18</v>
      </c>
      <c r="S209" s="27" t="s">
        <v>460</v>
      </c>
      <c r="T209" s="27" t="s">
        <v>490</v>
      </c>
      <c r="U209" s="27" t="s">
        <v>32</v>
      </c>
      <c r="V209" s="27">
        <v>1</v>
      </c>
      <c r="W209" s="27" t="s">
        <v>266</v>
      </c>
      <c r="X209" s="27" t="s">
        <v>685</v>
      </c>
      <c r="Y209" s="27" t="s">
        <v>908</v>
      </c>
      <c r="Z209" s="27" t="s">
        <v>101</v>
      </c>
      <c r="AA209" s="27"/>
      <c r="AB209" s="27"/>
      <c r="AC209" s="28" t="s">
        <v>848</v>
      </c>
      <c r="AD209" s="27"/>
      <c r="AE209" s="37"/>
      <c r="AF209" s="37">
        <v>45865.833333333299</v>
      </c>
      <c r="AG209" s="37"/>
      <c r="AH209" s="27"/>
      <c r="AI209" s="27" t="s">
        <v>104</v>
      </c>
      <c r="AJ209" s="27" t="s">
        <v>134</v>
      </c>
      <c r="AK209" s="27" t="s">
        <v>688</v>
      </c>
      <c r="AL209" s="27" t="s">
        <v>688</v>
      </c>
      <c r="AM209" s="27" t="s">
        <v>108</v>
      </c>
      <c r="AN209" s="37">
        <f>MIN(casesCPPM[[#This Row],[Manufacture Date]:[Installation Date]])</f>
        <v>45865.833333333299</v>
      </c>
      <c r="AO209" s="27">
        <f>IF(AND((casesCPPM[[#This Row],[Created On]]-casesCPPM[[#This Row],[Oldest Date]])&gt;90,casesCPPM[[#This Row],[Oldest Date]]&lt;&gt;""),0,casesCPPM[[#This Row],[Quantity]])</f>
        <v>0</v>
      </c>
      <c r="AP209" s="27" t="str">
        <f>IF(casesCPPM[[#This Row],[Brand]]="","",IF(casesCPPM[[#This Row],[Brand]]&lt;&gt;"Falcon",casesCPPM[[#This Row],[Brand]],IF(casesCPPM[[#This Row],[Category]]&lt;&gt;"Dctl",casesCPPM[[#This Row],[Brand]]&amp;" - "&amp;casesCPPM[[#This Row],[Category]],casesCPPM[[#This Row],[Brand]]&amp;" - Closer")))</f>
        <v>Schlage Electronic Locks</v>
      </c>
      <c r="AQ20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0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Will Not Power Up</v>
      </c>
      <c r="AS20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Lock Unresponsive</v>
      </c>
      <c r="AT209" s="27" t="str">
        <f>TEXT(casesCPPM[[#This Row],[Created On]],"yyyy / mm")</f>
        <v>2026 / 02</v>
      </c>
      <c r="AU209" s="27" t="str">
        <f>casesCPPM[[#This Row],[Interaction Type]]</f>
        <v>Return / Replace / Scrap</v>
      </c>
      <c r="AV20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9" s="27" t="str" cm="1">
        <f t="array" ref="AW209">IF(NOT(ISERROR(FIND("Reader",casesCPPM[[#This Row],[Series4]]))),"Reader",IF(SUMPRODUCT(--ISNUMBER(SEARCH({"card","credential","ibutton"},casesCPPM[[#This Row],[Series4]])))&gt;0,"Card","Unknown"))</f>
        <v>Unknown</v>
      </c>
    </row>
    <row r="210" spans="1:49" hidden="1" x14ac:dyDescent="0.25">
      <c r="A210" s="26">
        <v>46079.7348263889</v>
      </c>
      <c r="B210" s="27" t="s">
        <v>2786</v>
      </c>
      <c r="C210" s="27" t="s">
        <v>87</v>
      </c>
      <c r="D210" s="27" t="s">
        <v>88</v>
      </c>
      <c r="E210" s="27" t="s">
        <v>89</v>
      </c>
      <c r="F210" s="27"/>
      <c r="G210" s="27" t="s">
        <v>90</v>
      </c>
      <c r="H210" s="27" t="s">
        <v>14</v>
      </c>
      <c r="I210" s="27" t="s">
        <v>182</v>
      </c>
      <c r="J210" s="27" t="s">
        <v>183</v>
      </c>
      <c r="K210" s="27" t="s">
        <v>34</v>
      </c>
      <c r="L210" s="27" t="s">
        <v>2787</v>
      </c>
      <c r="M210" s="27" t="s">
        <v>1228</v>
      </c>
      <c r="N210" s="28" t="s">
        <v>2788</v>
      </c>
      <c r="O210" s="27" t="s">
        <v>2789</v>
      </c>
      <c r="P210" s="27" t="s">
        <v>2788</v>
      </c>
      <c r="Q210" s="28">
        <v>1</v>
      </c>
      <c r="R210" s="27" t="s">
        <v>14</v>
      </c>
      <c r="S210" s="27" t="s">
        <v>182</v>
      </c>
      <c r="T210" s="27" t="s">
        <v>183</v>
      </c>
      <c r="U210" s="27" t="s">
        <v>34</v>
      </c>
      <c r="V210" s="27">
        <v>1</v>
      </c>
      <c r="W210" s="27" t="s">
        <v>714</v>
      </c>
      <c r="X210" s="27" t="s">
        <v>2790</v>
      </c>
      <c r="Y210" s="27"/>
      <c r="Z210" s="27" t="s">
        <v>101</v>
      </c>
      <c r="AA210" s="27"/>
      <c r="AB210" s="27" t="s">
        <v>2791</v>
      </c>
      <c r="AC210" s="28" t="s">
        <v>190</v>
      </c>
      <c r="AD210" s="27"/>
      <c r="AE210" s="37"/>
      <c r="AF210" s="37">
        <v>45915.833333333299</v>
      </c>
      <c r="AG210" s="37"/>
      <c r="AH210" s="27"/>
      <c r="AI210" s="27" t="s">
        <v>178</v>
      </c>
      <c r="AJ210" s="27" t="s">
        <v>134</v>
      </c>
      <c r="AK210" s="27" t="s">
        <v>106</v>
      </c>
      <c r="AL210" s="27" t="s">
        <v>695</v>
      </c>
      <c r="AM210" s="27" t="s">
        <v>108</v>
      </c>
      <c r="AN210" s="37">
        <f>MIN(casesCPPM[[#This Row],[Manufacture Date]:[Installation Date]])</f>
        <v>45915.833333333299</v>
      </c>
      <c r="AO210" s="27">
        <f>IF(AND((casesCPPM[[#This Row],[Created On]]-casesCPPM[[#This Row],[Oldest Date]])&gt;90,casesCPPM[[#This Row],[Oldest Date]]&lt;&gt;""),0,casesCPPM[[#This Row],[Quantity]])</f>
        <v>0</v>
      </c>
      <c r="AP210" s="27" t="str">
        <f>IF(casesCPPM[[#This Row],[Brand]]="","",IF(casesCPPM[[#This Row],[Brand]]&lt;&gt;"Falcon",casesCPPM[[#This Row],[Brand]],IF(casesCPPM[[#This Row],[Category]]&lt;&gt;"Dctl",casesCPPM[[#This Row],[Brand]]&amp;" - "&amp;casesCPPM[[#This Row],[Category]],casesCPPM[[#This Row],[Brand]]&amp;" - Closer")))</f>
        <v>Lcn</v>
      </c>
      <c r="AQ21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21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Door Not Closing Properly</v>
      </c>
      <c r="AS21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0" s="27" t="str">
        <f>TEXT(casesCPPM[[#This Row],[Created On]],"yyyy / mm")</f>
        <v>2026 / 02</v>
      </c>
      <c r="AU210" s="27" t="str">
        <f>casesCPPM[[#This Row],[Interaction Type]]</f>
        <v>Return / Replace / Scrap</v>
      </c>
      <c r="AV21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0" s="27" t="str" cm="1">
        <f t="array" ref="AW210">IF(NOT(ISERROR(FIND("Reader",casesCPPM[[#This Row],[Series4]]))),"Reader",IF(SUMPRODUCT(--ISNUMBER(SEARCH({"card","credential","ibutton"},casesCPPM[[#This Row],[Series4]])))&gt;0,"Card","Unknown"))</f>
        <v>Unknown</v>
      </c>
    </row>
    <row r="211" spans="1:49" hidden="1" x14ac:dyDescent="0.25">
      <c r="A211" s="26">
        <v>46080.433912036999</v>
      </c>
      <c r="B211" s="27" t="s">
        <v>2792</v>
      </c>
      <c r="C211" s="27" t="s">
        <v>87</v>
      </c>
      <c r="D211" s="27" t="s">
        <v>88</v>
      </c>
      <c r="E211" s="27" t="s">
        <v>89</v>
      </c>
      <c r="F211" s="27"/>
      <c r="G211" s="27" t="s">
        <v>90</v>
      </c>
      <c r="H211" s="27" t="s">
        <v>14</v>
      </c>
      <c r="I211" s="27" t="s">
        <v>182</v>
      </c>
      <c r="J211" s="27" t="s">
        <v>2793</v>
      </c>
      <c r="K211" s="27" t="s">
        <v>34</v>
      </c>
      <c r="L211" s="27" t="s">
        <v>2794</v>
      </c>
      <c r="M211" s="27" t="s">
        <v>2795</v>
      </c>
      <c r="N211" s="28"/>
      <c r="O211" s="27" t="s">
        <v>2796</v>
      </c>
      <c r="P211" s="27" t="s">
        <v>2797</v>
      </c>
      <c r="Q211" s="28"/>
      <c r="R211" s="27" t="s">
        <v>14</v>
      </c>
      <c r="S211" s="27" t="s">
        <v>182</v>
      </c>
      <c r="T211" s="27" t="s">
        <v>2793</v>
      </c>
      <c r="U211" s="27" t="s">
        <v>34</v>
      </c>
      <c r="V211" s="27">
        <v>1</v>
      </c>
      <c r="W211" s="27" t="s">
        <v>714</v>
      </c>
      <c r="X211" s="27" t="s">
        <v>2578</v>
      </c>
      <c r="Y211" s="27"/>
      <c r="Z211" s="27" t="s">
        <v>101</v>
      </c>
      <c r="AA211" s="27"/>
      <c r="AB211" s="27" t="s">
        <v>2798</v>
      </c>
      <c r="AC211" s="28" t="s">
        <v>2799</v>
      </c>
      <c r="AD211" s="27"/>
      <c r="AE211" s="37"/>
      <c r="AF211" s="37">
        <v>46045.083333333299</v>
      </c>
      <c r="AG211" s="37"/>
      <c r="AH211" s="27"/>
      <c r="AI211" s="27" t="s">
        <v>178</v>
      </c>
      <c r="AJ211" s="27" t="s">
        <v>134</v>
      </c>
      <c r="AK211" s="27" t="s">
        <v>191</v>
      </c>
      <c r="AL211" s="27" t="s">
        <v>192</v>
      </c>
      <c r="AM211" s="27" t="s">
        <v>108</v>
      </c>
      <c r="AN211" s="37">
        <f>MIN(casesCPPM[[#This Row],[Manufacture Date]:[Installation Date]])</f>
        <v>46045.083333333299</v>
      </c>
      <c r="AO211" s="27">
        <f>IF(AND((casesCPPM[[#This Row],[Created On]]-casesCPPM[[#This Row],[Oldest Date]])&gt;90,casesCPPM[[#This Row],[Oldest Date]]&lt;&gt;""),0,casesCPPM[[#This Row],[Quantity]])</f>
        <v>1</v>
      </c>
      <c r="AP211" s="27" t="str">
        <f>IF(casesCPPM[[#This Row],[Brand]]="","",IF(casesCPPM[[#This Row],[Brand]]&lt;&gt;"Falcon",casesCPPM[[#This Row],[Brand]],IF(casesCPPM[[#This Row],[Category]]&lt;&gt;"Dctl",casesCPPM[[#This Row],[Brand]]&amp;" - "&amp;casesCPPM[[#This Row],[Category]],casesCPPM[[#This Row],[Brand]]&amp;" - Closer")))</f>
        <v>Lcn</v>
      </c>
      <c r="AQ21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21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Programming</v>
      </c>
      <c r="AS21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1" s="27" t="str">
        <f>TEXT(casesCPPM[[#This Row],[Created On]],"yyyy / mm")</f>
        <v>2026 / 02</v>
      </c>
      <c r="AU211" s="27" t="str">
        <f>casesCPPM[[#This Row],[Interaction Type]]</f>
        <v>Return / Replace / Scrap</v>
      </c>
      <c r="AV21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1" s="27" t="str" cm="1">
        <f t="array" ref="AW211">IF(NOT(ISERROR(FIND("Reader",casesCPPM[[#This Row],[Series4]]))),"Reader",IF(SUMPRODUCT(--ISNUMBER(SEARCH({"card","credential","ibutton"},casesCPPM[[#This Row],[Series4]])))&gt;0,"Card","Unknown"))</f>
        <v>Unknown</v>
      </c>
    </row>
    <row r="212" spans="1:49" hidden="1" x14ac:dyDescent="0.25">
      <c r="A212" s="26">
        <v>46080.486863425896</v>
      </c>
      <c r="B212" s="27" t="s">
        <v>2800</v>
      </c>
      <c r="C212" s="27" t="s">
        <v>87</v>
      </c>
      <c r="D212" s="27" t="s">
        <v>88</v>
      </c>
      <c r="E212" s="27" t="s">
        <v>110</v>
      </c>
      <c r="F212" s="27"/>
      <c r="G212" s="27"/>
      <c r="H212" s="27" t="s">
        <v>17</v>
      </c>
      <c r="I212" s="27" t="s">
        <v>148</v>
      </c>
      <c r="J212" s="27" t="s">
        <v>410</v>
      </c>
      <c r="K212" s="27" t="s">
        <v>31</v>
      </c>
      <c r="L212" s="27" t="s">
        <v>2801</v>
      </c>
      <c r="M212" s="27" t="s">
        <v>2802</v>
      </c>
      <c r="N212" s="28" t="s">
        <v>2803</v>
      </c>
      <c r="O212" s="27" t="s">
        <v>2804</v>
      </c>
      <c r="P212" s="27" t="s">
        <v>2805</v>
      </c>
      <c r="Q212" s="28">
        <v>10</v>
      </c>
      <c r="R212" s="27" t="s">
        <v>17</v>
      </c>
      <c r="S212" s="27" t="s">
        <v>148</v>
      </c>
      <c r="T212" s="27" t="s">
        <v>410</v>
      </c>
      <c r="U212" s="27" t="s">
        <v>31</v>
      </c>
      <c r="V212" s="27">
        <v>1</v>
      </c>
      <c r="W212" s="27" t="s">
        <v>119</v>
      </c>
      <c r="X212" s="27" t="s">
        <v>570</v>
      </c>
      <c r="Y212" s="27"/>
      <c r="Z212" s="27" t="s">
        <v>101</v>
      </c>
      <c r="AA212" s="27"/>
      <c r="AB212" s="27" t="s">
        <v>2806</v>
      </c>
      <c r="AC212" s="28"/>
      <c r="AD212" s="27"/>
      <c r="AE212" s="37"/>
      <c r="AF212" s="37">
        <v>46052.083333333299</v>
      </c>
      <c r="AG212" s="37"/>
      <c r="AH212" s="27"/>
      <c r="AI212" s="27" t="s">
        <v>104</v>
      </c>
      <c r="AJ212" s="27" t="s">
        <v>105</v>
      </c>
      <c r="AK212" s="27" t="s">
        <v>504</v>
      </c>
      <c r="AL212" s="27" t="s">
        <v>408</v>
      </c>
      <c r="AM212" s="27" t="s">
        <v>108</v>
      </c>
      <c r="AN212" s="37">
        <f>MIN(casesCPPM[[#This Row],[Manufacture Date]:[Installation Date]])</f>
        <v>46052.083333333299</v>
      </c>
      <c r="AO212" s="27">
        <f>IF(AND((casesCPPM[[#This Row],[Created On]]-casesCPPM[[#This Row],[Oldest Date]])&gt;90,casesCPPM[[#This Row],[Oldest Date]]&lt;&gt;""),0,casesCPPM[[#This Row],[Quantity]])</f>
        <v>1</v>
      </c>
      <c r="AP212" s="27" t="str">
        <f>IF(casesCPPM[[#This Row],[Brand]]="","",IF(casesCPPM[[#This Row],[Brand]]&lt;&gt;"Falcon",casesCPPM[[#This Row],[Brand]],IF(casesCPPM[[#This Row],[Category]]&lt;&gt;"Dctl",casesCPPM[[#This Row],[Brand]]&amp;" - "&amp;casesCPPM[[#This Row],[Category]],casesCPPM[[#This Row],[Brand]]&amp;" - Closer")))</f>
        <v>Schlage Commercial</v>
      </c>
      <c r="AQ21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1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21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2" s="27" t="str">
        <f>TEXT(casesCPPM[[#This Row],[Created On]],"yyyy / mm")</f>
        <v>2026 / 02</v>
      </c>
      <c r="AU212" s="27" t="str">
        <f>casesCPPM[[#This Row],[Interaction Type]]</f>
        <v>Return / Replace / Scrap</v>
      </c>
      <c r="AV21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2" s="27" t="str" cm="1">
        <f t="array" ref="AW212">IF(NOT(ISERROR(FIND("Reader",casesCPPM[[#This Row],[Series4]]))),"Reader",IF(SUMPRODUCT(--ISNUMBER(SEARCH({"card","credential","ibutton"},casesCPPM[[#This Row],[Series4]])))&gt;0,"Card","Unknown"))</f>
        <v>Unknown</v>
      </c>
    </row>
    <row r="213" spans="1:49" hidden="1" x14ac:dyDescent="0.25">
      <c r="A213" s="26">
        <v>46080.5078125</v>
      </c>
      <c r="B213" s="27" t="s">
        <v>2813</v>
      </c>
      <c r="C213" s="27" t="s">
        <v>87</v>
      </c>
      <c r="D213" s="27" t="s">
        <v>88</v>
      </c>
      <c r="E213" s="27" t="s">
        <v>89</v>
      </c>
      <c r="F213" s="27"/>
      <c r="G213" s="27" t="s">
        <v>168</v>
      </c>
      <c r="H213" s="27" t="s">
        <v>18</v>
      </c>
      <c r="I213" s="27" t="s">
        <v>460</v>
      </c>
      <c r="J213" s="27" t="s">
        <v>2814</v>
      </c>
      <c r="K213" s="27" t="s">
        <v>35</v>
      </c>
      <c r="L213" s="27" t="s">
        <v>2815</v>
      </c>
      <c r="M213" s="27" t="s">
        <v>2816</v>
      </c>
      <c r="N213" s="28"/>
      <c r="O213" s="27" t="s">
        <v>2817</v>
      </c>
      <c r="P213" s="27"/>
      <c r="Q213" s="28"/>
      <c r="R213" s="27" t="s">
        <v>18</v>
      </c>
      <c r="S213" s="27" t="s">
        <v>460</v>
      </c>
      <c r="T213" s="27" t="s">
        <v>2814</v>
      </c>
      <c r="U213" s="27" t="s">
        <v>35</v>
      </c>
      <c r="V213" s="27">
        <v>2</v>
      </c>
      <c r="W213" s="27" t="s">
        <v>266</v>
      </c>
      <c r="X213" s="27" t="s">
        <v>175</v>
      </c>
      <c r="Y213" s="27" t="s">
        <v>2818</v>
      </c>
      <c r="Z213" s="27" t="s">
        <v>101</v>
      </c>
      <c r="AA213" s="27"/>
      <c r="AB213" s="27"/>
      <c r="AC213" s="28" t="s">
        <v>282</v>
      </c>
      <c r="AD213" s="27"/>
      <c r="AE213" s="37"/>
      <c r="AF213" s="37"/>
      <c r="AG213" s="37">
        <v>46010.083333333299</v>
      </c>
      <c r="AH213" s="27"/>
      <c r="AI213" s="27" t="s">
        <v>104</v>
      </c>
      <c r="AJ213" s="27" t="s">
        <v>105</v>
      </c>
      <c r="AK213" s="27" t="s">
        <v>1924</v>
      </c>
      <c r="AL213" s="27" t="s">
        <v>1924</v>
      </c>
      <c r="AM213" s="27" t="s">
        <v>108</v>
      </c>
      <c r="AN213" s="37">
        <f>MIN(casesCPPM[[#This Row],[Manufacture Date]:[Installation Date]])</f>
        <v>46010.083333333299</v>
      </c>
      <c r="AO213" s="27">
        <f>IF(AND((casesCPPM[[#This Row],[Created On]]-casesCPPM[[#This Row],[Oldest Date]])&gt;90,casesCPPM[[#This Row],[Oldest Date]]&lt;&gt;""),0,casesCPPM[[#This Row],[Quantity]])</f>
        <v>2</v>
      </c>
      <c r="AP213" s="27" t="str">
        <f>IF(casesCPPM[[#This Row],[Brand]]="","",IF(casesCPPM[[#This Row],[Brand]]&lt;&gt;"Falcon",casesCPPM[[#This Row],[Brand]],IF(casesCPPM[[#This Row],[Category]]&lt;&gt;"Dctl",casesCPPM[[#This Row],[Brand]]&amp;" - "&amp;casesCPPM[[#This Row],[Category]],casesCPPM[[#This Row],[Brand]]&amp;" - Closer")))</f>
        <v>Schlage Electronic Locks</v>
      </c>
      <c r="AQ21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1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1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Response from Reader</v>
      </c>
      <c r="AT213" s="27" t="str">
        <f>TEXT(casesCPPM[[#This Row],[Created On]],"yyyy / mm")</f>
        <v>2026 / 02</v>
      </c>
      <c r="AU213" s="27" t="str">
        <f>casesCPPM[[#This Row],[Interaction Type]]</f>
        <v>Return / Replace / Scrap</v>
      </c>
      <c r="AV21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3" s="27" t="str" cm="1">
        <f t="array" ref="AW213">IF(NOT(ISERROR(FIND("Reader",casesCPPM[[#This Row],[Series4]]))),"Reader",IF(SUMPRODUCT(--ISNUMBER(SEARCH({"card","credential","ibutton"},casesCPPM[[#This Row],[Series4]])))&gt;0,"Card","Unknown"))</f>
        <v>Unknown</v>
      </c>
    </row>
    <row r="214" spans="1:49" hidden="1" x14ac:dyDescent="0.25">
      <c r="A214" s="26">
        <v>46076.596145833297</v>
      </c>
      <c r="B214" s="27" t="s">
        <v>2832</v>
      </c>
      <c r="C214" s="27" t="s">
        <v>87</v>
      </c>
      <c r="D214" s="27" t="s">
        <v>88</v>
      </c>
      <c r="E214" s="27" t="s">
        <v>62</v>
      </c>
      <c r="F214" s="27"/>
      <c r="G214" s="27"/>
      <c r="H214" s="27" t="s">
        <v>720</v>
      </c>
      <c r="I214" s="27" t="s">
        <v>148</v>
      </c>
      <c r="J214" s="27" t="s">
        <v>161</v>
      </c>
      <c r="K214" s="27" t="s">
        <v>31</v>
      </c>
      <c r="L214" s="27" t="s">
        <v>2833</v>
      </c>
      <c r="M214" s="27" t="s">
        <v>872</v>
      </c>
      <c r="N214" s="28" t="s">
        <v>2834</v>
      </c>
      <c r="O214" s="27" t="s">
        <v>2835</v>
      </c>
      <c r="P214" s="27" t="s">
        <v>2836</v>
      </c>
      <c r="Q214" s="28">
        <v>9</v>
      </c>
      <c r="R214" s="27" t="s">
        <v>17</v>
      </c>
      <c r="S214" s="27" t="s">
        <v>148</v>
      </c>
      <c r="T214" s="27" t="s">
        <v>161</v>
      </c>
      <c r="U214" s="27" t="s">
        <v>31</v>
      </c>
      <c r="V214" s="27">
        <v>20</v>
      </c>
      <c r="W214" s="27" t="s">
        <v>346</v>
      </c>
      <c r="X214" s="27" t="s">
        <v>347</v>
      </c>
      <c r="Y214" s="27"/>
      <c r="Z214" s="27" t="s">
        <v>285</v>
      </c>
      <c r="AA214" s="27"/>
      <c r="AB214" s="27" t="s">
        <v>2837</v>
      </c>
      <c r="AC214" s="28"/>
      <c r="AD214" s="27"/>
      <c r="AE214" s="37"/>
      <c r="AF214" s="37">
        <v>46002.791666666701</v>
      </c>
      <c r="AG214" s="37"/>
      <c r="AH214" s="27"/>
      <c r="AI214" s="27" t="s">
        <v>104</v>
      </c>
      <c r="AJ214" s="27" t="s">
        <v>105</v>
      </c>
      <c r="AK214" s="27" t="s">
        <v>106</v>
      </c>
      <c r="AL214" s="27" t="s">
        <v>803</v>
      </c>
      <c r="AM214" s="27" t="s">
        <v>108</v>
      </c>
      <c r="AN214" s="37">
        <f>MIN(casesCPPM[[#This Row],[Manufacture Date]:[Installation Date]])</f>
        <v>46002.791666666701</v>
      </c>
      <c r="AO214" s="27">
        <f>IF(AND((casesCPPM[[#This Row],[Created On]]-casesCPPM[[#This Row],[Oldest Date]])&gt;90,casesCPPM[[#This Row],[Oldest Date]]&lt;&gt;""),0,casesCPPM[[#This Row],[Quantity]])</f>
        <v>20</v>
      </c>
      <c r="AP214" s="27" t="str">
        <f>IF(casesCPPM[[#This Row],[Brand]]="","",IF(casesCPPM[[#This Row],[Brand]]&lt;&gt;"Falcon",casesCPPM[[#This Row],[Brand]],IF(casesCPPM[[#This Row],[Category]]&lt;&gt;"Dctl",casesCPPM[[#This Row],[Brand]]&amp;" - "&amp;casesCPPM[[#This Row],[Category]],casesCPPM[[#This Row],[Brand]]&amp;" - Closer")))</f>
        <v>Falcon - Lock</v>
      </c>
      <c r="AQ21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21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21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4" s="27" t="str">
        <f>TEXT(casesCPPM[[#This Row],[Created On]],"yyyy / mm")</f>
        <v>2026 / 02</v>
      </c>
      <c r="AU214" s="27" t="str">
        <f>casesCPPM[[#This Row],[Interaction Type]]</f>
        <v>Return / Replace / Scrap</v>
      </c>
      <c r="AV21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4" s="27" t="str" cm="1">
        <f t="array" ref="AW214">IF(NOT(ISERROR(FIND("Reader",casesCPPM[[#This Row],[Series4]]))),"Reader",IF(SUMPRODUCT(--ISNUMBER(SEARCH({"card","credential","ibutton"},casesCPPM[[#This Row],[Series4]])))&gt;0,"Card","Unknown"))</f>
        <v>Unknown</v>
      </c>
    </row>
    <row r="215" spans="1:49" hidden="1" x14ac:dyDescent="0.25">
      <c r="A215" s="26">
        <v>46076.663981481499</v>
      </c>
      <c r="B215" s="27" t="s">
        <v>2838</v>
      </c>
      <c r="C215" s="27" t="s">
        <v>87</v>
      </c>
      <c r="D215" s="27" t="s">
        <v>88</v>
      </c>
      <c r="E215" s="27" t="s">
        <v>110</v>
      </c>
      <c r="F215" s="27"/>
      <c r="G215" s="27"/>
      <c r="H215" s="27" t="s">
        <v>23</v>
      </c>
      <c r="I215" s="27" t="s">
        <v>91</v>
      </c>
      <c r="J215" s="27" t="s">
        <v>437</v>
      </c>
      <c r="K215" s="27" t="s">
        <v>33</v>
      </c>
      <c r="L215" s="27" t="s">
        <v>2839</v>
      </c>
      <c r="M215" s="27" t="s">
        <v>1123</v>
      </c>
      <c r="N215" s="28" t="s">
        <v>2840</v>
      </c>
      <c r="O215" s="27" t="s">
        <v>2841</v>
      </c>
      <c r="P215" s="27" t="s">
        <v>2842</v>
      </c>
      <c r="Q215" s="28">
        <v>1</v>
      </c>
      <c r="R215" s="27" t="s">
        <v>23</v>
      </c>
      <c r="S215" s="27" t="s">
        <v>91</v>
      </c>
      <c r="T215" s="27" t="s">
        <v>437</v>
      </c>
      <c r="U215" s="27" t="s">
        <v>33</v>
      </c>
      <c r="V215" s="27">
        <v>1</v>
      </c>
      <c r="W215" s="27" t="s">
        <v>155</v>
      </c>
      <c r="X215" s="27" t="s">
        <v>587</v>
      </c>
      <c r="Y215" s="27"/>
      <c r="Z215" s="27" t="s">
        <v>101</v>
      </c>
      <c r="AA215" s="27"/>
      <c r="AB215" s="27" t="s">
        <v>2843</v>
      </c>
      <c r="AC215" s="28"/>
      <c r="AD215" s="27"/>
      <c r="AE215" s="37"/>
      <c r="AF215" s="37">
        <v>46027.791666666701</v>
      </c>
      <c r="AG215" s="37"/>
      <c r="AH215" s="27"/>
      <c r="AI215" s="27" t="s">
        <v>104</v>
      </c>
      <c r="AJ215" s="27" t="s">
        <v>105</v>
      </c>
      <c r="AK215" s="27" t="s">
        <v>106</v>
      </c>
      <c r="AL215" s="27" t="s">
        <v>680</v>
      </c>
      <c r="AM215" s="27" t="s">
        <v>108</v>
      </c>
      <c r="AN215" s="37">
        <f>MIN(casesCPPM[[#This Row],[Manufacture Date]:[Installation Date]])</f>
        <v>46027.791666666701</v>
      </c>
      <c r="AO215" s="27">
        <f>IF(AND((casesCPPM[[#This Row],[Created On]]-casesCPPM[[#This Row],[Oldest Date]])&gt;90,casesCPPM[[#This Row],[Oldest Date]]&lt;&gt;""),0,casesCPPM[[#This Row],[Quantity]])</f>
        <v>1</v>
      </c>
      <c r="AP215" s="27" t="str">
        <f>IF(casesCPPM[[#This Row],[Brand]]="","",IF(casesCPPM[[#This Row],[Brand]]&lt;&gt;"Falcon",casesCPPM[[#This Row],[Brand]],IF(casesCPPM[[#This Row],[Category]]&lt;&gt;"Dctl",casesCPPM[[#This Row],[Brand]]&amp;" - "&amp;casesCPPM[[#This Row],[Category]],casesCPPM[[#This Row],[Brand]]&amp;" - Closer")))</f>
        <v>Von Duprin</v>
      </c>
      <c r="AQ21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1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1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5" s="27" t="str">
        <f>TEXT(casesCPPM[[#This Row],[Created On]],"yyyy / mm")</f>
        <v>2026 / 02</v>
      </c>
      <c r="AU215" s="27" t="str">
        <f>casesCPPM[[#This Row],[Interaction Type]]</f>
        <v>Return / Replace / Scrap</v>
      </c>
      <c r="AV21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5" s="27" t="str" cm="1">
        <f t="array" ref="AW215">IF(NOT(ISERROR(FIND("Reader",casesCPPM[[#This Row],[Series4]]))),"Reader",IF(SUMPRODUCT(--ISNUMBER(SEARCH({"card","credential","ibutton"},casesCPPM[[#This Row],[Series4]])))&gt;0,"Card","Unknown"))</f>
        <v>Unknown</v>
      </c>
    </row>
    <row r="216" spans="1:49" hidden="1" x14ac:dyDescent="0.25">
      <c r="A216" s="26">
        <v>46077.453229166698</v>
      </c>
      <c r="B216" s="27" t="s">
        <v>2844</v>
      </c>
      <c r="C216" s="27" t="s">
        <v>87</v>
      </c>
      <c r="D216" s="27" t="s">
        <v>88</v>
      </c>
      <c r="E216" s="27" t="s">
        <v>110</v>
      </c>
      <c r="F216" s="27"/>
      <c r="G216" s="27"/>
      <c r="H216" s="27" t="s">
        <v>12</v>
      </c>
      <c r="I216" s="27" t="s">
        <v>111</v>
      </c>
      <c r="J216" s="27" t="s">
        <v>923</v>
      </c>
      <c r="K216" s="27" t="s">
        <v>33</v>
      </c>
      <c r="L216" s="27" t="s">
        <v>2845</v>
      </c>
      <c r="M216" s="27" t="s">
        <v>1116</v>
      </c>
      <c r="N216" s="28" t="s">
        <v>2846</v>
      </c>
      <c r="O216" s="27" t="s">
        <v>2847</v>
      </c>
      <c r="P216" s="27" t="s">
        <v>2848</v>
      </c>
      <c r="Q216" s="28">
        <v>9</v>
      </c>
      <c r="R216" s="27" t="s">
        <v>12</v>
      </c>
      <c r="S216" s="27" t="s">
        <v>111</v>
      </c>
      <c r="T216" s="27" t="s">
        <v>923</v>
      </c>
      <c r="U216" s="27" t="s">
        <v>33</v>
      </c>
      <c r="V216" s="27">
        <v>1</v>
      </c>
      <c r="W216" s="27" t="s">
        <v>155</v>
      </c>
      <c r="X216" s="27" t="s">
        <v>156</v>
      </c>
      <c r="Y216" s="27"/>
      <c r="Z216" s="27" t="s">
        <v>101</v>
      </c>
      <c r="AA216" s="27"/>
      <c r="AB216" s="27" t="s">
        <v>2481</v>
      </c>
      <c r="AC216" s="28"/>
      <c r="AD216" s="27"/>
      <c r="AE216" s="37"/>
      <c r="AF216" s="37">
        <v>45993.791666666701</v>
      </c>
      <c r="AG216" s="37"/>
      <c r="AH216" s="27"/>
      <c r="AI216" s="27" t="s">
        <v>104</v>
      </c>
      <c r="AJ216" s="27" t="s">
        <v>105</v>
      </c>
      <c r="AK216" s="27" t="s">
        <v>106</v>
      </c>
      <c r="AL216" s="27" t="s">
        <v>122</v>
      </c>
      <c r="AM216" s="27" t="s">
        <v>108</v>
      </c>
      <c r="AN216" s="37">
        <f>MIN(casesCPPM[[#This Row],[Manufacture Date]:[Installation Date]])</f>
        <v>45993.791666666701</v>
      </c>
      <c r="AO216" s="27">
        <f>IF(AND((casesCPPM[[#This Row],[Created On]]-casesCPPM[[#This Row],[Oldest Date]])&gt;90,casesCPPM[[#This Row],[Oldest Date]]&lt;&gt;""),0,casesCPPM[[#This Row],[Quantity]])</f>
        <v>1</v>
      </c>
      <c r="AP216" s="27" t="str">
        <f>IF(casesCPPM[[#This Row],[Brand]]="","",IF(casesCPPM[[#This Row],[Brand]]&lt;&gt;"Falcon",casesCPPM[[#This Row],[Brand]],IF(casesCPPM[[#This Row],[Category]]&lt;&gt;"Dctl",casesCPPM[[#This Row],[Brand]]&amp;" - "&amp;casesCPPM[[#This Row],[Category]],casesCPPM[[#This Row],[Brand]]&amp;" - Closer")))</f>
        <v>Ives / Gj Commercial</v>
      </c>
      <c r="AQ21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1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1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6" s="27" t="str">
        <f>TEXT(casesCPPM[[#This Row],[Created On]],"yyyy / mm")</f>
        <v>2026 / 02</v>
      </c>
      <c r="AU216" s="27" t="str">
        <f>casesCPPM[[#This Row],[Interaction Type]]</f>
        <v>Return / Replace / Scrap</v>
      </c>
      <c r="AV21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6" s="27" t="str" cm="1">
        <f t="array" ref="AW216">IF(NOT(ISERROR(FIND("Reader",casesCPPM[[#This Row],[Series4]]))),"Reader",IF(SUMPRODUCT(--ISNUMBER(SEARCH({"card","credential","ibutton"},casesCPPM[[#This Row],[Series4]])))&gt;0,"Card","Unknown"))</f>
        <v>Unknown</v>
      </c>
    </row>
    <row r="217" spans="1:49" hidden="1" x14ac:dyDescent="0.25">
      <c r="A217" s="26">
        <v>46076.475995370398</v>
      </c>
      <c r="B217" s="27" t="s">
        <v>2860</v>
      </c>
      <c r="C217" s="27" t="s">
        <v>87</v>
      </c>
      <c r="D217" s="27" t="s">
        <v>88</v>
      </c>
      <c r="E217" s="27" t="s">
        <v>285</v>
      </c>
      <c r="F217" s="27"/>
      <c r="G217" s="27"/>
      <c r="H217" s="27" t="s">
        <v>24</v>
      </c>
      <c r="I217" s="27" t="s">
        <v>111</v>
      </c>
      <c r="J217" s="27" t="s">
        <v>224</v>
      </c>
      <c r="K217" s="27" t="s">
        <v>33</v>
      </c>
      <c r="L217" s="27" t="s">
        <v>2861</v>
      </c>
      <c r="M217" s="27" t="s">
        <v>2610</v>
      </c>
      <c r="N217" s="28" t="s">
        <v>2862</v>
      </c>
      <c r="O217" s="27" t="s">
        <v>2863</v>
      </c>
      <c r="P217" s="27" t="s">
        <v>2864</v>
      </c>
      <c r="Q217" s="28">
        <v>4</v>
      </c>
      <c r="R217" s="27" t="s">
        <v>24</v>
      </c>
      <c r="S217" s="27" t="s">
        <v>111</v>
      </c>
      <c r="T217" s="27" t="s">
        <v>224</v>
      </c>
      <c r="U217" s="27" t="s">
        <v>33</v>
      </c>
      <c r="V217" s="27">
        <v>1</v>
      </c>
      <c r="W217" s="27" t="s">
        <v>294</v>
      </c>
      <c r="X217" s="27" t="s">
        <v>295</v>
      </c>
      <c r="Y217" s="27"/>
      <c r="Z217" s="27" t="s">
        <v>296</v>
      </c>
      <c r="AA217" s="27"/>
      <c r="AB217" s="27" t="s">
        <v>2865</v>
      </c>
      <c r="AC217" s="28"/>
      <c r="AD217" s="27"/>
      <c r="AE217" s="37"/>
      <c r="AF217" s="37">
        <v>46062.791666666701</v>
      </c>
      <c r="AG217" s="37"/>
      <c r="AH217" s="27"/>
      <c r="AI217" s="27" t="s">
        <v>104</v>
      </c>
      <c r="AJ217" s="27" t="s">
        <v>105</v>
      </c>
      <c r="AK217" s="27" t="s">
        <v>1092</v>
      </c>
      <c r="AL217" s="27" t="s">
        <v>122</v>
      </c>
      <c r="AM217" s="27" t="s">
        <v>108</v>
      </c>
      <c r="AN217" s="37">
        <f>MIN(casesCPPM[[#This Row],[Manufacture Date]:[Installation Date]])</f>
        <v>46062.791666666701</v>
      </c>
      <c r="AO217" s="27">
        <f>IF(AND((casesCPPM[[#This Row],[Created On]]-casesCPPM[[#This Row],[Oldest Date]])&gt;90,casesCPPM[[#This Row],[Oldest Date]]&lt;&gt;""),0,casesCPPM[[#This Row],[Quantity]])</f>
        <v>1</v>
      </c>
      <c r="AP217" s="27" t="str">
        <f>IF(casesCPPM[[#This Row],[Brand]]="","",IF(casesCPPM[[#This Row],[Brand]]&lt;&gt;"Falcon",casesCPPM[[#This Row],[Brand]],IF(casesCPPM[[#This Row],[Category]]&lt;&gt;"Dctl",casesCPPM[[#This Row],[Brand]]&amp;" - "&amp;casesCPPM[[#This Row],[Category]],casesCPPM[[#This Row],[Brand]]&amp;" - Closer")))</f>
        <v>Zero</v>
      </c>
      <c r="AQ21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21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21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7" s="27" t="str">
        <f>TEXT(casesCPPM[[#This Row],[Created On]],"yyyy / mm")</f>
        <v>2026 / 02</v>
      </c>
      <c r="AU217" s="27" t="str">
        <f>casesCPPM[[#This Row],[Interaction Type]]</f>
        <v>Return / Replace / Scrap</v>
      </c>
      <c r="AV21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7" s="27" t="str" cm="1">
        <f t="array" ref="AW217">IF(NOT(ISERROR(FIND("Reader",casesCPPM[[#This Row],[Series4]]))),"Reader",IF(SUMPRODUCT(--ISNUMBER(SEARCH({"card","credential","ibutton"},casesCPPM[[#This Row],[Series4]])))&gt;0,"Card","Unknown"))</f>
        <v>Unknown</v>
      </c>
    </row>
    <row r="218" spans="1:49" hidden="1" x14ac:dyDescent="0.25">
      <c r="A218" s="26">
        <v>46076.475995370398</v>
      </c>
      <c r="B218" s="27" t="s">
        <v>2860</v>
      </c>
      <c r="C218" s="27" t="s">
        <v>87</v>
      </c>
      <c r="D218" s="27" t="s">
        <v>88</v>
      </c>
      <c r="E218" s="27" t="s">
        <v>285</v>
      </c>
      <c r="F218" s="27"/>
      <c r="G218" s="27"/>
      <c r="H218" s="27" t="s">
        <v>24</v>
      </c>
      <c r="I218" s="27" t="s">
        <v>111</v>
      </c>
      <c r="J218" s="27" t="s">
        <v>224</v>
      </c>
      <c r="K218" s="27" t="s">
        <v>33</v>
      </c>
      <c r="L218" s="27" t="s">
        <v>2861</v>
      </c>
      <c r="M218" s="27" t="s">
        <v>2610</v>
      </c>
      <c r="N218" s="28" t="s">
        <v>2862</v>
      </c>
      <c r="O218" s="27" t="s">
        <v>2863</v>
      </c>
      <c r="P218" s="27" t="s">
        <v>2864</v>
      </c>
      <c r="Q218" s="28">
        <v>6</v>
      </c>
      <c r="R218" s="27" t="s">
        <v>24</v>
      </c>
      <c r="S218" s="27" t="s">
        <v>111</v>
      </c>
      <c r="T218" s="27" t="s">
        <v>224</v>
      </c>
      <c r="U218" s="27" t="s">
        <v>33</v>
      </c>
      <c r="V218" s="27">
        <v>1</v>
      </c>
      <c r="W218" s="27" t="s">
        <v>294</v>
      </c>
      <c r="X218" s="27" t="s">
        <v>295</v>
      </c>
      <c r="Y218" s="27"/>
      <c r="Z218" s="27" t="s">
        <v>296</v>
      </c>
      <c r="AA218" s="27"/>
      <c r="AB218" s="27" t="s">
        <v>2866</v>
      </c>
      <c r="AC218" s="28" t="s">
        <v>2867</v>
      </c>
      <c r="AD218" s="27"/>
      <c r="AE218" s="37"/>
      <c r="AF218" s="37">
        <v>46062.791666666701</v>
      </c>
      <c r="AG218" s="37"/>
      <c r="AH218" s="27"/>
      <c r="AI218" s="27" t="s">
        <v>104</v>
      </c>
      <c r="AJ218" s="27" t="s">
        <v>105</v>
      </c>
      <c r="AK218" s="27" t="s">
        <v>1092</v>
      </c>
      <c r="AL218" s="27" t="s">
        <v>122</v>
      </c>
      <c r="AM218" s="27" t="s">
        <v>108</v>
      </c>
      <c r="AN218" s="37">
        <f>MIN(casesCPPM[[#This Row],[Manufacture Date]:[Installation Date]])</f>
        <v>46062.791666666701</v>
      </c>
      <c r="AO218" s="27">
        <f>IF(AND((casesCPPM[[#This Row],[Created On]]-casesCPPM[[#This Row],[Oldest Date]])&gt;90,casesCPPM[[#This Row],[Oldest Date]]&lt;&gt;""),0,casesCPPM[[#This Row],[Quantity]])</f>
        <v>1</v>
      </c>
      <c r="AP218" s="27" t="str">
        <f>IF(casesCPPM[[#This Row],[Brand]]="","",IF(casesCPPM[[#This Row],[Brand]]&lt;&gt;"Falcon",casesCPPM[[#This Row],[Brand]],IF(casesCPPM[[#This Row],[Category]]&lt;&gt;"Dctl",casesCPPM[[#This Row],[Brand]]&amp;" - "&amp;casesCPPM[[#This Row],[Category]],casesCPPM[[#This Row],[Brand]]&amp;" - Closer")))</f>
        <v>Zero</v>
      </c>
      <c r="AQ21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21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21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8" s="27" t="str">
        <f>TEXT(casesCPPM[[#This Row],[Created On]],"yyyy / mm")</f>
        <v>2026 / 02</v>
      </c>
      <c r="AU218" s="27" t="str">
        <f>casesCPPM[[#This Row],[Interaction Type]]</f>
        <v>Return / Replace / Scrap</v>
      </c>
      <c r="AV21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8" s="27" t="str" cm="1">
        <f t="array" ref="AW218">IF(NOT(ISERROR(FIND("Reader",casesCPPM[[#This Row],[Series4]]))),"Reader",IF(SUMPRODUCT(--ISNUMBER(SEARCH({"card","credential","ibutton"},casesCPPM[[#This Row],[Series4]])))&gt;0,"Card","Unknown"))</f>
        <v>Unknown</v>
      </c>
    </row>
    <row r="219" spans="1:49" hidden="1" x14ac:dyDescent="0.25">
      <c r="A219" s="26">
        <v>46077.539814814802</v>
      </c>
      <c r="B219" s="27" t="s">
        <v>2868</v>
      </c>
      <c r="C219" s="27" t="s">
        <v>87</v>
      </c>
      <c r="D219" s="27" t="s">
        <v>88</v>
      </c>
      <c r="E219" s="27" t="s">
        <v>110</v>
      </c>
      <c r="F219" s="27"/>
      <c r="G219" s="27"/>
      <c r="H219" s="27" t="s">
        <v>22</v>
      </c>
      <c r="I219" s="27" t="s">
        <v>124</v>
      </c>
      <c r="J219" s="27" t="s">
        <v>1018</v>
      </c>
      <c r="K219" s="27" t="s">
        <v>30</v>
      </c>
      <c r="L219" s="27" t="s">
        <v>2869</v>
      </c>
      <c r="M219" s="27" t="s">
        <v>2870</v>
      </c>
      <c r="N219" s="28" t="s">
        <v>2871</v>
      </c>
      <c r="O219" s="27" t="s">
        <v>2872</v>
      </c>
      <c r="P219" s="27" t="s">
        <v>2873</v>
      </c>
      <c r="Q219" s="28">
        <v>4</v>
      </c>
      <c r="R219" s="27" t="s">
        <v>22</v>
      </c>
      <c r="S219" s="27" t="s">
        <v>124</v>
      </c>
      <c r="T219" s="27" t="s">
        <v>1018</v>
      </c>
      <c r="U219" s="27" t="s">
        <v>30</v>
      </c>
      <c r="V219" s="27">
        <v>1</v>
      </c>
      <c r="W219" s="27" t="s">
        <v>811</v>
      </c>
      <c r="X219" s="27" t="s">
        <v>812</v>
      </c>
      <c r="Y219" s="27"/>
      <c r="Z219" s="27" t="s">
        <v>101</v>
      </c>
      <c r="AA219" s="27"/>
      <c r="AB219" s="27" t="s">
        <v>2874</v>
      </c>
      <c r="AC219" s="28"/>
      <c r="AD219" s="27"/>
      <c r="AE219" s="37"/>
      <c r="AF219" s="37">
        <v>46037.791666666701</v>
      </c>
      <c r="AG219" s="37"/>
      <c r="AH219" s="27"/>
      <c r="AI219" s="27" t="s">
        <v>104</v>
      </c>
      <c r="AJ219" s="27" t="s">
        <v>105</v>
      </c>
      <c r="AK219" s="27" t="s">
        <v>1911</v>
      </c>
      <c r="AL219" s="27" t="s">
        <v>146</v>
      </c>
      <c r="AM219" s="27" t="s">
        <v>108</v>
      </c>
      <c r="AN219" s="37">
        <f>MIN(casesCPPM[[#This Row],[Manufacture Date]:[Installation Date]])</f>
        <v>46037.791666666701</v>
      </c>
      <c r="AO219" s="27">
        <f>IF(AND((casesCPPM[[#This Row],[Created On]]-casesCPPM[[#This Row],[Oldest Date]])&gt;90,casesCPPM[[#This Row],[Oldest Date]]&lt;&gt;""),0,casesCPPM[[#This Row],[Quantity]])</f>
        <v>1</v>
      </c>
      <c r="AP219" s="27" t="str">
        <f>IF(casesCPPM[[#This Row],[Brand]]="","",IF(casesCPPM[[#This Row],[Brand]]&lt;&gt;"Falcon",casesCPPM[[#This Row],[Brand]],IF(casesCPPM[[#This Row],[Category]]&lt;&gt;"Dctl",casesCPPM[[#This Row],[Brand]]&amp;" - "&amp;casesCPPM[[#This Row],[Category]],casesCPPM[[#This Row],[Brand]]&amp;" - Closer")))</f>
        <v>Steelcraft</v>
      </c>
      <c r="AQ21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21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21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9" s="27" t="str">
        <f>TEXT(casesCPPM[[#This Row],[Created On]],"yyyy / mm")</f>
        <v>2026 / 02</v>
      </c>
      <c r="AU219" s="27" t="str">
        <f>casesCPPM[[#This Row],[Interaction Type]]</f>
        <v>Return / Replace / Scrap</v>
      </c>
      <c r="AV21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9" s="27" t="str" cm="1">
        <f t="array" ref="AW219">IF(NOT(ISERROR(FIND("Reader",casesCPPM[[#This Row],[Series4]]))),"Reader",IF(SUMPRODUCT(--ISNUMBER(SEARCH({"card","credential","ibutton"},casesCPPM[[#This Row],[Series4]])))&gt;0,"Card","Unknown"))</f>
        <v>Unknown</v>
      </c>
    </row>
    <row r="220" spans="1:49" hidden="1" x14ac:dyDescent="0.25">
      <c r="A220" s="26">
        <v>46077.539953703701</v>
      </c>
      <c r="B220" s="27" t="s">
        <v>2875</v>
      </c>
      <c r="C220" s="27" t="s">
        <v>87</v>
      </c>
      <c r="D220" s="27" t="s">
        <v>88</v>
      </c>
      <c r="E220" s="27" t="s">
        <v>89</v>
      </c>
      <c r="F220" s="27"/>
      <c r="G220" s="27" t="s">
        <v>168</v>
      </c>
      <c r="H220" s="27" t="s">
        <v>23</v>
      </c>
      <c r="I220" s="27" t="s">
        <v>91</v>
      </c>
      <c r="J220" s="27" t="s">
        <v>251</v>
      </c>
      <c r="K220" s="27" t="s">
        <v>33</v>
      </c>
      <c r="L220" s="27" t="s">
        <v>2876</v>
      </c>
      <c r="M220" s="27" t="s">
        <v>2877</v>
      </c>
      <c r="N220" s="28" t="s">
        <v>2878</v>
      </c>
      <c r="O220" s="27" t="s">
        <v>2879</v>
      </c>
      <c r="P220" s="27" t="s">
        <v>2880</v>
      </c>
      <c r="Q220" s="28"/>
      <c r="R220" s="27" t="s">
        <v>23</v>
      </c>
      <c r="S220" s="27" t="s">
        <v>91</v>
      </c>
      <c r="T220" s="27" t="s">
        <v>251</v>
      </c>
      <c r="U220" s="27" t="s">
        <v>33</v>
      </c>
      <c r="V220" s="27">
        <v>1</v>
      </c>
      <c r="W220" s="27" t="s">
        <v>266</v>
      </c>
      <c r="X220" s="27" t="s">
        <v>629</v>
      </c>
      <c r="Y220" s="27" t="s">
        <v>630</v>
      </c>
      <c r="Z220" s="27" t="s">
        <v>101</v>
      </c>
      <c r="AA220" s="27"/>
      <c r="AB220" s="27"/>
      <c r="AC220" s="28" t="s">
        <v>2881</v>
      </c>
      <c r="AD220" s="27"/>
      <c r="AE220" s="37"/>
      <c r="AF220" s="37">
        <v>45844.833333333299</v>
      </c>
      <c r="AG220" s="37"/>
      <c r="AH220" s="27"/>
      <c r="AI220" s="27" t="s">
        <v>104</v>
      </c>
      <c r="AJ220" s="27" t="s">
        <v>105</v>
      </c>
      <c r="AK220" s="27" t="s">
        <v>2882</v>
      </c>
      <c r="AL220" s="27" t="s">
        <v>122</v>
      </c>
      <c r="AM220" s="27" t="s">
        <v>108</v>
      </c>
      <c r="AN220" s="37">
        <f>MIN(casesCPPM[[#This Row],[Manufacture Date]:[Installation Date]])</f>
        <v>45844.833333333299</v>
      </c>
      <c r="AO220" s="27">
        <f>IF(AND((casesCPPM[[#This Row],[Created On]]-casesCPPM[[#This Row],[Oldest Date]])&gt;90,casesCPPM[[#This Row],[Oldest Date]]&lt;&gt;""),0,casesCPPM[[#This Row],[Quantity]])</f>
        <v>0</v>
      </c>
      <c r="AP220" s="27" t="str">
        <f>IF(casesCPPM[[#This Row],[Brand]]="","",IF(casesCPPM[[#This Row],[Brand]]&lt;&gt;"Falcon",casesCPPM[[#This Row],[Brand]],IF(casesCPPM[[#This Row],[Category]]&lt;&gt;"Dctl",casesCPPM[[#This Row],[Brand]]&amp;" - "&amp;casesCPPM[[#This Row],[Category]],casesCPPM[[#This Row],[Brand]]&amp;" - Closer")))</f>
        <v>Von Duprin</v>
      </c>
      <c r="AQ22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2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22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Motor Not Pulling / Releasing</v>
      </c>
      <c r="AT220" s="27" t="str">
        <f>TEXT(casesCPPM[[#This Row],[Created On]],"yyyy / mm")</f>
        <v>2026 / 02</v>
      </c>
      <c r="AU220" s="27" t="str">
        <f>casesCPPM[[#This Row],[Interaction Type]]</f>
        <v>Return / Replace / Scrap</v>
      </c>
      <c r="AV22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0" s="27" t="str" cm="1">
        <f t="array" ref="AW220">IF(NOT(ISERROR(FIND("Reader",casesCPPM[[#This Row],[Series4]]))),"Reader",IF(SUMPRODUCT(--ISNUMBER(SEARCH({"card","credential","ibutton"},casesCPPM[[#This Row],[Series4]])))&gt;0,"Card","Unknown"))</f>
        <v>Unknown</v>
      </c>
    </row>
    <row r="221" spans="1:49" hidden="1" x14ac:dyDescent="0.25">
      <c r="A221" s="26">
        <v>46078.229930555601</v>
      </c>
      <c r="B221" s="27" t="s">
        <v>2883</v>
      </c>
      <c r="C221" s="27" t="s">
        <v>87</v>
      </c>
      <c r="D221" s="27" t="s">
        <v>194</v>
      </c>
      <c r="E221" s="27" t="s">
        <v>2884</v>
      </c>
      <c r="F221" s="27"/>
      <c r="G221" s="27"/>
      <c r="H221" s="27" t="s">
        <v>12</v>
      </c>
      <c r="I221" s="27" t="s">
        <v>111</v>
      </c>
      <c r="J221" s="27" t="s">
        <v>112</v>
      </c>
      <c r="K221" s="27" t="s">
        <v>33</v>
      </c>
      <c r="L221" s="27" t="s">
        <v>2885</v>
      </c>
      <c r="M221" s="27" t="s">
        <v>2886</v>
      </c>
      <c r="N221" s="28" t="s">
        <v>2887</v>
      </c>
      <c r="O221" s="27" t="s">
        <v>2888</v>
      </c>
      <c r="P221" s="27" t="s">
        <v>2889</v>
      </c>
      <c r="Q221" s="28">
        <v>1</v>
      </c>
      <c r="R221" s="27" t="s">
        <v>12</v>
      </c>
      <c r="S221" s="27" t="s">
        <v>111</v>
      </c>
      <c r="T221" s="27" t="s">
        <v>112</v>
      </c>
      <c r="U221" s="27" t="s">
        <v>33</v>
      </c>
      <c r="V221" s="27">
        <v>12</v>
      </c>
      <c r="W221" s="27" t="s">
        <v>2890</v>
      </c>
      <c r="X221" s="27" t="s">
        <v>2891</v>
      </c>
      <c r="Y221" s="27"/>
      <c r="Z221" s="27" t="s">
        <v>101</v>
      </c>
      <c r="AA221" s="27"/>
      <c r="AB221" s="27" t="s">
        <v>2892</v>
      </c>
      <c r="AC221" s="28"/>
      <c r="AD221" s="27"/>
      <c r="AE221" s="37"/>
      <c r="AF221" s="37">
        <v>46076.791666666701</v>
      </c>
      <c r="AG221" s="37"/>
      <c r="AH221" s="27"/>
      <c r="AI221" s="27" t="s">
        <v>775</v>
      </c>
      <c r="AJ221" s="27" t="s">
        <v>105</v>
      </c>
      <c r="AK221" s="27" t="s">
        <v>2893</v>
      </c>
      <c r="AL221" s="27" t="s">
        <v>2893</v>
      </c>
      <c r="AM221" s="27" t="s">
        <v>159</v>
      </c>
      <c r="AN221" s="37">
        <f>MIN(casesCPPM[[#This Row],[Manufacture Date]:[Installation Date]])</f>
        <v>46076.791666666701</v>
      </c>
      <c r="AO221" s="27">
        <f>IF(AND((casesCPPM[[#This Row],[Created On]]-casesCPPM[[#This Row],[Oldest Date]])&gt;90,casesCPPM[[#This Row],[Oldest Date]]&lt;&gt;""),0,casesCPPM[[#This Row],[Quantity]])</f>
        <v>12</v>
      </c>
      <c r="AP221" s="27" t="str">
        <f>IF(casesCPPM[[#This Row],[Brand]]="","",IF(casesCPPM[[#This Row],[Brand]]&lt;&gt;"Falcon",casesCPPM[[#This Row],[Brand]],IF(casesCPPM[[#This Row],[Category]]&lt;&gt;"Dctl",casesCPPM[[#This Row],[Brand]]&amp;" - "&amp;casesCPPM[[#This Row],[Category]],casesCPPM[[#This Row],[Brand]]&amp;" - Closer")))</f>
        <v>Ives / Gj Commercial</v>
      </c>
      <c r="AQ22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Surplus Inventory in Box</v>
      </c>
      <c r="AR22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Surplus Inventory In Box</v>
      </c>
      <c r="AS22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21" s="27" t="str">
        <f>TEXT(casesCPPM[[#This Row],[Created On]],"yyyy / mm")</f>
        <v>2026 / 02</v>
      </c>
      <c r="AU221" s="27" t="str">
        <f>casesCPPM[[#This Row],[Interaction Type]]</f>
        <v>Credit / Debit Request</v>
      </c>
      <c r="AV22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1" s="27" t="str" cm="1">
        <f t="array" ref="AW221">IF(NOT(ISERROR(FIND("Reader",casesCPPM[[#This Row],[Series4]]))),"Reader",IF(SUMPRODUCT(--ISNUMBER(SEARCH({"card","credential","ibutton"},casesCPPM[[#This Row],[Series4]])))&gt;0,"Card","Unknown"))</f>
        <v>Unknown</v>
      </c>
    </row>
    <row r="222" spans="1:49" hidden="1" x14ac:dyDescent="0.25">
      <c r="A222" s="26">
        <v>46078.7563310185</v>
      </c>
      <c r="B222" s="27" t="s">
        <v>2906</v>
      </c>
      <c r="C222" s="27" t="s">
        <v>87</v>
      </c>
      <c r="D222" s="27" t="s">
        <v>88</v>
      </c>
      <c r="E222" s="27" t="s">
        <v>89</v>
      </c>
      <c r="F222" s="27"/>
      <c r="G222" s="27" t="s">
        <v>168</v>
      </c>
      <c r="H222" s="27" t="s">
        <v>720</v>
      </c>
      <c r="I222" s="27" t="s">
        <v>148</v>
      </c>
      <c r="J222" s="27" t="s">
        <v>1248</v>
      </c>
      <c r="K222" s="27" t="s">
        <v>31</v>
      </c>
      <c r="L222" s="27" t="s">
        <v>2907</v>
      </c>
      <c r="M222" s="27" t="s">
        <v>2908</v>
      </c>
      <c r="N222" s="28" t="s">
        <v>2909</v>
      </c>
      <c r="O222" s="27" t="s">
        <v>2910</v>
      </c>
      <c r="P222" s="27" t="s">
        <v>2911</v>
      </c>
      <c r="Q222" s="28">
        <v>1</v>
      </c>
      <c r="R222" s="27" t="s">
        <v>720</v>
      </c>
      <c r="S222" s="27" t="s">
        <v>148</v>
      </c>
      <c r="T222" s="27" t="s">
        <v>1248</v>
      </c>
      <c r="U222" s="27" t="s">
        <v>31</v>
      </c>
      <c r="V222" s="27">
        <v>1</v>
      </c>
      <c r="W222" s="27" t="s">
        <v>98</v>
      </c>
      <c r="X222" s="27" t="s">
        <v>175</v>
      </c>
      <c r="Y222" s="27"/>
      <c r="Z222" s="27" t="s">
        <v>101</v>
      </c>
      <c r="AA222" s="27"/>
      <c r="AB222" s="27" t="s">
        <v>2912</v>
      </c>
      <c r="AC222" s="28" t="s">
        <v>2913</v>
      </c>
      <c r="AD222" s="27" t="s">
        <v>1930</v>
      </c>
      <c r="AE222" s="37"/>
      <c r="AF222" s="37">
        <v>46002.791666666701</v>
      </c>
      <c r="AG222" s="37">
        <v>46078.083333333299</v>
      </c>
      <c r="AH222" s="27"/>
      <c r="AI222" s="27" t="s">
        <v>178</v>
      </c>
      <c r="AJ222" s="27" t="s">
        <v>134</v>
      </c>
      <c r="AK222" s="27" t="s">
        <v>555</v>
      </c>
      <c r="AL222" s="27" t="s">
        <v>803</v>
      </c>
      <c r="AM222" s="27" t="s">
        <v>108</v>
      </c>
      <c r="AN222" s="37">
        <f>MIN(casesCPPM[[#This Row],[Manufacture Date]:[Installation Date]])</f>
        <v>46002.791666666701</v>
      </c>
      <c r="AO222" s="27">
        <f>IF(AND((casesCPPM[[#This Row],[Created On]]-casesCPPM[[#This Row],[Oldest Date]])&gt;90,casesCPPM[[#This Row],[Oldest Date]]&lt;&gt;""),0,casesCPPM[[#This Row],[Quantity]])</f>
        <v>1</v>
      </c>
      <c r="AP222" s="27" t="str">
        <f>IF(casesCPPM[[#This Row],[Brand]]="","",IF(casesCPPM[[#This Row],[Brand]]&lt;&gt;"Falcon",casesCPPM[[#This Row],[Brand]],IF(casesCPPM[[#This Row],[Category]]&lt;&gt;"Dctl",casesCPPM[[#This Row],[Brand]]&amp;" - "&amp;casesCPPM[[#This Row],[Category]],casesCPPM[[#This Row],[Brand]]&amp;" - Closer")))</f>
        <v>Falcon - Lock</v>
      </c>
      <c r="AQ22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2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2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22" s="27" t="str">
        <f>TEXT(casesCPPM[[#This Row],[Created On]],"yyyy / mm")</f>
        <v>2026 / 02</v>
      </c>
      <c r="AU222" s="27" t="str">
        <f>casesCPPM[[#This Row],[Interaction Type]]</f>
        <v>Return / Replace / Scrap</v>
      </c>
      <c r="AV22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2" s="27" t="str" cm="1">
        <f t="array" ref="AW222">IF(NOT(ISERROR(FIND("Reader",casesCPPM[[#This Row],[Series4]]))),"Reader",IF(SUMPRODUCT(--ISNUMBER(SEARCH({"card","credential","ibutton"},casesCPPM[[#This Row],[Series4]])))&gt;0,"Card","Unknown"))</f>
        <v>Unknown</v>
      </c>
    </row>
    <row r="223" spans="1:49" hidden="1" x14ac:dyDescent="0.25">
      <c r="A223" s="26">
        <v>46079.415983796302</v>
      </c>
      <c r="B223" s="27" t="s">
        <v>2922</v>
      </c>
      <c r="C223" s="27" t="s">
        <v>87</v>
      </c>
      <c r="D223" s="27" t="s">
        <v>88</v>
      </c>
      <c r="E223" s="27" t="s">
        <v>89</v>
      </c>
      <c r="F223" s="27"/>
      <c r="G223" s="27" t="s">
        <v>90</v>
      </c>
      <c r="H223" s="27" t="s">
        <v>17</v>
      </c>
      <c r="I223" s="27" t="s">
        <v>148</v>
      </c>
      <c r="J223" s="27" t="s">
        <v>169</v>
      </c>
      <c r="K223" s="27" t="s">
        <v>35</v>
      </c>
      <c r="L223" s="27" t="s">
        <v>2923</v>
      </c>
      <c r="M223" s="27" t="s">
        <v>385</v>
      </c>
      <c r="N223" s="28" t="s">
        <v>2924</v>
      </c>
      <c r="O223" s="27" t="s">
        <v>2925</v>
      </c>
      <c r="P223" s="27" t="s">
        <v>2926</v>
      </c>
      <c r="Q223" s="28"/>
      <c r="R223" s="27"/>
      <c r="S223" s="27"/>
      <c r="T223" s="27"/>
      <c r="U223" s="27"/>
      <c r="V223" s="27">
        <v>1</v>
      </c>
      <c r="W223" s="27" t="s">
        <v>378</v>
      </c>
      <c r="X223" s="27" t="s">
        <v>379</v>
      </c>
      <c r="Y223" s="27"/>
      <c r="Z223" s="27" t="s">
        <v>285</v>
      </c>
      <c r="AA223" s="27"/>
      <c r="AB223" s="27" t="s">
        <v>2927</v>
      </c>
      <c r="AC223" s="28"/>
      <c r="AD223" s="27"/>
      <c r="AE223" s="37"/>
      <c r="AF223" s="37">
        <v>46021.791666666701</v>
      </c>
      <c r="AG223" s="37"/>
      <c r="AH223" s="27"/>
      <c r="AI223" s="27"/>
      <c r="AJ223" s="27" t="s">
        <v>134</v>
      </c>
      <c r="AK223" s="27" t="s">
        <v>106</v>
      </c>
      <c r="AL223" s="27" t="s">
        <v>106</v>
      </c>
      <c r="AM223" s="27" t="s">
        <v>108</v>
      </c>
      <c r="AN223" s="37">
        <f>MIN(casesCPPM[[#This Row],[Manufacture Date]:[Installation Date]])</f>
        <v>46021.791666666701</v>
      </c>
      <c r="AO223" s="27">
        <f>IF(AND((casesCPPM[[#This Row],[Created On]]-casesCPPM[[#This Row],[Oldest Date]])&gt;90,casesCPPM[[#This Row],[Oldest Date]]&lt;&gt;""),0,casesCPPM[[#This Row],[Quantity]])</f>
        <v>1</v>
      </c>
      <c r="AP223" s="27" t="str">
        <f>IF(casesCPPM[[#This Row],[Brand]]="","",IF(casesCPPM[[#This Row],[Brand]]&lt;&gt;"Falcon",casesCPPM[[#This Row],[Brand]],IF(casesCPPM[[#This Row],[Category]]&lt;&gt;"Dctl",casesCPPM[[#This Row],[Brand]]&amp;" - "&amp;casesCPPM[[#This Row],[Category]],casesCPPM[[#This Row],[Brand]]&amp;" - Closer")))</f>
        <v>Schlage Commercial</v>
      </c>
      <c r="AQ22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22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22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23" s="27" t="str">
        <f>TEXT(casesCPPM[[#This Row],[Created On]],"yyyy / mm")</f>
        <v>2026 / 02</v>
      </c>
      <c r="AU223" s="27" t="str">
        <f>casesCPPM[[#This Row],[Interaction Type]]</f>
        <v>Return / Replace / Scrap</v>
      </c>
      <c r="AV22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3" s="27" t="str" cm="1">
        <f t="array" ref="AW223">IF(NOT(ISERROR(FIND("Reader",casesCPPM[[#This Row],[Series4]]))),"Reader",IF(SUMPRODUCT(--ISNUMBER(SEARCH({"card","credential","ibutton"},casesCPPM[[#This Row],[Series4]])))&gt;0,"Card","Unknown"))</f>
        <v>Unknown</v>
      </c>
    </row>
    <row r="224" spans="1:49" hidden="1" x14ac:dyDescent="0.25">
      <c r="A224" s="26">
        <v>46080.314988425896</v>
      </c>
      <c r="B224" s="27" t="s">
        <v>2959</v>
      </c>
      <c r="C224" s="27" t="s">
        <v>87</v>
      </c>
      <c r="D224" s="27" t="s">
        <v>88</v>
      </c>
      <c r="E224" s="27" t="s">
        <v>89</v>
      </c>
      <c r="F224" s="27"/>
      <c r="G224" s="27" t="s">
        <v>90</v>
      </c>
      <c r="H224" s="27" t="s">
        <v>23</v>
      </c>
      <c r="I224" s="27" t="s">
        <v>91</v>
      </c>
      <c r="J224" s="27" t="s">
        <v>251</v>
      </c>
      <c r="K224" s="27" t="s">
        <v>33</v>
      </c>
      <c r="L224" s="27" t="s">
        <v>2960</v>
      </c>
      <c r="M224" s="27" t="s">
        <v>2961</v>
      </c>
      <c r="N224" s="28" t="s">
        <v>2962</v>
      </c>
      <c r="O224" s="27" t="s">
        <v>2963</v>
      </c>
      <c r="P224" s="27" t="s">
        <v>2964</v>
      </c>
      <c r="Q224" s="28"/>
      <c r="R224" s="27" t="s">
        <v>23</v>
      </c>
      <c r="S224" s="27" t="s">
        <v>91</v>
      </c>
      <c r="T224" s="27" t="s">
        <v>251</v>
      </c>
      <c r="U224" s="27" t="s">
        <v>33</v>
      </c>
      <c r="V224" s="27">
        <v>3</v>
      </c>
      <c r="W224" s="27" t="s">
        <v>98</v>
      </c>
      <c r="X224" s="27" t="s">
        <v>544</v>
      </c>
      <c r="Y224" s="27" t="s">
        <v>545</v>
      </c>
      <c r="Z224" s="27" t="s">
        <v>101</v>
      </c>
      <c r="AA224" s="27"/>
      <c r="AB224" s="27" t="s">
        <v>2965</v>
      </c>
      <c r="AC224" s="28" t="s">
        <v>2966</v>
      </c>
      <c r="AD224" s="27"/>
      <c r="AE224" s="37"/>
      <c r="AF224" s="37">
        <v>45936</v>
      </c>
      <c r="AG224" s="37"/>
      <c r="AH224" s="27"/>
      <c r="AI224" s="27" t="s">
        <v>104</v>
      </c>
      <c r="AJ224" s="27" t="s">
        <v>105</v>
      </c>
      <c r="AK224" s="27" t="s">
        <v>1196</v>
      </c>
      <c r="AL224" s="27" t="s">
        <v>1196</v>
      </c>
      <c r="AM224" s="27" t="s">
        <v>108</v>
      </c>
      <c r="AN224" s="37">
        <f>MIN(casesCPPM[[#This Row],[Manufacture Date]:[Installation Date]])</f>
        <v>45936</v>
      </c>
      <c r="AO224" s="27">
        <f>IF(AND((casesCPPM[[#This Row],[Created On]]-casesCPPM[[#This Row],[Oldest Date]])&gt;90,casesCPPM[[#This Row],[Oldest Date]]&lt;&gt;""),0,casesCPPM[[#This Row],[Quantity]])</f>
        <v>0</v>
      </c>
      <c r="AP224" s="27" t="str">
        <f>IF(casesCPPM[[#This Row],[Brand]]="","",IF(casesCPPM[[#This Row],[Brand]]&lt;&gt;"Falcon",casesCPPM[[#This Row],[Brand]],IF(casesCPPM[[#This Row],[Category]]&lt;&gt;"Dctl",casesCPPM[[#This Row],[Brand]]&amp;" - "&amp;casesCPPM[[#This Row],[Category]],casesCPPM[[#This Row],[Brand]]&amp;" - Closer")))</f>
        <v>Von Duprin</v>
      </c>
      <c r="AQ22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2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22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224" s="27" t="str">
        <f>TEXT(casesCPPM[[#This Row],[Created On]],"yyyy / mm")</f>
        <v>2026 / 02</v>
      </c>
      <c r="AU224" s="27" t="str">
        <f>casesCPPM[[#This Row],[Interaction Type]]</f>
        <v>Return / Replace / Scrap</v>
      </c>
      <c r="AV22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4" s="27" t="str" cm="1">
        <f t="array" ref="AW224">IF(NOT(ISERROR(FIND("Reader",casesCPPM[[#This Row],[Series4]]))),"Reader",IF(SUMPRODUCT(--ISNUMBER(SEARCH({"card","credential","ibutton"},casesCPPM[[#This Row],[Series4]])))&gt;0,"Card","Unknown"))</f>
        <v>Unknown</v>
      </c>
    </row>
    <row r="225" spans="1:49" hidden="1" x14ac:dyDescent="0.25">
      <c r="A225" s="26">
        <v>46080.349861111099</v>
      </c>
      <c r="B225" s="27" t="s">
        <v>2968</v>
      </c>
      <c r="C225" s="27" t="s">
        <v>87</v>
      </c>
      <c r="D225" s="27" t="s">
        <v>88</v>
      </c>
      <c r="E225" s="27" t="s">
        <v>89</v>
      </c>
      <c r="F225" s="27"/>
      <c r="G225" s="27" t="s">
        <v>90</v>
      </c>
      <c r="H225" s="27" t="s">
        <v>23</v>
      </c>
      <c r="I225" s="27" t="s">
        <v>91</v>
      </c>
      <c r="J225" s="27" t="s">
        <v>2969</v>
      </c>
      <c r="K225" s="27" t="s">
        <v>33</v>
      </c>
      <c r="L225" s="27" t="s">
        <v>2970</v>
      </c>
      <c r="M225" s="27" t="s">
        <v>2971</v>
      </c>
      <c r="N225" s="28" t="s">
        <v>2972</v>
      </c>
      <c r="O225" s="27" t="s">
        <v>2973</v>
      </c>
      <c r="P225" s="27" t="s">
        <v>2974</v>
      </c>
      <c r="Q225" s="28">
        <v>1</v>
      </c>
      <c r="R225" s="27" t="s">
        <v>23</v>
      </c>
      <c r="S225" s="27" t="s">
        <v>91</v>
      </c>
      <c r="T225" s="27" t="s">
        <v>2969</v>
      </c>
      <c r="U225" s="27" t="s">
        <v>33</v>
      </c>
      <c r="V225" s="27">
        <v>1</v>
      </c>
      <c r="W225" s="27" t="s">
        <v>266</v>
      </c>
      <c r="X225" s="27" t="s">
        <v>2975</v>
      </c>
      <c r="Y225" s="27" t="s">
        <v>2976</v>
      </c>
      <c r="Z225" s="27" t="s">
        <v>101</v>
      </c>
      <c r="AA225" s="27"/>
      <c r="AB225" s="27" t="s">
        <v>2977</v>
      </c>
      <c r="AC225" s="28" t="s">
        <v>2978</v>
      </c>
      <c r="AD225" s="27"/>
      <c r="AE225" s="37"/>
      <c r="AF225" s="37">
        <v>45082</v>
      </c>
      <c r="AG225" s="37"/>
      <c r="AH225" s="27"/>
      <c r="AI225" s="27" t="s">
        <v>104</v>
      </c>
      <c r="AJ225" s="27" t="s">
        <v>134</v>
      </c>
      <c r="AK225" s="27" t="s">
        <v>1330</v>
      </c>
      <c r="AL225" s="27" t="s">
        <v>1330</v>
      </c>
      <c r="AM225" s="27" t="s">
        <v>108</v>
      </c>
      <c r="AN225" s="37">
        <f>MIN(casesCPPM[[#This Row],[Manufacture Date]:[Installation Date]])</f>
        <v>45082</v>
      </c>
      <c r="AO225" s="27">
        <f>IF(AND((casesCPPM[[#This Row],[Created On]]-casesCPPM[[#This Row],[Oldest Date]])&gt;90,casesCPPM[[#This Row],[Oldest Date]]&lt;&gt;""),0,casesCPPM[[#This Row],[Quantity]])</f>
        <v>0</v>
      </c>
      <c r="AP225" s="27" t="str">
        <f>IF(casesCPPM[[#This Row],[Brand]]="","",IF(casesCPPM[[#This Row],[Brand]]&lt;&gt;"Falcon",casesCPPM[[#This Row],[Brand]],IF(casesCPPM[[#This Row],[Category]]&lt;&gt;"Dctl",casesCPPM[[#This Row],[Brand]]&amp;" - "&amp;casesCPPM[[#This Row],[Category]],casesCPPM[[#This Row],[Brand]]&amp;" - Closer")))</f>
        <v>Von Duprin</v>
      </c>
      <c r="AQ22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2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Circuit Board Issue</v>
      </c>
      <c r="AS22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Input / Output Not Working</v>
      </c>
      <c r="AT225" s="27" t="str">
        <f>TEXT(casesCPPM[[#This Row],[Created On]],"yyyy / mm")</f>
        <v>2026 / 02</v>
      </c>
      <c r="AU225" s="27" t="str">
        <f>casesCPPM[[#This Row],[Interaction Type]]</f>
        <v>Return / Replace / Scrap</v>
      </c>
      <c r="AV22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5" s="27" t="str" cm="1">
        <f t="array" ref="AW225">IF(NOT(ISERROR(FIND("Reader",casesCPPM[[#This Row],[Series4]]))),"Reader",IF(SUMPRODUCT(--ISNUMBER(SEARCH({"card","credential","ibutton"},casesCPPM[[#This Row],[Series4]])))&gt;0,"Card","Unknown"))</f>
        <v>Unknown</v>
      </c>
    </row>
    <row r="226" spans="1:49" hidden="1" x14ac:dyDescent="0.25">
      <c r="A226" s="26">
        <v>46080.502314814803</v>
      </c>
      <c r="B226" s="27" t="s">
        <v>2979</v>
      </c>
      <c r="C226" s="27" t="s">
        <v>87</v>
      </c>
      <c r="D226" s="27" t="s">
        <v>88</v>
      </c>
      <c r="E226" s="27" t="s">
        <v>89</v>
      </c>
      <c r="F226" s="27"/>
      <c r="G226" s="27" t="s">
        <v>168</v>
      </c>
      <c r="H226" s="27" t="s">
        <v>14</v>
      </c>
      <c r="I226" s="27" t="s">
        <v>182</v>
      </c>
      <c r="J226" s="27" t="s">
        <v>1212</v>
      </c>
      <c r="K226" s="27" t="s">
        <v>34</v>
      </c>
      <c r="L226" s="27" t="s">
        <v>2980</v>
      </c>
      <c r="M226" s="27" t="s">
        <v>2717</v>
      </c>
      <c r="N226" s="28" t="s">
        <v>2981</v>
      </c>
      <c r="O226" s="27" t="s">
        <v>2982</v>
      </c>
      <c r="P226" s="27"/>
      <c r="Q226" s="28"/>
      <c r="R226" s="27" t="s">
        <v>14</v>
      </c>
      <c r="S226" s="27" t="s">
        <v>182</v>
      </c>
      <c r="T226" s="27" t="s">
        <v>1212</v>
      </c>
      <c r="U226" s="27" t="s">
        <v>34</v>
      </c>
      <c r="V226" s="27">
        <v>1</v>
      </c>
      <c r="W226" s="27" t="s">
        <v>958</v>
      </c>
      <c r="X226" s="27" t="s">
        <v>1805</v>
      </c>
      <c r="Y226" s="27"/>
      <c r="Z226" s="27" t="s">
        <v>101</v>
      </c>
      <c r="AA226" s="27"/>
      <c r="AB226" s="27" t="s">
        <v>1218</v>
      </c>
      <c r="AC226" s="28" t="s">
        <v>161</v>
      </c>
      <c r="AD226" s="27"/>
      <c r="AE226" s="37"/>
      <c r="AF226" s="37">
        <v>45804.083333333299</v>
      </c>
      <c r="AG226" s="37"/>
      <c r="AH226" s="27"/>
      <c r="AI226" s="27" t="s">
        <v>178</v>
      </c>
      <c r="AJ226" s="27" t="s">
        <v>134</v>
      </c>
      <c r="AK226" s="27" t="s">
        <v>735</v>
      </c>
      <c r="AL226" s="27" t="s">
        <v>192</v>
      </c>
      <c r="AM226" s="27" t="s">
        <v>108</v>
      </c>
      <c r="AN226" s="37">
        <f>MIN(casesCPPM[[#This Row],[Manufacture Date]:[Installation Date]])</f>
        <v>45804.083333333299</v>
      </c>
      <c r="AO226" s="27">
        <f>IF(AND((casesCPPM[[#This Row],[Created On]]-casesCPPM[[#This Row],[Oldest Date]])&gt;90,casesCPPM[[#This Row],[Oldest Date]]&lt;&gt;""),0,casesCPPM[[#This Row],[Quantity]])</f>
        <v>0</v>
      </c>
      <c r="AP226" s="27" t="str">
        <f>IF(casesCPPM[[#This Row],[Brand]]="","",IF(casesCPPM[[#This Row],[Brand]]&lt;&gt;"Falcon",casesCPPM[[#This Row],[Brand]],IF(casesCPPM[[#This Row],[Category]]&lt;&gt;"Dctl",casesCPPM[[#This Row],[Brand]]&amp;" - "&amp;casesCPPM[[#This Row],[Category]],casesCPPM[[#This Row],[Brand]]&amp;" - Closer")))</f>
        <v>Lcn</v>
      </c>
      <c r="AQ22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22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22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26" s="27" t="str">
        <f>TEXT(casesCPPM[[#This Row],[Created On]],"yyyy / mm")</f>
        <v>2026 / 02</v>
      </c>
      <c r="AU226" s="27" t="str">
        <f>casesCPPM[[#This Row],[Interaction Type]]</f>
        <v>Return / Replace / Scrap</v>
      </c>
      <c r="AV22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6" s="27" t="str" cm="1">
        <f t="array" ref="AW226">IF(NOT(ISERROR(FIND("Reader",casesCPPM[[#This Row],[Series4]]))),"Reader",IF(SUMPRODUCT(--ISNUMBER(SEARCH({"card","credential","ibutton"},casesCPPM[[#This Row],[Series4]])))&gt;0,"Card","Unknown"))</f>
        <v>Unknown</v>
      </c>
    </row>
    <row r="227" spans="1:49" hidden="1" x14ac:dyDescent="0.25">
      <c r="A227" s="26">
        <v>46077.645925925899</v>
      </c>
      <c r="B227" s="27" t="s">
        <v>2994</v>
      </c>
      <c r="C227" s="27" t="s">
        <v>87</v>
      </c>
      <c r="D227" s="27" t="s">
        <v>88</v>
      </c>
      <c r="E227" s="27" t="s">
        <v>110</v>
      </c>
      <c r="F227" s="27"/>
      <c r="G227" s="27"/>
      <c r="H227" s="27" t="s">
        <v>23</v>
      </c>
      <c r="I227" s="27" t="s">
        <v>91</v>
      </c>
      <c r="J227" s="27" t="s">
        <v>251</v>
      </c>
      <c r="K227" s="27" t="s">
        <v>33</v>
      </c>
      <c r="L227" s="27" t="s">
        <v>2995</v>
      </c>
      <c r="M227" s="27" t="s">
        <v>2996</v>
      </c>
      <c r="N227" s="28" t="s">
        <v>2997</v>
      </c>
      <c r="O227" s="27" t="s">
        <v>2998</v>
      </c>
      <c r="P227" s="27"/>
      <c r="Q227" s="28">
        <v>5</v>
      </c>
      <c r="R227" s="27" t="s">
        <v>23</v>
      </c>
      <c r="S227" s="27" t="s">
        <v>91</v>
      </c>
      <c r="T227" s="27" t="s">
        <v>251</v>
      </c>
      <c r="U227" s="27" t="s">
        <v>33</v>
      </c>
      <c r="V227" s="27">
        <v>1</v>
      </c>
      <c r="W227" s="27" t="s">
        <v>119</v>
      </c>
      <c r="X227" s="27" t="s">
        <v>120</v>
      </c>
      <c r="Y227" s="27"/>
      <c r="Z227" s="27" t="s">
        <v>101</v>
      </c>
      <c r="AA227" s="27"/>
      <c r="AB227" s="27" t="s">
        <v>2999</v>
      </c>
      <c r="AC227" s="28"/>
      <c r="AD227" s="27"/>
      <c r="AE227" s="37"/>
      <c r="AF227" s="37">
        <v>45945.833333333299</v>
      </c>
      <c r="AG227" s="37"/>
      <c r="AH227" s="27"/>
      <c r="AI227" s="27" t="s">
        <v>104</v>
      </c>
      <c r="AJ227" s="27" t="s">
        <v>105</v>
      </c>
      <c r="AK227" s="27" t="s">
        <v>1150</v>
      </c>
      <c r="AL227" s="27" t="s">
        <v>792</v>
      </c>
      <c r="AM227" s="27" t="s">
        <v>108</v>
      </c>
      <c r="AN227" s="37">
        <f>MIN(casesCPPM[[#This Row],[Manufacture Date]:[Installation Date]])</f>
        <v>45945.833333333299</v>
      </c>
      <c r="AO227" s="27">
        <f>IF(AND((casesCPPM[[#This Row],[Created On]]-casesCPPM[[#This Row],[Oldest Date]])&gt;90,casesCPPM[[#This Row],[Oldest Date]]&lt;&gt;""),0,casesCPPM[[#This Row],[Quantity]])</f>
        <v>0</v>
      </c>
      <c r="AP227" s="27" t="str">
        <f>IF(casesCPPM[[#This Row],[Brand]]="","",IF(casesCPPM[[#This Row],[Brand]]&lt;&gt;"Falcon",casesCPPM[[#This Row],[Brand]],IF(casesCPPM[[#This Row],[Category]]&lt;&gt;"Dctl",casesCPPM[[#This Row],[Brand]]&amp;" - "&amp;casesCPPM[[#This Row],[Category]],casesCPPM[[#This Row],[Brand]]&amp;" - Closer")))</f>
        <v>Von Duprin</v>
      </c>
      <c r="AQ22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2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22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27" s="27" t="str">
        <f>TEXT(casesCPPM[[#This Row],[Created On]],"yyyy / mm")</f>
        <v>2026 / 02</v>
      </c>
      <c r="AU227" s="27" t="str">
        <f>casesCPPM[[#This Row],[Interaction Type]]</f>
        <v>Return / Replace / Scrap</v>
      </c>
      <c r="AV22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7" s="27" t="str" cm="1">
        <f t="array" ref="AW227">IF(NOT(ISERROR(FIND("Reader",casesCPPM[[#This Row],[Series4]]))),"Reader",IF(SUMPRODUCT(--ISNUMBER(SEARCH({"card","credential","ibutton"},casesCPPM[[#This Row],[Series4]])))&gt;0,"Card","Unknown"))</f>
        <v>Unknown</v>
      </c>
    </row>
    <row r="228" spans="1:49" hidden="1" x14ac:dyDescent="0.25">
      <c r="A228" s="26">
        <v>46079.508055555598</v>
      </c>
      <c r="B228" s="27" t="s">
        <v>3025</v>
      </c>
      <c r="C228" s="27" t="s">
        <v>87</v>
      </c>
      <c r="D228" s="27" t="s">
        <v>88</v>
      </c>
      <c r="E228" s="27" t="s">
        <v>110</v>
      </c>
      <c r="F228" s="27"/>
      <c r="G228" s="27"/>
      <c r="H228" s="27" t="s">
        <v>286</v>
      </c>
      <c r="I228" s="27" t="s">
        <v>148</v>
      </c>
      <c r="J228" s="27" t="s">
        <v>2020</v>
      </c>
      <c r="K228" s="27" t="s">
        <v>32</v>
      </c>
      <c r="L228" s="27" t="s">
        <v>3026</v>
      </c>
      <c r="M228" s="27" t="s">
        <v>3027</v>
      </c>
      <c r="N228" s="28" t="s">
        <v>3028</v>
      </c>
      <c r="O228" s="27" t="s">
        <v>3029</v>
      </c>
      <c r="P228" s="27"/>
      <c r="Q228" s="28">
        <v>6</v>
      </c>
      <c r="R228" s="27" t="s">
        <v>286</v>
      </c>
      <c r="S228" s="27" t="s">
        <v>148</v>
      </c>
      <c r="T228" s="27" t="s">
        <v>2020</v>
      </c>
      <c r="U228" s="27" t="s">
        <v>32</v>
      </c>
      <c r="V228" s="27">
        <v>52</v>
      </c>
      <c r="W228" s="27" t="s">
        <v>119</v>
      </c>
      <c r="X228" s="27" t="s">
        <v>570</v>
      </c>
      <c r="Y228" s="27"/>
      <c r="Z228" s="27" t="s">
        <v>101</v>
      </c>
      <c r="AA228" s="27"/>
      <c r="AB228" s="27" t="s">
        <v>3030</v>
      </c>
      <c r="AC228" s="28"/>
      <c r="AD228" s="27"/>
      <c r="AE228" s="37"/>
      <c r="AF228" s="37">
        <v>46043.791666666701</v>
      </c>
      <c r="AG228" s="37"/>
      <c r="AH228" s="27"/>
      <c r="AI228" s="27" t="s">
        <v>104</v>
      </c>
      <c r="AJ228" s="27" t="s">
        <v>105</v>
      </c>
      <c r="AK228" s="27" t="s">
        <v>1970</v>
      </c>
      <c r="AL228" s="27" t="s">
        <v>1970</v>
      </c>
      <c r="AM228" s="27" t="s">
        <v>159</v>
      </c>
      <c r="AN228" s="37">
        <f>MIN(casesCPPM[[#This Row],[Manufacture Date]:[Installation Date]])</f>
        <v>46043.791666666701</v>
      </c>
      <c r="AO228" s="27">
        <f>IF(AND((casesCPPM[[#This Row],[Created On]]-casesCPPM[[#This Row],[Oldest Date]])&gt;90,casesCPPM[[#This Row],[Oldest Date]]&lt;&gt;""),0,casesCPPM[[#This Row],[Quantity]])</f>
        <v>52</v>
      </c>
      <c r="AP228" s="27" t="str">
        <f>IF(casesCPPM[[#This Row],[Brand]]="","",IF(casesCPPM[[#This Row],[Brand]]&lt;&gt;"Falcon",casesCPPM[[#This Row],[Brand]],IF(casesCPPM[[#This Row],[Category]]&lt;&gt;"Dctl",casesCPPM[[#This Row],[Brand]]&amp;" - "&amp;casesCPPM[[#This Row],[Category]],casesCPPM[[#This Row],[Brand]]&amp;" - Closer")))</f>
        <v>Schlage Residential</v>
      </c>
      <c r="AQ22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2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22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28" s="27" t="str">
        <f>TEXT(casesCPPM[[#This Row],[Created On]],"yyyy / mm")</f>
        <v>2026 / 02</v>
      </c>
      <c r="AU228" s="27" t="str">
        <f>casesCPPM[[#This Row],[Interaction Type]]</f>
        <v>Return / Replace / Scrap</v>
      </c>
      <c r="AV22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8" s="27" t="str" cm="1">
        <f t="array" ref="AW228">IF(NOT(ISERROR(FIND("Reader",casesCPPM[[#This Row],[Series4]]))),"Reader",IF(SUMPRODUCT(--ISNUMBER(SEARCH({"card","credential","ibutton"},casesCPPM[[#This Row],[Series4]])))&gt;0,"Card","Unknown"))</f>
        <v>Unknown</v>
      </c>
    </row>
    <row r="229" spans="1:49" hidden="1" x14ac:dyDescent="0.25">
      <c r="A229" s="26">
        <v>46076.260891203703</v>
      </c>
      <c r="B229" s="27" t="s">
        <v>3043</v>
      </c>
      <c r="C229" s="27" t="s">
        <v>87</v>
      </c>
      <c r="D229" s="27" t="s">
        <v>88</v>
      </c>
      <c r="E229" s="27" t="s">
        <v>89</v>
      </c>
      <c r="F229" s="27"/>
      <c r="G229" s="27" t="s">
        <v>168</v>
      </c>
      <c r="H229" s="27" t="s">
        <v>23</v>
      </c>
      <c r="I229" s="27" t="s">
        <v>91</v>
      </c>
      <c r="J229" s="27" t="s">
        <v>1375</v>
      </c>
      <c r="K229" s="27" t="s">
        <v>33</v>
      </c>
      <c r="L229" s="27" t="s">
        <v>3044</v>
      </c>
      <c r="M229" s="27" t="s">
        <v>3045</v>
      </c>
      <c r="N229" s="28" t="s">
        <v>3046</v>
      </c>
      <c r="O229" s="27" t="s">
        <v>3047</v>
      </c>
      <c r="P229" s="27" t="s">
        <v>3048</v>
      </c>
      <c r="Q229" s="28">
        <v>5</v>
      </c>
      <c r="R229" s="27" t="s">
        <v>23</v>
      </c>
      <c r="S229" s="27" t="s">
        <v>91</v>
      </c>
      <c r="T229" s="27" t="s">
        <v>1375</v>
      </c>
      <c r="U229" s="27" t="s">
        <v>33</v>
      </c>
      <c r="V229" s="27">
        <v>1</v>
      </c>
      <c r="W229" s="27" t="s">
        <v>266</v>
      </c>
      <c r="X229" s="27" t="s">
        <v>1683</v>
      </c>
      <c r="Y229" s="27" t="s">
        <v>1684</v>
      </c>
      <c r="Z229" s="27" t="s">
        <v>101</v>
      </c>
      <c r="AA229" s="27"/>
      <c r="AB229" s="27" t="s">
        <v>3049</v>
      </c>
      <c r="AC229" s="28" t="s">
        <v>3050</v>
      </c>
      <c r="AD229" s="27"/>
      <c r="AE229" s="37"/>
      <c r="AF229" s="37">
        <v>45566.833333333299</v>
      </c>
      <c r="AG229" s="37"/>
      <c r="AH229" s="27"/>
      <c r="AI229" s="27" t="s">
        <v>178</v>
      </c>
      <c r="AJ229" s="27" t="s">
        <v>105</v>
      </c>
      <c r="AK229" s="27" t="s">
        <v>2449</v>
      </c>
      <c r="AL229" s="27" t="s">
        <v>2449</v>
      </c>
      <c r="AM229" s="27" t="s">
        <v>159</v>
      </c>
      <c r="AN229" s="37">
        <f>MIN(casesCPPM[[#This Row],[Manufacture Date]:[Installation Date]])</f>
        <v>45566.833333333299</v>
      </c>
      <c r="AO229" s="27">
        <f>IF(AND((casesCPPM[[#This Row],[Created On]]-casesCPPM[[#This Row],[Oldest Date]])&gt;90,casesCPPM[[#This Row],[Oldest Date]]&lt;&gt;""),0,casesCPPM[[#This Row],[Quantity]])</f>
        <v>0</v>
      </c>
      <c r="AP229" s="27" t="str">
        <f>IF(casesCPPM[[#This Row],[Brand]]="","",IF(casesCPPM[[#This Row],[Brand]]&lt;&gt;"Falcon",casesCPPM[[#This Row],[Brand]],IF(casesCPPM[[#This Row],[Category]]&lt;&gt;"Dctl",casesCPPM[[#This Row],[Brand]]&amp;" - "&amp;casesCPPM[[#This Row],[Category]],casesCPPM[[#This Row],[Brand]]&amp;" - Closer")))</f>
        <v>Von Duprin</v>
      </c>
      <c r="AQ22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2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Wear and Tear</v>
      </c>
      <c r="AS22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Worn Part / Broken Part</v>
      </c>
      <c r="AT229" s="27" t="str">
        <f>TEXT(casesCPPM[[#This Row],[Created On]],"yyyy / mm")</f>
        <v>2026 / 02</v>
      </c>
      <c r="AU229" s="27" t="str">
        <f>casesCPPM[[#This Row],[Interaction Type]]</f>
        <v>Return / Replace / Scrap</v>
      </c>
      <c r="AV22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9" s="27" t="str" cm="1">
        <f t="array" ref="AW229">IF(NOT(ISERROR(FIND("Reader",casesCPPM[[#This Row],[Series4]]))),"Reader",IF(SUMPRODUCT(--ISNUMBER(SEARCH({"card","credential","ibutton"},casesCPPM[[#This Row],[Series4]])))&gt;0,"Card","Unknown"))</f>
        <v>Unknown</v>
      </c>
    </row>
    <row r="230" spans="1:49" hidden="1" x14ac:dyDescent="0.25">
      <c r="A230" s="26">
        <v>46076.282118055598</v>
      </c>
      <c r="B230" s="27" t="s">
        <v>3051</v>
      </c>
      <c r="C230" s="27" t="s">
        <v>87</v>
      </c>
      <c r="D230" s="27" t="s">
        <v>88</v>
      </c>
      <c r="E230" s="27" t="s">
        <v>89</v>
      </c>
      <c r="F230" s="27"/>
      <c r="G230" s="27" t="s">
        <v>90</v>
      </c>
      <c r="H230" s="27" t="s">
        <v>12</v>
      </c>
      <c r="I230" s="27" t="s">
        <v>111</v>
      </c>
      <c r="J230" s="27" t="s">
        <v>591</v>
      </c>
      <c r="K230" s="27" t="s">
        <v>33</v>
      </c>
      <c r="L230" s="27" t="s">
        <v>3052</v>
      </c>
      <c r="M230" s="27" t="s">
        <v>3053</v>
      </c>
      <c r="N230" s="28" t="s">
        <v>3054</v>
      </c>
      <c r="O230" s="27" t="s">
        <v>3055</v>
      </c>
      <c r="P230" s="27" t="s">
        <v>3056</v>
      </c>
      <c r="Q230" s="28">
        <v>1</v>
      </c>
      <c r="R230" s="27" t="s">
        <v>12</v>
      </c>
      <c r="S230" s="27" t="s">
        <v>111</v>
      </c>
      <c r="T230" s="27" t="s">
        <v>591</v>
      </c>
      <c r="U230" s="27" t="s">
        <v>33</v>
      </c>
      <c r="V230" s="27">
        <v>42</v>
      </c>
      <c r="W230" s="27" t="s">
        <v>98</v>
      </c>
      <c r="X230" s="27" t="s">
        <v>3057</v>
      </c>
      <c r="Y230" s="27" t="s">
        <v>3058</v>
      </c>
      <c r="Z230" s="27" t="s">
        <v>101</v>
      </c>
      <c r="AA230" s="27"/>
      <c r="AB230" s="27" t="s">
        <v>3059</v>
      </c>
      <c r="AC230" s="28" t="s">
        <v>3060</v>
      </c>
      <c r="AD230" s="27"/>
      <c r="AE230" s="37"/>
      <c r="AF230" s="37">
        <v>45901.833333333299</v>
      </c>
      <c r="AG230" s="37"/>
      <c r="AH230" s="27"/>
      <c r="AI230" s="27" t="s">
        <v>178</v>
      </c>
      <c r="AJ230" s="27" t="s">
        <v>134</v>
      </c>
      <c r="AK230" s="27" t="s">
        <v>2449</v>
      </c>
      <c r="AL230" s="27" t="s">
        <v>2449</v>
      </c>
      <c r="AM230" s="27" t="s">
        <v>108</v>
      </c>
      <c r="AN230" s="37">
        <f>MIN(casesCPPM[[#This Row],[Manufacture Date]:[Installation Date]])</f>
        <v>45901.833333333299</v>
      </c>
      <c r="AO230" s="27">
        <f>IF(AND((casesCPPM[[#This Row],[Created On]]-casesCPPM[[#This Row],[Oldest Date]])&gt;90,casesCPPM[[#This Row],[Oldest Date]]&lt;&gt;""),0,casesCPPM[[#This Row],[Quantity]])</f>
        <v>0</v>
      </c>
      <c r="AP230" s="27" t="str">
        <f>IF(casesCPPM[[#This Row],[Brand]]="","",IF(casesCPPM[[#This Row],[Brand]]&lt;&gt;"Falcon",casesCPPM[[#This Row],[Brand]],IF(casesCPPM[[#This Row],[Category]]&lt;&gt;"Dctl",casesCPPM[[#This Row],[Brand]]&amp;" - "&amp;casesCPPM[[#This Row],[Category]],casesCPPM[[#This Row],[Brand]]&amp;" - Closer")))</f>
        <v>Ives / Gj Commercial</v>
      </c>
      <c r="AQ23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3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 Issue</v>
      </c>
      <c r="AS23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Fastener Issue</v>
      </c>
      <c r="AT230" s="27" t="str">
        <f>TEXT(casesCPPM[[#This Row],[Created On]],"yyyy / mm")</f>
        <v>2026 / 02</v>
      </c>
      <c r="AU230" s="27" t="str">
        <f>casesCPPM[[#This Row],[Interaction Type]]</f>
        <v>Return / Replace / Scrap</v>
      </c>
      <c r="AV23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0" s="27" t="str" cm="1">
        <f t="array" ref="AW230">IF(NOT(ISERROR(FIND("Reader",casesCPPM[[#This Row],[Series4]]))),"Reader",IF(SUMPRODUCT(--ISNUMBER(SEARCH({"card","credential","ibutton"},casesCPPM[[#This Row],[Series4]])))&gt;0,"Card","Unknown"))</f>
        <v>Unknown</v>
      </c>
    </row>
    <row r="231" spans="1:49" hidden="1" x14ac:dyDescent="0.25">
      <c r="A231" s="26">
        <v>46076.582048611097</v>
      </c>
      <c r="B231" s="27" t="s">
        <v>3081</v>
      </c>
      <c r="C231" s="27" t="s">
        <v>87</v>
      </c>
      <c r="D231" s="27" t="s">
        <v>88</v>
      </c>
      <c r="E231" s="27" t="s">
        <v>89</v>
      </c>
      <c r="F231" s="27"/>
      <c r="G231" s="27" t="s">
        <v>90</v>
      </c>
      <c r="H231" s="27" t="s">
        <v>22</v>
      </c>
      <c r="I231" s="27" t="s">
        <v>124</v>
      </c>
      <c r="J231" s="27" t="s">
        <v>1828</v>
      </c>
      <c r="K231" s="27" t="s">
        <v>30</v>
      </c>
      <c r="L231" s="27" t="s">
        <v>3082</v>
      </c>
      <c r="M231" s="27" t="s">
        <v>807</v>
      </c>
      <c r="N231" s="28" t="s">
        <v>3083</v>
      </c>
      <c r="O231" s="27" t="s">
        <v>3084</v>
      </c>
      <c r="P231" s="27" t="s">
        <v>3085</v>
      </c>
      <c r="Q231" s="28">
        <v>1</v>
      </c>
      <c r="R231" s="27" t="s">
        <v>22</v>
      </c>
      <c r="S231" s="27" t="s">
        <v>124</v>
      </c>
      <c r="T231" s="27" t="s">
        <v>805</v>
      </c>
      <c r="U231" s="27" t="s">
        <v>30</v>
      </c>
      <c r="V231" s="27">
        <v>1</v>
      </c>
      <c r="W231" s="27" t="s">
        <v>187</v>
      </c>
      <c r="X231" s="27" t="s">
        <v>3086</v>
      </c>
      <c r="Y231" s="27"/>
      <c r="Z231" s="27" t="s">
        <v>101</v>
      </c>
      <c r="AA231" s="27"/>
      <c r="AB231" s="27" t="s">
        <v>3087</v>
      </c>
      <c r="AC231" s="28"/>
      <c r="AD231" s="27"/>
      <c r="AE231" s="37"/>
      <c r="AF231" s="37">
        <v>46030.791666666701</v>
      </c>
      <c r="AG231" s="37"/>
      <c r="AH231" s="27"/>
      <c r="AI231" s="27" t="s">
        <v>204</v>
      </c>
      <c r="AJ231" s="27" t="s">
        <v>105</v>
      </c>
      <c r="AK231" s="27" t="s">
        <v>106</v>
      </c>
      <c r="AL231" s="27" t="s">
        <v>1911</v>
      </c>
      <c r="AM231" s="27" t="s">
        <v>108</v>
      </c>
      <c r="AN231" s="37">
        <f>MIN(casesCPPM[[#This Row],[Manufacture Date]:[Installation Date]])</f>
        <v>46030.791666666701</v>
      </c>
      <c r="AO231" s="27">
        <f>IF(AND((casesCPPM[[#This Row],[Created On]]-casesCPPM[[#This Row],[Oldest Date]])&gt;90,casesCPPM[[#This Row],[Oldest Date]]&lt;&gt;""),0,casesCPPM[[#This Row],[Quantity]])</f>
        <v>1</v>
      </c>
      <c r="AP231" s="27" t="str">
        <f>IF(casesCPPM[[#This Row],[Brand]]="","",IF(casesCPPM[[#This Row],[Brand]]&lt;&gt;"Falcon",casesCPPM[[#This Row],[Brand]],IF(casesCPPM[[#This Row],[Category]]&lt;&gt;"Dctl",casesCPPM[[#This Row],[Brand]]&amp;" - "&amp;casesCPPM[[#This Row],[Category]],casesCPPM[[#This Row],[Brand]]&amp;" - Closer")))</f>
        <v>Steelcraft</v>
      </c>
      <c r="AQ23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23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Misalignment</v>
      </c>
      <c r="AS23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1" s="27" t="str">
        <f>TEXT(casesCPPM[[#This Row],[Created On]],"yyyy / mm")</f>
        <v>2026 / 02</v>
      </c>
      <c r="AU231" s="27" t="str">
        <f>casesCPPM[[#This Row],[Interaction Type]]</f>
        <v>Return / Replace / Scrap</v>
      </c>
      <c r="AV23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1" s="27" t="str" cm="1">
        <f t="array" ref="AW231">IF(NOT(ISERROR(FIND("Reader",casesCPPM[[#This Row],[Series4]]))),"Reader",IF(SUMPRODUCT(--ISNUMBER(SEARCH({"card","credential","ibutton"},casesCPPM[[#This Row],[Series4]])))&gt;0,"Card","Unknown"))</f>
        <v>Unknown</v>
      </c>
    </row>
    <row r="232" spans="1:49" hidden="1" x14ac:dyDescent="0.25">
      <c r="A232" s="26">
        <v>46076.703518518501</v>
      </c>
      <c r="B232" s="27" t="s">
        <v>3118</v>
      </c>
      <c r="C232" s="27" t="s">
        <v>87</v>
      </c>
      <c r="D232" s="27" t="s">
        <v>88</v>
      </c>
      <c r="E232" s="27" t="s">
        <v>110</v>
      </c>
      <c r="F232" s="27"/>
      <c r="G232" s="27"/>
      <c r="H232" s="27" t="s">
        <v>23</v>
      </c>
      <c r="I232" s="27" t="s">
        <v>91</v>
      </c>
      <c r="J232" s="27" t="s">
        <v>251</v>
      </c>
      <c r="K232" s="27" t="s">
        <v>33</v>
      </c>
      <c r="L232" s="27" t="s">
        <v>3119</v>
      </c>
      <c r="M232" s="27" t="s">
        <v>1108</v>
      </c>
      <c r="N232" s="28" t="s">
        <v>3120</v>
      </c>
      <c r="O232" s="27" t="s">
        <v>3121</v>
      </c>
      <c r="P232" s="27" t="s">
        <v>3122</v>
      </c>
      <c r="Q232" s="28">
        <v>2</v>
      </c>
      <c r="R232" s="27" t="s">
        <v>23</v>
      </c>
      <c r="S232" s="27" t="s">
        <v>91</v>
      </c>
      <c r="T232" s="27" t="s">
        <v>251</v>
      </c>
      <c r="U232" s="27" t="s">
        <v>33</v>
      </c>
      <c r="V232" s="27">
        <v>1</v>
      </c>
      <c r="W232" s="27" t="s">
        <v>155</v>
      </c>
      <c r="X232" s="27" t="s">
        <v>587</v>
      </c>
      <c r="Y232" s="27"/>
      <c r="Z232" s="27" t="s">
        <v>101</v>
      </c>
      <c r="AA232" s="27"/>
      <c r="AB232" s="27" t="s">
        <v>3123</v>
      </c>
      <c r="AC232" s="28"/>
      <c r="AD232" s="27"/>
      <c r="AE232" s="37"/>
      <c r="AF232" s="37">
        <v>45810.833333333299</v>
      </c>
      <c r="AG232" s="37"/>
      <c r="AH232" s="27"/>
      <c r="AI232" s="27" t="s">
        <v>104</v>
      </c>
      <c r="AJ232" s="27" t="s">
        <v>105</v>
      </c>
      <c r="AK232" s="27" t="s">
        <v>106</v>
      </c>
      <c r="AL232" s="27" t="s">
        <v>1196</v>
      </c>
      <c r="AM232" s="27" t="s">
        <v>108</v>
      </c>
      <c r="AN232" s="37">
        <f>MIN(casesCPPM[[#This Row],[Manufacture Date]:[Installation Date]])</f>
        <v>45810.833333333299</v>
      </c>
      <c r="AO232" s="27">
        <f>IF(AND((casesCPPM[[#This Row],[Created On]]-casesCPPM[[#This Row],[Oldest Date]])&gt;90,casesCPPM[[#This Row],[Oldest Date]]&lt;&gt;""),0,casesCPPM[[#This Row],[Quantity]])</f>
        <v>0</v>
      </c>
      <c r="AP232" s="27" t="str">
        <f>IF(casesCPPM[[#This Row],[Brand]]="","",IF(casesCPPM[[#This Row],[Brand]]&lt;&gt;"Falcon",casesCPPM[[#This Row],[Brand]],IF(casesCPPM[[#This Row],[Category]]&lt;&gt;"Dctl",casesCPPM[[#This Row],[Brand]]&amp;" - "&amp;casesCPPM[[#This Row],[Category]],casesCPPM[[#This Row],[Brand]]&amp;" - Closer")))</f>
        <v>Von Duprin</v>
      </c>
      <c r="AQ23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3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3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2" s="27" t="str">
        <f>TEXT(casesCPPM[[#This Row],[Created On]],"yyyy / mm")</f>
        <v>2026 / 02</v>
      </c>
      <c r="AU232" s="27" t="str">
        <f>casesCPPM[[#This Row],[Interaction Type]]</f>
        <v>Return / Replace / Scrap</v>
      </c>
      <c r="AV23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2" s="27" t="str" cm="1">
        <f t="array" ref="AW232">IF(NOT(ISERROR(FIND("Reader",casesCPPM[[#This Row],[Series4]]))),"Reader",IF(SUMPRODUCT(--ISNUMBER(SEARCH({"card","credential","ibutton"},casesCPPM[[#This Row],[Series4]])))&gt;0,"Card","Unknown"))</f>
        <v>Unknown</v>
      </c>
    </row>
    <row r="233" spans="1:49" hidden="1" x14ac:dyDescent="0.25">
      <c r="A233" s="26">
        <v>46077.488680555602</v>
      </c>
      <c r="B233" s="27" t="s">
        <v>3124</v>
      </c>
      <c r="C233" s="27" t="s">
        <v>87</v>
      </c>
      <c r="D233" s="27" t="s">
        <v>88</v>
      </c>
      <c r="E233" s="27" t="s">
        <v>110</v>
      </c>
      <c r="F233" s="27"/>
      <c r="G233" s="27"/>
      <c r="H233" s="27" t="s">
        <v>12</v>
      </c>
      <c r="I233" s="27" t="s">
        <v>111</v>
      </c>
      <c r="J233" s="27" t="s">
        <v>112</v>
      </c>
      <c r="K233" s="27" t="s">
        <v>33</v>
      </c>
      <c r="L233" s="27" t="s">
        <v>3125</v>
      </c>
      <c r="M233" s="27" t="s">
        <v>2610</v>
      </c>
      <c r="N233" s="28" t="s">
        <v>3126</v>
      </c>
      <c r="O233" s="27" t="s">
        <v>3127</v>
      </c>
      <c r="P233" s="27" t="s">
        <v>3128</v>
      </c>
      <c r="Q233" s="28">
        <v>4</v>
      </c>
      <c r="R233" s="27" t="s">
        <v>12</v>
      </c>
      <c r="S233" s="27" t="s">
        <v>111</v>
      </c>
      <c r="T233" s="27" t="s">
        <v>112</v>
      </c>
      <c r="U233" s="27" t="s">
        <v>33</v>
      </c>
      <c r="V233" s="27">
        <v>3</v>
      </c>
      <c r="W233" s="27" t="s">
        <v>155</v>
      </c>
      <c r="X233" s="27" t="s">
        <v>156</v>
      </c>
      <c r="Y233" s="27"/>
      <c r="Z233" s="27" t="s">
        <v>101</v>
      </c>
      <c r="AA233" s="27"/>
      <c r="AB233" s="27" t="s">
        <v>203</v>
      </c>
      <c r="AC233" s="28"/>
      <c r="AD233" s="27"/>
      <c r="AE233" s="37"/>
      <c r="AF233" s="37">
        <v>46068.791666666701</v>
      </c>
      <c r="AG233" s="37"/>
      <c r="AH233" s="27"/>
      <c r="AI233" s="27" t="s">
        <v>104</v>
      </c>
      <c r="AJ233" s="27" t="s">
        <v>105</v>
      </c>
      <c r="AK233" s="27" t="s">
        <v>106</v>
      </c>
      <c r="AL233" s="27" t="s">
        <v>122</v>
      </c>
      <c r="AM233" s="27" t="s">
        <v>108</v>
      </c>
      <c r="AN233" s="37">
        <f>MIN(casesCPPM[[#This Row],[Manufacture Date]:[Installation Date]])</f>
        <v>46068.791666666701</v>
      </c>
      <c r="AO233" s="27">
        <f>IF(AND((casesCPPM[[#This Row],[Created On]]-casesCPPM[[#This Row],[Oldest Date]])&gt;90,casesCPPM[[#This Row],[Oldest Date]]&lt;&gt;""),0,casesCPPM[[#This Row],[Quantity]])</f>
        <v>3</v>
      </c>
      <c r="AP233" s="27" t="str">
        <f>IF(casesCPPM[[#This Row],[Brand]]="","",IF(casesCPPM[[#This Row],[Brand]]&lt;&gt;"Falcon",casesCPPM[[#This Row],[Brand]],IF(casesCPPM[[#This Row],[Category]]&lt;&gt;"Dctl",casesCPPM[[#This Row],[Brand]]&amp;" - "&amp;casesCPPM[[#This Row],[Category]],casesCPPM[[#This Row],[Brand]]&amp;" - Closer")))</f>
        <v>Ives / Gj Commercial</v>
      </c>
      <c r="AQ23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3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3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3" s="27" t="str">
        <f>TEXT(casesCPPM[[#This Row],[Created On]],"yyyy / mm")</f>
        <v>2026 / 02</v>
      </c>
      <c r="AU233" s="27" t="str">
        <f>casesCPPM[[#This Row],[Interaction Type]]</f>
        <v>Return / Replace / Scrap</v>
      </c>
      <c r="AV23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3" s="27" t="str" cm="1">
        <f t="array" ref="AW233">IF(NOT(ISERROR(FIND("Reader",casesCPPM[[#This Row],[Series4]]))),"Reader",IF(SUMPRODUCT(--ISNUMBER(SEARCH({"card","credential","ibutton"},casesCPPM[[#This Row],[Series4]])))&gt;0,"Card","Unknown"))</f>
        <v>Unknown</v>
      </c>
    </row>
    <row r="234" spans="1:49" hidden="1" x14ac:dyDescent="0.25">
      <c r="A234" s="26">
        <v>46077.735798611102</v>
      </c>
      <c r="B234" s="27" t="s">
        <v>3129</v>
      </c>
      <c r="C234" s="27" t="s">
        <v>87</v>
      </c>
      <c r="D234" s="27" t="s">
        <v>88</v>
      </c>
      <c r="E234" s="27" t="s">
        <v>89</v>
      </c>
      <c r="F234" s="27"/>
      <c r="G234" s="27" t="s">
        <v>168</v>
      </c>
      <c r="H234" s="27" t="s">
        <v>14</v>
      </c>
      <c r="I234" s="27" t="s">
        <v>182</v>
      </c>
      <c r="J234" s="27" t="s">
        <v>946</v>
      </c>
      <c r="K234" s="27" t="s">
        <v>34</v>
      </c>
      <c r="L234" s="27" t="s">
        <v>3130</v>
      </c>
      <c r="M234" s="27" t="s">
        <v>127</v>
      </c>
      <c r="N234" s="28" t="s">
        <v>3131</v>
      </c>
      <c r="O234" s="27" t="s">
        <v>3132</v>
      </c>
      <c r="P234" s="27" t="s">
        <v>3131</v>
      </c>
      <c r="Q234" s="28"/>
      <c r="R234" s="27" t="s">
        <v>14</v>
      </c>
      <c r="S234" s="27" t="s">
        <v>182</v>
      </c>
      <c r="T234" s="27" t="s">
        <v>946</v>
      </c>
      <c r="U234" s="27" t="s">
        <v>34</v>
      </c>
      <c r="V234" s="27">
        <v>1</v>
      </c>
      <c r="W234" s="27" t="s">
        <v>714</v>
      </c>
      <c r="X234" s="27" t="s">
        <v>2578</v>
      </c>
      <c r="Y234" s="27"/>
      <c r="Z234" s="27" t="s">
        <v>101</v>
      </c>
      <c r="AA234" s="27"/>
      <c r="AB234" s="27" t="s">
        <v>3133</v>
      </c>
      <c r="AC234" s="28" t="s">
        <v>3134</v>
      </c>
      <c r="AD234" s="27"/>
      <c r="AE234" s="37"/>
      <c r="AF234" s="37">
        <v>45692.791666666701</v>
      </c>
      <c r="AG234" s="37"/>
      <c r="AH234" s="27"/>
      <c r="AI234" s="27" t="s">
        <v>178</v>
      </c>
      <c r="AJ234" s="27" t="s">
        <v>134</v>
      </c>
      <c r="AK234" s="27" t="s">
        <v>735</v>
      </c>
      <c r="AL234" s="27" t="s">
        <v>192</v>
      </c>
      <c r="AM234" s="27" t="s">
        <v>108</v>
      </c>
      <c r="AN234" s="37">
        <f>MIN(casesCPPM[[#This Row],[Manufacture Date]:[Installation Date]])</f>
        <v>45692.791666666701</v>
      </c>
      <c r="AO234" s="27">
        <f>IF(AND((casesCPPM[[#This Row],[Created On]]-casesCPPM[[#This Row],[Oldest Date]])&gt;90,casesCPPM[[#This Row],[Oldest Date]]&lt;&gt;""),0,casesCPPM[[#This Row],[Quantity]])</f>
        <v>0</v>
      </c>
      <c r="AP234" s="27" t="str">
        <f>IF(casesCPPM[[#This Row],[Brand]]="","",IF(casesCPPM[[#This Row],[Brand]]&lt;&gt;"Falcon",casesCPPM[[#This Row],[Brand]],IF(casesCPPM[[#This Row],[Category]]&lt;&gt;"Dctl",casesCPPM[[#This Row],[Brand]]&amp;" - "&amp;casesCPPM[[#This Row],[Category]],casesCPPM[[#This Row],[Brand]]&amp;" - Closer")))</f>
        <v>Lcn</v>
      </c>
      <c r="AQ23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23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Programming</v>
      </c>
      <c r="AS23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4" s="27" t="str">
        <f>TEXT(casesCPPM[[#This Row],[Created On]],"yyyy / mm")</f>
        <v>2026 / 02</v>
      </c>
      <c r="AU234" s="27" t="str">
        <f>casesCPPM[[#This Row],[Interaction Type]]</f>
        <v>Return / Replace / Scrap</v>
      </c>
      <c r="AV23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4" s="27" t="str" cm="1">
        <f t="array" ref="AW234">IF(NOT(ISERROR(FIND("Reader",casesCPPM[[#This Row],[Series4]]))),"Reader",IF(SUMPRODUCT(--ISNUMBER(SEARCH({"card","credential","ibutton"},casesCPPM[[#This Row],[Series4]])))&gt;0,"Card","Unknown"))</f>
        <v>Unknown</v>
      </c>
    </row>
    <row r="235" spans="1:49" hidden="1" x14ac:dyDescent="0.25">
      <c r="A235" s="26">
        <v>46078.421527777798</v>
      </c>
      <c r="B235" s="27" t="s">
        <v>3146</v>
      </c>
      <c r="C235" s="27" t="s">
        <v>87</v>
      </c>
      <c r="D235" s="27" t="s">
        <v>88</v>
      </c>
      <c r="E235" s="27" t="s">
        <v>110</v>
      </c>
      <c r="F235" s="27"/>
      <c r="G235" s="27"/>
      <c r="H235" s="27" t="s">
        <v>24</v>
      </c>
      <c r="I235" s="27" t="s">
        <v>111</v>
      </c>
      <c r="J235" s="27" t="s">
        <v>1314</v>
      </c>
      <c r="K235" s="27" t="s">
        <v>33</v>
      </c>
      <c r="L235" s="27" t="s">
        <v>3147</v>
      </c>
      <c r="M235" s="27" t="s">
        <v>1495</v>
      </c>
      <c r="N235" s="28" t="s">
        <v>3148</v>
      </c>
      <c r="O235" s="27" t="s">
        <v>3149</v>
      </c>
      <c r="P235" s="27" t="s">
        <v>3150</v>
      </c>
      <c r="Q235" s="28">
        <v>3</v>
      </c>
      <c r="R235" s="27" t="s">
        <v>24</v>
      </c>
      <c r="S235" s="27" t="s">
        <v>111</v>
      </c>
      <c r="T235" s="27" t="s">
        <v>1314</v>
      </c>
      <c r="U235" s="27" t="s">
        <v>33</v>
      </c>
      <c r="V235" s="27">
        <v>1</v>
      </c>
      <c r="W235" s="27" t="s">
        <v>155</v>
      </c>
      <c r="X235" s="27" t="s">
        <v>156</v>
      </c>
      <c r="Y235" s="27"/>
      <c r="Z235" s="27" t="s">
        <v>101</v>
      </c>
      <c r="AA235" s="27"/>
      <c r="AB235" s="27" t="s">
        <v>3151</v>
      </c>
      <c r="AC235" s="28"/>
      <c r="AD235" s="27"/>
      <c r="AE235" s="37"/>
      <c r="AF235" s="37"/>
      <c r="AG235" s="37">
        <v>46078</v>
      </c>
      <c r="AH235" s="27"/>
      <c r="AI235" s="27" t="s">
        <v>104</v>
      </c>
      <c r="AJ235" s="27" t="s">
        <v>105</v>
      </c>
      <c r="AK235" s="27" t="s">
        <v>598</v>
      </c>
      <c r="AL235" s="27" t="s">
        <v>122</v>
      </c>
      <c r="AM235" s="27" t="s">
        <v>108</v>
      </c>
      <c r="AN235" s="37">
        <f>MIN(casesCPPM[[#This Row],[Manufacture Date]:[Installation Date]])</f>
        <v>46078</v>
      </c>
      <c r="AO235" s="27">
        <f>IF(AND((casesCPPM[[#This Row],[Created On]]-casesCPPM[[#This Row],[Oldest Date]])&gt;90,casesCPPM[[#This Row],[Oldest Date]]&lt;&gt;""),0,casesCPPM[[#This Row],[Quantity]])</f>
        <v>1</v>
      </c>
      <c r="AP235" s="27" t="str">
        <f>IF(casesCPPM[[#This Row],[Brand]]="","",IF(casesCPPM[[#This Row],[Brand]]&lt;&gt;"Falcon",casesCPPM[[#This Row],[Brand]],IF(casesCPPM[[#This Row],[Category]]&lt;&gt;"Dctl",casesCPPM[[#This Row],[Brand]]&amp;" - "&amp;casesCPPM[[#This Row],[Category]],casesCPPM[[#This Row],[Brand]]&amp;" - Closer")))</f>
        <v>Zero</v>
      </c>
      <c r="AQ23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3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3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5" s="27" t="str">
        <f>TEXT(casesCPPM[[#This Row],[Created On]],"yyyy / mm")</f>
        <v>2026 / 02</v>
      </c>
      <c r="AU235" s="27" t="str">
        <f>casesCPPM[[#This Row],[Interaction Type]]</f>
        <v>Return / Replace / Scrap</v>
      </c>
      <c r="AV23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5" s="27" t="str" cm="1">
        <f t="array" ref="AW235">IF(NOT(ISERROR(FIND("Reader",casesCPPM[[#This Row],[Series4]]))),"Reader",IF(SUMPRODUCT(--ISNUMBER(SEARCH({"card","credential","ibutton"},casesCPPM[[#This Row],[Series4]])))&gt;0,"Card","Unknown"))</f>
        <v>Unknown</v>
      </c>
    </row>
    <row r="236" spans="1:49" hidden="1" x14ac:dyDescent="0.25">
      <c r="A236" s="26">
        <v>46078.442442129599</v>
      </c>
      <c r="B236" s="27" t="s">
        <v>3152</v>
      </c>
      <c r="C236" s="27" t="s">
        <v>87</v>
      </c>
      <c r="D236" s="27" t="s">
        <v>88</v>
      </c>
      <c r="E236" s="27" t="s">
        <v>110</v>
      </c>
      <c r="F236" s="27"/>
      <c r="G236" s="27"/>
      <c r="H236" s="27" t="s">
        <v>24</v>
      </c>
      <c r="I236" s="27" t="s">
        <v>111</v>
      </c>
      <c r="J236" s="27" t="s">
        <v>3153</v>
      </c>
      <c r="K236" s="27" t="s">
        <v>33</v>
      </c>
      <c r="L236" s="27" t="s">
        <v>3154</v>
      </c>
      <c r="M236" s="27" t="s">
        <v>1294</v>
      </c>
      <c r="N236" s="28" t="s">
        <v>3155</v>
      </c>
      <c r="O236" s="27" t="s">
        <v>3156</v>
      </c>
      <c r="P236" s="27" t="s">
        <v>3157</v>
      </c>
      <c r="Q236" s="28">
        <v>6</v>
      </c>
      <c r="R236" s="27" t="s">
        <v>12</v>
      </c>
      <c r="S236" s="27" t="s">
        <v>111</v>
      </c>
      <c r="T236" s="27" t="s">
        <v>112</v>
      </c>
      <c r="U236" s="27" t="s">
        <v>33</v>
      </c>
      <c r="V236" s="27">
        <v>2</v>
      </c>
      <c r="W236" s="27" t="s">
        <v>155</v>
      </c>
      <c r="X236" s="27" t="s">
        <v>156</v>
      </c>
      <c r="Y236" s="27"/>
      <c r="Z236" s="27" t="s">
        <v>101</v>
      </c>
      <c r="AA236" s="27"/>
      <c r="AB236" s="27" t="s">
        <v>3158</v>
      </c>
      <c r="AC236" s="28"/>
      <c r="AD236" s="27"/>
      <c r="AE236" s="37"/>
      <c r="AF236" s="37">
        <v>46070.791666666701</v>
      </c>
      <c r="AG236" s="37"/>
      <c r="AH236" s="27"/>
      <c r="AI236" s="27" t="s">
        <v>104</v>
      </c>
      <c r="AJ236" s="27" t="s">
        <v>105</v>
      </c>
      <c r="AK236" s="27" t="s">
        <v>106</v>
      </c>
      <c r="AL236" s="27" t="s">
        <v>382</v>
      </c>
      <c r="AM236" s="27" t="s">
        <v>108</v>
      </c>
      <c r="AN236" s="37">
        <f>MIN(casesCPPM[[#This Row],[Manufacture Date]:[Installation Date]])</f>
        <v>46070.791666666701</v>
      </c>
      <c r="AO236" s="27">
        <f>IF(AND((casesCPPM[[#This Row],[Created On]]-casesCPPM[[#This Row],[Oldest Date]])&gt;90,casesCPPM[[#This Row],[Oldest Date]]&lt;&gt;""),0,casesCPPM[[#This Row],[Quantity]])</f>
        <v>2</v>
      </c>
      <c r="AP236" s="27" t="str">
        <f>IF(casesCPPM[[#This Row],[Brand]]="","",IF(casesCPPM[[#This Row],[Brand]]&lt;&gt;"Falcon",casesCPPM[[#This Row],[Brand]],IF(casesCPPM[[#This Row],[Category]]&lt;&gt;"Dctl",casesCPPM[[#This Row],[Brand]]&amp;" - "&amp;casesCPPM[[#This Row],[Category]],casesCPPM[[#This Row],[Brand]]&amp;" - Closer")))</f>
        <v>Zero</v>
      </c>
      <c r="AQ23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3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3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6" s="27" t="str">
        <f>TEXT(casesCPPM[[#This Row],[Created On]],"yyyy / mm")</f>
        <v>2026 / 02</v>
      </c>
      <c r="AU236" s="27" t="str">
        <f>casesCPPM[[#This Row],[Interaction Type]]</f>
        <v>Return / Replace / Scrap</v>
      </c>
      <c r="AV23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6" s="27" t="str" cm="1">
        <f t="array" ref="AW236">IF(NOT(ISERROR(FIND("Reader",casesCPPM[[#This Row],[Series4]]))),"Reader",IF(SUMPRODUCT(--ISNUMBER(SEARCH({"card","credential","ibutton"},casesCPPM[[#This Row],[Series4]])))&gt;0,"Card","Unknown"))</f>
        <v>Unknown</v>
      </c>
    </row>
    <row r="237" spans="1:49" hidden="1" x14ac:dyDescent="0.25">
      <c r="A237" s="26">
        <v>46078.447824074101</v>
      </c>
      <c r="B237" s="27" t="s">
        <v>3159</v>
      </c>
      <c r="C237" s="27" t="s">
        <v>87</v>
      </c>
      <c r="D237" s="27" t="s">
        <v>88</v>
      </c>
      <c r="E237" s="27" t="s">
        <v>89</v>
      </c>
      <c r="F237" s="27"/>
      <c r="G237" s="27" t="s">
        <v>90</v>
      </c>
      <c r="H237" s="27" t="s">
        <v>24</v>
      </c>
      <c r="I237" s="27" t="s">
        <v>111</v>
      </c>
      <c r="J237" s="27" t="s">
        <v>1314</v>
      </c>
      <c r="K237" s="27" t="s">
        <v>33</v>
      </c>
      <c r="L237" s="27" t="s">
        <v>3160</v>
      </c>
      <c r="M237" s="27" t="s">
        <v>3161</v>
      </c>
      <c r="N237" s="28" t="s">
        <v>3162</v>
      </c>
      <c r="O237" s="27" t="s">
        <v>3163</v>
      </c>
      <c r="P237" s="27" t="s">
        <v>3164</v>
      </c>
      <c r="Q237" s="28">
        <v>5</v>
      </c>
      <c r="R237" s="27" t="s">
        <v>24</v>
      </c>
      <c r="S237" s="27" t="s">
        <v>111</v>
      </c>
      <c r="T237" s="27" t="s">
        <v>224</v>
      </c>
      <c r="U237" s="27" t="s">
        <v>33</v>
      </c>
      <c r="V237" s="27">
        <v>2</v>
      </c>
      <c r="W237" s="27" t="s">
        <v>98</v>
      </c>
      <c r="X237" s="27" t="s">
        <v>3165</v>
      </c>
      <c r="Y237" s="27" t="s">
        <v>1149</v>
      </c>
      <c r="Z237" s="27" t="s">
        <v>101</v>
      </c>
      <c r="AA237" s="27"/>
      <c r="AB237" s="27" t="s">
        <v>3166</v>
      </c>
      <c r="AC237" s="28" t="s">
        <v>3167</v>
      </c>
      <c r="AD237" s="27"/>
      <c r="AE237" s="37"/>
      <c r="AF237" s="37"/>
      <c r="AG237" s="37">
        <v>46078</v>
      </c>
      <c r="AH237" s="27"/>
      <c r="AI237" s="27" t="s">
        <v>104</v>
      </c>
      <c r="AJ237" s="27" t="s">
        <v>105</v>
      </c>
      <c r="AK237" s="27" t="s">
        <v>598</v>
      </c>
      <c r="AL237" s="27" t="s">
        <v>122</v>
      </c>
      <c r="AM237" s="27" t="s">
        <v>108</v>
      </c>
      <c r="AN237" s="37">
        <f>MIN(casesCPPM[[#This Row],[Manufacture Date]:[Installation Date]])</f>
        <v>46078</v>
      </c>
      <c r="AO237" s="27">
        <f>IF(AND((casesCPPM[[#This Row],[Created On]]-casesCPPM[[#This Row],[Oldest Date]])&gt;90,casesCPPM[[#This Row],[Oldest Date]]&lt;&gt;""),0,casesCPPM[[#This Row],[Quantity]])</f>
        <v>2</v>
      </c>
      <c r="AP237" s="27" t="str">
        <f>IF(casesCPPM[[#This Row],[Brand]]="","",IF(casesCPPM[[#This Row],[Brand]]&lt;&gt;"Falcon",casesCPPM[[#This Row],[Brand]],IF(casesCPPM[[#This Row],[Category]]&lt;&gt;"Dctl",casesCPPM[[#This Row],[Brand]]&amp;" - "&amp;casesCPPM[[#This Row],[Category]],casesCPPM[[#This Row],[Brand]]&amp;" - Closer")))</f>
        <v>Zero</v>
      </c>
      <c r="AQ23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3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v>
      </c>
      <c r="AS23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Sticks / Binds/ Not Smooth Operation</v>
      </c>
      <c r="AT237" s="27" t="str">
        <f>TEXT(casesCPPM[[#This Row],[Created On]],"yyyy / mm")</f>
        <v>2026 / 02</v>
      </c>
      <c r="AU237" s="27" t="str">
        <f>casesCPPM[[#This Row],[Interaction Type]]</f>
        <v>Return / Replace / Scrap</v>
      </c>
      <c r="AV23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7" s="27" t="str" cm="1">
        <f t="array" ref="AW237">IF(NOT(ISERROR(FIND("Reader",casesCPPM[[#This Row],[Series4]]))),"Reader",IF(SUMPRODUCT(--ISNUMBER(SEARCH({"card","credential","ibutton"},casesCPPM[[#This Row],[Series4]])))&gt;0,"Card","Unknown"))</f>
        <v>Unknown</v>
      </c>
    </row>
    <row r="238" spans="1:49" hidden="1" x14ac:dyDescent="0.25">
      <c r="A238" s="26">
        <v>46078.447824074101</v>
      </c>
      <c r="B238" s="27" t="s">
        <v>3159</v>
      </c>
      <c r="C238" s="27" t="s">
        <v>87</v>
      </c>
      <c r="D238" s="27" t="s">
        <v>88</v>
      </c>
      <c r="E238" s="27" t="s">
        <v>89</v>
      </c>
      <c r="F238" s="27"/>
      <c r="G238" s="27" t="s">
        <v>90</v>
      </c>
      <c r="H238" s="27" t="s">
        <v>24</v>
      </c>
      <c r="I238" s="27" t="s">
        <v>111</v>
      </c>
      <c r="J238" s="27" t="s">
        <v>1314</v>
      </c>
      <c r="K238" s="27" t="s">
        <v>33</v>
      </c>
      <c r="L238" s="27" t="s">
        <v>3160</v>
      </c>
      <c r="M238" s="27" t="s">
        <v>3161</v>
      </c>
      <c r="N238" s="28" t="s">
        <v>3162</v>
      </c>
      <c r="O238" s="27" t="s">
        <v>3163</v>
      </c>
      <c r="P238" s="27" t="s">
        <v>3164</v>
      </c>
      <c r="Q238" s="28">
        <v>6</v>
      </c>
      <c r="R238" s="27" t="s">
        <v>24</v>
      </c>
      <c r="S238" s="27" t="s">
        <v>111</v>
      </c>
      <c r="T238" s="27" t="s">
        <v>224</v>
      </c>
      <c r="U238" s="27" t="s">
        <v>33</v>
      </c>
      <c r="V238" s="27">
        <v>8</v>
      </c>
      <c r="W238" s="27" t="s">
        <v>98</v>
      </c>
      <c r="X238" s="27" t="s">
        <v>3165</v>
      </c>
      <c r="Y238" s="27"/>
      <c r="Z238" s="27" t="s">
        <v>101</v>
      </c>
      <c r="AA238" s="27"/>
      <c r="AB238" s="27" t="s">
        <v>3168</v>
      </c>
      <c r="AC238" s="28" t="s">
        <v>3167</v>
      </c>
      <c r="AD238" s="27"/>
      <c r="AE238" s="37"/>
      <c r="AF238" s="37"/>
      <c r="AG238" s="37">
        <v>46078</v>
      </c>
      <c r="AH238" s="27"/>
      <c r="AI238" s="27" t="s">
        <v>104</v>
      </c>
      <c r="AJ238" s="27" t="s">
        <v>105</v>
      </c>
      <c r="AK238" s="27" t="s">
        <v>598</v>
      </c>
      <c r="AL238" s="27" t="s">
        <v>122</v>
      </c>
      <c r="AM238" s="27" t="s">
        <v>108</v>
      </c>
      <c r="AN238" s="37">
        <f>MIN(casesCPPM[[#This Row],[Manufacture Date]:[Installation Date]])</f>
        <v>46078</v>
      </c>
      <c r="AO238" s="27">
        <f>IF(AND((casesCPPM[[#This Row],[Created On]]-casesCPPM[[#This Row],[Oldest Date]])&gt;90,casesCPPM[[#This Row],[Oldest Date]]&lt;&gt;""),0,casesCPPM[[#This Row],[Quantity]])</f>
        <v>8</v>
      </c>
      <c r="AP238" s="27" t="str">
        <f>IF(casesCPPM[[#This Row],[Brand]]="","",IF(casesCPPM[[#This Row],[Brand]]&lt;&gt;"Falcon",casesCPPM[[#This Row],[Brand]],IF(casesCPPM[[#This Row],[Category]]&lt;&gt;"Dctl",casesCPPM[[#This Row],[Brand]]&amp;" - "&amp;casesCPPM[[#This Row],[Category]],casesCPPM[[#This Row],[Brand]]&amp;" - Closer")))</f>
        <v>Zero</v>
      </c>
      <c r="AQ23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3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v>
      </c>
      <c r="AS23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8" s="27" t="str">
        <f>TEXT(casesCPPM[[#This Row],[Created On]],"yyyy / mm")</f>
        <v>2026 / 02</v>
      </c>
      <c r="AU238" s="27" t="str">
        <f>casesCPPM[[#This Row],[Interaction Type]]</f>
        <v>Return / Replace / Scrap</v>
      </c>
      <c r="AV23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8" s="27" t="str" cm="1">
        <f t="array" ref="AW238">IF(NOT(ISERROR(FIND("Reader",casesCPPM[[#This Row],[Series4]]))),"Reader",IF(SUMPRODUCT(--ISNUMBER(SEARCH({"card","credential","ibutton"},casesCPPM[[#This Row],[Series4]])))&gt;0,"Card","Unknown"))</f>
        <v>Unknown</v>
      </c>
    </row>
    <row r="239" spans="1:49" hidden="1" x14ac:dyDescent="0.25">
      <c r="A239" s="26">
        <v>46078.463564814803</v>
      </c>
      <c r="B239" s="27" t="s">
        <v>3169</v>
      </c>
      <c r="C239" s="27" t="s">
        <v>87</v>
      </c>
      <c r="D239" s="27" t="s">
        <v>88</v>
      </c>
      <c r="E239" s="27" t="s">
        <v>110</v>
      </c>
      <c r="F239" s="27"/>
      <c r="G239" s="27"/>
      <c r="H239" s="27" t="s">
        <v>24</v>
      </c>
      <c r="I239" s="27" t="s">
        <v>111</v>
      </c>
      <c r="J239" s="27" t="s">
        <v>224</v>
      </c>
      <c r="K239" s="27" t="s">
        <v>33</v>
      </c>
      <c r="L239" s="27" t="s">
        <v>3170</v>
      </c>
      <c r="M239" s="27" t="s">
        <v>2597</v>
      </c>
      <c r="N239" s="28" t="s">
        <v>3171</v>
      </c>
      <c r="O239" s="27" t="s">
        <v>3172</v>
      </c>
      <c r="P239" s="27" t="s">
        <v>3173</v>
      </c>
      <c r="Q239" s="28">
        <v>3</v>
      </c>
      <c r="R239" s="27" t="s">
        <v>24</v>
      </c>
      <c r="S239" s="27" t="s">
        <v>111</v>
      </c>
      <c r="T239" s="27" t="s">
        <v>224</v>
      </c>
      <c r="U239" s="27" t="s">
        <v>33</v>
      </c>
      <c r="V239" s="27">
        <v>5</v>
      </c>
      <c r="W239" s="27" t="s">
        <v>155</v>
      </c>
      <c r="X239" s="27" t="s">
        <v>156</v>
      </c>
      <c r="Y239" s="27"/>
      <c r="Z239" s="27" t="s">
        <v>101</v>
      </c>
      <c r="AA239" s="27"/>
      <c r="AB239" s="27" t="s">
        <v>3174</v>
      </c>
      <c r="AC239" s="28"/>
      <c r="AD239" s="27"/>
      <c r="AE239" s="37"/>
      <c r="AF239" s="37"/>
      <c r="AG239" s="37">
        <v>46078</v>
      </c>
      <c r="AH239" s="27"/>
      <c r="AI239" s="27" t="s">
        <v>104</v>
      </c>
      <c r="AJ239" s="27" t="s">
        <v>105</v>
      </c>
      <c r="AK239" s="27" t="s">
        <v>598</v>
      </c>
      <c r="AL239" s="27" t="s">
        <v>122</v>
      </c>
      <c r="AM239" s="27" t="s">
        <v>108</v>
      </c>
      <c r="AN239" s="37">
        <f>MIN(casesCPPM[[#This Row],[Manufacture Date]:[Installation Date]])</f>
        <v>46078</v>
      </c>
      <c r="AO239" s="27">
        <f>IF(AND((casesCPPM[[#This Row],[Created On]]-casesCPPM[[#This Row],[Oldest Date]])&gt;90,casesCPPM[[#This Row],[Oldest Date]]&lt;&gt;""),0,casesCPPM[[#This Row],[Quantity]])</f>
        <v>5</v>
      </c>
      <c r="AP239" s="27" t="str">
        <f>IF(casesCPPM[[#This Row],[Brand]]="","",IF(casesCPPM[[#This Row],[Brand]]&lt;&gt;"Falcon",casesCPPM[[#This Row],[Brand]],IF(casesCPPM[[#This Row],[Category]]&lt;&gt;"Dctl",casesCPPM[[#This Row],[Brand]]&amp;" - "&amp;casesCPPM[[#This Row],[Category]],casesCPPM[[#This Row],[Brand]]&amp;" - Closer")))</f>
        <v>Zero</v>
      </c>
      <c r="AQ23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3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3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9" s="27" t="str">
        <f>TEXT(casesCPPM[[#This Row],[Created On]],"yyyy / mm")</f>
        <v>2026 / 02</v>
      </c>
      <c r="AU239" s="27" t="str">
        <f>casesCPPM[[#This Row],[Interaction Type]]</f>
        <v>Return / Replace / Scrap</v>
      </c>
      <c r="AV23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9" s="27" t="str" cm="1">
        <f t="array" ref="AW239">IF(NOT(ISERROR(FIND("Reader",casesCPPM[[#This Row],[Series4]]))),"Reader",IF(SUMPRODUCT(--ISNUMBER(SEARCH({"card","credential","ibutton"},casesCPPM[[#This Row],[Series4]])))&gt;0,"Card","Unknown"))</f>
        <v>Unknown</v>
      </c>
    </row>
    <row r="240" spans="1:49" hidden="1" x14ac:dyDescent="0.25">
      <c r="A240" s="26">
        <v>46078.651828703703</v>
      </c>
      <c r="B240" s="27" t="s">
        <v>3179</v>
      </c>
      <c r="C240" s="27" t="s">
        <v>87</v>
      </c>
      <c r="D240" s="27" t="s">
        <v>88</v>
      </c>
      <c r="E240" s="27" t="s">
        <v>89</v>
      </c>
      <c r="F240" s="27"/>
      <c r="G240" s="27" t="s">
        <v>90</v>
      </c>
      <c r="H240" s="27" t="s">
        <v>18</v>
      </c>
      <c r="I240" s="27" t="s">
        <v>460</v>
      </c>
      <c r="J240" s="27" t="s">
        <v>461</v>
      </c>
      <c r="K240" s="27" t="s">
        <v>31</v>
      </c>
      <c r="L240" s="27" t="s">
        <v>3180</v>
      </c>
      <c r="M240" s="27" t="s">
        <v>1736</v>
      </c>
      <c r="N240" s="28" t="s">
        <v>3181</v>
      </c>
      <c r="O240" s="27" t="s">
        <v>3182</v>
      </c>
      <c r="P240" s="27" t="s">
        <v>3183</v>
      </c>
      <c r="Q240" s="28">
        <v>6</v>
      </c>
      <c r="R240" s="27" t="s">
        <v>18</v>
      </c>
      <c r="S240" s="27" t="s">
        <v>460</v>
      </c>
      <c r="T240" s="27" t="s">
        <v>461</v>
      </c>
      <c r="U240" s="27" t="s">
        <v>31</v>
      </c>
      <c r="V240" s="27">
        <v>5</v>
      </c>
      <c r="W240" s="27" t="s">
        <v>266</v>
      </c>
      <c r="X240" s="27" t="s">
        <v>175</v>
      </c>
      <c r="Y240" s="27" t="s">
        <v>2818</v>
      </c>
      <c r="Z240" s="27" t="s">
        <v>101</v>
      </c>
      <c r="AA240" s="27"/>
      <c r="AB240" s="27" t="s">
        <v>3184</v>
      </c>
      <c r="AC240" s="28" t="s">
        <v>679</v>
      </c>
      <c r="AD240" s="27"/>
      <c r="AE240" s="37"/>
      <c r="AF240" s="37">
        <v>46065.791666666701</v>
      </c>
      <c r="AG240" s="37"/>
      <c r="AH240" s="27"/>
      <c r="AI240" s="27" t="s">
        <v>104</v>
      </c>
      <c r="AJ240" s="27" t="s">
        <v>105</v>
      </c>
      <c r="AK240" s="27" t="s">
        <v>1733</v>
      </c>
      <c r="AL240" s="27" t="s">
        <v>146</v>
      </c>
      <c r="AM240" s="27" t="s">
        <v>108</v>
      </c>
      <c r="AN240" s="37">
        <f>MIN(casesCPPM[[#This Row],[Manufacture Date]:[Installation Date]])</f>
        <v>46065.791666666701</v>
      </c>
      <c r="AO240" s="27">
        <f>IF(AND((casesCPPM[[#This Row],[Created On]]-casesCPPM[[#This Row],[Oldest Date]])&gt;90,casesCPPM[[#This Row],[Oldest Date]]&lt;&gt;""),0,casesCPPM[[#This Row],[Quantity]])</f>
        <v>5</v>
      </c>
      <c r="AP240" s="27" t="str">
        <f>IF(casesCPPM[[#This Row],[Brand]]="","",IF(casesCPPM[[#This Row],[Brand]]&lt;&gt;"Falcon",casesCPPM[[#This Row],[Brand]],IF(casesCPPM[[#This Row],[Category]]&lt;&gt;"Dctl",casesCPPM[[#This Row],[Brand]]&amp;" - "&amp;casesCPPM[[#This Row],[Category]],casesCPPM[[#This Row],[Brand]]&amp;" - Closer")))</f>
        <v>Schlage Electronic Locks</v>
      </c>
      <c r="AQ24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4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4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Response from Reader</v>
      </c>
      <c r="AT240" s="27" t="str">
        <f>TEXT(casesCPPM[[#This Row],[Created On]],"yyyy / mm")</f>
        <v>2026 / 02</v>
      </c>
      <c r="AU240" s="27" t="str">
        <f>casesCPPM[[#This Row],[Interaction Type]]</f>
        <v>Return / Replace / Scrap</v>
      </c>
      <c r="AV24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0" s="27" t="str" cm="1">
        <f t="array" ref="AW240">IF(NOT(ISERROR(FIND("Reader",casesCPPM[[#This Row],[Series4]]))),"Reader",IF(SUMPRODUCT(--ISNUMBER(SEARCH({"card","credential","ibutton"},casesCPPM[[#This Row],[Series4]])))&gt;0,"Card","Unknown"))</f>
        <v>Unknown</v>
      </c>
    </row>
    <row r="241" spans="1:49" hidden="1" x14ac:dyDescent="0.25">
      <c r="A241" s="26">
        <v>46076.413460648102</v>
      </c>
      <c r="B241" s="27" t="s">
        <v>3210</v>
      </c>
      <c r="C241" s="27" t="s">
        <v>87</v>
      </c>
      <c r="D241" s="27" t="s">
        <v>88</v>
      </c>
      <c r="E241" s="27" t="s">
        <v>89</v>
      </c>
      <c r="F241" s="27"/>
      <c r="G241" s="27" t="s">
        <v>90</v>
      </c>
      <c r="H241" s="27" t="s">
        <v>18</v>
      </c>
      <c r="I241" s="27" t="s">
        <v>460</v>
      </c>
      <c r="J241" s="27" t="s">
        <v>514</v>
      </c>
      <c r="K241" s="27" t="s">
        <v>32</v>
      </c>
      <c r="L241" s="27" t="s">
        <v>3211</v>
      </c>
      <c r="M241" s="27" t="s">
        <v>1481</v>
      </c>
      <c r="N241" s="28" t="s">
        <v>3212</v>
      </c>
      <c r="O241" s="27" t="s">
        <v>3213</v>
      </c>
      <c r="P241" s="27" t="s">
        <v>3214</v>
      </c>
      <c r="Q241" s="28">
        <v>1</v>
      </c>
      <c r="R241" s="27" t="s">
        <v>18</v>
      </c>
      <c r="S241" s="27" t="s">
        <v>460</v>
      </c>
      <c r="T241" s="27" t="s">
        <v>514</v>
      </c>
      <c r="U241" s="27" t="s">
        <v>32</v>
      </c>
      <c r="V241" s="27">
        <v>2</v>
      </c>
      <c r="W241" s="27" t="s">
        <v>266</v>
      </c>
      <c r="X241" s="27" t="s">
        <v>518</v>
      </c>
      <c r="Y241" s="27" t="s">
        <v>519</v>
      </c>
      <c r="Z241" s="27" t="s">
        <v>101</v>
      </c>
      <c r="AA241" s="27"/>
      <c r="AB241" s="27" t="s">
        <v>3215</v>
      </c>
      <c r="AC241" s="28" t="s">
        <v>910</v>
      </c>
      <c r="AD241" s="27"/>
      <c r="AE241" s="37"/>
      <c r="AF241" s="37">
        <v>45987.791666666701</v>
      </c>
      <c r="AG241" s="37"/>
      <c r="AH241" s="27"/>
      <c r="AI241" s="27" t="s">
        <v>178</v>
      </c>
      <c r="AJ241" s="27" t="s">
        <v>134</v>
      </c>
      <c r="AK241" s="27" t="s">
        <v>3216</v>
      </c>
      <c r="AL241" s="27" t="s">
        <v>146</v>
      </c>
      <c r="AM241" s="27" t="s">
        <v>108</v>
      </c>
      <c r="AN241" s="37">
        <f>MIN(casesCPPM[[#This Row],[Manufacture Date]:[Installation Date]])</f>
        <v>45987.791666666701</v>
      </c>
      <c r="AO241" s="27">
        <f>IF(AND((casesCPPM[[#This Row],[Created On]]-casesCPPM[[#This Row],[Oldest Date]])&gt;90,casesCPPM[[#This Row],[Oldest Date]]&lt;&gt;""),0,casesCPPM[[#This Row],[Quantity]])</f>
        <v>2</v>
      </c>
      <c r="AP241" s="27" t="str">
        <f>IF(casesCPPM[[#This Row],[Brand]]="","",IF(casesCPPM[[#This Row],[Brand]]&lt;&gt;"Falcon",casesCPPM[[#This Row],[Brand]],IF(casesCPPM[[#This Row],[Category]]&lt;&gt;"Dctl",casesCPPM[[#This Row],[Brand]]&amp;" - "&amp;casesCPPM[[#This Row],[Category]],casesCPPM[[#This Row],[Brand]]&amp;" - Closer")))</f>
        <v>Schlage Electronic Locks</v>
      </c>
      <c r="AQ24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4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Battery Drain</v>
      </c>
      <c r="AS24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High Battery Consumption</v>
      </c>
      <c r="AT241" s="27" t="str">
        <f>TEXT(casesCPPM[[#This Row],[Created On]],"yyyy / mm")</f>
        <v>2026 / 02</v>
      </c>
      <c r="AU241" s="27" t="str">
        <f>casesCPPM[[#This Row],[Interaction Type]]</f>
        <v>Return / Replace / Scrap</v>
      </c>
      <c r="AV24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1" s="27" t="str" cm="1">
        <f t="array" ref="AW241">IF(NOT(ISERROR(FIND("Reader",casesCPPM[[#This Row],[Series4]]))),"Reader",IF(SUMPRODUCT(--ISNUMBER(SEARCH({"card","credential","ibutton"},casesCPPM[[#This Row],[Series4]])))&gt;0,"Card","Unknown"))</f>
        <v>Unknown</v>
      </c>
    </row>
    <row r="242" spans="1:49" hidden="1" x14ac:dyDescent="0.25">
      <c r="A242" s="26">
        <v>46077.660532407397</v>
      </c>
      <c r="B242" s="27" t="s">
        <v>3224</v>
      </c>
      <c r="C242" s="27" t="s">
        <v>87</v>
      </c>
      <c r="D242" s="27" t="s">
        <v>88</v>
      </c>
      <c r="E242" s="27" t="s">
        <v>89</v>
      </c>
      <c r="F242" s="27"/>
      <c r="G242" s="27" t="s">
        <v>90</v>
      </c>
      <c r="H242" s="27" t="s">
        <v>17</v>
      </c>
      <c r="I242" s="27" t="s">
        <v>148</v>
      </c>
      <c r="J242" s="27" t="s">
        <v>149</v>
      </c>
      <c r="K242" s="27" t="s">
        <v>35</v>
      </c>
      <c r="L242" s="27" t="s">
        <v>3225</v>
      </c>
      <c r="M242" s="27" t="s">
        <v>1495</v>
      </c>
      <c r="N242" s="28" t="s">
        <v>3226</v>
      </c>
      <c r="O242" s="27" t="s">
        <v>3227</v>
      </c>
      <c r="P242" s="27"/>
      <c r="Q242" s="28"/>
      <c r="R242" s="27" t="s">
        <v>17</v>
      </c>
      <c r="S242" s="27" t="s">
        <v>148</v>
      </c>
      <c r="T242" s="27" t="s">
        <v>149</v>
      </c>
      <c r="U242" s="27" t="s">
        <v>35</v>
      </c>
      <c r="V242" s="27">
        <v>1</v>
      </c>
      <c r="W242" s="27" t="s">
        <v>98</v>
      </c>
      <c r="X242" s="27" t="s">
        <v>175</v>
      </c>
      <c r="Y242" s="27"/>
      <c r="Z242" s="27" t="s">
        <v>101</v>
      </c>
      <c r="AA242" s="27"/>
      <c r="AB242" s="27" t="s">
        <v>1063</v>
      </c>
      <c r="AC242" s="28" t="s">
        <v>820</v>
      </c>
      <c r="AD242" s="27" t="s">
        <v>1930</v>
      </c>
      <c r="AE242" s="37"/>
      <c r="AF242" s="37">
        <v>45853.833333333299</v>
      </c>
      <c r="AG242" s="37"/>
      <c r="AH242" s="27"/>
      <c r="AI242" s="27" t="s">
        <v>178</v>
      </c>
      <c r="AJ242" s="27" t="s">
        <v>134</v>
      </c>
      <c r="AK242" s="27" t="s">
        <v>555</v>
      </c>
      <c r="AL242" s="27" t="s">
        <v>408</v>
      </c>
      <c r="AM242" s="27" t="s">
        <v>108</v>
      </c>
      <c r="AN242" s="37">
        <f>MIN(casesCPPM[[#This Row],[Manufacture Date]:[Installation Date]])</f>
        <v>45853.833333333299</v>
      </c>
      <c r="AO242" s="27">
        <f>IF(AND((casesCPPM[[#This Row],[Created On]]-casesCPPM[[#This Row],[Oldest Date]])&gt;90,casesCPPM[[#This Row],[Oldest Date]]&lt;&gt;""),0,casesCPPM[[#This Row],[Quantity]])</f>
        <v>0</v>
      </c>
      <c r="AP242" s="27" t="str">
        <f>IF(casesCPPM[[#This Row],[Brand]]="","",IF(casesCPPM[[#This Row],[Brand]]&lt;&gt;"Falcon",casesCPPM[[#This Row],[Brand]],IF(casesCPPM[[#This Row],[Category]]&lt;&gt;"Dctl",casesCPPM[[#This Row],[Brand]]&amp;" - "&amp;casesCPPM[[#This Row],[Category]],casesCPPM[[#This Row],[Brand]]&amp;" - Closer")))</f>
        <v>Schlage Commercial</v>
      </c>
      <c r="AQ24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4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4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42" s="27" t="str">
        <f>TEXT(casesCPPM[[#This Row],[Created On]],"yyyy / mm")</f>
        <v>2026 / 02</v>
      </c>
      <c r="AU242" s="27" t="str">
        <f>casesCPPM[[#This Row],[Interaction Type]]</f>
        <v>Return / Replace / Scrap</v>
      </c>
      <c r="AV24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2" s="27" t="str" cm="1">
        <f t="array" ref="AW242">IF(NOT(ISERROR(FIND("Reader",casesCPPM[[#This Row],[Series4]]))),"Reader",IF(SUMPRODUCT(--ISNUMBER(SEARCH({"card","credential","ibutton"},casesCPPM[[#This Row],[Series4]])))&gt;0,"Card","Unknown"))</f>
        <v>Unknown</v>
      </c>
    </row>
    <row r="243" spans="1:49" hidden="1" x14ac:dyDescent="0.25">
      <c r="A243" s="26">
        <v>46078.723483796297</v>
      </c>
      <c r="B243" s="27" t="s">
        <v>3248</v>
      </c>
      <c r="C243" s="27" t="s">
        <v>87</v>
      </c>
      <c r="D243" s="27" t="s">
        <v>88</v>
      </c>
      <c r="E243" s="27" t="s">
        <v>110</v>
      </c>
      <c r="F243" s="27"/>
      <c r="G243" s="27"/>
      <c r="H243" s="27" t="s">
        <v>12</v>
      </c>
      <c r="I243" s="27" t="s">
        <v>111</v>
      </c>
      <c r="J243" s="27" t="s">
        <v>350</v>
      </c>
      <c r="K243" s="27" t="s">
        <v>33</v>
      </c>
      <c r="L243" s="27" t="s">
        <v>3249</v>
      </c>
      <c r="M243" s="27" t="s">
        <v>1965</v>
      </c>
      <c r="N243" s="28" t="s">
        <v>3250</v>
      </c>
      <c r="O243" s="27" t="s">
        <v>3251</v>
      </c>
      <c r="P243" s="27" t="s">
        <v>3252</v>
      </c>
      <c r="Q243" s="28"/>
      <c r="R243" s="27" t="s">
        <v>12</v>
      </c>
      <c r="S243" s="27" t="s">
        <v>111</v>
      </c>
      <c r="T243" s="27" t="s">
        <v>350</v>
      </c>
      <c r="U243" s="27" t="s">
        <v>33</v>
      </c>
      <c r="V243" s="27">
        <v>1</v>
      </c>
      <c r="W243" s="27" t="s">
        <v>119</v>
      </c>
      <c r="X243" s="27" t="s">
        <v>120</v>
      </c>
      <c r="Y243" s="27"/>
      <c r="Z243" s="27" t="s">
        <v>101</v>
      </c>
      <c r="AA243" s="27"/>
      <c r="AB243" s="27" t="s">
        <v>3253</v>
      </c>
      <c r="AC243" s="28"/>
      <c r="AD243" s="27"/>
      <c r="AE243" s="37"/>
      <c r="AF243" s="37">
        <v>45547.833333333299</v>
      </c>
      <c r="AG243" s="37"/>
      <c r="AH243" s="27"/>
      <c r="AI243" s="27" t="s">
        <v>104</v>
      </c>
      <c r="AJ243" s="27" t="s">
        <v>105</v>
      </c>
      <c r="AK243" s="27" t="s">
        <v>3235</v>
      </c>
      <c r="AL243" s="27" t="s">
        <v>3235</v>
      </c>
      <c r="AM243" s="27" t="s">
        <v>159</v>
      </c>
      <c r="AN243" s="37">
        <f>MIN(casesCPPM[[#This Row],[Manufacture Date]:[Installation Date]])</f>
        <v>45547.833333333299</v>
      </c>
      <c r="AO243" s="27">
        <f>IF(AND((casesCPPM[[#This Row],[Created On]]-casesCPPM[[#This Row],[Oldest Date]])&gt;90,casesCPPM[[#This Row],[Oldest Date]]&lt;&gt;""),0,casesCPPM[[#This Row],[Quantity]])</f>
        <v>0</v>
      </c>
      <c r="AP243" s="27" t="str">
        <f>IF(casesCPPM[[#This Row],[Brand]]="","",IF(casesCPPM[[#This Row],[Brand]]&lt;&gt;"Falcon",casesCPPM[[#This Row],[Brand]],IF(casesCPPM[[#This Row],[Category]]&lt;&gt;"Dctl",casesCPPM[[#This Row],[Brand]]&amp;" - "&amp;casesCPPM[[#This Row],[Category]],casesCPPM[[#This Row],[Brand]]&amp;" - Closer")))</f>
        <v>Ives / Gj Commercial</v>
      </c>
      <c r="AQ24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4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24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43" s="27" t="str">
        <f>TEXT(casesCPPM[[#This Row],[Created On]],"yyyy / mm")</f>
        <v>2026 / 02</v>
      </c>
      <c r="AU243" s="27" t="str">
        <f>casesCPPM[[#This Row],[Interaction Type]]</f>
        <v>Return / Replace / Scrap</v>
      </c>
      <c r="AV24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3" s="27" t="str" cm="1">
        <f t="array" ref="AW243">IF(NOT(ISERROR(FIND("Reader",casesCPPM[[#This Row],[Series4]]))),"Reader",IF(SUMPRODUCT(--ISNUMBER(SEARCH({"card","credential","ibutton"},casesCPPM[[#This Row],[Series4]])))&gt;0,"Card","Unknown"))</f>
        <v>Unknown</v>
      </c>
    </row>
    <row r="244" spans="1:49" hidden="1" x14ac:dyDescent="0.25">
      <c r="A244" s="26">
        <v>46078.730405092603</v>
      </c>
      <c r="B244" s="27" t="s">
        <v>3254</v>
      </c>
      <c r="C244" s="27" t="s">
        <v>87</v>
      </c>
      <c r="D244" s="27" t="s">
        <v>88</v>
      </c>
      <c r="E244" s="27" t="s">
        <v>110</v>
      </c>
      <c r="F244" s="27"/>
      <c r="G244" s="27"/>
      <c r="H244" s="27" t="s">
        <v>23</v>
      </c>
      <c r="I244" s="27" t="s">
        <v>91</v>
      </c>
      <c r="J244" s="27" t="s">
        <v>251</v>
      </c>
      <c r="K244" s="27" t="s">
        <v>33</v>
      </c>
      <c r="L244" s="27" t="s">
        <v>3255</v>
      </c>
      <c r="M244" s="27" t="s">
        <v>1965</v>
      </c>
      <c r="N244" s="28" t="s">
        <v>3256</v>
      </c>
      <c r="O244" s="27" t="s">
        <v>3257</v>
      </c>
      <c r="P244" s="27" t="s">
        <v>3258</v>
      </c>
      <c r="Q244" s="28"/>
      <c r="R244" s="27" t="s">
        <v>23</v>
      </c>
      <c r="S244" s="27" t="s">
        <v>91</v>
      </c>
      <c r="T244" s="27" t="s">
        <v>251</v>
      </c>
      <c r="U244" s="27" t="s">
        <v>33</v>
      </c>
      <c r="V244" s="27">
        <v>1</v>
      </c>
      <c r="W244" s="27" t="s">
        <v>155</v>
      </c>
      <c r="X244" s="27" t="s">
        <v>587</v>
      </c>
      <c r="Y244" s="27"/>
      <c r="Z244" s="27" t="s">
        <v>101</v>
      </c>
      <c r="AA244" s="27"/>
      <c r="AB244" s="27" t="s">
        <v>3259</v>
      </c>
      <c r="AC244" s="28"/>
      <c r="AD244" s="27"/>
      <c r="AE244" s="37"/>
      <c r="AF244" s="37">
        <v>45862.833333333299</v>
      </c>
      <c r="AG244" s="37"/>
      <c r="AH244" s="27"/>
      <c r="AI244" s="27" t="s">
        <v>178</v>
      </c>
      <c r="AJ244" s="27" t="s">
        <v>105</v>
      </c>
      <c r="AK244" s="27" t="s">
        <v>3235</v>
      </c>
      <c r="AL244" s="27" t="s">
        <v>3235</v>
      </c>
      <c r="AM244" s="27" t="s">
        <v>159</v>
      </c>
      <c r="AN244" s="37">
        <f>MIN(casesCPPM[[#This Row],[Manufacture Date]:[Installation Date]])</f>
        <v>45862.833333333299</v>
      </c>
      <c r="AO244" s="27">
        <f>IF(AND((casesCPPM[[#This Row],[Created On]]-casesCPPM[[#This Row],[Oldest Date]])&gt;90,casesCPPM[[#This Row],[Oldest Date]]&lt;&gt;""),0,casesCPPM[[#This Row],[Quantity]])</f>
        <v>0</v>
      </c>
      <c r="AP244" s="27" t="str">
        <f>IF(casesCPPM[[#This Row],[Brand]]="","",IF(casesCPPM[[#This Row],[Brand]]&lt;&gt;"Falcon",casesCPPM[[#This Row],[Brand]],IF(casesCPPM[[#This Row],[Category]]&lt;&gt;"Dctl",casesCPPM[[#This Row],[Brand]]&amp;" - "&amp;casesCPPM[[#This Row],[Category]],casesCPPM[[#This Row],[Brand]]&amp;" - Closer")))</f>
        <v>Von Duprin</v>
      </c>
      <c r="AQ24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4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4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44" s="27" t="str">
        <f>TEXT(casesCPPM[[#This Row],[Created On]],"yyyy / mm")</f>
        <v>2026 / 02</v>
      </c>
      <c r="AU244" s="27" t="str">
        <f>casesCPPM[[#This Row],[Interaction Type]]</f>
        <v>Return / Replace / Scrap</v>
      </c>
      <c r="AV24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4" s="27" t="str" cm="1">
        <f t="array" ref="AW244">IF(NOT(ISERROR(FIND("Reader",casesCPPM[[#This Row],[Series4]]))),"Reader",IF(SUMPRODUCT(--ISNUMBER(SEARCH({"card","credential","ibutton"},casesCPPM[[#This Row],[Series4]])))&gt;0,"Card","Unknown"))</f>
        <v>Unknown</v>
      </c>
    </row>
    <row r="245" spans="1:49" hidden="1" x14ac:dyDescent="0.25">
      <c r="A245" s="26">
        <v>46078.792395833298</v>
      </c>
      <c r="B245" s="27" t="s">
        <v>3260</v>
      </c>
      <c r="C245" s="27" t="s">
        <v>87</v>
      </c>
      <c r="D245" s="27" t="s">
        <v>88</v>
      </c>
      <c r="E245" s="27" t="s">
        <v>89</v>
      </c>
      <c r="F245" s="27"/>
      <c r="G245" s="27" t="s">
        <v>90</v>
      </c>
      <c r="H245" s="27" t="s">
        <v>17</v>
      </c>
      <c r="I245" s="27" t="s">
        <v>148</v>
      </c>
      <c r="J245" s="27" t="s">
        <v>149</v>
      </c>
      <c r="K245" s="27" t="s">
        <v>31</v>
      </c>
      <c r="L245" s="27" t="s">
        <v>3261</v>
      </c>
      <c r="M245" s="27" t="s">
        <v>3262</v>
      </c>
      <c r="N245" s="28" t="s">
        <v>3263</v>
      </c>
      <c r="O245" s="27" t="s">
        <v>3264</v>
      </c>
      <c r="P245" s="27"/>
      <c r="Q245" s="28"/>
      <c r="R245" s="27" t="s">
        <v>17</v>
      </c>
      <c r="S245" s="27" t="s">
        <v>148</v>
      </c>
      <c r="T245" s="27" t="s">
        <v>149</v>
      </c>
      <c r="U245" s="27" t="s">
        <v>31</v>
      </c>
      <c r="V245" s="27">
        <v>1</v>
      </c>
      <c r="W245" s="27" t="s">
        <v>98</v>
      </c>
      <c r="X245" s="27" t="s">
        <v>317</v>
      </c>
      <c r="Y245" s="27"/>
      <c r="Z245" s="27" t="s">
        <v>101</v>
      </c>
      <c r="AA245" s="27"/>
      <c r="AB245" s="27" t="s">
        <v>3265</v>
      </c>
      <c r="AC245" s="28" t="s">
        <v>820</v>
      </c>
      <c r="AD245" s="27" t="s">
        <v>3266</v>
      </c>
      <c r="AE245" s="37"/>
      <c r="AF245" s="37">
        <v>46033.791666666701</v>
      </c>
      <c r="AG245" s="37"/>
      <c r="AH245" s="27"/>
      <c r="AI245" s="27" t="s">
        <v>104</v>
      </c>
      <c r="AJ245" s="27" t="s">
        <v>105</v>
      </c>
      <c r="AK245" s="27" t="s">
        <v>555</v>
      </c>
      <c r="AL245" s="27" t="s">
        <v>408</v>
      </c>
      <c r="AM245" s="27" t="s">
        <v>108</v>
      </c>
      <c r="AN245" s="37">
        <f>MIN(casesCPPM[[#This Row],[Manufacture Date]:[Installation Date]])</f>
        <v>46033.791666666701</v>
      </c>
      <c r="AO245" s="27">
        <f>IF(AND((casesCPPM[[#This Row],[Created On]]-casesCPPM[[#This Row],[Oldest Date]])&gt;90,casesCPPM[[#This Row],[Oldest Date]]&lt;&gt;""),0,casesCPPM[[#This Row],[Quantity]])</f>
        <v>1</v>
      </c>
      <c r="AP245" s="27" t="str">
        <f>IF(casesCPPM[[#This Row],[Brand]]="","",IF(casesCPPM[[#This Row],[Brand]]&lt;&gt;"Falcon",casesCPPM[[#This Row],[Brand]],IF(casesCPPM[[#This Row],[Category]]&lt;&gt;"Dctl",casesCPPM[[#This Row],[Brand]]&amp;" - "&amp;casesCPPM[[#This Row],[Category]],casesCPPM[[#This Row],[Brand]]&amp;" - Closer")))</f>
        <v>Schlage Commercial</v>
      </c>
      <c r="AQ24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4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24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45" s="27" t="str">
        <f>TEXT(casesCPPM[[#This Row],[Created On]],"yyyy / mm")</f>
        <v>2026 / 02</v>
      </c>
      <c r="AU245" s="27" t="str">
        <f>casesCPPM[[#This Row],[Interaction Type]]</f>
        <v>Return / Replace / Scrap</v>
      </c>
      <c r="AV24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5" s="27" t="str" cm="1">
        <f t="array" ref="AW245">IF(NOT(ISERROR(FIND("Reader",casesCPPM[[#This Row],[Series4]]))),"Reader",IF(SUMPRODUCT(--ISNUMBER(SEARCH({"card","credential","ibutton"},casesCPPM[[#This Row],[Series4]])))&gt;0,"Card","Unknown"))</f>
        <v>Unknown</v>
      </c>
    </row>
    <row r="246" spans="1:49" hidden="1" x14ac:dyDescent="0.25">
      <c r="A246" s="26">
        <v>46079.555555555598</v>
      </c>
      <c r="B246" s="27" t="s">
        <v>3267</v>
      </c>
      <c r="C246" s="27" t="s">
        <v>87</v>
      </c>
      <c r="D246" s="27" t="s">
        <v>88</v>
      </c>
      <c r="E246" s="27" t="s">
        <v>110</v>
      </c>
      <c r="F246" s="27"/>
      <c r="G246" s="27"/>
      <c r="H246" s="27" t="s">
        <v>17</v>
      </c>
      <c r="I246" s="27" t="s">
        <v>148</v>
      </c>
      <c r="J246" s="27" t="s">
        <v>265</v>
      </c>
      <c r="K246" s="27" t="s">
        <v>31</v>
      </c>
      <c r="L246" s="27" t="s">
        <v>3268</v>
      </c>
      <c r="M246" s="27" t="s">
        <v>471</v>
      </c>
      <c r="N246" s="28" t="s">
        <v>3269</v>
      </c>
      <c r="O246" s="27" t="s">
        <v>3270</v>
      </c>
      <c r="P246" s="27" t="s">
        <v>3271</v>
      </c>
      <c r="Q246" s="28">
        <v>11</v>
      </c>
      <c r="R246" s="27" t="s">
        <v>17</v>
      </c>
      <c r="S246" s="27" t="s">
        <v>148</v>
      </c>
      <c r="T246" s="27" t="s">
        <v>265</v>
      </c>
      <c r="U246" s="27" t="s">
        <v>31</v>
      </c>
      <c r="V246" s="27">
        <v>2</v>
      </c>
      <c r="W246" s="27" t="s">
        <v>155</v>
      </c>
      <c r="X246" s="27" t="s">
        <v>156</v>
      </c>
      <c r="Y246" s="27"/>
      <c r="Z246" s="27" t="s">
        <v>101</v>
      </c>
      <c r="AA246" s="27"/>
      <c r="AB246" s="27" t="s">
        <v>3272</v>
      </c>
      <c r="AC246" s="28"/>
      <c r="AD246" s="27"/>
      <c r="AE246" s="37"/>
      <c r="AF246" s="37">
        <v>46061.791666666701</v>
      </c>
      <c r="AG246" s="37"/>
      <c r="AH246" s="27"/>
      <c r="AI246" s="27" t="s">
        <v>104</v>
      </c>
      <c r="AJ246" s="27" t="s">
        <v>105</v>
      </c>
      <c r="AK246" s="27" t="s">
        <v>106</v>
      </c>
      <c r="AL246" s="27" t="s">
        <v>408</v>
      </c>
      <c r="AM246" s="27" t="s">
        <v>108</v>
      </c>
      <c r="AN246" s="37">
        <f>MIN(casesCPPM[[#This Row],[Manufacture Date]:[Installation Date]])</f>
        <v>46061.791666666701</v>
      </c>
      <c r="AO246" s="27">
        <f>IF(AND((casesCPPM[[#This Row],[Created On]]-casesCPPM[[#This Row],[Oldest Date]])&gt;90,casesCPPM[[#This Row],[Oldest Date]]&lt;&gt;""),0,casesCPPM[[#This Row],[Quantity]])</f>
        <v>2</v>
      </c>
      <c r="AP246" s="27" t="str">
        <f>IF(casesCPPM[[#This Row],[Brand]]="","",IF(casesCPPM[[#This Row],[Brand]]&lt;&gt;"Falcon",casesCPPM[[#This Row],[Brand]],IF(casesCPPM[[#This Row],[Category]]&lt;&gt;"Dctl",casesCPPM[[#This Row],[Brand]]&amp;" - "&amp;casesCPPM[[#This Row],[Category]],casesCPPM[[#This Row],[Brand]]&amp;" - Closer")))</f>
        <v>Schlage Commercial</v>
      </c>
      <c r="AQ24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4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4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46" s="27" t="str">
        <f>TEXT(casesCPPM[[#This Row],[Created On]],"yyyy / mm")</f>
        <v>2026 / 02</v>
      </c>
      <c r="AU246" s="27" t="str">
        <f>casesCPPM[[#This Row],[Interaction Type]]</f>
        <v>Return / Replace / Scrap</v>
      </c>
      <c r="AV24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6" s="27" t="str" cm="1">
        <f t="array" ref="AW246">IF(NOT(ISERROR(FIND("Reader",casesCPPM[[#This Row],[Series4]]))),"Reader",IF(SUMPRODUCT(--ISNUMBER(SEARCH({"card","credential","ibutton"},casesCPPM[[#This Row],[Series4]])))&gt;0,"Card","Unknown"))</f>
        <v>Unknown</v>
      </c>
    </row>
    <row r="247" spans="1:49" hidden="1" x14ac:dyDescent="0.25">
      <c r="A247" s="26">
        <v>46080.692870370403</v>
      </c>
      <c r="B247" s="27" t="s">
        <v>3292</v>
      </c>
      <c r="C247" s="27" t="s">
        <v>87</v>
      </c>
      <c r="D247" s="27" t="s">
        <v>88</v>
      </c>
      <c r="E247" s="27" t="s">
        <v>89</v>
      </c>
      <c r="F247" s="27"/>
      <c r="G247" s="27" t="s">
        <v>90</v>
      </c>
      <c r="H247" s="27" t="s">
        <v>23</v>
      </c>
      <c r="I247" s="27" t="s">
        <v>91</v>
      </c>
      <c r="J247" s="27" t="s">
        <v>251</v>
      </c>
      <c r="K247" s="27" t="s">
        <v>33</v>
      </c>
      <c r="L247" s="27" t="s">
        <v>3293</v>
      </c>
      <c r="M247" s="27" t="s">
        <v>3294</v>
      </c>
      <c r="N247" s="28" t="s">
        <v>3295</v>
      </c>
      <c r="O247" s="27" t="s">
        <v>3296</v>
      </c>
      <c r="P247" s="27"/>
      <c r="Q247" s="28"/>
      <c r="R247" s="27" t="s">
        <v>23</v>
      </c>
      <c r="S247" s="27" t="s">
        <v>91</v>
      </c>
      <c r="T247" s="27" t="s">
        <v>251</v>
      </c>
      <c r="U247" s="27" t="s">
        <v>33</v>
      </c>
      <c r="V247" s="27">
        <v>1</v>
      </c>
      <c r="W247" s="27" t="s">
        <v>98</v>
      </c>
      <c r="X247" s="27" t="s">
        <v>544</v>
      </c>
      <c r="Y247" s="27" t="s">
        <v>3297</v>
      </c>
      <c r="Z247" s="27" t="s">
        <v>101</v>
      </c>
      <c r="AA247" s="27"/>
      <c r="AB247" s="27"/>
      <c r="AC247" s="28" t="s">
        <v>3298</v>
      </c>
      <c r="AD247" s="27"/>
      <c r="AE247" s="37"/>
      <c r="AF247" s="37"/>
      <c r="AG247" s="37">
        <v>46080</v>
      </c>
      <c r="AH247" s="27"/>
      <c r="AI247" s="27" t="s">
        <v>178</v>
      </c>
      <c r="AJ247" s="27" t="s">
        <v>134</v>
      </c>
      <c r="AK247" s="27" t="s">
        <v>3299</v>
      </c>
      <c r="AL247" s="27" t="s">
        <v>3299</v>
      </c>
      <c r="AM247" s="27" t="s">
        <v>108</v>
      </c>
      <c r="AN247" s="37">
        <f>MIN(casesCPPM[[#This Row],[Manufacture Date]:[Installation Date]])</f>
        <v>46080</v>
      </c>
      <c r="AO247" s="27">
        <f>IF(AND((casesCPPM[[#This Row],[Created On]]-casesCPPM[[#This Row],[Oldest Date]])&gt;90,casesCPPM[[#This Row],[Oldest Date]]&lt;&gt;""),0,casesCPPM[[#This Row],[Quantity]])</f>
        <v>1</v>
      </c>
      <c r="AP247" s="27" t="str">
        <f>IF(casesCPPM[[#This Row],[Brand]]="","",IF(casesCPPM[[#This Row],[Brand]]&lt;&gt;"Falcon",casesCPPM[[#This Row],[Brand]],IF(casesCPPM[[#This Row],[Category]]&lt;&gt;"Dctl",casesCPPM[[#This Row],[Brand]]&amp;" - "&amp;casesCPPM[[#This Row],[Category]],casesCPPM[[#This Row],[Brand]]&amp;" - Closer")))</f>
        <v>Von Duprin</v>
      </c>
      <c r="AQ24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4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24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Broken Components</v>
      </c>
      <c r="AT247" s="27" t="str">
        <f>TEXT(casesCPPM[[#This Row],[Created On]],"yyyy / mm")</f>
        <v>2026 / 02</v>
      </c>
      <c r="AU247" s="27" t="str">
        <f>casesCPPM[[#This Row],[Interaction Type]]</f>
        <v>Return / Replace / Scrap</v>
      </c>
      <c r="AV24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7" s="27" t="str" cm="1">
        <f t="array" ref="AW247">IF(NOT(ISERROR(FIND("Reader",casesCPPM[[#This Row],[Series4]]))),"Reader",IF(SUMPRODUCT(--ISNUMBER(SEARCH({"card","credential","ibutton"},casesCPPM[[#This Row],[Series4]])))&gt;0,"Card","Unknown"))</f>
        <v>Unknown</v>
      </c>
    </row>
    <row r="248" spans="1:49" hidden="1" x14ac:dyDescent="0.25">
      <c r="A248" s="26">
        <v>46076.441331018497</v>
      </c>
      <c r="B248" s="27" t="s">
        <v>3300</v>
      </c>
      <c r="C248" s="27" t="s">
        <v>87</v>
      </c>
      <c r="D248" s="27" t="s">
        <v>88</v>
      </c>
      <c r="E248" s="27" t="s">
        <v>89</v>
      </c>
      <c r="F248" s="27"/>
      <c r="G248" s="27" t="s">
        <v>90</v>
      </c>
      <c r="H248" s="27" t="s">
        <v>23</v>
      </c>
      <c r="I248" s="27" t="s">
        <v>91</v>
      </c>
      <c r="J248" s="27" t="s">
        <v>251</v>
      </c>
      <c r="K248" s="27" t="s">
        <v>33</v>
      </c>
      <c r="L248" s="27" t="s">
        <v>3301</v>
      </c>
      <c r="M248" s="27" t="s">
        <v>3302</v>
      </c>
      <c r="N248" s="28" t="s">
        <v>3303</v>
      </c>
      <c r="O248" s="27" t="s">
        <v>3304</v>
      </c>
      <c r="P248" s="27" t="s">
        <v>3305</v>
      </c>
      <c r="Q248" s="28"/>
      <c r="R248" s="27" t="s">
        <v>23</v>
      </c>
      <c r="S248" s="27" t="s">
        <v>91</v>
      </c>
      <c r="T248" s="27" t="s">
        <v>251</v>
      </c>
      <c r="U248" s="27" t="s">
        <v>33</v>
      </c>
      <c r="V248" s="27">
        <v>2</v>
      </c>
      <c r="W248" s="27" t="s">
        <v>98</v>
      </c>
      <c r="X248" s="27" t="s">
        <v>544</v>
      </c>
      <c r="Y248" s="27" t="s">
        <v>2740</v>
      </c>
      <c r="Z248" s="27" t="s">
        <v>101</v>
      </c>
      <c r="AA248" s="27"/>
      <c r="AB248" s="27" t="s">
        <v>3306</v>
      </c>
      <c r="AC248" s="28" t="s">
        <v>1635</v>
      </c>
      <c r="AD248" s="27"/>
      <c r="AE248" s="37"/>
      <c r="AF248" s="37">
        <v>45882.833333333299</v>
      </c>
      <c r="AG248" s="37">
        <v>46064</v>
      </c>
      <c r="AH248" s="27"/>
      <c r="AI248" s="27" t="s">
        <v>104</v>
      </c>
      <c r="AJ248" s="27" t="s">
        <v>134</v>
      </c>
      <c r="AK248" s="27" t="s">
        <v>1636</v>
      </c>
      <c r="AL248" s="27" t="s">
        <v>578</v>
      </c>
      <c r="AM248" s="27" t="s">
        <v>108</v>
      </c>
      <c r="AN248" s="37">
        <f>MIN(casesCPPM[[#This Row],[Manufacture Date]:[Installation Date]])</f>
        <v>45882.833333333299</v>
      </c>
      <c r="AO248" s="27">
        <f>IF(AND((casesCPPM[[#This Row],[Created On]]-casesCPPM[[#This Row],[Oldest Date]])&gt;90,casesCPPM[[#This Row],[Oldest Date]]&lt;&gt;""),0,casesCPPM[[#This Row],[Quantity]])</f>
        <v>0</v>
      </c>
      <c r="AP248" s="27" t="str">
        <f>IF(casesCPPM[[#This Row],[Brand]]="","",IF(casesCPPM[[#This Row],[Brand]]&lt;&gt;"Falcon",casesCPPM[[#This Row],[Brand]],IF(casesCPPM[[#This Row],[Category]]&lt;&gt;"Dctl",casesCPPM[[#This Row],[Brand]]&amp;" - "&amp;casesCPPM[[#This Row],[Category]],casesCPPM[[#This Row],[Brand]]&amp;" - Closer")))</f>
        <v>Von Duprin</v>
      </c>
      <c r="AQ24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4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24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Assembly Issue</v>
      </c>
      <c r="AT248" s="27" t="str">
        <f>TEXT(casesCPPM[[#This Row],[Created On]],"yyyy / mm")</f>
        <v>2026 / 02</v>
      </c>
      <c r="AU248" s="27" t="str">
        <f>casesCPPM[[#This Row],[Interaction Type]]</f>
        <v>Return / Replace / Scrap</v>
      </c>
      <c r="AV24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8" s="27" t="str" cm="1">
        <f t="array" ref="AW248">IF(NOT(ISERROR(FIND("Reader",casesCPPM[[#This Row],[Series4]]))),"Reader",IF(SUMPRODUCT(--ISNUMBER(SEARCH({"card","credential","ibutton"},casesCPPM[[#This Row],[Series4]])))&gt;0,"Card","Unknown"))</f>
        <v>Unknown</v>
      </c>
    </row>
    <row r="249" spans="1:49" hidden="1" x14ac:dyDescent="0.25">
      <c r="A249" s="26">
        <v>46076.592349537001</v>
      </c>
      <c r="B249" s="27" t="s">
        <v>3307</v>
      </c>
      <c r="C249" s="27" t="s">
        <v>87</v>
      </c>
      <c r="D249" s="27" t="s">
        <v>88</v>
      </c>
      <c r="E249" s="27" t="s">
        <v>285</v>
      </c>
      <c r="F249" s="27"/>
      <c r="G249" s="27"/>
      <c r="H249" s="27" t="s">
        <v>17</v>
      </c>
      <c r="I249" s="27" t="s">
        <v>148</v>
      </c>
      <c r="J249" s="27" t="s">
        <v>169</v>
      </c>
      <c r="K249" s="27" t="s">
        <v>35</v>
      </c>
      <c r="L249" s="27" t="s">
        <v>3308</v>
      </c>
      <c r="M249" s="27" t="s">
        <v>3161</v>
      </c>
      <c r="N249" s="28" t="s">
        <v>3309</v>
      </c>
      <c r="O249" s="27" t="s">
        <v>3310</v>
      </c>
      <c r="P249" s="27"/>
      <c r="Q249" s="28">
        <v>4</v>
      </c>
      <c r="R249" s="27" t="s">
        <v>17</v>
      </c>
      <c r="S249" s="27" t="s">
        <v>148</v>
      </c>
      <c r="T249" s="27" t="s">
        <v>169</v>
      </c>
      <c r="U249" s="27" t="s">
        <v>35</v>
      </c>
      <c r="V249" s="27">
        <v>1</v>
      </c>
      <c r="W249" s="27" t="s">
        <v>294</v>
      </c>
      <c r="X249" s="27" t="s">
        <v>295</v>
      </c>
      <c r="Y249" s="27"/>
      <c r="Z249" s="27" t="s">
        <v>296</v>
      </c>
      <c r="AA249" s="27"/>
      <c r="AB249" s="27" t="s">
        <v>3311</v>
      </c>
      <c r="AC249" s="28"/>
      <c r="AD249" s="27"/>
      <c r="AE249" s="37"/>
      <c r="AF249" s="37">
        <v>46075.791666666701</v>
      </c>
      <c r="AG249" s="37"/>
      <c r="AH249" s="27"/>
      <c r="AI249" s="27" t="s">
        <v>204</v>
      </c>
      <c r="AJ249" s="27" t="s">
        <v>134</v>
      </c>
      <c r="AK249" s="27" t="s">
        <v>529</v>
      </c>
      <c r="AL249" s="27" t="s">
        <v>408</v>
      </c>
      <c r="AM249" s="27" t="s">
        <v>108</v>
      </c>
      <c r="AN249" s="37">
        <f>MIN(casesCPPM[[#This Row],[Manufacture Date]:[Installation Date]])</f>
        <v>46075.791666666701</v>
      </c>
      <c r="AO249" s="27">
        <f>IF(AND((casesCPPM[[#This Row],[Created On]]-casesCPPM[[#This Row],[Oldest Date]])&gt;90,casesCPPM[[#This Row],[Oldest Date]]&lt;&gt;""),0,casesCPPM[[#This Row],[Quantity]])</f>
        <v>1</v>
      </c>
      <c r="AP249" s="27" t="str">
        <f>IF(casesCPPM[[#This Row],[Brand]]="","",IF(casesCPPM[[#This Row],[Brand]]&lt;&gt;"Falcon",casesCPPM[[#This Row],[Brand]],IF(casesCPPM[[#This Row],[Category]]&lt;&gt;"Dctl",casesCPPM[[#This Row],[Brand]]&amp;" - "&amp;casesCPPM[[#This Row],[Category]],casesCPPM[[#This Row],[Brand]]&amp;" - Closer")))</f>
        <v>Schlage Commercial</v>
      </c>
      <c r="AQ24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24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24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49" s="27" t="str">
        <f>TEXT(casesCPPM[[#This Row],[Created On]],"yyyy / mm")</f>
        <v>2026 / 02</v>
      </c>
      <c r="AU249" s="27" t="str">
        <f>casesCPPM[[#This Row],[Interaction Type]]</f>
        <v>Return / Replace / Scrap</v>
      </c>
      <c r="AV24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9" s="27" t="str" cm="1">
        <f t="array" ref="AW249">IF(NOT(ISERROR(FIND("Reader",casesCPPM[[#This Row],[Series4]]))),"Reader",IF(SUMPRODUCT(--ISNUMBER(SEARCH({"card","credential","ibutton"},casesCPPM[[#This Row],[Series4]])))&gt;0,"Card","Unknown"))</f>
        <v>Unknown</v>
      </c>
    </row>
    <row r="250" spans="1:49" hidden="1" x14ac:dyDescent="0.25">
      <c r="A250" s="26">
        <v>46076.637546296297</v>
      </c>
      <c r="B250" s="27" t="s">
        <v>3312</v>
      </c>
      <c r="C250" s="27" t="s">
        <v>87</v>
      </c>
      <c r="D250" s="27" t="s">
        <v>88</v>
      </c>
      <c r="E250" s="27" t="s">
        <v>89</v>
      </c>
      <c r="F250" s="27"/>
      <c r="G250" s="27" t="s">
        <v>90</v>
      </c>
      <c r="H250" s="27" t="s">
        <v>17</v>
      </c>
      <c r="I250" s="27" t="s">
        <v>148</v>
      </c>
      <c r="J250" s="27" t="s">
        <v>169</v>
      </c>
      <c r="K250" s="27" t="s">
        <v>35</v>
      </c>
      <c r="L250" s="27" t="s">
        <v>3313</v>
      </c>
      <c r="M250" s="27" t="s">
        <v>471</v>
      </c>
      <c r="N250" s="28" t="s">
        <v>3314</v>
      </c>
      <c r="O250" s="27" t="s">
        <v>3315</v>
      </c>
      <c r="P250" s="27" t="s">
        <v>3316</v>
      </c>
      <c r="Q250" s="28"/>
      <c r="R250" s="27" t="s">
        <v>17</v>
      </c>
      <c r="S250" s="27" t="s">
        <v>148</v>
      </c>
      <c r="T250" s="27" t="s">
        <v>800</v>
      </c>
      <c r="U250" s="27" t="s">
        <v>35</v>
      </c>
      <c r="V250" s="27">
        <v>2</v>
      </c>
      <c r="W250" s="27" t="s">
        <v>98</v>
      </c>
      <c r="X250" s="27" t="s">
        <v>317</v>
      </c>
      <c r="Y250" s="27"/>
      <c r="Z250" s="27" t="s">
        <v>101</v>
      </c>
      <c r="AA250" s="27"/>
      <c r="AB250" s="27" t="s">
        <v>3317</v>
      </c>
      <c r="AC250" s="28" t="s">
        <v>802</v>
      </c>
      <c r="AD250" s="27"/>
      <c r="AE250" s="37"/>
      <c r="AF250" s="37">
        <v>46068.791666666701</v>
      </c>
      <c r="AG250" s="37"/>
      <c r="AH250" s="27"/>
      <c r="AI250" s="27" t="s">
        <v>104</v>
      </c>
      <c r="AJ250" s="27" t="s">
        <v>105</v>
      </c>
      <c r="AK250" s="27" t="s">
        <v>106</v>
      </c>
      <c r="AL250" s="27" t="s">
        <v>146</v>
      </c>
      <c r="AM250" s="27" t="s">
        <v>108</v>
      </c>
      <c r="AN250" s="37">
        <f>MIN(casesCPPM[[#This Row],[Manufacture Date]:[Installation Date]])</f>
        <v>46068.791666666701</v>
      </c>
      <c r="AO250" s="27">
        <f>IF(AND((casesCPPM[[#This Row],[Created On]]-casesCPPM[[#This Row],[Oldest Date]])&gt;90,casesCPPM[[#This Row],[Oldest Date]]&lt;&gt;""),0,casesCPPM[[#This Row],[Quantity]])</f>
        <v>2</v>
      </c>
      <c r="AP250" s="27" t="str">
        <f>IF(casesCPPM[[#This Row],[Brand]]="","",IF(casesCPPM[[#This Row],[Brand]]&lt;&gt;"Falcon",casesCPPM[[#This Row],[Brand]],IF(casesCPPM[[#This Row],[Category]]&lt;&gt;"Dctl",casesCPPM[[#This Row],[Brand]]&amp;" - "&amp;casesCPPM[[#This Row],[Category]],casesCPPM[[#This Row],[Brand]]&amp;" - Closer")))</f>
        <v>Schlage Commercial</v>
      </c>
      <c r="AQ25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5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25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0" s="27" t="str">
        <f>TEXT(casesCPPM[[#This Row],[Created On]],"yyyy / mm")</f>
        <v>2026 / 02</v>
      </c>
      <c r="AU250" s="27" t="str">
        <f>casesCPPM[[#This Row],[Interaction Type]]</f>
        <v>Return / Replace / Scrap</v>
      </c>
      <c r="AV25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0" s="27" t="str" cm="1">
        <f t="array" ref="AW250">IF(NOT(ISERROR(FIND("Reader",casesCPPM[[#This Row],[Series4]]))),"Reader",IF(SUMPRODUCT(--ISNUMBER(SEARCH({"card","credential","ibutton"},casesCPPM[[#This Row],[Series4]])))&gt;0,"Card","Unknown"))</f>
        <v>Unknown</v>
      </c>
    </row>
    <row r="251" spans="1:49" hidden="1" x14ac:dyDescent="0.25">
      <c r="A251" s="26">
        <v>46077.552974537</v>
      </c>
      <c r="B251" s="27" t="s">
        <v>3338</v>
      </c>
      <c r="C251" s="27" t="s">
        <v>87</v>
      </c>
      <c r="D251" s="27" t="s">
        <v>88</v>
      </c>
      <c r="E251" s="27" t="s">
        <v>89</v>
      </c>
      <c r="F251" s="27"/>
      <c r="G251" s="27" t="s">
        <v>168</v>
      </c>
      <c r="H251" s="27" t="s">
        <v>17</v>
      </c>
      <c r="I251" s="27" t="s">
        <v>148</v>
      </c>
      <c r="J251" s="27" t="s">
        <v>265</v>
      </c>
      <c r="K251" s="27" t="s">
        <v>35</v>
      </c>
      <c r="L251" s="27" t="s">
        <v>3339</v>
      </c>
      <c r="M251" s="27" t="s">
        <v>852</v>
      </c>
      <c r="N251" s="28" t="s">
        <v>853</v>
      </c>
      <c r="O251" s="27" t="s">
        <v>854</v>
      </c>
      <c r="P251" s="27" t="s">
        <v>3340</v>
      </c>
      <c r="Q251" s="28">
        <v>3</v>
      </c>
      <c r="R251" s="27" t="s">
        <v>17</v>
      </c>
      <c r="S251" s="27" t="s">
        <v>148</v>
      </c>
      <c r="T251" s="27" t="s">
        <v>265</v>
      </c>
      <c r="U251" s="27" t="s">
        <v>35</v>
      </c>
      <c r="V251" s="27">
        <v>1</v>
      </c>
      <c r="W251" s="27" t="s">
        <v>266</v>
      </c>
      <c r="X251" s="27" t="s">
        <v>175</v>
      </c>
      <c r="Y251" s="27" t="s">
        <v>267</v>
      </c>
      <c r="Z251" s="27" t="s">
        <v>101</v>
      </c>
      <c r="AA251" s="27"/>
      <c r="AB251" s="27" t="s">
        <v>3341</v>
      </c>
      <c r="AC251" s="28" t="s">
        <v>458</v>
      </c>
      <c r="AD251" s="27"/>
      <c r="AE251" s="37"/>
      <c r="AF251" s="37">
        <v>46042.791666666701</v>
      </c>
      <c r="AG251" s="37"/>
      <c r="AH251" s="27"/>
      <c r="AI251" s="27" t="s">
        <v>104</v>
      </c>
      <c r="AJ251" s="27" t="s">
        <v>105</v>
      </c>
      <c r="AK251" s="27" t="s">
        <v>106</v>
      </c>
      <c r="AL251" s="27" t="s">
        <v>803</v>
      </c>
      <c r="AM251" s="27" t="s">
        <v>108</v>
      </c>
      <c r="AN251" s="37">
        <f>MIN(casesCPPM[[#This Row],[Manufacture Date]:[Installation Date]])</f>
        <v>46042.791666666701</v>
      </c>
      <c r="AO251" s="27">
        <f>IF(AND((casesCPPM[[#This Row],[Created On]]-casesCPPM[[#This Row],[Oldest Date]])&gt;90,casesCPPM[[#This Row],[Oldest Date]]&lt;&gt;""),0,casesCPPM[[#This Row],[Quantity]])</f>
        <v>1</v>
      </c>
      <c r="AP251" s="27" t="str">
        <f>IF(casesCPPM[[#This Row],[Brand]]="","",IF(casesCPPM[[#This Row],[Brand]]&lt;&gt;"Falcon",casesCPPM[[#This Row],[Brand]],IF(casesCPPM[[#This Row],[Category]]&lt;&gt;"Dctl",casesCPPM[[#This Row],[Brand]]&amp;" - "&amp;casesCPPM[[#This Row],[Category]],casesCPPM[[#This Row],[Brand]]&amp;" - Closer")))</f>
        <v>Schlage Commercial</v>
      </c>
      <c r="AQ25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5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5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251" s="27" t="str">
        <f>TEXT(casesCPPM[[#This Row],[Created On]],"yyyy / mm")</f>
        <v>2026 / 02</v>
      </c>
      <c r="AU251" s="27" t="str">
        <f>casesCPPM[[#This Row],[Interaction Type]]</f>
        <v>Return / Replace / Scrap</v>
      </c>
      <c r="AV25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1" s="27" t="str" cm="1">
        <f t="array" ref="AW251">IF(NOT(ISERROR(FIND("Reader",casesCPPM[[#This Row],[Series4]]))),"Reader",IF(SUMPRODUCT(--ISNUMBER(SEARCH({"card","credential","ibutton"},casesCPPM[[#This Row],[Series4]])))&gt;0,"Card","Unknown"))</f>
        <v>Unknown</v>
      </c>
    </row>
    <row r="252" spans="1:49" hidden="1" x14ac:dyDescent="0.25">
      <c r="A252" s="26">
        <v>46077.554224537002</v>
      </c>
      <c r="B252" s="27" t="s">
        <v>3342</v>
      </c>
      <c r="C252" s="27" t="s">
        <v>87</v>
      </c>
      <c r="D252" s="27" t="s">
        <v>88</v>
      </c>
      <c r="E252" s="27" t="s">
        <v>110</v>
      </c>
      <c r="F252" s="27"/>
      <c r="G252" s="27"/>
      <c r="H252" s="27" t="s">
        <v>12</v>
      </c>
      <c r="I252" s="27" t="s">
        <v>111</v>
      </c>
      <c r="J252" s="27" t="s">
        <v>1112</v>
      </c>
      <c r="K252" s="27" t="s">
        <v>33</v>
      </c>
      <c r="L252" s="27" t="s">
        <v>3343</v>
      </c>
      <c r="M252" s="27" t="s">
        <v>393</v>
      </c>
      <c r="N252" s="28" t="s">
        <v>3344</v>
      </c>
      <c r="O252" s="27" t="s">
        <v>3345</v>
      </c>
      <c r="P252" s="27" t="s">
        <v>3346</v>
      </c>
      <c r="Q252" s="28">
        <v>5</v>
      </c>
      <c r="R252" s="27" t="s">
        <v>12</v>
      </c>
      <c r="S252" s="27" t="s">
        <v>111</v>
      </c>
      <c r="T252" s="27" t="s">
        <v>1112</v>
      </c>
      <c r="U252" s="27" t="s">
        <v>33</v>
      </c>
      <c r="V252" s="27">
        <v>35</v>
      </c>
      <c r="W252" s="27" t="s">
        <v>155</v>
      </c>
      <c r="X252" s="27" t="s">
        <v>156</v>
      </c>
      <c r="Y252" s="27"/>
      <c r="Z252" s="27" t="s">
        <v>101</v>
      </c>
      <c r="AA252" s="27"/>
      <c r="AB252" s="27" t="s">
        <v>242</v>
      </c>
      <c r="AC252" s="28" t="s">
        <v>3347</v>
      </c>
      <c r="AD252" s="27"/>
      <c r="AE252" s="37"/>
      <c r="AF252" s="37">
        <v>45942.833333333299</v>
      </c>
      <c r="AG252" s="37"/>
      <c r="AH252" s="27"/>
      <c r="AI252" s="27" t="s">
        <v>104</v>
      </c>
      <c r="AJ252" s="27" t="s">
        <v>134</v>
      </c>
      <c r="AK252" s="27" t="s">
        <v>106</v>
      </c>
      <c r="AL252" s="27" t="s">
        <v>578</v>
      </c>
      <c r="AM252" s="27" t="s">
        <v>108</v>
      </c>
      <c r="AN252" s="37">
        <f>MIN(casesCPPM[[#This Row],[Manufacture Date]:[Installation Date]])</f>
        <v>45942.833333333299</v>
      </c>
      <c r="AO252" s="27">
        <f>IF(AND((casesCPPM[[#This Row],[Created On]]-casesCPPM[[#This Row],[Oldest Date]])&gt;90,casesCPPM[[#This Row],[Oldest Date]]&lt;&gt;""),0,casesCPPM[[#This Row],[Quantity]])</f>
        <v>0</v>
      </c>
      <c r="AP252" s="27" t="str">
        <f>IF(casesCPPM[[#This Row],[Brand]]="","",IF(casesCPPM[[#This Row],[Brand]]&lt;&gt;"Falcon",casesCPPM[[#This Row],[Brand]],IF(casesCPPM[[#This Row],[Category]]&lt;&gt;"Dctl",casesCPPM[[#This Row],[Brand]]&amp;" - "&amp;casesCPPM[[#This Row],[Category]],casesCPPM[[#This Row],[Brand]]&amp;" - Closer")))</f>
        <v>Ives / Gj Commercial</v>
      </c>
      <c r="AQ25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5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5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2" s="27" t="str">
        <f>TEXT(casesCPPM[[#This Row],[Created On]],"yyyy / mm")</f>
        <v>2026 / 02</v>
      </c>
      <c r="AU252" s="27" t="str">
        <f>casesCPPM[[#This Row],[Interaction Type]]</f>
        <v>Return / Replace / Scrap</v>
      </c>
      <c r="AV25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2" s="27" t="str" cm="1">
        <f t="array" ref="AW252">IF(NOT(ISERROR(FIND("Reader",casesCPPM[[#This Row],[Series4]]))),"Reader",IF(SUMPRODUCT(--ISNUMBER(SEARCH({"card","credential","ibutton"},casesCPPM[[#This Row],[Series4]])))&gt;0,"Card","Unknown"))</f>
        <v>Unknown</v>
      </c>
    </row>
    <row r="253" spans="1:49" hidden="1" x14ac:dyDescent="0.25">
      <c r="A253" s="26">
        <v>46079.398587962998</v>
      </c>
      <c r="B253" s="27" t="s">
        <v>3370</v>
      </c>
      <c r="C253" s="27" t="s">
        <v>87</v>
      </c>
      <c r="D253" s="27" t="s">
        <v>88</v>
      </c>
      <c r="E253" s="27" t="s">
        <v>110</v>
      </c>
      <c r="F253" s="27"/>
      <c r="G253" s="27"/>
      <c r="H253" s="27" t="s">
        <v>12</v>
      </c>
      <c r="I253" s="27" t="s">
        <v>111</v>
      </c>
      <c r="J253" s="27" t="s">
        <v>112</v>
      </c>
      <c r="K253" s="27" t="s">
        <v>33</v>
      </c>
      <c r="L253" s="27" t="s">
        <v>3371</v>
      </c>
      <c r="M253" s="27" t="s">
        <v>1336</v>
      </c>
      <c r="N253" s="28" t="s">
        <v>3372</v>
      </c>
      <c r="O253" s="27" t="s">
        <v>3373</v>
      </c>
      <c r="P253" s="27" t="s">
        <v>3374</v>
      </c>
      <c r="Q253" s="28">
        <v>6</v>
      </c>
      <c r="R253" s="27" t="s">
        <v>12</v>
      </c>
      <c r="S253" s="27" t="s">
        <v>111</v>
      </c>
      <c r="T253" s="27" t="s">
        <v>112</v>
      </c>
      <c r="U253" s="27" t="s">
        <v>33</v>
      </c>
      <c r="V253" s="27">
        <v>1</v>
      </c>
      <c r="W253" s="27" t="s">
        <v>155</v>
      </c>
      <c r="X253" s="27" t="s">
        <v>156</v>
      </c>
      <c r="Y253" s="27"/>
      <c r="Z253" s="27" t="s">
        <v>101</v>
      </c>
      <c r="AA253" s="27"/>
      <c r="AB253" s="27" t="s">
        <v>3375</v>
      </c>
      <c r="AC253" s="28" t="s">
        <v>381</v>
      </c>
      <c r="AD253" s="27"/>
      <c r="AE253" s="37">
        <v>46079</v>
      </c>
      <c r="AF253" s="37"/>
      <c r="AG253" s="37"/>
      <c r="AH253" s="27"/>
      <c r="AI253" s="27" t="s">
        <v>104</v>
      </c>
      <c r="AJ253" s="27" t="s">
        <v>105</v>
      </c>
      <c r="AK253" s="27" t="s">
        <v>1946</v>
      </c>
      <c r="AL253" s="27" t="s">
        <v>382</v>
      </c>
      <c r="AM253" s="27" t="s">
        <v>108</v>
      </c>
      <c r="AN253" s="37">
        <f>MIN(casesCPPM[[#This Row],[Manufacture Date]:[Installation Date]])</f>
        <v>46079</v>
      </c>
      <c r="AO253" s="27">
        <f>IF(AND((casesCPPM[[#This Row],[Created On]]-casesCPPM[[#This Row],[Oldest Date]])&gt;90,casesCPPM[[#This Row],[Oldest Date]]&lt;&gt;""),0,casesCPPM[[#This Row],[Quantity]])</f>
        <v>1</v>
      </c>
      <c r="AP253" s="27" t="str">
        <f>IF(casesCPPM[[#This Row],[Brand]]="","",IF(casesCPPM[[#This Row],[Brand]]&lt;&gt;"Falcon",casesCPPM[[#This Row],[Brand]],IF(casesCPPM[[#This Row],[Category]]&lt;&gt;"Dctl",casesCPPM[[#This Row],[Brand]]&amp;" - "&amp;casesCPPM[[#This Row],[Category]],casesCPPM[[#This Row],[Brand]]&amp;" - Closer")))</f>
        <v>Ives / Gj Commercial</v>
      </c>
      <c r="AQ25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5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5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3" s="27" t="str">
        <f>TEXT(casesCPPM[[#This Row],[Created On]],"yyyy / mm")</f>
        <v>2026 / 02</v>
      </c>
      <c r="AU253" s="27" t="str">
        <f>casesCPPM[[#This Row],[Interaction Type]]</f>
        <v>Return / Replace / Scrap</v>
      </c>
      <c r="AV25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3" s="27" t="str" cm="1">
        <f t="array" ref="AW253">IF(NOT(ISERROR(FIND("Reader",casesCPPM[[#This Row],[Series4]]))),"Reader",IF(SUMPRODUCT(--ISNUMBER(SEARCH({"card","credential","ibutton"},casesCPPM[[#This Row],[Series4]])))&gt;0,"Card","Unknown"))</f>
        <v>Unknown</v>
      </c>
    </row>
    <row r="254" spans="1:49" hidden="1" x14ac:dyDescent="0.25">
      <c r="A254" s="26">
        <v>46079.4629166667</v>
      </c>
      <c r="B254" s="27" t="s">
        <v>3383</v>
      </c>
      <c r="C254" s="27" t="s">
        <v>87</v>
      </c>
      <c r="D254" s="27" t="s">
        <v>88</v>
      </c>
      <c r="E254" s="27" t="s">
        <v>89</v>
      </c>
      <c r="F254" s="27"/>
      <c r="G254" s="27" t="s">
        <v>90</v>
      </c>
      <c r="H254" s="27" t="s">
        <v>18</v>
      </c>
      <c r="I254" s="27" t="s">
        <v>460</v>
      </c>
      <c r="J254" s="27" t="s">
        <v>490</v>
      </c>
      <c r="K254" s="27" t="s">
        <v>32</v>
      </c>
      <c r="L254" s="27" t="s">
        <v>3384</v>
      </c>
      <c r="M254" s="27" t="s">
        <v>3385</v>
      </c>
      <c r="N254" s="28" t="s">
        <v>3386</v>
      </c>
      <c r="O254" s="27" t="s">
        <v>3387</v>
      </c>
      <c r="P254" s="27" t="s">
        <v>3388</v>
      </c>
      <c r="Q254" s="28">
        <v>1</v>
      </c>
      <c r="R254" s="27" t="s">
        <v>18</v>
      </c>
      <c r="S254" s="27" t="s">
        <v>460</v>
      </c>
      <c r="T254" s="27" t="s">
        <v>490</v>
      </c>
      <c r="U254" s="27" t="s">
        <v>32</v>
      </c>
      <c r="V254" s="27">
        <v>1</v>
      </c>
      <c r="W254" s="27" t="s">
        <v>266</v>
      </c>
      <c r="X254" s="27" t="s">
        <v>518</v>
      </c>
      <c r="Y254" s="27" t="s">
        <v>3389</v>
      </c>
      <c r="Z254" s="27" t="s">
        <v>101</v>
      </c>
      <c r="AA254" s="27"/>
      <c r="AB254" s="27" t="s">
        <v>3390</v>
      </c>
      <c r="AC254" s="28" t="s">
        <v>910</v>
      </c>
      <c r="AD254" s="27"/>
      <c r="AE254" s="37"/>
      <c r="AF254" s="37">
        <v>46000.791666666701</v>
      </c>
      <c r="AG254" s="37"/>
      <c r="AH254" s="27"/>
      <c r="AI254" s="27" t="s">
        <v>104</v>
      </c>
      <c r="AJ254" s="27" t="s">
        <v>105</v>
      </c>
      <c r="AK254" s="27" t="s">
        <v>106</v>
      </c>
      <c r="AL254" s="27" t="s">
        <v>146</v>
      </c>
      <c r="AM254" s="27" t="s">
        <v>108</v>
      </c>
      <c r="AN254" s="37">
        <f>MIN(casesCPPM[[#This Row],[Manufacture Date]:[Installation Date]])</f>
        <v>46000.791666666701</v>
      </c>
      <c r="AO254" s="27">
        <f>IF(AND((casesCPPM[[#This Row],[Created On]]-casesCPPM[[#This Row],[Oldest Date]])&gt;90,casesCPPM[[#This Row],[Oldest Date]]&lt;&gt;""),0,casesCPPM[[#This Row],[Quantity]])</f>
        <v>1</v>
      </c>
      <c r="AP254" s="27" t="str">
        <f>IF(casesCPPM[[#This Row],[Brand]]="","",IF(casesCPPM[[#This Row],[Brand]]&lt;&gt;"Falcon",casesCPPM[[#This Row],[Brand]],IF(casesCPPM[[#This Row],[Category]]&lt;&gt;"Dctl",casesCPPM[[#This Row],[Brand]]&amp;" - "&amp;casesCPPM[[#This Row],[Category]],casesCPPM[[#This Row],[Brand]]&amp;" - Closer")))</f>
        <v>Schlage Electronic Locks</v>
      </c>
      <c r="AQ25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5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Battery Drain</v>
      </c>
      <c r="AS25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Mechanical Failure</v>
      </c>
      <c r="AT254" s="27" t="str">
        <f>TEXT(casesCPPM[[#This Row],[Created On]],"yyyy / mm")</f>
        <v>2026 / 02</v>
      </c>
      <c r="AU254" s="27" t="str">
        <f>casesCPPM[[#This Row],[Interaction Type]]</f>
        <v>Return / Replace / Scrap</v>
      </c>
      <c r="AV25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4" s="27" t="str" cm="1">
        <f t="array" ref="AW254">IF(NOT(ISERROR(FIND("Reader",casesCPPM[[#This Row],[Series4]]))),"Reader",IF(SUMPRODUCT(--ISNUMBER(SEARCH({"card","credential","ibutton"},casesCPPM[[#This Row],[Series4]])))&gt;0,"Card","Unknown"))</f>
        <v>Unknown</v>
      </c>
    </row>
    <row r="255" spans="1:49" hidden="1" x14ac:dyDescent="0.25">
      <c r="A255" s="26">
        <v>46079.666944444398</v>
      </c>
      <c r="B255" s="27" t="s">
        <v>3391</v>
      </c>
      <c r="C255" s="27" t="s">
        <v>87</v>
      </c>
      <c r="D255" s="27" t="s">
        <v>88</v>
      </c>
      <c r="E255" s="27" t="s">
        <v>89</v>
      </c>
      <c r="F255" s="27"/>
      <c r="G255" s="27" t="s">
        <v>90</v>
      </c>
      <c r="H255" s="27" t="s">
        <v>12</v>
      </c>
      <c r="I255" s="27" t="s">
        <v>111</v>
      </c>
      <c r="J255" s="27" t="s">
        <v>1112</v>
      </c>
      <c r="K255" s="27" t="s">
        <v>33</v>
      </c>
      <c r="L255" s="27" t="s">
        <v>3392</v>
      </c>
      <c r="M255" s="27" t="s">
        <v>1520</v>
      </c>
      <c r="N255" s="28" t="s">
        <v>3393</v>
      </c>
      <c r="O255" s="27" t="s">
        <v>3394</v>
      </c>
      <c r="P255" s="27" t="s">
        <v>3395</v>
      </c>
      <c r="Q255" s="28">
        <v>3</v>
      </c>
      <c r="R255" s="27" t="s">
        <v>12</v>
      </c>
      <c r="S255" s="27" t="s">
        <v>111</v>
      </c>
      <c r="T255" s="27" t="s">
        <v>1112</v>
      </c>
      <c r="U255" s="27" t="s">
        <v>33</v>
      </c>
      <c r="V255" s="27">
        <v>1</v>
      </c>
      <c r="W255" s="27" t="s">
        <v>378</v>
      </c>
      <c r="X255" s="27" t="s">
        <v>379</v>
      </c>
      <c r="Y255" s="27"/>
      <c r="Z255" s="27" t="s">
        <v>285</v>
      </c>
      <c r="AA255" s="27"/>
      <c r="AB255" s="27" t="s">
        <v>3396</v>
      </c>
      <c r="AC255" s="28" t="s">
        <v>3347</v>
      </c>
      <c r="AD255" s="27"/>
      <c r="AE255" s="37"/>
      <c r="AF255" s="37">
        <v>45929.833333333299</v>
      </c>
      <c r="AG255" s="37"/>
      <c r="AH255" s="27"/>
      <c r="AI255" s="27" t="s">
        <v>104</v>
      </c>
      <c r="AJ255" s="27" t="s">
        <v>105</v>
      </c>
      <c r="AK255" s="27" t="s">
        <v>106</v>
      </c>
      <c r="AL255" s="27" t="s">
        <v>122</v>
      </c>
      <c r="AM255" s="27" t="s">
        <v>108</v>
      </c>
      <c r="AN255" s="37">
        <f>MIN(casesCPPM[[#This Row],[Manufacture Date]:[Installation Date]])</f>
        <v>45929.833333333299</v>
      </c>
      <c r="AO255" s="27">
        <f>IF(AND((casesCPPM[[#This Row],[Created On]]-casesCPPM[[#This Row],[Oldest Date]])&gt;90,casesCPPM[[#This Row],[Oldest Date]]&lt;&gt;""),0,casesCPPM[[#This Row],[Quantity]])</f>
        <v>0</v>
      </c>
      <c r="AP255" s="27" t="str">
        <f>IF(casesCPPM[[#This Row],[Brand]]="","",IF(casesCPPM[[#This Row],[Brand]]&lt;&gt;"Falcon",casesCPPM[[#This Row],[Brand]],IF(casesCPPM[[#This Row],[Category]]&lt;&gt;"Dctl",casesCPPM[[#This Row],[Brand]]&amp;" - "&amp;casesCPPM[[#This Row],[Category]],casesCPPM[[#This Row],[Brand]]&amp;" - Closer")))</f>
        <v>Ives / Gj Commercial</v>
      </c>
      <c r="AQ25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25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25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5" s="27" t="str">
        <f>TEXT(casesCPPM[[#This Row],[Created On]],"yyyy / mm")</f>
        <v>2026 / 02</v>
      </c>
      <c r="AU255" s="27" t="str">
        <f>casesCPPM[[#This Row],[Interaction Type]]</f>
        <v>Return / Replace / Scrap</v>
      </c>
      <c r="AV25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5" s="27" t="str" cm="1">
        <f t="array" ref="AW255">IF(NOT(ISERROR(FIND("Reader",casesCPPM[[#This Row],[Series4]]))),"Reader",IF(SUMPRODUCT(--ISNUMBER(SEARCH({"card","credential","ibutton"},casesCPPM[[#This Row],[Series4]])))&gt;0,"Card","Unknown"))</f>
        <v>Unknown</v>
      </c>
    </row>
    <row r="256" spans="1:49" hidden="1" x14ac:dyDescent="0.25">
      <c r="A256" s="26">
        <v>46076.342777777798</v>
      </c>
      <c r="B256" s="27" t="s">
        <v>3408</v>
      </c>
      <c r="C256" s="27" t="s">
        <v>87</v>
      </c>
      <c r="D256" s="27" t="s">
        <v>88</v>
      </c>
      <c r="E256" s="27" t="s">
        <v>62</v>
      </c>
      <c r="F256" s="27"/>
      <c r="G256" s="27"/>
      <c r="H256" s="27" t="s">
        <v>720</v>
      </c>
      <c r="I256" s="27" t="s">
        <v>182</v>
      </c>
      <c r="J256" s="27" t="s">
        <v>2915</v>
      </c>
      <c r="K256" s="27" t="s">
        <v>288</v>
      </c>
      <c r="L256" s="27" t="s">
        <v>3409</v>
      </c>
      <c r="M256" s="27" t="s">
        <v>3410</v>
      </c>
      <c r="N256" s="28" t="s">
        <v>3411</v>
      </c>
      <c r="O256" s="27" t="s">
        <v>3412</v>
      </c>
      <c r="P256" s="27" t="s">
        <v>3413</v>
      </c>
      <c r="Q256" s="28">
        <v>3</v>
      </c>
      <c r="R256" s="27" t="s">
        <v>720</v>
      </c>
      <c r="S256" s="27" t="s">
        <v>182</v>
      </c>
      <c r="T256" s="27" t="s">
        <v>2915</v>
      </c>
      <c r="U256" s="27" t="s">
        <v>288</v>
      </c>
      <c r="V256" s="27">
        <v>1</v>
      </c>
      <c r="W256" s="27" t="s">
        <v>346</v>
      </c>
      <c r="X256" s="27" t="s">
        <v>347</v>
      </c>
      <c r="Y256" s="27"/>
      <c r="Z256" s="27" t="s">
        <v>285</v>
      </c>
      <c r="AA256" s="27"/>
      <c r="AB256" s="27" t="s">
        <v>3414</v>
      </c>
      <c r="AC256" s="28"/>
      <c r="AD256" s="27"/>
      <c r="AE256" s="37"/>
      <c r="AF256" s="37">
        <v>46033.791666666701</v>
      </c>
      <c r="AG256" s="37"/>
      <c r="AH256" s="27"/>
      <c r="AI256" s="27" t="s">
        <v>104</v>
      </c>
      <c r="AJ256" s="27" t="s">
        <v>105</v>
      </c>
      <c r="AK256" s="27" t="s">
        <v>1516</v>
      </c>
      <c r="AL256" s="27" t="s">
        <v>1196</v>
      </c>
      <c r="AM256" s="27" t="s">
        <v>108</v>
      </c>
      <c r="AN256" s="37">
        <f>MIN(casesCPPM[[#This Row],[Manufacture Date]:[Installation Date]])</f>
        <v>46033.791666666701</v>
      </c>
      <c r="AO256" s="27">
        <f>IF(AND((casesCPPM[[#This Row],[Created On]]-casesCPPM[[#This Row],[Oldest Date]])&gt;90,casesCPPM[[#This Row],[Oldest Date]]&lt;&gt;""),0,casesCPPM[[#This Row],[Quantity]])</f>
        <v>1</v>
      </c>
      <c r="AP256" s="27" t="str">
        <f>IF(casesCPPM[[#This Row],[Brand]]="","",IF(casesCPPM[[#This Row],[Brand]]&lt;&gt;"Falcon",casesCPPM[[#This Row],[Brand]],IF(casesCPPM[[#This Row],[Category]]&lt;&gt;"Dctl",casesCPPM[[#This Row],[Brand]]&amp;" - "&amp;casesCPPM[[#This Row],[Category]],casesCPPM[[#This Row],[Brand]]&amp;" - Closer")))</f>
        <v>Falcon - Closer</v>
      </c>
      <c r="AQ25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25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25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6" s="27" t="str">
        <f>TEXT(casesCPPM[[#This Row],[Created On]],"yyyy / mm")</f>
        <v>2026 / 02</v>
      </c>
      <c r="AU256" s="27" t="str">
        <f>casesCPPM[[#This Row],[Interaction Type]]</f>
        <v>Return / Replace / Scrap</v>
      </c>
      <c r="AV25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6" s="27" t="str" cm="1">
        <f t="array" ref="AW256">IF(NOT(ISERROR(FIND("Reader",casesCPPM[[#This Row],[Series4]]))),"Reader",IF(SUMPRODUCT(--ISNUMBER(SEARCH({"card","credential","ibutton"},casesCPPM[[#This Row],[Series4]])))&gt;0,"Card","Unknown"))</f>
        <v>Unknown</v>
      </c>
    </row>
    <row r="257" spans="1:49" hidden="1" x14ac:dyDescent="0.25">
      <c r="A257" s="26">
        <v>46076.493819444397</v>
      </c>
      <c r="B257" s="27" t="s">
        <v>3424</v>
      </c>
      <c r="C257" s="27" t="s">
        <v>87</v>
      </c>
      <c r="D257" s="27" t="s">
        <v>88</v>
      </c>
      <c r="E257" s="27" t="s">
        <v>110</v>
      </c>
      <c r="F257" s="27"/>
      <c r="G257" s="27"/>
      <c r="H257" s="27" t="s">
        <v>23</v>
      </c>
      <c r="I257" s="27" t="s">
        <v>91</v>
      </c>
      <c r="J257" s="27" t="s">
        <v>1256</v>
      </c>
      <c r="K257" s="27" t="s">
        <v>33</v>
      </c>
      <c r="L257" s="27" t="s">
        <v>3425</v>
      </c>
      <c r="M257" s="27" t="s">
        <v>3426</v>
      </c>
      <c r="N257" s="28" t="s">
        <v>3427</v>
      </c>
      <c r="O257" s="27"/>
      <c r="P257" s="27"/>
      <c r="Q257" s="28"/>
      <c r="R257" s="27" t="s">
        <v>23</v>
      </c>
      <c r="S257" s="27" t="s">
        <v>91</v>
      </c>
      <c r="T257" s="27" t="s">
        <v>1256</v>
      </c>
      <c r="U257" s="27" t="s">
        <v>33</v>
      </c>
      <c r="V257" s="27">
        <v>1</v>
      </c>
      <c r="W257" s="27" t="s">
        <v>155</v>
      </c>
      <c r="X257" s="27" t="s">
        <v>587</v>
      </c>
      <c r="Y257" s="27"/>
      <c r="Z257" s="27" t="s">
        <v>101</v>
      </c>
      <c r="AA257" s="27"/>
      <c r="AB257" s="27"/>
      <c r="AC257" s="28"/>
      <c r="AD257" s="27"/>
      <c r="AE257" s="37">
        <v>46043</v>
      </c>
      <c r="AF257" s="37"/>
      <c r="AG257" s="37"/>
      <c r="AH257" s="27"/>
      <c r="AI257" s="27" t="s">
        <v>178</v>
      </c>
      <c r="AJ257" s="27" t="s">
        <v>134</v>
      </c>
      <c r="AK257" s="27" t="s">
        <v>1812</v>
      </c>
      <c r="AL257" s="27" t="s">
        <v>1812</v>
      </c>
      <c r="AM257" s="27" t="s">
        <v>108</v>
      </c>
      <c r="AN257" s="37">
        <f>MIN(casesCPPM[[#This Row],[Manufacture Date]:[Installation Date]])</f>
        <v>46043</v>
      </c>
      <c r="AO257" s="27">
        <f>IF(AND((casesCPPM[[#This Row],[Created On]]-casesCPPM[[#This Row],[Oldest Date]])&gt;90,casesCPPM[[#This Row],[Oldest Date]]&lt;&gt;""),0,casesCPPM[[#This Row],[Quantity]])</f>
        <v>1</v>
      </c>
      <c r="AP257" s="27" t="str">
        <f>IF(casesCPPM[[#This Row],[Brand]]="","",IF(casesCPPM[[#This Row],[Brand]]&lt;&gt;"Falcon",casesCPPM[[#This Row],[Brand]],IF(casesCPPM[[#This Row],[Category]]&lt;&gt;"Dctl",casesCPPM[[#This Row],[Brand]]&amp;" - "&amp;casesCPPM[[#This Row],[Category]],casesCPPM[[#This Row],[Brand]]&amp;" - Closer")))</f>
        <v>Von Duprin</v>
      </c>
      <c r="AQ25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5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5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7" s="27" t="str">
        <f>TEXT(casesCPPM[[#This Row],[Created On]],"yyyy / mm")</f>
        <v>2026 / 02</v>
      </c>
      <c r="AU257" s="27" t="str">
        <f>casesCPPM[[#This Row],[Interaction Type]]</f>
        <v>Return / Replace / Scrap</v>
      </c>
      <c r="AV25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7" s="27" t="str" cm="1">
        <f t="array" ref="AW257">IF(NOT(ISERROR(FIND("Reader",casesCPPM[[#This Row],[Series4]]))),"Reader",IF(SUMPRODUCT(--ISNUMBER(SEARCH({"card","credential","ibutton"},casesCPPM[[#This Row],[Series4]])))&gt;0,"Card","Unknown"))</f>
        <v>Unknown</v>
      </c>
    </row>
    <row r="258" spans="1:49" hidden="1" x14ac:dyDescent="0.25">
      <c r="A258" s="26">
        <v>46076.608460648102</v>
      </c>
      <c r="B258" s="27" t="s">
        <v>3434</v>
      </c>
      <c r="C258" s="27" t="s">
        <v>87</v>
      </c>
      <c r="D258" s="27" t="s">
        <v>88</v>
      </c>
      <c r="E258" s="27" t="s">
        <v>110</v>
      </c>
      <c r="F258" s="27"/>
      <c r="G258" s="27"/>
      <c r="H258" s="27" t="s">
        <v>23</v>
      </c>
      <c r="I258" s="27" t="s">
        <v>91</v>
      </c>
      <c r="J258" s="27" t="s">
        <v>251</v>
      </c>
      <c r="K258" s="27" t="s">
        <v>33</v>
      </c>
      <c r="L258" s="27" t="s">
        <v>3435</v>
      </c>
      <c r="M258" s="27" t="s">
        <v>3436</v>
      </c>
      <c r="N258" s="28" t="s">
        <v>3437</v>
      </c>
      <c r="O258" s="27" t="s">
        <v>3438</v>
      </c>
      <c r="P258" s="27" t="s">
        <v>3439</v>
      </c>
      <c r="Q258" s="28">
        <v>11</v>
      </c>
      <c r="R258" s="27" t="s">
        <v>23</v>
      </c>
      <c r="S258" s="27" t="s">
        <v>91</v>
      </c>
      <c r="T258" s="27" t="s">
        <v>251</v>
      </c>
      <c r="U258" s="27" t="s">
        <v>33</v>
      </c>
      <c r="V258" s="27">
        <v>2</v>
      </c>
      <c r="W258" s="27" t="s">
        <v>155</v>
      </c>
      <c r="X258" s="27" t="s">
        <v>587</v>
      </c>
      <c r="Y258" s="27"/>
      <c r="Z258" s="27" t="s">
        <v>101</v>
      </c>
      <c r="AA258" s="27"/>
      <c r="AB258" s="27" t="s">
        <v>3440</v>
      </c>
      <c r="AC258" s="28"/>
      <c r="AD258" s="27"/>
      <c r="AE258" s="37"/>
      <c r="AF258" s="37">
        <v>45867.833333333299</v>
      </c>
      <c r="AG258" s="37"/>
      <c r="AH258" s="27"/>
      <c r="AI258" s="27" t="s">
        <v>104</v>
      </c>
      <c r="AJ258" s="27" t="s">
        <v>105</v>
      </c>
      <c r="AK258" s="27" t="s">
        <v>106</v>
      </c>
      <c r="AL258" s="27" t="s">
        <v>680</v>
      </c>
      <c r="AM258" s="27" t="s">
        <v>108</v>
      </c>
      <c r="AN258" s="37">
        <f>MIN(casesCPPM[[#This Row],[Manufacture Date]:[Installation Date]])</f>
        <v>45867.833333333299</v>
      </c>
      <c r="AO258" s="27">
        <f>IF(AND((casesCPPM[[#This Row],[Created On]]-casesCPPM[[#This Row],[Oldest Date]])&gt;90,casesCPPM[[#This Row],[Oldest Date]]&lt;&gt;""),0,casesCPPM[[#This Row],[Quantity]])</f>
        <v>0</v>
      </c>
      <c r="AP258" s="27" t="str">
        <f>IF(casesCPPM[[#This Row],[Brand]]="","",IF(casesCPPM[[#This Row],[Brand]]&lt;&gt;"Falcon",casesCPPM[[#This Row],[Brand]],IF(casesCPPM[[#This Row],[Category]]&lt;&gt;"Dctl",casesCPPM[[#This Row],[Brand]]&amp;" - "&amp;casesCPPM[[#This Row],[Category]],casesCPPM[[#This Row],[Brand]]&amp;" - Closer")))</f>
        <v>Von Duprin</v>
      </c>
      <c r="AQ25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5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5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8" s="27" t="str">
        <f>TEXT(casesCPPM[[#This Row],[Created On]],"yyyy / mm")</f>
        <v>2026 / 02</v>
      </c>
      <c r="AU258" s="27" t="str">
        <f>casesCPPM[[#This Row],[Interaction Type]]</f>
        <v>Return / Replace / Scrap</v>
      </c>
      <c r="AV25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8" s="27" t="str" cm="1">
        <f t="array" ref="AW258">IF(NOT(ISERROR(FIND("Reader",casesCPPM[[#This Row],[Series4]]))),"Reader",IF(SUMPRODUCT(--ISNUMBER(SEARCH({"card","credential","ibutton"},casesCPPM[[#This Row],[Series4]])))&gt;0,"Card","Unknown"))</f>
        <v>Unknown</v>
      </c>
    </row>
    <row r="259" spans="1:49" hidden="1" x14ac:dyDescent="0.25">
      <c r="A259" s="26">
        <v>46076.665011574099</v>
      </c>
      <c r="B259" s="27" t="s">
        <v>3441</v>
      </c>
      <c r="C259" s="27" t="s">
        <v>87</v>
      </c>
      <c r="D259" s="27" t="s">
        <v>88</v>
      </c>
      <c r="E259" s="27" t="s">
        <v>285</v>
      </c>
      <c r="F259" s="27"/>
      <c r="G259" s="27"/>
      <c r="H259" s="27" t="s">
        <v>22</v>
      </c>
      <c r="I259" s="27" t="s">
        <v>124</v>
      </c>
      <c r="J259" s="27" t="s">
        <v>1018</v>
      </c>
      <c r="K259" s="27" t="s">
        <v>30</v>
      </c>
      <c r="L259" s="27" t="s">
        <v>3442</v>
      </c>
      <c r="M259" s="27" t="s">
        <v>401</v>
      </c>
      <c r="N259" s="28" t="s">
        <v>3443</v>
      </c>
      <c r="O259" s="27" t="s">
        <v>3444</v>
      </c>
      <c r="P259" s="27" t="s">
        <v>3445</v>
      </c>
      <c r="Q259" s="28">
        <v>17</v>
      </c>
      <c r="R259" s="27" t="s">
        <v>22</v>
      </c>
      <c r="S259" s="27" t="s">
        <v>124</v>
      </c>
      <c r="T259" s="27" t="s">
        <v>1018</v>
      </c>
      <c r="U259" s="27" t="s">
        <v>30</v>
      </c>
      <c r="V259" s="27">
        <v>1</v>
      </c>
      <c r="W259" s="27" t="s">
        <v>294</v>
      </c>
      <c r="X259" s="27" t="s">
        <v>3446</v>
      </c>
      <c r="Y259" s="27"/>
      <c r="Z259" s="27" t="s">
        <v>285</v>
      </c>
      <c r="AA259" s="27"/>
      <c r="AB259" s="27"/>
      <c r="AC259" s="28"/>
      <c r="AD259" s="27"/>
      <c r="AE259" s="37"/>
      <c r="AF259" s="37">
        <v>46072.791666666701</v>
      </c>
      <c r="AG259" s="37"/>
      <c r="AH259" s="27"/>
      <c r="AI259" s="27" t="s">
        <v>104</v>
      </c>
      <c r="AJ259" s="27" t="s">
        <v>105</v>
      </c>
      <c r="AK259" s="27" t="s">
        <v>1911</v>
      </c>
      <c r="AL259" s="27" t="s">
        <v>1826</v>
      </c>
      <c r="AM259" s="27" t="s">
        <v>108</v>
      </c>
      <c r="AN259" s="37">
        <f>MIN(casesCPPM[[#This Row],[Manufacture Date]:[Installation Date]])</f>
        <v>46072.791666666701</v>
      </c>
      <c r="AO259" s="27">
        <f>IF(AND((casesCPPM[[#This Row],[Created On]]-casesCPPM[[#This Row],[Oldest Date]])&gt;90,casesCPPM[[#This Row],[Oldest Date]]&lt;&gt;""),0,casesCPPM[[#This Row],[Quantity]])</f>
        <v>1</v>
      </c>
      <c r="AP259" s="27" t="str">
        <f>IF(casesCPPM[[#This Row],[Brand]]="","",IF(casesCPPM[[#This Row],[Brand]]&lt;&gt;"Falcon",casesCPPM[[#This Row],[Brand]],IF(casesCPPM[[#This Row],[Category]]&lt;&gt;"Dctl",casesCPPM[[#This Row],[Brand]]&amp;" - "&amp;casesCPPM[[#This Row],[Category]],casesCPPM[[#This Row],[Brand]]&amp;" - Closer")))</f>
        <v>Steelcraft</v>
      </c>
      <c r="AQ25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25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 Visible</v>
      </c>
      <c r="AS25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9" s="27" t="str">
        <f>TEXT(casesCPPM[[#This Row],[Created On]],"yyyy / mm")</f>
        <v>2026 / 02</v>
      </c>
      <c r="AU259" s="27" t="str">
        <f>casesCPPM[[#This Row],[Interaction Type]]</f>
        <v>Return / Replace / Scrap</v>
      </c>
      <c r="AV25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9" s="27" t="str" cm="1">
        <f t="array" ref="AW259">IF(NOT(ISERROR(FIND("Reader",casesCPPM[[#This Row],[Series4]]))),"Reader",IF(SUMPRODUCT(--ISNUMBER(SEARCH({"card","credential","ibutton"},casesCPPM[[#This Row],[Series4]])))&gt;0,"Card","Unknown"))</f>
        <v>Unknown</v>
      </c>
    </row>
    <row r="260" spans="1:49" hidden="1" x14ac:dyDescent="0.25">
      <c r="A260" s="26">
        <v>46077.421388888899</v>
      </c>
      <c r="B260" s="27" t="s">
        <v>3452</v>
      </c>
      <c r="C260" s="27" t="s">
        <v>87</v>
      </c>
      <c r="D260" s="27" t="s">
        <v>88</v>
      </c>
      <c r="E260" s="27" t="s">
        <v>89</v>
      </c>
      <c r="F260" s="27"/>
      <c r="G260" s="27" t="s">
        <v>90</v>
      </c>
      <c r="H260" s="27" t="s">
        <v>720</v>
      </c>
      <c r="I260" s="27" t="s">
        <v>91</v>
      </c>
      <c r="J260" s="27" t="s">
        <v>721</v>
      </c>
      <c r="K260" s="27" t="s">
        <v>33</v>
      </c>
      <c r="L260" s="27" t="s">
        <v>3453</v>
      </c>
      <c r="M260" s="27" t="s">
        <v>3454</v>
      </c>
      <c r="N260" s="28" t="s">
        <v>3455</v>
      </c>
      <c r="O260" s="27" t="s">
        <v>3456</v>
      </c>
      <c r="P260" s="27" t="s">
        <v>3457</v>
      </c>
      <c r="Q260" s="28"/>
      <c r="R260" s="27" t="s">
        <v>720</v>
      </c>
      <c r="S260" s="27" t="s">
        <v>91</v>
      </c>
      <c r="T260" s="27" t="s">
        <v>721</v>
      </c>
      <c r="U260" s="27" t="s">
        <v>33</v>
      </c>
      <c r="V260" s="27">
        <v>1</v>
      </c>
      <c r="W260" s="27" t="s">
        <v>98</v>
      </c>
      <c r="X260" s="27" t="s">
        <v>544</v>
      </c>
      <c r="Y260" s="27" t="s">
        <v>2740</v>
      </c>
      <c r="Z260" s="27" t="s">
        <v>101</v>
      </c>
      <c r="AA260" s="27"/>
      <c r="AB260" s="27" t="s">
        <v>3458</v>
      </c>
      <c r="AC260" s="28" t="s">
        <v>3459</v>
      </c>
      <c r="AD260" s="27"/>
      <c r="AE260" s="37"/>
      <c r="AF260" s="37">
        <v>45665</v>
      </c>
      <c r="AG260" s="37"/>
      <c r="AH260" s="27"/>
      <c r="AI260" s="27" t="s">
        <v>104</v>
      </c>
      <c r="AJ260" s="27" t="s">
        <v>105</v>
      </c>
      <c r="AK260" s="27" t="s">
        <v>1812</v>
      </c>
      <c r="AL260" s="27" t="s">
        <v>1196</v>
      </c>
      <c r="AM260" s="27" t="s">
        <v>108</v>
      </c>
      <c r="AN260" s="37">
        <f>MIN(casesCPPM[[#This Row],[Manufacture Date]:[Installation Date]])</f>
        <v>45665</v>
      </c>
      <c r="AO260" s="27">
        <f>IF(AND((casesCPPM[[#This Row],[Created On]]-casesCPPM[[#This Row],[Oldest Date]])&gt;90,casesCPPM[[#This Row],[Oldest Date]]&lt;&gt;""),0,casesCPPM[[#This Row],[Quantity]])</f>
        <v>0</v>
      </c>
      <c r="AP260" s="27" t="str">
        <f>IF(casesCPPM[[#This Row],[Brand]]="","",IF(casesCPPM[[#This Row],[Brand]]&lt;&gt;"Falcon",casesCPPM[[#This Row],[Brand]],IF(casesCPPM[[#This Row],[Category]]&lt;&gt;"Dctl",casesCPPM[[#This Row],[Brand]]&amp;" - "&amp;casesCPPM[[#This Row],[Category]],casesCPPM[[#This Row],[Brand]]&amp;" - Closer")))</f>
        <v>Falcon - Exit</v>
      </c>
      <c r="AQ26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6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26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Assembly Issue</v>
      </c>
      <c r="AT260" s="27" t="str">
        <f>TEXT(casesCPPM[[#This Row],[Created On]],"yyyy / mm")</f>
        <v>2026 / 02</v>
      </c>
      <c r="AU260" s="27" t="str">
        <f>casesCPPM[[#This Row],[Interaction Type]]</f>
        <v>Return / Replace / Scrap</v>
      </c>
      <c r="AV26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0" s="27" t="str" cm="1">
        <f t="array" ref="AW260">IF(NOT(ISERROR(FIND("Reader",casesCPPM[[#This Row],[Series4]]))),"Reader",IF(SUMPRODUCT(--ISNUMBER(SEARCH({"card","credential","ibutton"},casesCPPM[[#This Row],[Series4]])))&gt;0,"Card","Unknown"))</f>
        <v>Unknown</v>
      </c>
    </row>
    <row r="261" spans="1:49" hidden="1" x14ac:dyDescent="0.25">
      <c r="A261" s="26">
        <v>46078.378657407397</v>
      </c>
      <c r="B261" s="27" t="s">
        <v>3474</v>
      </c>
      <c r="C261" s="27" t="s">
        <v>87</v>
      </c>
      <c r="D261" s="27" t="s">
        <v>88</v>
      </c>
      <c r="E261" s="27" t="s">
        <v>110</v>
      </c>
      <c r="F261" s="27"/>
      <c r="G261" s="27"/>
      <c r="H261" s="27" t="s">
        <v>23</v>
      </c>
      <c r="I261" s="27" t="s">
        <v>91</v>
      </c>
      <c r="J261" s="27" t="s">
        <v>1375</v>
      </c>
      <c r="K261" s="27" t="s">
        <v>33</v>
      </c>
      <c r="L261" s="27" t="s">
        <v>3475</v>
      </c>
      <c r="M261" s="27" t="s">
        <v>127</v>
      </c>
      <c r="N261" s="28" t="s">
        <v>3476</v>
      </c>
      <c r="O261" s="27" t="s">
        <v>3477</v>
      </c>
      <c r="P261" s="27" t="s">
        <v>3478</v>
      </c>
      <c r="Q261" s="28">
        <v>4</v>
      </c>
      <c r="R261" s="27" t="s">
        <v>23</v>
      </c>
      <c r="S261" s="27" t="s">
        <v>91</v>
      </c>
      <c r="T261" s="27" t="s">
        <v>1375</v>
      </c>
      <c r="U261" s="27" t="s">
        <v>33</v>
      </c>
      <c r="V261" s="27">
        <v>1</v>
      </c>
      <c r="W261" s="27" t="s">
        <v>155</v>
      </c>
      <c r="X261" s="27" t="s">
        <v>156</v>
      </c>
      <c r="Y261" s="27"/>
      <c r="Z261" s="27" t="s">
        <v>101</v>
      </c>
      <c r="AA261" s="27"/>
      <c r="AB261" s="27"/>
      <c r="AC261" s="28"/>
      <c r="AD261" s="27"/>
      <c r="AE261" s="37"/>
      <c r="AF261" s="37">
        <v>46061.791666666701</v>
      </c>
      <c r="AG261" s="37"/>
      <c r="AH261" s="27"/>
      <c r="AI261" s="27" t="s">
        <v>104</v>
      </c>
      <c r="AJ261" s="27" t="s">
        <v>105</v>
      </c>
      <c r="AK261" s="27" t="s">
        <v>1150</v>
      </c>
      <c r="AL261" s="27" t="s">
        <v>382</v>
      </c>
      <c r="AM261" s="27" t="s">
        <v>108</v>
      </c>
      <c r="AN261" s="37">
        <f>MIN(casesCPPM[[#This Row],[Manufacture Date]:[Installation Date]])</f>
        <v>46061.791666666701</v>
      </c>
      <c r="AO261" s="27">
        <f>IF(AND((casesCPPM[[#This Row],[Created On]]-casesCPPM[[#This Row],[Oldest Date]])&gt;90,casesCPPM[[#This Row],[Oldest Date]]&lt;&gt;""),0,casesCPPM[[#This Row],[Quantity]])</f>
        <v>1</v>
      </c>
      <c r="AP261" s="27" t="str">
        <f>IF(casesCPPM[[#This Row],[Brand]]="","",IF(casesCPPM[[#This Row],[Brand]]&lt;&gt;"Falcon",casesCPPM[[#This Row],[Brand]],IF(casesCPPM[[#This Row],[Category]]&lt;&gt;"Dctl",casesCPPM[[#This Row],[Brand]]&amp;" - "&amp;casesCPPM[[#This Row],[Category]],casesCPPM[[#This Row],[Brand]]&amp;" - Closer")))</f>
        <v>Von Duprin</v>
      </c>
      <c r="AQ26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6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6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61" s="27" t="str">
        <f>TEXT(casesCPPM[[#This Row],[Created On]],"yyyy / mm")</f>
        <v>2026 / 02</v>
      </c>
      <c r="AU261" s="27" t="str">
        <f>casesCPPM[[#This Row],[Interaction Type]]</f>
        <v>Return / Replace / Scrap</v>
      </c>
      <c r="AV26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1" s="27" t="str" cm="1">
        <f t="array" ref="AW261">IF(NOT(ISERROR(FIND("Reader",casesCPPM[[#This Row],[Series4]]))),"Reader",IF(SUMPRODUCT(--ISNUMBER(SEARCH({"card","credential","ibutton"},casesCPPM[[#This Row],[Series4]])))&gt;0,"Card","Unknown"))</f>
        <v>Unknown</v>
      </c>
    </row>
    <row r="262" spans="1:49" hidden="1" x14ac:dyDescent="0.25">
      <c r="A262" s="26">
        <v>46078.378657407397</v>
      </c>
      <c r="B262" s="27" t="s">
        <v>3474</v>
      </c>
      <c r="C262" s="27" t="s">
        <v>87</v>
      </c>
      <c r="D262" s="27" t="s">
        <v>88</v>
      </c>
      <c r="E262" s="27" t="s">
        <v>110</v>
      </c>
      <c r="F262" s="27"/>
      <c r="G262" s="27"/>
      <c r="H262" s="27" t="s">
        <v>23</v>
      </c>
      <c r="I262" s="27" t="s">
        <v>91</v>
      </c>
      <c r="J262" s="27" t="s">
        <v>1375</v>
      </c>
      <c r="K262" s="27" t="s">
        <v>33</v>
      </c>
      <c r="L262" s="27" t="s">
        <v>3475</v>
      </c>
      <c r="M262" s="27" t="s">
        <v>127</v>
      </c>
      <c r="N262" s="28" t="s">
        <v>3476</v>
      </c>
      <c r="O262" s="27" t="s">
        <v>3477</v>
      </c>
      <c r="P262" s="27" t="s">
        <v>3478</v>
      </c>
      <c r="Q262" s="28">
        <v>24</v>
      </c>
      <c r="R262" s="27" t="s">
        <v>23</v>
      </c>
      <c r="S262" s="27" t="s">
        <v>91</v>
      </c>
      <c r="T262" s="27" t="s">
        <v>92</v>
      </c>
      <c r="U262" s="27" t="s">
        <v>33</v>
      </c>
      <c r="V262" s="27">
        <v>3</v>
      </c>
      <c r="W262" s="27" t="s">
        <v>155</v>
      </c>
      <c r="X262" s="27" t="s">
        <v>156</v>
      </c>
      <c r="Y262" s="27"/>
      <c r="Z262" s="27" t="s">
        <v>101</v>
      </c>
      <c r="AA262" s="27"/>
      <c r="AB262" s="27"/>
      <c r="AC262" s="28" t="s">
        <v>103</v>
      </c>
      <c r="AD262" s="27"/>
      <c r="AE262" s="37"/>
      <c r="AF262" s="37">
        <v>46064.791666666701</v>
      </c>
      <c r="AG262" s="37"/>
      <c r="AH262" s="27"/>
      <c r="AI262" s="27" t="s">
        <v>104</v>
      </c>
      <c r="AJ262" s="27" t="s">
        <v>105</v>
      </c>
      <c r="AK262" s="27" t="s">
        <v>1150</v>
      </c>
      <c r="AL262" s="27" t="s">
        <v>382</v>
      </c>
      <c r="AM262" s="27" t="s">
        <v>108</v>
      </c>
      <c r="AN262" s="37">
        <f>MIN(casesCPPM[[#This Row],[Manufacture Date]:[Installation Date]])</f>
        <v>46064.791666666701</v>
      </c>
      <c r="AO262" s="27">
        <f>IF(AND((casesCPPM[[#This Row],[Created On]]-casesCPPM[[#This Row],[Oldest Date]])&gt;90,casesCPPM[[#This Row],[Oldest Date]]&lt;&gt;""),0,casesCPPM[[#This Row],[Quantity]])</f>
        <v>3</v>
      </c>
      <c r="AP262" s="27" t="str">
        <f>IF(casesCPPM[[#This Row],[Brand]]="","",IF(casesCPPM[[#This Row],[Brand]]&lt;&gt;"Falcon",casesCPPM[[#This Row],[Brand]],IF(casesCPPM[[#This Row],[Category]]&lt;&gt;"Dctl",casesCPPM[[#This Row],[Brand]]&amp;" - "&amp;casesCPPM[[#This Row],[Category]],casesCPPM[[#This Row],[Brand]]&amp;" - Closer")))</f>
        <v>Von Duprin</v>
      </c>
      <c r="AQ26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6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6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62" s="27" t="str">
        <f>TEXT(casesCPPM[[#This Row],[Created On]],"yyyy / mm")</f>
        <v>2026 / 02</v>
      </c>
      <c r="AU262" s="27" t="str">
        <f>casesCPPM[[#This Row],[Interaction Type]]</f>
        <v>Return / Replace / Scrap</v>
      </c>
      <c r="AV26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2" s="27" t="str" cm="1">
        <f t="array" ref="AW262">IF(NOT(ISERROR(FIND("Reader",casesCPPM[[#This Row],[Series4]]))),"Reader",IF(SUMPRODUCT(--ISNUMBER(SEARCH({"card","credential","ibutton"},casesCPPM[[#This Row],[Series4]])))&gt;0,"Card","Unknown"))</f>
        <v>Unknown</v>
      </c>
    </row>
    <row r="263" spans="1:49" hidden="1" x14ac:dyDescent="0.25">
      <c r="A263" s="26">
        <v>46078.381087962996</v>
      </c>
      <c r="B263" s="27" t="s">
        <v>3479</v>
      </c>
      <c r="C263" s="27" t="s">
        <v>87</v>
      </c>
      <c r="D263" s="27" t="s">
        <v>88</v>
      </c>
      <c r="E263" s="27" t="s">
        <v>89</v>
      </c>
      <c r="F263" s="27"/>
      <c r="G263" s="27" t="s">
        <v>168</v>
      </c>
      <c r="H263" s="27" t="s">
        <v>21</v>
      </c>
      <c r="I263" s="27" t="s">
        <v>272</v>
      </c>
      <c r="J263" s="27" t="s">
        <v>1564</v>
      </c>
      <c r="K263" s="27" t="s">
        <v>35</v>
      </c>
      <c r="L263" s="27" t="s">
        <v>3480</v>
      </c>
      <c r="M263" s="27" t="s">
        <v>3481</v>
      </c>
      <c r="N263" s="28" t="s">
        <v>3482</v>
      </c>
      <c r="O263" s="27"/>
      <c r="P263" s="27"/>
      <c r="Q263" s="28"/>
      <c r="R263" s="27" t="s">
        <v>21</v>
      </c>
      <c r="S263" s="27" t="s">
        <v>272</v>
      </c>
      <c r="T263" s="27" t="s">
        <v>1564</v>
      </c>
      <c r="U263" s="27" t="s">
        <v>35</v>
      </c>
      <c r="V263" s="27">
        <v>4</v>
      </c>
      <c r="W263" s="27" t="s">
        <v>266</v>
      </c>
      <c r="X263" s="27" t="s">
        <v>1569</v>
      </c>
      <c r="Y263" s="27" t="s">
        <v>3483</v>
      </c>
      <c r="Z263" s="27" t="s">
        <v>101</v>
      </c>
      <c r="AA263" s="27"/>
      <c r="AB263" s="27"/>
      <c r="AC263" s="28" t="s">
        <v>1741</v>
      </c>
      <c r="AD263" s="27"/>
      <c r="AE263" s="37"/>
      <c r="AF263" s="37"/>
      <c r="AG263" s="37">
        <v>46078.083333333299</v>
      </c>
      <c r="AH263" s="27"/>
      <c r="AI263" s="27" t="s">
        <v>104</v>
      </c>
      <c r="AJ263" s="27" t="s">
        <v>134</v>
      </c>
      <c r="AK263" s="27" t="s">
        <v>742</v>
      </c>
      <c r="AL263" s="27" t="s">
        <v>688</v>
      </c>
      <c r="AM263" s="27" t="s">
        <v>108</v>
      </c>
      <c r="AN263" s="37">
        <f>MIN(casesCPPM[[#This Row],[Manufacture Date]:[Installation Date]])</f>
        <v>46078.083333333299</v>
      </c>
      <c r="AO263" s="27">
        <f>IF(AND((casesCPPM[[#This Row],[Created On]]-casesCPPM[[#This Row],[Oldest Date]])&gt;90,casesCPPM[[#This Row],[Oldest Date]]&lt;&gt;""),0,casesCPPM[[#This Row],[Quantity]])</f>
        <v>4</v>
      </c>
      <c r="AP263" s="27" t="str">
        <f>IF(casesCPPM[[#This Row],[Brand]]="","",IF(casesCPPM[[#This Row],[Brand]]&lt;&gt;"Falcon",casesCPPM[[#This Row],[Brand]],IF(casesCPPM[[#This Row],[Category]]&lt;&gt;"Dctl",casesCPPM[[#This Row],[Brand]]&amp;" - "&amp;casesCPPM[[#This Row],[Category]],casesCPPM[[#This Row],[Brand]]&amp;" - Closer")))</f>
        <v>Schlage System Components</v>
      </c>
      <c r="AQ26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6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Electrical Malfunction</v>
      </c>
      <c r="AS26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Mag Will Not Energize</v>
      </c>
      <c r="AT263" s="27" t="str">
        <f>TEXT(casesCPPM[[#This Row],[Created On]],"yyyy / mm")</f>
        <v>2026 / 02</v>
      </c>
      <c r="AU263" s="27" t="str">
        <f>casesCPPM[[#This Row],[Interaction Type]]</f>
        <v>Return / Replace / Scrap</v>
      </c>
      <c r="AV26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3" s="27" t="str" cm="1">
        <f t="array" ref="AW263">IF(NOT(ISERROR(FIND("Reader",casesCPPM[[#This Row],[Series4]]))),"Reader",IF(SUMPRODUCT(--ISNUMBER(SEARCH({"card","credential","ibutton"},casesCPPM[[#This Row],[Series4]])))&gt;0,"Card","Unknown"))</f>
        <v>Unknown</v>
      </c>
    </row>
    <row r="264" spans="1:49" hidden="1" x14ac:dyDescent="0.25">
      <c r="A264" s="26">
        <v>46078.4523148148</v>
      </c>
      <c r="B264" s="27" t="s">
        <v>3490</v>
      </c>
      <c r="C264" s="27" t="s">
        <v>87</v>
      </c>
      <c r="D264" s="27" t="s">
        <v>88</v>
      </c>
      <c r="E264" s="27" t="s">
        <v>89</v>
      </c>
      <c r="F264" s="27"/>
      <c r="G264" s="27" t="s">
        <v>168</v>
      </c>
      <c r="H264" s="27" t="s">
        <v>18</v>
      </c>
      <c r="I264" s="27" t="s">
        <v>460</v>
      </c>
      <c r="J264" s="27" t="s">
        <v>737</v>
      </c>
      <c r="K264" s="27" t="s">
        <v>35</v>
      </c>
      <c r="L264" s="27" t="s">
        <v>3491</v>
      </c>
      <c r="M264" s="27" t="s">
        <v>739</v>
      </c>
      <c r="N264" s="28" t="s">
        <v>276</v>
      </c>
      <c r="O264" s="27" t="s">
        <v>3492</v>
      </c>
      <c r="P264" s="27"/>
      <c r="Q264" s="28"/>
      <c r="R264" s="27" t="s">
        <v>18</v>
      </c>
      <c r="S264" s="27" t="s">
        <v>460</v>
      </c>
      <c r="T264" s="27" t="s">
        <v>737</v>
      </c>
      <c r="U264" s="27" t="s">
        <v>35</v>
      </c>
      <c r="V264" s="27">
        <v>4</v>
      </c>
      <c r="W264" s="27" t="s">
        <v>266</v>
      </c>
      <c r="X264" s="27" t="s">
        <v>279</v>
      </c>
      <c r="Y264" s="27" t="s">
        <v>677</v>
      </c>
      <c r="Z264" s="27" t="s">
        <v>101</v>
      </c>
      <c r="AA264" s="27"/>
      <c r="AB264" s="27" t="s">
        <v>741</v>
      </c>
      <c r="AC264" s="28" t="s">
        <v>741</v>
      </c>
      <c r="AD264" s="27"/>
      <c r="AE264" s="37"/>
      <c r="AF264" s="37"/>
      <c r="AG264" s="37">
        <v>44783</v>
      </c>
      <c r="AH264" s="27"/>
      <c r="AI264" s="27" t="s">
        <v>104</v>
      </c>
      <c r="AJ264" s="27" t="s">
        <v>105</v>
      </c>
      <c r="AK264" s="27" t="s">
        <v>742</v>
      </c>
      <c r="AL264" s="27" t="s">
        <v>146</v>
      </c>
      <c r="AM264" s="27" t="s">
        <v>108</v>
      </c>
      <c r="AN264" s="37">
        <f>MIN(casesCPPM[[#This Row],[Manufacture Date]:[Installation Date]])</f>
        <v>44783</v>
      </c>
      <c r="AO264" s="27">
        <f>IF(AND((casesCPPM[[#This Row],[Created On]]-casesCPPM[[#This Row],[Oldest Date]])&gt;90,casesCPPM[[#This Row],[Oldest Date]]&lt;&gt;""),0,casesCPPM[[#This Row],[Quantity]])</f>
        <v>0</v>
      </c>
      <c r="AP264" s="27" t="str">
        <f>IF(casesCPPM[[#This Row],[Brand]]="","",IF(casesCPPM[[#This Row],[Brand]]&lt;&gt;"Falcon",casesCPPM[[#This Row],[Brand]],IF(casesCPPM[[#This Row],[Category]]&lt;&gt;"Dctl",casesCPPM[[#This Row],[Brand]]&amp;" - "&amp;casesCPPM[[#This Row],[Category]],casesCPPM[[#This Row],[Brand]]&amp;" - Closer")))</f>
        <v>Schlage Electronic Locks</v>
      </c>
      <c r="AQ26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6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26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264" s="27" t="str">
        <f>TEXT(casesCPPM[[#This Row],[Created On]],"yyyy / mm")</f>
        <v>2026 / 02</v>
      </c>
      <c r="AU264" s="27" t="str">
        <f>casesCPPM[[#This Row],[Interaction Type]]</f>
        <v>Return / Replace / Scrap</v>
      </c>
      <c r="AV26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4" s="27" t="str" cm="1">
        <f t="array" ref="AW264">IF(NOT(ISERROR(FIND("Reader",casesCPPM[[#This Row],[Series4]]))),"Reader",IF(SUMPRODUCT(--ISNUMBER(SEARCH({"card","credential","ibutton"},casesCPPM[[#This Row],[Series4]])))&gt;0,"Card","Unknown"))</f>
        <v>Reader</v>
      </c>
    </row>
    <row r="265" spans="1:49" hidden="1" x14ac:dyDescent="0.25">
      <c r="A265" s="26">
        <v>46078.478923611103</v>
      </c>
      <c r="B265" s="27" t="s">
        <v>3493</v>
      </c>
      <c r="C265" s="27" t="s">
        <v>87</v>
      </c>
      <c r="D265" s="27" t="s">
        <v>88</v>
      </c>
      <c r="E265" s="27" t="s">
        <v>285</v>
      </c>
      <c r="F265" s="27"/>
      <c r="G265" s="27"/>
      <c r="H265" s="27" t="s">
        <v>720</v>
      </c>
      <c r="I265" s="27" t="s">
        <v>91</v>
      </c>
      <c r="J265" s="27" t="s">
        <v>3494</v>
      </c>
      <c r="K265" s="27" t="s">
        <v>33</v>
      </c>
      <c r="L265" s="27" t="s">
        <v>3495</v>
      </c>
      <c r="M265" s="27" t="s">
        <v>3496</v>
      </c>
      <c r="N265" s="28" t="s">
        <v>3497</v>
      </c>
      <c r="O265" s="27" t="s">
        <v>3498</v>
      </c>
      <c r="P265" s="27" t="s">
        <v>3499</v>
      </c>
      <c r="Q265" s="28">
        <v>1</v>
      </c>
      <c r="R265" s="27" t="s">
        <v>720</v>
      </c>
      <c r="S265" s="27" t="s">
        <v>91</v>
      </c>
      <c r="T265" s="27" t="s">
        <v>3494</v>
      </c>
      <c r="U265" s="27" t="s">
        <v>33</v>
      </c>
      <c r="V265" s="27">
        <v>4</v>
      </c>
      <c r="W265" s="27" t="s">
        <v>300</v>
      </c>
      <c r="X265" s="27" t="s">
        <v>301</v>
      </c>
      <c r="Y265" s="27"/>
      <c r="Z265" s="27" t="s">
        <v>296</v>
      </c>
      <c r="AA265" s="27"/>
      <c r="AB265" s="27" t="s">
        <v>3500</v>
      </c>
      <c r="AC265" s="28"/>
      <c r="AD265" s="27"/>
      <c r="AE265" s="37"/>
      <c r="AF265" s="37">
        <v>46037.791666666701</v>
      </c>
      <c r="AG265" s="37"/>
      <c r="AH265" s="27"/>
      <c r="AI265" s="27" t="s">
        <v>104</v>
      </c>
      <c r="AJ265" s="27" t="s">
        <v>134</v>
      </c>
      <c r="AK265" s="27" t="s">
        <v>258</v>
      </c>
      <c r="AL265" s="27" t="s">
        <v>1196</v>
      </c>
      <c r="AM265" s="27" t="s">
        <v>108</v>
      </c>
      <c r="AN265" s="37">
        <f>MIN(casesCPPM[[#This Row],[Manufacture Date]:[Installation Date]])</f>
        <v>46037.791666666701</v>
      </c>
      <c r="AO265" s="27">
        <f>IF(AND((casesCPPM[[#This Row],[Created On]]-casesCPPM[[#This Row],[Oldest Date]])&gt;90,casesCPPM[[#This Row],[Oldest Date]]&lt;&gt;""),0,casesCPPM[[#This Row],[Quantity]])</f>
        <v>4</v>
      </c>
      <c r="AP265" s="27" t="str">
        <f>IF(casesCPPM[[#This Row],[Brand]]="","",IF(casesCPPM[[#This Row],[Brand]]&lt;&gt;"Falcon",casesCPPM[[#This Row],[Brand]],IF(casesCPPM[[#This Row],[Category]]&lt;&gt;"Dctl",casesCPPM[[#This Row],[Brand]]&amp;" - "&amp;casesCPPM[[#This Row],[Category]],casesCPPM[[#This Row],[Brand]]&amp;" - Closer")))</f>
        <v>Falcon - Exit</v>
      </c>
      <c r="AQ26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26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26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65" s="27" t="str">
        <f>TEXT(casesCPPM[[#This Row],[Created On]],"yyyy / mm")</f>
        <v>2026 / 02</v>
      </c>
      <c r="AU265" s="27" t="str">
        <f>casesCPPM[[#This Row],[Interaction Type]]</f>
        <v>Return / Replace / Scrap</v>
      </c>
      <c r="AV26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5" s="27" t="str" cm="1">
        <f t="array" ref="AW265">IF(NOT(ISERROR(FIND("Reader",casesCPPM[[#This Row],[Series4]]))),"Reader",IF(SUMPRODUCT(--ISNUMBER(SEARCH({"card","credential","ibutton"},casesCPPM[[#This Row],[Series4]])))&gt;0,"Card","Unknown"))</f>
        <v>Unknown</v>
      </c>
    </row>
    <row r="266" spans="1:49" hidden="1" x14ac:dyDescent="0.25">
      <c r="A266" s="26">
        <v>46078.478923611103</v>
      </c>
      <c r="B266" s="27" t="s">
        <v>3493</v>
      </c>
      <c r="C266" s="27" t="s">
        <v>87</v>
      </c>
      <c r="D266" s="27" t="s">
        <v>88</v>
      </c>
      <c r="E266" s="27" t="s">
        <v>285</v>
      </c>
      <c r="F266" s="27"/>
      <c r="G266" s="27"/>
      <c r="H266" s="27" t="s">
        <v>720</v>
      </c>
      <c r="I266" s="27" t="s">
        <v>91</v>
      </c>
      <c r="J266" s="27" t="s">
        <v>3494</v>
      </c>
      <c r="K266" s="27" t="s">
        <v>33</v>
      </c>
      <c r="L266" s="27" t="s">
        <v>3495</v>
      </c>
      <c r="M266" s="27" t="s">
        <v>3496</v>
      </c>
      <c r="N266" s="28" t="s">
        <v>3497</v>
      </c>
      <c r="O266" s="27" t="s">
        <v>3498</v>
      </c>
      <c r="P266" s="27" t="s">
        <v>3499</v>
      </c>
      <c r="Q266" s="28">
        <v>2</v>
      </c>
      <c r="R266" s="27" t="s">
        <v>720</v>
      </c>
      <c r="S266" s="27" t="s">
        <v>91</v>
      </c>
      <c r="T266" s="27" t="s">
        <v>3494</v>
      </c>
      <c r="U266" s="27" t="s">
        <v>33</v>
      </c>
      <c r="V266" s="27">
        <v>6</v>
      </c>
      <c r="W266" s="27" t="s">
        <v>300</v>
      </c>
      <c r="X266" s="27" t="s">
        <v>301</v>
      </c>
      <c r="Y266" s="27"/>
      <c r="Z266" s="27" t="s">
        <v>296</v>
      </c>
      <c r="AA266" s="27"/>
      <c r="AB266" s="27" t="s">
        <v>3501</v>
      </c>
      <c r="AC266" s="28"/>
      <c r="AD266" s="27"/>
      <c r="AE266" s="37"/>
      <c r="AF266" s="37">
        <v>46037.791666666701</v>
      </c>
      <c r="AG266" s="37"/>
      <c r="AH266" s="27"/>
      <c r="AI266" s="27" t="s">
        <v>104</v>
      </c>
      <c r="AJ266" s="27" t="s">
        <v>134</v>
      </c>
      <c r="AK266" s="27" t="s">
        <v>258</v>
      </c>
      <c r="AL266" s="27" t="s">
        <v>1196</v>
      </c>
      <c r="AM266" s="27" t="s">
        <v>108</v>
      </c>
      <c r="AN266" s="37">
        <f>MIN(casesCPPM[[#This Row],[Manufacture Date]:[Installation Date]])</f>
        <v>46037.791666666701</v>
      </c>
      <c r="AO266" s="27">
        <f>IF(AND((casesCPPM[[#This Row],[Created On]]-casesCPPM[[#This Row],[Oldest Date]])&gt;90,casesCPPM[[#This Row],[Oldest Date]]&lt;&gt;""),0,casesCPPM[[#This Row],[Quantity]])</f>
        <v>6</v>
      </c>
      <c r="AP266" s="27" t="str">
        <f>IF(casesCPPM[[#This Row],[Brand]]="","",IF(casesCPPM[[#This Row],[Brand]]&lt;&gt;"Falcon",casesCPPM[[#This Row],[Brand]],IF(casesCPPM[[#This Row],[Category]]&lt;&gt;"Dctl",casesCPPM[[#This Row],[Brand]]&amp;" - "&amp;casesCPPM[[#This Row],[Category]],casesCPPM[[#This Row],[Brand]]&amp;" - Closer")))</f>
        <v>Falcon - Exit</v>
      </c>
      <c r="AQ26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26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26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66" s="27" t="str">
        <f>TEXT(casesCPPM[[#This Row],[Created On]],"yyyy / mm")</f>
        <v>2026 / 02</v>
      </c>
      <c r="AU266" s="27" t="str">
        <f>casesCPPM[[#This Row],[Interaction Type]]</f>
        <v>Return / Replace / Scrap</v>
      </c>
      <c r="AV26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6" s="27" t="str" cm="1">
        <f t="array" ref="AW266">IF(NOT(ISERROR(FIND("Reader",casesCPPM[[#This Row],[Series4]]))),"Reader",IF(SUMPRODUCT(--ISNUMBER(SEARCH({"card","credential","ibutton"},casesCPPM[[#This Row],[Series4]])))&gt;0,"Card","Unknown"))</f>
        <v>Unknown</v>
      </c>
    </row>
    <row r="267" spans="1:49" hidden="1" x14ac:dyDescent="0.25">
      <c r="A267" s="26">
        <v>46078.478923611103</v>
      </c>
      <c r="B267" s="27" t="s">
        <v>3493</v>
      </c>
      <c r="C267" s="27" t="s">
        <v>87</v>
      </c>
      <c r="D267" s="27" t="s">
        <v>88</v>
      </c>
      <c r="E267" s="27" t="s">
        <v>285</v>
      </c>
      <c r="F267" s="27"/>
      <c r="G267" s="27"/>
      <c r="H267" s="27" t="s">
        <v>720</v>
      </c>
      <c r="I267" s="27" t="s">
        <v>91</v>
      </c>
      <c r="J267" s="27" t="s">
        <v>3494</v>
      </c>
      <c r="K267" s="27" t="s">
        <v>33</v>
      </c>
      <c r="L267" s="27" t="s">
        <v>3495</v>
      </c>
      <c r="M267" s="27" t="s">
        <v>3496</v>
      </c>
      <c r="N267" s="28" t="s">
        <v>3497</v>
      </c>
      <c r="O267" s="27" t="s">
        <v>3498</v>
      </c>
      <c r="P267" s="27" t="s">
        <v>3499</v>
      </c>
      <c r="Q267" s="28">
        <v>3</v>
      </c>
      <c r="R267" s="27" t="s">
        <v>720</v>
      </c>
      <c r="S267" s="27" t="s">
        <v>91</v>
      </c>
      <c r="T267" s="27" t="s">
        <v>3494</v>
      </c>
      <c r="U267" s="27" t="s">
        <v>33</v>
      </c>
      <c r="V267" s="27">
        <v>3</v>
      </c>
      <c r="W267" s="27" t="s">
        <v>300</v>
      </c>
      <c r="X267" s="27" t="s">
        <v>301</v>
      </c>
      <c r="Y267" s="27"/>
      <c r="Z267" s="27" t="s">
        <v>296</v>
      </c>
      <c r="AA267" s="27"/>
      <c r="AB267" s="27" t="s">
        <v>3502</v>
      </c>
      <c r="AC267" s="28"/>
      <c r="AD267" s="27"/>
      <c r="AE267" s="37"/>
      <c r="AF267" s="37">
        <v>46037.791666666701</v>
      </c>
      <c r="AG267" s="37"/>
      <c r="AH267" s="27"/>
      <c r="AI267" s="27" t="s">
        <v>104</v>
      </c>
      <c r="AJ267" s="27" t="s">
        <v>134</v>
      </c>
      <c r="AK267" s="27" t="s">
        <v>258</v>
      </c>
      <c r="AL267" s="27" t="s">
        <v>1196</v>
      </c>
      <c r="AM267" s="27" t="s">
        <v>108</v>
      </c>
      <c r="AN267" s="37">
        <f>MIN(casesCPPM[[#This Row],[Manufacture Date]:[Installation Date]])</f>
        <v>46037.791666666701</v>
      </c>
      <c r="AO267" s="27">
        <f>IF(AND((casesCPPM[[#This Row],[Created On]]-casesCPPM[[#This Row],[Oldest Date]])&gt;90,casesCPPM[[#This Row],[Oldest Date]]&lt;&gt;""),0,casesCPPM[[#This Row],[Quantity]])</f>
        <v>3</v>
      </c>
      <c r="AP267" s="27" t="str">
        <f>IF(casesCPPM[[#This Row],[Brand]]="","",IF(casesCPPM[[#This Row],[Brand]]&lt;&gt;"Falcon",casesCPPM[[#This Row],[Brand]],IF(casesCPPM[[#This Row],[Category]]&lt;&gt;"Dctl",casesCPPM[[#This Row],[Brand]]&amp;" - "&amp;casesCPPM[[#This Row],[Category]],casesCPPM[[#This Row],[Brand]]&amp;" - Closer")))</f>
        <v>Falcon - Exit</v>
      </c>
      <c r="AQ26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26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26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67" s="27" t="str">
        <f>TEXT(casesCPPM[[#This Row],[Created On]],"yyyy / mm")</f>
        <v>2026 / 02</v>
      </c>
      <c r="AU267" s="27" t="str">
        <f>casesCPPM[[#This Row],[Interaction Type]]</f>
        <v>Return / Replace / Scrap</v>
      </c>
      <c r="AV26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7" s="27" t="str" cm="1">
        <f t="array" ref="AW267">IF(NOT(ISERROR(FIND("Reader",casesCPPM[[#This Row],[Series4]]))),"Reader",IF(SUMPRODUCT(--ISNUMBER(SEARCH({"card","credential","ibutton"},casesCPPM[[#This Row],[Series4]])))&gt;0,"Card","Unknown"))</f>
        <v>Unknown</v>
      </c>
    </row>
    <row r="268" spans="1:49" hidden="1" x14ac:dyDescent="0.25">
      <c r="A268" s="26">
        <v>46078.478923611103</v>
      </c>
      <c r="B268" s="27" t="s">
        <v>3493</v>
      </c>
      <c r="C268" s="27" t="s">
        <v>87</v>
      </c>
      <c r="D268" s="27" t="s">
        <v>88</v>
      </c>
      <c r="E268" s="27" t="s">
        <v>285</v>
      </c>
      <c r="F268" s="27"/>
      <c r="G268" s="27"/>
      <c r="H268" s="27" t="s">
        <v>720</v>
      </c>
      <c r="I268" s="27" t="s">
        <v>91</v>
      </c>
      <c r="J268" s="27" t="s">
        <v>3494</v>
      </c>
      <c r="K268" s="27" t="s">
        <v>33</v>
      </c>
      <c r="L268" s="27" t="s">
        <v>3495</v>
      </c>
      <c r="M268" s="27" t="s">
        <v>3496</v>
      </c>
      <c r="N268" s="28" t="s">
        <v>3497</v>
      </c>
      <c r="O268" s="27" t="s">
        <v>3498</v>
      </c>
      <c r="P268" s="27" t="s">
        <v>3499</v>
      </c>
      <c r="Q268" s="28">
        <v>4</v>
      </c>
      <c r="R268" s="27" t="s">
        <v>720</v>
      </c>
      <c r="S268" s="27" t="s">
        <v>91</v>
      </c>
      <c r="T268" s="27" t="s">
        <v>3494</v>
      </c>
      <c r="U268" s="27" t="s">
        <v>33</v>
      </c>
      <c r="V268" s="27">
        <v>4</v>
      </c>
      <c r="W268" s="27" t="s">
        <v>300</v>
      </c>
      <c r="X268" s="27" t="s">
        <v>301</v>
      </c>
      <c r="Y268" s="27"/>
      <c r="Z268" s="27" t="s">
        <v>296</v>
      </c>
      <c r="AA268" s="27"/>
      <c r="AB268" s="27" t="s">
        <v>3503</v>
      </c>
      <c r="AC268" s="28"/>
      <c r="AD268" s="27"/>
      <c r="AE268" s="37"/>
      <c r="AF268" s="37">
        <v>46037.791666666701</v>
      </c>
      <c r="AG268" s="37"/>
      <c r="AH268" s="27"/>
      <c r="AI268" s="27" t="s">
        <v>104</v>
      </c>
      <c r="AJ268" s="27" t="s">
        <v>134</v>
      </c>
      <c r="AK268" s="27" t="s">
        <v>258</v>
      </c>
      <c r="AL268" s="27" t="s">
        <v>1196</v>
      </c>
      <c r="AM268" s="27" t="s">
        <v>108</v>
      </c>
      <c r="AN268" s="37">
        <f>MIN(casesCPPM[[#This Row],[Manufacture Date]:[Installation Date]])</f>
        <v>46037.791666666701</v>
      </c>
      <c r="AO268" s="27">
        <f>IF(AND((casesCPPM[[#This Row],[Created On]]-casesCPPM[[#This Row],[Oldest Date]])&gt;90,casesCPPM[[#This Row],[Oldest Date]]&lt;&gt;""),0,casesCPPM[[#This Row],[Quantity]])</f>
        <v>4</v>
      </c>
      <c r="AP268" s="27" t="str">
        <f>IF(casesCPPM[[#This Row],[Brand]]="","",IF(casesCPPM[[#This Row],[Brand]]&lt;&gt;"Falcon",casesCPPM[[#This Row],[Brand]],IF(casesCPPM[[#This Row],[Category]]&lt;&gt;"Dctl",casesCPPM[[#This Row],[Brand]]&amp;" - "&amp;casesCPPM[[#This Row],[Category]],casesCPPM[[#This Row],[Brand]]&amp;" - Closer")))</f>
        <v>Falcon - Exit</v>
      </c>
      <c r="AQ26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26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26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68" s="27" t="str">
        <f>TEXT(casesCPPM[[#This Row],[Created On]],"yyyy / mm")</f>
        <v>2026 / 02</v>
      </c>
      <c r="AU268" s="27" t="str">
        <f>casesCPPM[[#This Row],[Interaction Type]]</f>
        <v>Return / Replace / Scrap</v>
      </c>
      <c r="AV26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8" s="27" t="str" cm="1">
        <f t="array" ref="AW268">IF(NOT(ISERROR(FIND("Reader",casesCPPM[[#This Row],[Series4]]))),"Reader",IF(SUMPRODUCT(--ISNUMBER(SEARCH({"card","credential","ibutton"},casesCPPM[[#This Row],[Series4]])))&gt;0,"Card","Unknown"))</f>
        <v>Unknown</v>
      </c>
    </row>
    <row r="269" spans="1:49" hidden="1" x14ac:dyDescent="0.25">
      <c r="A269" s="26">
        <v>46078.478923611103</v>
      </c>
      <c r="B269" s="27" t="s">
        <v>3493</v>
      </c>
      <c r="C269" s="27" t="s">
        <v>87</v>
      </c>
      <c r="D269" s="27" t="s">
        <v>88</v>
      </c>
      <c r="E269" s="27" t="s">
        <v>285</v>
      </c>
      <c r="F269" s="27"/>
      <c r="G269" s="27"/>
      <c r="H269" s="27" t="s">
        <v>720</v>
      </c>
      <c r="I269" s="27" t="s">
        <v>91</v>
      </c>
      <c r="J269" s="27" t="s">
        <v>3494</v>
      </c>
      <c r="K269" s="27" t="s">
        <v>33</v>
      </c>
      <c r="L269" s="27" t="s">
        <v>3495</v>
      </c>
      <c r="M269" s="27" t="s">
        <v>3496</v>
      </c>
      <c r="N269" s="28" t="s">
        <v>3497</v>
      </c>
      <c r="O269" s="27" t="s">
        <v>3498</v>
      </c>
      <c r="P269" s="27" t="s">
        <v>3499</v>
      </c>
      <c r="Q269" s="28">
        <v>5</v>
      </c>
      <c r="R269" s="27" t="s">
        <v>720</v>
      </c>
      <c r="S269" s="27" t="s">
        <v>91</v>
      </c>
      <c r="T269" s="27" t="s">
        <v>3494</v>
      </c>
      <c r="U269" s="27" t="s">
        <v>33</v>
      </c>
      <c r="V269" s="27">
        <v>4</v>
      </c>
      <c r="W269" s="27" t="s">
        <v>300</v>
      </c>
      <c r="X269" s="27" t="s">
        <v>301</v>
      </c>
      <c r="Y269" s="27"/>
      <c r="Z269" s="27" t="s">
        <v>296</v>
      </c>
      <c r="AA269" s="27"/>
      <c r="AB269" s="27" t="s">
        <v>3504</v>
      </c>
      <c r="AC269" s="28"/>
      <c r="AD269" s="27"/>
      <c r="AE269" s="37"/>
      <c r="AF269" s="37">
        <v>46037.791666666701</v>
      </c>
      <c r="AG269" s="37"/>
      <c r="AH269" s="27"/>
      <c r="AI269" s="27" t="s">
        <v>104</v>
      </c>
      <c r="AJ269" s="27" t="s">
        <v>134</v>
      </c>
      <c r="AK269" s="27" t="s">
        <v>258</v>
      </c>
      <c r="AL269" s="27" t="s">
        <v>1196</v>
      </c>
      <c r="AM269" s="27" t="s">
        <v>108</v>
      </c>
      <c r="AN269" s="37">
        <f>MIN(casesCPPM[[#This Row],[Manufacture Date]:[Installation Date]])</f>
        <v>46037.791666666701</v>
      </c>
      <c r="AO269" s="27">
        <f>IF(AND((casesCPPM[[#This Row],[Created On]]-casesCPPM[[#This Row],[Oldest Date]])&gt;90,casesCPPM[[#This Row],[Oldest Date]]&lt;&gt;""),0,casesCPPM[[#This Row],[Quantity]])</f>
        <v>4</v>
      </c>
      <c r="AP269" s="27" t="str">
        <f>IF(casesCPPM[[#This Row],[Brand]]="","",IF(casesCPPM[[#This Row],[Brand]]&lt;&gt;"Falcon",casesCPPM[[#This Row],[Brand]],IF(casesCPPM[[#This Row],[Category]]&lt;&gt;"Dctl",casesCPPM[[#This Row],[Brand]]&amp;" - "&amp;casesCPPM[[#This Row],[Category]],casesCPPM[[#This Row],[Brand]]&amp;" - Closer")))</f>
        <v>Falcon - Exit</v>
      </c>
      <c r="AQ26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26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26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69" s="27" t="str">
        <f>TEXT(casesCPPM[[#This Row],[Created On]],"yyyy / mm")</f>
        <v>2026 / 02</v>
      </c>
      <c r="AU269" s="27" t="str">
        <f>casesCPPM[[#This Row],[Interaction Type]]</f>
        <v>Return / Replace / Scrap</v>
      </c>
      <c r="AV26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9" s="27" t="str" cm="1">
        <f t="array" ref="AW269">IF(NOT(ISERROR(FIND("Reader",casesCPPM[[#This Row],[Series4]]))),"Reader",IF(SUMPRODUCT(--ISNUMBER(SEARCH({"card","credential","ibutton"},casesCPPM[[#This Row],[Series4]])))&gt;0,"Card","Unknown"))</f>
        <v>Unknown</v>
      </c>
    </row>
    <row r="270" spans="1:49" hidden="1" x14ac:dyDescent="0.25">
      <c r="A270" s="26">
        <v>46078.478923611103</v>
      </c>
      <c r="B270" s="27" t="s">
        <v>3493</v>
      </c>
      <c r="C270" s="27" t="s">
        <v>87</v>
      </c>
      <c r="D270" s="27" t="s">
        <v>88</v>
      </c>
      <c r="E270" s="27" t="s">
        <v>285</v>
      </c>
      <c r="F270" s="27"/>
      <c r="G270" s="27"/>
      <c r="H270" s="27" t="s">
        <v>720</v>
      </c>
      <c r="I270" s="27" t="s">
        <v>91</v>
      </c>
      <c r="J270" s="27" t="s">
        <v>3494</v>
      </c>
      <c r="K270" s="27" t="s">
        <v>33</v>
      </c>
      <c r="L270" s="27" t="s">
        <v>3495</v>
      </c>
      <c r="M270" s="27" t="s">
        <v>3496</v>
      </c>
      <c r="N270" s="28" t="s">
        <v>3497</v>
      </c>
      <c r="O270" s="27" t="s">
        <v>3498</v>
      </c>
      <c r="P270" s="27" t="s">
        <v>3499</v>
      </c>
      <c r="Q270" s="28">
        <v>6</v>
      </c>
      <c r="R270" s="27" t="s">
        <v>720</v>
      </c>
      <c r="S270" s="27" t="s">
        <v>91</v>
      </c>
      <c r="T270" s="27" t="s">
        <v>3494</v>
      </c>
      <c r="U270" s="27" t="s">
        <v>33</v>
      </c>
      <c r="V270" s="27">
        <v>2</v>
      </c>
      <c r="W270" s="27" t="s">
        <v>300</v>
      </c>
      <c r="X270" s="27" t="s">
        <v>301</v>
      </c>
      <c r="Y270" s="27"/>
      <c r="Z270" s="27" t="s">
        <v>296</v>
      </c>
      <c r="AA270" s="27"/>
      <c r="AB270" s="27" t="s">
        <v>3505</v>
      </c>
      <c r="AC270" s="28"/>
      <c r="AD270" s="27"/>
      <c r="AE270" s="37"/>
      <c r="AF270" s="37">
        <v>46037.791666666701</v>
      </c>
      <c r="AG270" s="37"/>
      <c r="AH270" s="27"/>
      <c r="AI270" s="27" t="s">
        <v>104</v>
      </c>
      <c r="AJ270" s="27" t="s">
        <v>134</v>
      </c>
      <c r="AK270" s="27" t="s">
        <v>258</v>
      </c>
      <c r="AL270" s="27" t="s">
        <v>1196</v>
      </c>
      <c r="AM270" s="27" t="s">
        <v>108</v>
      </c>
      <c r="AN270" s="37">
        <f>MIN(casesCPPM[[#This Row],[Manufacture Date]:[Installation Date]])</f>
        <v>46037.791666666701</v>
      </c>
      <c r="AO270" s="27">
        <f>IF(AND((casesCPPM[[#This Row],[Created On]]-casesCPPM[[#This Row],[Oldest Date]])&gt;90,casesCPPM[[#This Row],[Oldest Date]]&lt;&gt;""),0,casesCPPM[[#This Row],[Quantity]])</f>
        <v>2</v>
      </c>
      <c r="AP270" s="27" t="str">
        <f>IF(casesCPPM[[#This Row],[Brand]]="","",IF(casesCPPM[[#This Row],[Brand]]&lt;&gt;"Falcon",casesCPPM[[#This Row],[Brand]],IF(casesCPPM[[#This Row],[Category]]&lt;&gt;"Dctl",casesCPPM[[#This Row],[Brand]]&amp;" - "&amp;casesCPPM[[#This Row],[Category]],casesCPPM[[#This Row],[Brand]]&amp;" - Closer")))</f>
        <v>Falcon - Exit</v>
      </c>
      <c r="AQ27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27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27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0" s="27" t="str">
        <f>TEXT(casesCPPM[[#This Row],[Created On]],"yyyy / mm")</f>
        <v>2026 / 02</v>
      </c>
      <c r="AU270" s="27" t="str">
        <f>casesCPPM[[#This Row],[Interaction Type]]</f>
        <v>Return / Replace / Scrap</v>
      </c>
      <c r="AV27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0" s="27" t="str" cm="1">
        <f t="array" ref="AW270">IF(NOT(ISERROR(FIND("Reader",casesCPPM[[#This Row],[Series4]]))),"Reader",IF(SUMPRODUCT(--ISNUMBER(SEARCH({"card","credential","ibutton"},casesCPPM[[#This Row],[Series4]])))&gt;0,"Card","Unknown"))</f>
        <v>Unknown</v>
      </c>
    </row>
    <row r="271" spans="1:49" hidden="1" x14ac:dyDescent="0.25">
      <c r="A271" s="26">
        <v>46078.478923611103</v>
      </c>
      <c r="B271" s="27" t="s">
        <v>3493</v>
      </c>
      <c r="C271" s="27" t="s">
        <v>87</v>
      </c>
      <c r="D271" s="27" t="s">
        <v>88</v>
      </c>
      <c r="E271" s="27" t="s">
        <v>285</v>
      </c>
      <c r="F271" s="27"/>
      <c r="G271" s="27"/>
      <c r="H271" s="27" t="s">
        <v>720</v>
      </c>
      <c r="I271" s="27" t="s">
        <v>91</v>
      </c>
      <c r="J271" s="27" t="s">
        <v>3494</v>
      </c>
      <c r="K271" s="27" t="s">
        <v>33</v>
      </c>
      <c r="L271" s="27" t="s">
        <v>3495</v>
      </c>
      <c r="M271" s="27" t="s">
        <v>3496</v>
      </c>
      <c r="N271" s="28" t="s">
        <v>3497</v>
      </c>
      <c r="O271" s="27" t="s">
        <v>3498</v>
      </c>
      <c r="P271" s="27" t="s">
        <v>3499</v>
      </c>
      <c r="Q271" s="28">
        <v>7</v>
      </c>
      <c r="R271" s="27" t="s">
        <v>720</v>
      </c>
      <c r="S271" s="27" t="s">
        <v>91</v>
      </c>
      <c r="T271" s="27" t="s">
        <v>3494</v>
      </c>
      <c r="U271" s="27" t="s">
        <v>33</v>
      </c>
      <c r="V271" s="27">
        <v>1</v>
      </c>
      <c r="W271" s="27" t="s">
        <v>300</v>
      </c>
      <c r="X271" s="27" t="s">
        <v>301</v>
      </c>
      <c r="Y271" s="27"/>
      <c r="Z271" s="27" t="s">
        <v>296</v>
      </c>
      <c r="AA271" s="27"/>
      <c r="AB271" s="27" t="s">
        <v>3506</v>
      </c>
      <c r="AC271" s="28"/>
      <c r="AD271" s="27"/>
      <c r="AE271" s="37"/>
      <c r="AF271" s="37">
        <v>46037.791666666701</v>
      </c>
      <c r="AG271" s="37"/>
      <c r="AH271" s="27"/>
      <c r="AI271" s="27" t="s">
        <v>104</v>
      </c>
      <c r="AJ271" s="27" t="s">
        <v>134</v>
      </c>
      <c r="AK271" s="27" t="s">
        <v>258</v>
      </c>
      <c r="AL271" s="27" t="s">
        <v>1196</v>
      </c>
      <c r="AM271" s="27" t="s">
        <v>108</v>
      </c>
      <c r="AN271" s="37">
        <f>MIN(casesCPPM[[#This Row],[Manufacture Date]:[Installation Date]])</f>
        <v>46037.791666666701</v>
      </c>
      <c r="AO271" s="27">
        <f>IF(AND((casesCPPM[[#This Row],[Created On]]-casesCPPM[[#This Row],[Oldest Date]])&gt;90,casesCPPM[[#This Row],[Oldest Date]]&lt;&gt;""),0,casesCPPM[[#This Row],[Quantity]])</f>
        <v>1</v>
      </c>
      <c r="AP271" s="27" t="str">
        <f>IF(casesCPPM[[#This Row],[Brand]]="","",IF(casesCPPM[[#This Row],[Brand]]&lt;&gt;"Falcon",casesCPPM[[#This Row],[Brand]],IF(casesCPPM[[#This Row],[Category]]&lt;&gt;"Dctl",casesCPPM[[#This Row],[Brand]]&amp;" - "&amp;casesCPPM[[#This Row],[Category]],casesCPPM[[#This Row],[Brand]]&amp;" - Closer")))</f>
        <v>Falcon - Exit</v>
      </c>
      <c r="AQ27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27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27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1" s="27" t="str">
        <f>TEXT(casesCPPM[[#This Row],[Created On]],"yyyy / mm")</f>
        <v>2026 / 02</v>
      </c>
      <c r="AU271" s="27" t="str">
        <f>casesCPPM[[#This Row],[Interaction Type]]</f>
        <v>Return / Replace / Scrap</v>
      </c>
      <c r="AV27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1" s="27" t="str" cm="1">
        <f t="array" ref="AW271">IF(NOT(ISERROR(FIND("Reader",casesCPPM[[#This Row],[Series4]]))),"Reader",IF(SUMPRODUCT(--ISNUMBER(SEARCH({"card","credential","ibutton"},casesCPPM[[#This Row],[Series4]])))&gt;0,"Card","Unknown"))</f>
        <v>Unknown</v>
      </c>
    </row>
    <row r="272" spans="1:49" hidden="1" x14ac:dyDescent="0.25">
      <c r="A272" s="26">
        <v>46078.707233796304</v>
      </c>
      <c r="B272" s="27" t="s">
        <v>3513</v>
      </c>
      <c r="C272" s="27" t="s">
        <v>87</v>
      </c>
      <c r="D272" s="27" t="s">
        <v>88</v>
      </c>
      <c r="E272" s="27" t="s">
        <v>89</v>
      </c>
      <c r="F272" s="27"/>
      <c r="G272" s="27" t="s">
        <v>168</v>
      </c>
      <c r="H272" s="27" t="s">
        <v>18</v>
      </c>
      <c r="I272" s="27" t="s">
        <v>460</v>
      </c>
      <c r="J272" s="27" t="s">
        <v>3514</v>
      </c>
      <c r="K272" s="27" t="s">
        <v>32</v>
      </c>
      <c r="L272" s="27" t="s">
        <v>3515</v>
      </c>
      <c r="M272" s="27" t="s">
        <v>3516</v>
      </c>
      <c r="N272" s="28" t="s">
        <v>276</v>
      </c>
      <c r="O272" s="27" t="s">
        <v>3517</v>
      </c>
      <c r="P272" s="27"/>
      <c r="Q272" s="28"/>
      <c r="R272" s="27" t="s">
        <v>18</v>
      </c>
      <c r="S272" s="27" t="s">
        <v>460</v>
      </c>
      <c r="T272" s="27" t="s">
        <v>3514</v>
      </c>
      <c r="U272" s="27" t="s">
        <v>32</v>
      </c>
      <c r="V272" s="27">
        <v>1</v>
      </c>
      <c r="W272" s="27" t="s">
        <v>266</v>
      </c>
      <c r="X272" s="27" t="s">
        <v>279</v>
      </c>
      <c r="Y272" s="27" t="s">
        <v>677</v>
      </c>
      <c r="Z272" s="27" t="s">
        <v>101</v>
      </c>
      <c r="AA272" s="27"/>
      <c r="AB272" s="27" t="s">
        <v>3518</v>
      </c>
      <c r="AC272" s="28" t="s">
        <v>679</v>
      </c>
      <c r="AD272" s="27"/>
      <c r="AE272" s="37"/>
      <c r="AF272" s="37"/>
      <c r="AG272" s="37">
        <v>45567</v>
      </c>
      <c r="AH272" s="27"/>
      <c r="AI272" s="27" t="s">
        <v>104</v>
      </c>
      <c r="AJ272" s="27" t="s">
        <v>105</v>
      </c>
      <c r="AK272" s="27" t="s">
        <v>742</v>
      </c>
      <c r="AL272" s="27" t="s">
        <v>146</v>
      </c>
      <c r="AM272" s="27" t="s">
        <v>108</v>
      </c>
      <c r="AN272" s="37">
        <f>MIN(casesCPPM[[#This Row],[Manufacture Date]:[Installation Date]])</f>
        <v>45567</v>
      </c>
      <c r="AO272" s="27">
        <f>IF(AND((casesCPPM[[#This Row],[Created On]]-casesCPPM[[#This Row],[Oldest Date]])&gt;90,casesCPPM[[#This Row],[Oldest Date]]&lt;&gt;""),0,casesCPPM[[#This Row],[Quantity]])</f>
        <v>0</v>
      </c>
      <c r="AP272" s="27" t="str">
        <f>IF(casesCPPM[[#This Row],[Brand]]="","",IF(casesCPPM[[#This Row],[Brand]]&lt;&gt;"Falcon",casesCPPM[[#This Row],[Brand]],IF(casesCPPM[[#This Row],[Category]]&lt;&gt;"Dctl",casesCPPM[[#This Row],[Brand]]&amp;" - "&amp;casesCPPM[[#This Row],[Category]],casesCPPM[[#This Row],[Brand]]&amp;" - Closer")))</f>
        <v>Schlage Electronic Locks</v>
      </c>
      <c r="AQ27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7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27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272" s="27" t="str">
        <f>TEXT(casesCPPM[[#This Row],[Created On]],"yyyy / mm")</f>
        <v>2026 / 02</v>
      </c>
      <c r="AU272" s="27" t="str">
        <f>casesCPPM[[#This Row],[Interaction Type]]</f>
        <v>Return / Replace / Scrap</v>
      </c>
      <c r="AV27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2" s="27" t="str" cm="1">
        <f t="array" ref="AW272">IF(NOT(ISERROR(FIND("Reader",casesCPPM[[#This Row],[Series4]]))),"Reader",IF(SUMPRODUCT(--ISNUMBER(SEARCH({"card","credential","ibutton"},casesCPPM[[#This Row],[Series4]])))&gt;0,"Card","Unknown"))</f>
        <v>Unknown</v>
      </c>
    </row>
    <row r="273" spans="1:49" hidden="1" x14ac:dyDescent="0.25">
      <c r="A273" s="26">
        <v>46078.739236111098</v>
      </c>
      <c r="B273" s="27" t="s">
        <v>3519</v>
      </c>
      <c r="C273" s="27" t="s">
        <v>87</v>
      </c>
      <c r="D273" s="27" t="s">
        <v>88</v>
      </c>
      <c r="E273" s="27" t="s">
        <v>285</v>
      </c>
      <c r="F273" s="27"/>
      <c r="G273" s="27"/>
      <c r="H273" s="27" t="s">
        <v>12</v>
      </c>
      <c r="I273" s="27" t="s">
        <v>111</v>
      </c>
      <c r="J273" s="27" t="s">
        <v>112</v>
      </c>
      <c r="K273" s="27" t="s">
        <v>33</v>
      </c>
      <c r="L273" s="27" t="s">
        <v>3520</v>
      </c>
      <c r="M273" s="27" t="s">
        <v>872</v>
      </c>
      <c r="N273" s="28" t="s">
        <v>3521</v>
      </c>
      <c r="O273" s="27" t="s">
        <v>3522</v>
      </c>
      <c r="P273" s="27" t="s">
        <v>3523</v>
      </c>
      <c r="Q273" s="28">
        <v>2</v>
      </c>
      <c r="R273" s="27" t="s">
        <v>12</v>
      </c>
      <c r="S273" s="27" t="s">
        <v>111</v>
      </c>
      <c r="T273" s="27" t="s">
        <v>112</v>
      </c>
      <c r="U273" s="27" t="s">
        <v>33</v>
      </c>
      <c r="V273" s="27">
        <v>18</v>
      </c>
      <c r="W273" s="27" t="s">
        <v>294</v>
      </c>
      <c r="X273" s="27" t="s">
        <v>295</v>
      </c>
      <c r="Y273" s="27"/>
      <c r="Z273" s="27" t="s">
        <v>296</v>
      </c>
      <c r="AA273" s="27"/>
      <c r="AB273" s="27" t="s">
        <v>3524</v>
      </c>
      <c r="AC273" s="28"/>
      <c r="AD273" s="27"/>
      <c r="AE273" s="37"/>
      <c r="AF273" s="37">
        <v>46071.791666666701</v>
      </c>
      <c r="AG273" s="37"/>
      <c r="AH273" s="27"/>
      <c r="AI273" s="27" t="s">
        <v>104</v>
      </c>
      <c r="AJ273" s="27" t="s">
        <v>105</v>
      </c>
      <c r="AK273" s="27" t="s">
        <v>106</v>
      </c>
      <c r="AL273" s="27" t="s">
        <v>877</v>
      </c>
      <c r="AM273" s="27" t="s">
        <v>108</v>
      </c>
      <c r="AN273" s="37">
        <f>MIN(casesCPPM[[#This Row],[Manufacture Date]:[Installation Date]])</f>
        <v>46071.791666666701</v>
      </c>
      <c r="AO273" s="27">
        <f>IF(AND((casesCPPM[[#This Row],[Created On]]-casesCPPM[[#This Row],[Oldest Date]])&gt;90,casesCPPM[[#This Row],[Oldest Date]]&lt;&gt;""),0,casesCPPM[[#This Row],[Quantity]])</f>
        <v>18</v>
      </c>
      <c r="AP273" s="27" t="str">
        <f>IF(casesCPPM[[#This Row],[Brand]]="","",IF(casesCPPM[[#This Row],[Brand]]&lt;&gt;"Falcon",casesCPPM[[#This Row],[Brand]],IF(casesCPPM[[#This Row],[Category]]&lt;&gt;"Dctl",casesCPPM[[#This Row],[Brand]]&amp;" - "&amp;casesCPPM[[#This Row],[Category]],casesCPPM[[#This Row],[Brand]]&amp;" - Closer")))</f>
        <v>Ives / Gj Commercial</v>
      </c>
      <c r="AQ27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27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27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3" s="27" t="str">
        <f>TEXT(casesCPPM[[#This Row],[Created On]],"yyyy / mm")</f>
        <v>2026 / 02</v>
      </c>
      <c r="AU273" s="27" t="str">
        <f>casesCPPM[[#This Row],[Interaction Type]]</f>
        <v>Return / Replace / Scrap</v>
      </c>
      <c r="AV27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3" s="27" t="str" cm="1">
        <f t="array" ref="AW273">IF(NOT(ISERROR(FIND("Reader",casesCPPM[[#This Row],[Series4]]))),"Reader",IF(SUMPRODUCT(--ISNUMBER(SEARCH({"card","credential","ibutton"},casesCPPM[[#This Row],[Series4]])))&gt;0,"Card","Unknown"))</f>
        <v>Unknown</v>
      </c>
    </row>
    <row r="274" spans="1:49" hidden="1" x14ac:dyDescent="0.25">
      <c r="A274" s="26">
        <v>46079.568506944401</v>
      </c>
      <c r="B274" s="27" t="s">
        <v>3536</v>
      </c>
      <c r="C274" s="27" t="s">
        <v>87</v>
      </c>
      <c r="D274" s="27" t="s">
        <v>88</v>
      </c>
      <c r="E274" s="27" t="s">
        <v>110</v>
      </c>
      <c r="F274" s="27"/>
      <c r="G274" s="27"/>
      <c r="H274" s="27" t="s">
        <v>14</v>
      </c>
      <c r="I274" s="27" t="s">
        <v>182</v>
      </c>
      <c r="J274" s="27" t="s">
        <v>183</v>
      </c>
      <c r="K274" s="27" t="s">
        <v>34</v>
      </c>
      <c r="L274" s="27" t="s">
        <v>3537</v>
      </c>
      <c r="M274" s="27" t="s">
        <v>3538</v>
      </c>
      <c r="N274" s="28" t="s">
        <v>3539</v>
      </c>
      <c r="O274" s="27" t="s">
        <v>3540</v>
      </c>
      <c r="P274" s="27"/>
      <c r="Q274" s="28"/>
      <c r="R274" s="27" t="s">
        <v>14</v>
      </c>
      <c r="S274" s="27" t="s">
        <v>182</v>
      </c>
      <c r="T274" s="27" t="s">
        <v>183</v>
      </c>
      <c r="U274" s="27" t="s">
        <v>34</v>
      </c>
      <c r="V274" s="27">
        <v>3</v>
      </c>
      <c r="W274" s="27" t="s">
        <v>119</v>
      </c>
      <c r="X274" s="27" t="s">
        <v>120</v>
      </c>
      <c r="Y274" s="27"/>
      <c r="Z274" s="27" t="s">
        <v>101</v>
      </c>
      <c r="AA274" s="27"/>
      <c r="AB274" s="27" t="s">
        <v>3541</v>
      </c>
      <c r="AC274" s="28" t="s">
        <v>1515</v>
      </c>
      <c r="AD274" s="27"/>
      <c r="AE274" s="37"/>
      <c r="AF274" s="37">
        <v>45133.833333333299</v>
      </c>
      <c r="AG274" s="37"/>
      <c r="AH274" s="27"/>
      <c r="AI274" s="27" t="s">
        <v>104</v>
      </c>
      <c r="AJ274" s="27" t="s">
        <v>105</v>
      </c>
      <c r="AK274" s="27" t="s">
        <v>363</v>
      </c>
      <c r="AL274" s="27" t="s">
        <v>192</v>
      </c>
      <c r="AM274" s="27" t="s">
        <v>108</v>
      </c>
      <c r="AN274" s="37">
        <f>MIN(casesCPPM[[#This Row],[Manufacture Date]:[Installation Date]])</f>
        <v>45133.833333333299</v>
      </c>
      <c r="AO274" s="27">
        <f>IF(AND((casesCPPM[[#This Row],[Created On]]-casesCPPM[[#This Row],[Oldest Date]])&gt;90,casesCPPM[[#This Row],[Oldest Date]]&lt;&gt;""),0,casesCPPM[[#This Row],[Quantity]])</f>
        <v>0</v>
      </c>
      <c r="AP274" s="27" t="str">
        <f>IF(casesCPPM[[#This Row],[Brand]]="","",IF(casesCPPM[[#This Row],[Brand]]&lt;&gt;"Falcon",casesCPPM[[#This Row],[Brand]],IF(casesCPPM[[#This Row],[Category]]&lt;&gt;"Dctl",casesCPPM[[#This Row],[Brand]]&amp;" - "&amp;casesCPPM[[#This Row],[Category]],casesCPPM[[#This Row],[Brand]]&amp;" - Closer")))</f>
        <v>Lcn</v>
      </c>
      <c r="AQ27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7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27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4" s="27" t="str">
        <f>TEXT(casesCPPM[[#This Row],[Created On]],"yyyy / mm")</f>
        <v>2026 / 02</v>
      </c>
      <c r="AU274" s="27" t="str">
        <f>casesCPPM[[#This Row],[Interaction Type]]</f>
        <v>Return / Replace / Scrap</v>
      </c>
      <c r="AV27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4" s="27" t="str" cm="1">
        <f t="array" ref="AW274">IF(NOT(ISERROR(FIND("Reader",casesCPPM[[#This Row],[Series4]]))),"Reader",IF(SUMPRODUCT(--ISNUMBER(SEARCH({"card","credential","ibutton"},casesCPPM[[#This Row],[Series4]])))&gt;0,"Card","Unknown"))</f>
        <v>Unknown</v>
      </c>
    </row>
    <row r="275" spans="1:49" hidden="1" x14ac:dyDescent="0.25">
      <c r="A275" s="26">
        <v>46079.572372685201</v>
      </c>
      <c r="B275" s="27" t="s">
        <v>3542</v>
      </c>
      <c r="C275" s="27" t="s">
        <v>87</v>
      </c>
      <c r="D275" s="27" t="s">
        <v>88</v>
      </c>
      <c r="E275" s="27" t="s">
        <v>89</v>
      </c>
      <c r="F275" s="27"/>
      <c r="G275" s="27" t="s">
        <v>168</v>
      </c>
      <c r="H275" s="27" t="s">
        <v>14</v>
      </c>
      <c r="I275" s="27" t="s">
        <v>182</v>
      </c>
      <c r="J275" s="27" t="s">
        <v>946</v>
      </c>
      <c r="K275" s="27" t="s">
        <v>34</v>
      </c>
      <c r="L275" s="27" t="s">
        <v>3543</v>
      </c>
      <c r="M275" s="27" t="s">
        <v>1495</v>
      </c>
      <c r="N275" s="28" t="s">
        <v>3544</v>
      </c>
      <c r="O275" s="27" t="s">
        <v>3545</v>
      </c>
      <c r="P275" s="27"/>
      <c r="Q275" s="28"/>
      <c r="R275" s="27" t="s">
        <v>14</v>
      </c>
      <c r="S275" s="27" t="s">
        <v>182</v>
      </c>
      <c r="T275" s="27" t="s">
        <v>946</v>
      </c>
      <c r="U275" s="27" t="s">
        <v>34</v>
      </c>
      <c r="V275" s="27">
        <v>1</v>
      </c>
      <c r="W275" s="27" t="s">
        <v>714</v>
      </c>
      <c r="X275" s="27" t="s">
        <v>1968</v>
      </c>
      <c r="Y275" s="27"/>
      <c r="Z275" s="27" t="s">
        <v>101</v>
      </c>
      <c r="AA275" s="27"/>
      <c r="AB275" s="27" t="s">
        <v>3133</v>
      </c>
      <c r="AC275" s="28" t="s">
        <v>3134</v>
      </c>
      <c r="AD275" s="27"/>
      <c r="AE275" s="37"/>
      <c r="AF275" s="37">
        <v>45851.833333333299</v>
      </c>
      <c r="AG275" s="37"/>
      <c r="AH275" s="27"/>
      <c r="AI275" s="27" t="s">
        <v>178</v>
      </c>
      <c r="AJ275" s="27" t="s">
        <v>134</v>
      </c>
      <c r="AK275" s="27" t="s">
        <v>363</v>
      </c>
      <c r="AL275" s="27" t="s">
        <v>192</v>
      </c>
      <c r="AM275" s="27" t="s">
        <v>108</v>
      </c>
      <c r="AN275" s="37">
        <f>MIN(casesCPPM[[#This Row],[Manufacture Date]:[Installation Date]])</f>
        <v>45851.833333333299</v>
      </c>
      <c r="AO275" s="27">
        <f>IF(AND((casesCPPM[[#This Row],[Created On]]-casesCPPM[[#This Row],[Oldest Date]])&gt;90,casesCPPM[[#This Row],[Oldest Date]]&lt;&gt;""),0,casesCPPM[[#This Row],[Quantity]])</f>
        <v>0</v>
      </c>
      <c r="AP275" s="27" t="str">
        <f>IF(casesCPPM[[#This Row],[Brand]]="","",IF(casesCPPM[[#This Row],[Brand]]&lt;&gt;"Falcon",casesCPPM[[#This Row],[Brand]],IF(casesCPPM[[#This Row],[Category]]&lt;&gt;"Dctl",casesCPPM[[#This Row],[Brand]]&amp;" - "&amp;casesCPPM[[#This Row],[Category]],casesCPPM[[#This Row],[Brand]]&amp;" - Closer")))</f>
        <v>Lcn</v>
      </c>
      <c r="AQ27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27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Wiring</v>
      </c>
      <c r="AS27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5" s="27" t="str">
        <f>TEXT(casesCPPM[[#This Row],[Created On]],"yyyy / mm")</f>
        <v>2026 / 02</v>
      </c>
      <c r="AU275" s="27" t="str">
        <f>casesCPPM[[#This Row],[Interaction Type]]</f>
        <v>Return / Replace / Scrap</v>
      </c>
      <c r="AV27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5" s="27" t="str" cm="1">
        <f t="array" ref="AW275">IF(NOT(ISERROR(FIND("Reader",casesCPPM[[#This Row],[Series4]]))),"Reader",IF(SUMPRODUCT(--ISNUMBER(SEARCH({"card","credential","ibutton"},casesCPPM[[#This Row],[Series4]])))&gt;0,"Card","Unknown"))</f>
        <v>Unknown</v>
      </c>
    </row>
    <row r="276" spans="1:49" hidden="1" x14ac:dyDescent="0.25">
      <c r="A276" s="26">
        <v>46076.516053240703</v>
      </c>
      <c r="B276" s="27" t="s">
        <v>3553</v>
      </c>
      <c r="C276" s="27" t="s">
        <v>87</v>
      </c>
      <c r="D276" s="27" t="s">
        <v>88</v>
      </c>
      <c r="E276" s="27" t="s">
        <v>89</v>
      </c>
      <c r="F276" s="27"/>
      <c r="G276" s="27" t="s">
        <v>168</v>
      </c>
      <c r="H276" s="27" t="s">
        <v>14</v>
      </c>
      <c r="I276" s="27" t="s">
        <v>182</v>
      </c>
      <c r="J276" s="27" t="s">
        <v>1212</v>
      </c>
      <c r="K276" s="27" t="s">
        <v>34</v>
      </c>
      <c r="L276" s="27" t="s">
        <v>3554</v>
      </c>
      <c r="M276" s="27" t="s">
        <v>3555</v>
      </c>
      <c r="N276" s="28" t="s">
        <v>3556</v>
      </c>
      <c r="O276" s="27" t="s">
        <v>3557</v>
      </c>
      <c r="P276" s="27"/>
      <c r="Q276" s="28"/>
      <c r="R276" s="27" t="s">
        <v>14</v>
      </c>
      <c r="S276" s="27" t="s">
        <v>182</v>
      </c>
      <c r="T276" s="27" t="s">
        <v>1212</v>
      </c>
      <c r="U276" s="27" t="s">
        <v>34</v>
      </c>
      <c r="V276" s="27">
        <v>1</v>
      </c>
      <c r="W276" s="27" t="s">
        <v>958</v>
      </c>
      <c r="X276" s="27" t="s">
        <v>3558</v>
      </c>
      <c r="Y276" s="27"/>
      <c r="Z276" s="27" t="s">
        <v>101</v>
      </c>
      <c r="AA276" s="27"/>
      <c r="AB276" s="27" t="s">
        <v>3559</v>
      </c>
      <c r="AC276" s="28" t="s">
        <v>761</v>
      </c>
      <c r="AD276" s="27"/>
      <c r="AE276" s="37"/>
      <c r="AF276" s="37">
        <v>45978.791666666701</v>
      </c>
      <c r="AG276" s="37"/>
      <c r="AH276" s="27"/>
      <c r="AI276" s="27" t="s">
        <v>178</v>
      </c>
      <c r="AJ276" s="27" t="s">
        <v>134</v>
      </c>
      <c r="AK276" s="27" t="s">
        <v>363</v>
      </c>
      <c r="AL276" s="27" t="s">
        <v>192</v>
      </c>
      <c r="AM276" s="27" t="s">
        <v>108</v>
      </c>
      <c r="AN276" s="37">
        <f>MIN(casesCPPM[[#This Row],[Manufacture Date]:[Installation Date]])</f>
        <v>45978.791666666701</v>
      </c>
      <c r="AO276" s="27">
        <f>IF(AND((casesCPPM[[#This Row],[Created On]]-casesCPPM[[#This Row],[Oldest Date]])&gt;90,casesCPPM[[#This Row],[Oldest Date]]&lt;&gt;""),0,casesCPPM[[#This Row],[Quantity]])</f>
        <v>0</v>
      </c>
      <c r="AP276" s="27" t="str">
        <f>IF(casesCPPM[[#This Row],[Brand]]="","",IF(casesCPPM[[#This Row],[Brand]]&lt;&gt;"Falcon",casesCPPM[[#This Row],[Brand]],IF(casesCPPM[[#This Row],[Category]]&lt;&gt;"Dctl",casesCPPM[[#This Row],[Brand]]&amp;" - "&amp;casesCPPM[[#This Row],[Category]],casesCPPM[[#This Row],[Brand]]&amp;" - Closer")))</f>
        <v>Lcn</v>
      </c>
      <c r="AQ27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27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Adjustment Ports</v>
      </c>
      <c r="AS27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6" s="27" t="str">
        <f>TEXT(casesCPPM[[#This Row],[Created On]],"yyyy / mm")</f>
        <v>2026 / 02</v>
      </c>
      <c r="AU276" s="27" t="str">
        <f>casesCPPM[[#This Row],[Interaction Type]]</f>
        <v>Return / Replace / Scrap</v>
      </c>
      <c r="AV27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6" s="27" t="str" cm="1">
        <f t="array" ref="AW276">IF(NOT(ISERROR(FIND("Reader",casesCPPM[[#This Row],[Series4]]))),"Reader",IF(SUMPRODUCT(--ISNUMBER(SEARCH({"card","credential","ibutton"},casesCPPM[[#This Row],[Series4]])))&gt;0,"Card","Unknown"))</f>
        <v>Unknown</v>
      </c>
    </row>
    <row r="277" spans="1:49" hidden="1" x14ac:dyDescent="0.25">
      <c r="A277" s="26">
        <v>46076.545416666697</v>
      </c>
      <c r="B277" s="27" t="s">
        <v>3560</v>
      </c>
      <c r="C277" s="27" t="s">
        <v>87</v>
      </c>
      <c r="D277" s="27" t="s">
        <v>88</v>
      </c>
      <c r="E277" s="27" t="s">
        <v>89</v>
      </c>
      <c r="F277" s="27"/>
      <c r="G277" s="27" t="s">
        <v>168</v>
      </c>
      <c r="H277" s="27" t="s">
        <v>14</v>
      </c>
      <c r="I277" s="27" t="s">
        <v>182</v>
      </c>
      <c r="J277" s="27" t="s">
        <v>1212</v>
      </c>
      <c r="K277" s="27" t="s">
        <v>34</v>
      </c>
      <c r="L277" s="27" t="s">
        <v>3561</v>
      </c>
      <c r="M277" s="27" t="s">
        <v>1021</v>
      </c>
      <c r="N277" s="28" t="s">
        <v>3562</v>
      </c>
      <c r="O277" s="27" t="s">
        <v>3563</v>
      </c>
      <c r="P277" s="27"/>
      <c r="Q277" s="28"/>
      <c r="R277" s="27" t="s">
        <v>14</v>
      </c>
      <c r="S277" s="27" t="s">
        <v>182</v>
      </c>
      <c r="T277" s="27" t="s">
        <v>1212</v>
      </c>
      <c r="U277" s="27" t="s">
        <v>34</v>
      </c>
      <c r="V277" s="27">
        <v>1</v>
      </c>
      <c r="W277" s="27" t="s">
        <v>958</v>
      </c>
      <c r="X277" s="27" t="s">
        <v>1805</v>
      </c>
      <c r="Y277" s="27"/>
      <c r="Z277" s="27" t="s">
        <v>101</v>
      </c>
      <c r="AA277" s="27"/>
      <c r="AB277" s="27" t="s">
        <v>3564</v>
      </c>
      <c r="AC277" s="28" t="s">
        <v>161</v>
      </c>
      <c r="AD277" s="27"/>
      <c r="AE277" s="37"/>
      <c r="AF277" s="37">
        <v>45588.833333333299</v>
      </c>
      <c r="AG277" s="37"/>
      <c r="AH277" s="27"/>
      <c r="AI277" s="27" t="s">
        <v>178</v>
      </c>
      <c r="AJ277" s="27" t="s">
        <v>134</v>
      </c>
      <c r="AK277" s="27" t="s">
        <v>363</v>
      </c>
      <c r="AL277" s="27" t="s">
        <v>192</v>
      </c>
      <c r="AM277" s="27" t="s">
        <v>108</v>
      </c>
      <c r="AN277" s="37">
        <f>MIN(casesCPPM[[#This Row],[Manufacture Date]:[Installation Date]])</f>
        <v>45588.833333333299</v>
      </c>
      <c r="AO277" s="27">
        <f>IF(AND((casesCPPM[[#This Row],[Created On]]-casesCPPM[[#This Row],[Oldest Date]])&gt;90,casesCPPM[[#This Row],[Oldest Date]]&lt;&gt;""),0,casesCPPM[[#This Row],[Quantity]])</f>
        <v>0</v>
      </c>
      <c r="AP277" s="27" t="str">
        <f>IF(casesCPPM[[#This Row],[Brand]]="","",IF(casesCPPM[[#This Row],[Brand]]&lt;&gt;"Falcon",casesCPPM[[#This Row],[Brand]],IF(casesCPPM[[#This Row],[Category]]&lt;&gt;"Dctl",casesCPPM[[#This Row],[Brand]]&amp;" - "&amp;casesCPPM[[#This Row],[Category]],casesCPPM[[#This Row],[Brand]]&amp;" - Closer")))</f>
        <v>Lcn</v>
      </c>
      <c r="AQ27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27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27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7" s="27" t="str">
        <f>TEXT(casesCPPM[[#This Row],[Created On]],"yyyy / mm")</f>
        <v>2026 / 02</v>
      </c>
      <c r="AU277" s="27" t="str">
        <f>casesCPPM[[#This Row],[Interaction Type]]</f>
        <v>Return / Replace / Scrap</v>
      </c>
      <c r="AV27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7" s="27" t="str" cm="1">
        <f t="array" ref="AW277">IF(NOT(ISERROR(FIND("Reader",casesCPPM[[#This Row],[Series4]]))),"Reader",IF(SUMPRODUCT(--ISNUMBER(SEARCH({"card","credential","ibutton"},casesCPPM[[#This Row],[Series4]])))&gt;0,"Card","Unknown"))</f>
        <v>Unknown</v>
      </c>
    </row>
    <row r="278" spans="1:49" hidden="1" x14ac:dyDescent="0.25">
      <c r="A278" s="26">
        <v>46076.547314814801</v>
      </c>
      <c r="B278" s="27" t="s">
        <v>3565</v>
      </c>
      <c r="C278" s="27" t="s">
        <v>87</v>
      </c>
      <c r="D278" s="27" t="s">
        <v>88</v>
      </c>
      <c r="E278" s="27" t="s">
        <v>89</v>
      </c>
      <c r="F278" s="27"/>
      <c r="G278" s="27" t="s">
        <v>168</v>
      </c>
      <c r="H278" s="27" t="s">
        <v>14</v>
      </c>
      <c r="I278" s="27" t="s">
        <v>182</v>
      </c>
      <c r="J278" s="27" t="s">
        <v>1212</v>
      </c>
      <c r="K278" s="27" t="s">
        <v>34</v>
      </c>
      <c r="L278" s="27" t="s">
        <v>3566</v>
      </c>
      <c r="M278" s="27" t="s">
        <v>1021</v>
      </c>
      <c r="N278" s="28" t="s">
        <v>3567</v>
      </c>
      <c r="O278" s="27" t="s">
        <v>3568</v>
      </c>
      <c r="P278" s="27"/>
      <c r="Q278" s="28"/>
      <c r="R278" s="27" t="s">
        <v>14</v>
      </c>
      <c r="S278" s="27" t="s">
        <v>182</v>
      </c>
      <c r="T278" s="27" t="s">
        <v>1212</v>
      </c>
      <c r="U278" s="27" t="s">
        <v>34</v>
      </c>
      <c r="V278" s="27">
        <v>1</v>
      </c>
      <c r="W278" s="27" t="s">
        <v>958</v>
      </c>
      <c r="X278" s="27" t="s">
        <v>1805</v>
      </c>
      <c r="Y278" s="27"/>
      <c r="Z278" s="27" t="s">
        <v>101</v>
      </c>
      <c r="AA278" s="27"/>
      <c r="AB278" s="27" t="s">
        <v>3569</v>
      </c>
      <c r="AC278" s="28" t="s">
        <v>161</v>
      </c>
      <c r="AD278" s="27"/>
      <c r="AE278" s="37"/>
      <c r="AF278" s="37">
        <v>45831.833333333299</v>
      </c>
      <c r="AG278" s="37"/>
      <c r="AH278" s="27"/>
      <c r="AI278" s="27" t="s">
        <v>178</v>
      </c>
      <c r="AJ278" s="27" t="s">
        <v>134</v>
      </c>
      <c r="AK278" s="27" t="s">
        <v>363</v>
      </c>
      <c r="AL278" s="27" t="s">
        <v>192</v>
      </c>
      <c r="AM278" s="27" t="s">
        <v>108</v>
      </c>
      <c r="AN278" s="37">
        <f>MIN(casesCPPM[[#This Row],[Manufacture Date]:[Installation Date]])</f>
        <v>45831.833333333299</v>
      </c>
      <c r="AO278" s="27">
        <f>IF(AND((casesCPPM[[#This Row],[Created On]]-casesCPPM[[#This Row],[Oldest Date]])&gt;90,casesCPPM[[#This Row],[Oldest Date]]&lt;&gt;""),0,casesCPPM[[#This Row],[Quantity]])</f>
        <v>0</v>
      </c>
      <c r="AP278" s="27" t="str">
        <f>IF(casesCPPM[[#This Row],[Brand]]="","",IF(casesCPPM[[#This Row],[Brand]]&lt;&gt;"Falcon",casesCPPM[[#This Row],[Brand]],IF(casesCPPM[[#This Row],[Category]]&lt;&gt;"Dctl",casesCPPM[[#This Row],[Brand]]&amp;" - "&amp;casesCPPM[[#This Row],[Category]],casesCPPM[[#This Row],[Brand]]&amp;" - Closer")))</f>
        <v>Lcn</v>
      </c>
      <c r="AQ27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27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27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8" s="27" t="str">
        <f>TEXT(casesCPPM[[#This Row],[Created On]],"yyyy / mm")</f>
        <v>2026 / 02</v>
      </c>
      <c r="AU278" s="27" t="str">
        <f>casesCPPM[[#This Row],[Interaction Type]]</f>
        <v>Return / Replace / Scrap</v>
      </c>
      <c r="AV27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8" s="27" t="str" cm="1">
        <f t="array" ref="AW278">IF(NOT(ISERROR(FIND("Reader",casesCPPM[[#This Row],[Series4]]))),"Reader",IF(SUMPRODUCT(--ISNUMBER(SEARCH({"card","credential","ibutton"},casesCPPM[[#This Row],[Series4]])))&gt;0,"Card","Unknown"))</f>
        <v>Unknown</v>
      </c>
    </row>
    <row r="279" spans="1:49" hidden="1" x14ac:dyDescent="0.25">
      <c r="A279" s="26">
        <v>46076.5780324074</v>
      </c>
      <c r="B279" s="27" t="s">
        <v>3570</v>
      </c>
      <c r="C279" s="27" t="s">
        <v>87</v>
      </c>
      <c r="D279" s="27" t="s">
        <v>88</v>
      </c>
      <c r="E279" s="27" t="s">
        <v>89</v>
      </c>
      <c r="F279" s="27"/>
      <c r="G279" s="27" t="s">
        <v>90</v>
      </c>
      <c r="H279" s="27" t="s">
        <v>17</v>
      </c>
      <c r="I279" s="27" t="s">
        <v>148</v>
      </c>
      <c r="J279" s="27" t="s">
        <v>800</v>
      </c>
      <c r="K279" s="27" t="s">
        <v>35</v>
      </c>
      <c r="L279" s="27" t="s">
        <v>3571</v>
      </c>
      <c r="M279" s="27" t="s">
        <v>3572</v>
      </c>
      <c r="N279" s="28" t="s">
        <v>3573</v>
      </c>
      <c r="O279" s="27" t="s">
        <v>3574</v>
      </c>
      <c r="P279" s="27" t="s">
        <v>3575</v>
      </c>
      <c r="Q279" s="28"/>
      <c r="R279" s="27" t="s">
        <v>17</v>
      </c>
      <c r="S279" s="27" t="s">
        <v>148</v>
      </c>
      <c r="T279" s="27" t="s">
        <v>800</v>
      </c>
      <c r="U279" s="27" t="s">
        <v>35</v>
      </c>
      <c r="V279" s="27">
        <v>1</v>
      </c>
      <c r="W279" s="27" t="s">
        <v>266</v>
      </c>
      <c r="X279" s="27" t="s">
        <v>175</v>
      </c>
      <c r="Y279" s="27" t="s">
        <v>267</v>
      </c>
      <c r="Z279" s="27" t="s">
        <v>101</v>
      </c>
      <c r="AA279" s="27"/>
      <c r="AB279" s="27"/>
      <c r="AC279" s="28" t="s">
        <v>802</v>
      </c>
      <c r="AD279" s="27"/>
      <c r="AE279" s="37"/>
      <c r="AF279" s="37">
        <v>45907.833333333299</v>
      </c>
      <c r="AG279" s="37"/>
      <c r="AH279" s="27"/>
      <c r="AI279" s="27" t="s">
        <v>104</v>
      </c>
      <c r="AJ279" s="27" t="s">
        <v>105</v>
      </c>
      <c r="AK279" s="27" t="s">
        <v>578</v>
      </c>
      <c r="AL279" s="27" t="s">
        <v>578</v>
      </c>
      <c r="AM279" s="27" t="s">
        <v>108</v>
      </c>
      <c r="AN279" s="37">
        <f>MIN(casesCPPM[[#This Row],[Manufacture Date]:[Installation Date]])</f>
        <v>45907.833333333299</v>
      </c>
      <c r="AO279" s="27">
        <f>IF(AND((casesCPPM[[#This Row],[Created On]]-casesCPPM[[#This Row],[Oldest Date]])&gt;90,casesCPPM[[#This Row],[Oldest Date]]&lt;&gt;""),0,casesCPPM[[#This Row],[Quantity]])</f>
        <v>0</v>
      </c>
      <c r="AP279" s="27" t="str">
        <f>IF(casesCPPM[[#This Row],[Brand]]="","",IF(casesCPPM[[#This Row],[Brand]]&lt;&gt;"Falcon",casesCPPM[[#This Row],[Brand]],IF(casesCPPM[[#This Row],[Category]]&lt;&gt;"Dctl",casesCPPM[[#This Row],[Brand]]&amp;" - "&amp;casesCPPM[[#This Row],[Category]],casesCPPM[[#This Row],[Brand]]&amp;" - Closer")))</f>
        <v>Schlage Commercial</v>
      </c>
      <c r="AQ27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7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7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279" s="27" t="str">
        <f>TEXT(casesCPPM[[#This Row],[Created On]],"yyyy / mm")</f>
        <v>2026 / 02</v>
      </c>
      <c r="AU279" s="27" t="str">
        <f>casesCPPM[[#This Row],[Interaction Type]]</f>
        <v>Return / Replace / Scrap</v>
      </c>
      <c r="AV27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9" s="27" t="str" cm="1">
        <f t="array" ref="AW279">IF(NOT(ISERROR(FIND("Reader",casesCPPM[[#This Row],[Series4]]))),"Reader",IF(SUMPRODUCT(--ISNUMBER(SEARCH({"card","credential","ibutton"},casesCPPM[[#This Row],[Series4]])))&gt;0,"Card","Unknown"))</f>
        <v>Unknown</v>
      </c>
    </row>
    <row r="280" spans="1:49" hidden="1" x14ac:dyDescent="0.25">
      <c r="A280" s="26">
        <v>46077.344942129603</v>
      </c>
      <c r="B280" s="27" t="s">
        <v>3588</v>
      </c>
      <c r="C280" s="27" t="s">
        <v>87</v>
      </c>
      <c r="D280" s="27" t="s">
        <v>88</v>
      </c>
      <c r="E280" s="27" t="s">
        <v>110</v>
      </c>
      <c r="F280" s="27"/>
      <c r="G280" s="27"/>
      <c r="H280" s="27" t="s">
        <v>12</v>
      </c>
      <c r="I280" s="27" t="s">
        <v>111</v>
      </c>
      <c r="J280" s="27" t="s">
        <v>350</v>
      </c>
      <c r="K280" s="27" t="s">
        <v>33</v>
      </c>
      <c r="L280" s="27" t="s">
        <v>3589</v>
      </c>
      <c r="M280" s="27" t="s">
        <v>1235</v>
      </c>
      <c r="N280" s="28" t="s">
        <v>3590</v>
      </c>
      <c r="O280" s="27" t="s">
        <v>3591</v>
      </c>
      <c r="P280" s="27" t="s">
        <v>3592</v>
      </c>
      <c r="Q280" s="28">
        <v>1</v>
      </c>
      <c r="R280" s="27" t="s">
        <v>12</v>
      </c>
      <c r="S280" s="27" t="s">
        <v>111</v>
      </c>
      <c r="T280" s="27" t="s">
        <v>350</v>
      </c>
      <c r="U280" s="27" t="s">
        <v>33</v>
      </c>
      <c r="V280" s="27">
        <v>13</v>
      </c>
      <c r="W280" s="27" t="s">
        <v>119</v>
      </c>
      <c r="X280" s="27" t="s">
        <v>570</v>
      </c>
      <c r="Y280" s="27"/>
      <c r="Z280" s="27" t="s">
        <v>101</v>
      </c>
      <c r="AA280" s="27"/>
      <c r="AB280" s="27" t="s">
        <v>3593</v>
      </c>
      <c r="AC280" s="28"/>
      <c r="AD280" s="27"/>
      <c r="AE280" s="37"/>
      <c r="AF280" s="37">
        <v>45917.833333333299</v>
      </c>
      <c r="AG280" s="37"/>
      <c r="AH280" s="27"/>
      <c r="AI280" s="27" t="s">
        <v>104</v>
      </c>
      <c r="AJ280" s="27" t="s">
        <v>105</v>
      </c>
      <c r="AK280" s="27" t="s">
        <v>106</v>
      </c>
      <c r="AL280" s="27" t="s">
        <v>122</v>
      </c>
      <c r="AM280" s="27" t="s">
        <v>108</v>
      </c>
      <c r="AN280" s="37">
        <f>MIN(casesCPPM[[#This Row],[Manufacture Date]:[Installation Date]])</f>
        <v>45917.833333333299</v>
      </c>
      <c r="AO280" s="27">
        <f>IF(AND((casesCPPM[[#This Row],[Created On]]-casesCPPM[[#This Row],[Oldest Date]])&gt;90,casesCPPM[[#This Row],[Oldest Date]]&lt;&gt;""),0,casesCPPM[[#This Row],[Quantity]])</f>
        <v>0</v>
      </c>
      <c r="AP280" s="27" t="str">
        <f>IF(casesCPPM[[#This Row],[Brand]]="","",IF(casesCPPM[[#This Row],[Brand]]&lt;&gt;"Falcon",casesCPPM[[#This Row],[Brand]],IF(casesCPPM[[#This Row],[Category]]&lt;&gt;"Dctl",casesCPPM[[#This Row],[Brand]]&amp;" - "&amp;casesCPPM[[#This Row],[Category]],casesCPPM[[#This Row],[Brand]]&amp;" - Closer")))</f>
        <v>Ives / Gj Commercial</v>
      </c>
      <c r="AQ28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8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28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0" s="27" t="str">
        <f>TEXT(casesCPPM[[#This Row],[Created On]],"yyyy / mm")</f>
        <v>2026 / 02</v>
      </c>
      <c r="AU280" s="27" t="str">
        <f>casesCPPM[[#This Row],[Interaction Type]]</f>
        <v>Return / Replace / Scrap</v>
      </c>
      <c r="AV28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0" s="27" t="str" cm="1">
        <f t="array" ref="AW280">IF(NOT(ISERROR(FIND("Reader",casesCPPM[[#This Row],[Series4]]))),"Reader",IF(SUMPRODUCT(--ISNUMBER(SEARCH({"card","credential","ibutton"},casesCPPM[[#This Row],[Series4]])))&gt;0,"Card","Unknown"))</f>
        <v>Unknown</v>
      </c>
    </row>
    <row r="281" spans="1:49" hidden="1" x14ac:dyDescent="0.25">
      <c r="A281" s="26">
        <v>46077.365011574097</v>
      </c>
      <c r="B281" s="27" t="s">
        <v>3594</v>
      </c>
      <c r="C281" s="27" t="s">
        <v>87</v>
      </c>
      <c r="D281" s="27" t="s">
        <v>88</v>
      </c>
      <c r="E281" s="27" t="s">
        <v>110</v>
      </c>
      <c r="F281" s="27"/>
      <c r="G281" s="27"/>
      <c r="H281" s="27" t="s">
        <v>14</v>
      </c>
      <c r="I281" s="27" t="s">
        <v>182</v>
      </c>
      <c r="J281" s="27" t="s">
        <v>1402</v>
      </c>
      <c r="K281" s="27" t="s">
        <v>34</v>
      </c>
      <c r="L281" s="27" t="s">
        <v>3595</v>
      </c>
      <c r="M281" s="27" t="s">
        <v>2100</v>
      </c>
      <c r="N281" s="28" t="s">
        <v>3596</v>
      </c>
      <c r="O281" s="27" t="s">
        <v>3597</v>
      </c>
      <c r="P281" s="27" t="s">
        <v>3598</v>
      </c>
      <c r="Q281" s="28">
        <v>3</v>
      </c>
      <c r="R281" s="27" t="s">
        <v>14</v>
      </c>
      <c r="S281" s="27" t="s">
        <v>182</v>
      </c>
      <c r="T281" s="27" t="s">
        <v>1402</v>
      </c>
      <c r="U281" s="27" t="s">
        <v>34</v>
      </c>
      <c r="V281" s="27">
        <v>1</v>
      </c>
      <c r="W281" s="27" t="s">
        <v>119</v>
      </c>
      <c r="X281" s="27" t="s">
        <v>120</v>
      </c>
      <c r="Y281" s="27"/>
      <c r="Z281" s="27" t="s">
        <v>101</v>
      </c>
      <c r="AA281" s="27"/>
      <c r="AB281" s="27" t="s">
        <v>3599</v>
      </c>
      <c r="AC281" s="28" t="s">
        <v>1515</v>
      </c>
      <c r="AD281" s="27"/>
      <c r="AE281" s="37"/>
      <c r="AF281" s="37">
        <v>46061.791666666701</v>
      </c>
      <c r="AG281" s="37"/>
      <c r="AH281" s="27"/>
      <c r="AI281" s="27" t="s">
        <v>104</v>
      </c>
      <c r="AJ281" s="27" t="s">
        <v>105</v>
      </c>
      <c r="AK281" s="27" t="s">
        <v>1516</v>
      </c>
      <c r="AL281" s="27" t="s">
        <v>1196</v>
      </c>
      <c r="AM281" s="27" t="s">
        <v>108</v>
      </c>
      <c r="AN281" s="37">
        <f>MIN(casesCPPM[[#This Row],[Manufacture Date]:[Installation Date]])</f>
        <v>46061.791666666701</v>
      </c>
      <c r="AO281" s="27">
        <f>IF(AND((casesCPPM[[#This Row],[Created On]]-casesCPPM[[#This Row],[Oldest Date]])&gt;90,casesCPPM[[#This Row],[Oldest Date]]&lt;&gt;""),0,casesCPPM[[#This Row],[Quantity]])</f>
        <v>1</v>
      </c>
      <c r="AP281" s="27" t="str">
        <f>IF(casesCPPM[[#This Row],[Brand]]="","",IF(casesCPPM[[#This Row],[Brand]]&lt;&gt;"Falcon",casesCPPM[[#This Row],[Brand]],IF(casesCPPM[[#This Row],[Category]]&lt;&gt;"Dctl",casesCPPM[[#This Row],[Brand]]&amp;" - "&amp;casesCPPM[[#This Row],[Category]],casesCPPM[[#This Row],[Brand]]&amp;" - Closer")))</f>
        <v>Lcn</v>
      </c>
      <c r="AQ28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8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28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1" s="27" t="str">
        <f>TEXT(casesCPPM[[#This Row],[Created On]],"yyyy / mm")</f>
        <v>2026 / 02</v>
      </c>
      <c r="AU281" s="27" t="str">
        <f>casesCPPM[[#This Row],[Interaction Type]]</f>
        <v>Return / Replace / Scrap</v>
      </c>
      <c r="AV28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1" s="27" t="str" cm="1">
        <f t="array" ref="AW281">IF(NOT(ISERROR(FIND("Reader",casesCPPM[[#This Row],[Series4]]))),"Reader",IF(SUMPRODUCT(--ISNUMBER(SEARCH({"card","credential","ibutton"},casesCPPM[[#This Row],[Series4]])))&gt;0,"Card","Unknown"))</f>
        <v>Unknown</v>
      </c>
    </row>
    <row r="282" spans="1:49" hidden="1" x14ac:dyDescent="0.25">
      <c r="A282" s="26">
        <v>46077.3815046296</v>
      </c>
      <c r="B282" s="27" t="s">
        <v>3600</v>
      </c>
      <c r="C282" s="27" t="s">
        <v>87</v>
      </c>
      <c r="D282" s="27" t="s">
        <v>88</v>
      </c>
      <c r="E282" s="27" t="s">
        <v>89</v>
      </c>
      <c r="F282" s="27"/>
      <c r="G282" s="27" t="s">
        <v>168</v>
      </c>
      <c r="H282" s="27" t="s">
        <v>14</v>
      </c>
      <c r="I282" s="27" t="s">
        <v>182</v>
      </c>
      <c r="J282" s="27" t="s">
        <v>953</v>
      </c>
      <c r="K282" s="27" t="s">
        <v>34</v>
      </c>
      <c r="L282" s="27" t="s">
        <v>3601</v>
      </c>
      <c r="M282" s="27" t="s">
        <v>3602</v>
      </c>
      <c r="N282" s="28" t="s">
        <v>3603</v>
      </c>
      <c r="O282" s="27" t="s">
        <v>3604</v>
      </c>
      <c r="P282" s="27" t="s">
        <v>3603</v>
      </c>
      <c r="Q282" s="28">
        <v>1</v>
      </c>
      <c r="R282" s="27" t="s">
        <v>14</v>
      </c>
      <c r="S282" s="27" t="s">
        <v>182</v>
      </c>
      <c r="T282" s="27" t="s">
        <v>953</v>
      </c>
      <c r="U282" s="27" t="s">
        <v>34</v>
      </c>
      <c r="V282" s="27">
        <v>1</v>
      </c>
      <c r="W282" s="27" t="s">
        <v>958</v>
      </c>
      <c r="X282" s="27" t="s">
        <v>3558</v>
      </c>
      <c r="Y282" s="27"/>
      <c r="Z282" s="27" t="s">
        <v>101</v>
      </c>
      <c r="AA282" s="27"/>
      <c r="AB282" s="27" t="s">
        <v>3605</v>
      </c>
      <c r="AC282" s="28" t="s">
        <v>190</v>
      </c>
      <c r="AD282" s="27"/>
      <c r="AE282" s="37"/>
      <c r="AF282" s="37">
        <v>44481.833333333299</v>
      </c>
      <c r="AG282" s="37"/>
      <c r="AH282" s="27"/>
      <c r="AI282" s="27" t="s">
        <v>104</v>
      </c>
      <c r="AJ282" s="27" t="s">
        <v>105</v>
      </c>
      <c r="AK282" s="27" t="s">
        <v>1516</v>
      </c>
      <c r="AL282" s="27" t="s">
        <v>192</v>
      </c>
      <c r="AM282" s="27" t="s">
        <v>108</v>
      </c>
      <c r="AN282" s="37">
        <f>MIN(casesCPPM[[#This Row],[Manufacture Date]:[Installation Date]])</f>
        <v>44481.833333333299</v>
      </c>
      <c r="AO282" s="27">
        <f>IF(AND((casesCPPM[[#This Row],[Created On]]-casesCPPM[[#This Row],[Oldest Date]])&gt;90,casesCPPM[[#This Row],[Oldest Date]]&lt;&gt;""),0,casesCPPM[[#This Row],[Quantity]])</f>
        <v>0</v>
      </c>
      <c r="AP282" s="27" t="str">
        <f>IF(casesCPPM[[#This Row],[Brand]]="","",IF(casesCPPM[[#This Row],[Brand]]&lt;&gt;"Falcon",casesCPPM[[#This Row],[Brand]],IF(casesCPPM[[#This Row],[Category]]&lt;&gt;"Dctl",casesCPPM[[#This Row],[Brand]]&amp;" - "&amp;casesCPPM[[#This Row],[Category]],casesCPPM[[#This Row],[Brand]]&amp;" - Closer")))</f>
        <v>Lcn</v>
      </c>
      <c r="AQ28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28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Adjustment Ports</v>
      </c>
      <c r="AS28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2" s="27" t="str">
        <f>TEXT(casesCPPM[[#This Row],[Created On]],"yyyy / mm")</f>
        <v>2026 / 02</v>
      </c>
      <c r="AU282" s="27" t="str">
        <f>casesCPPM[[#This Row],[Interaction Type]]</f>
        <v>Return / Replace / Scrap</v>
      </c>
      <c r="AV28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2" s="27" t="str" cm="1">
        <f t="array" ref="AW282">IF(NOT(ISERROR(FIND("Reader",casesCPPM[[#This Row],[Series4]]))),"Reader",IF(SUMPRODUCT(--ISNUMBER(SEARCH({"card","credential","ibutton"},casesCPPM[[#This Row],[Series4]])))&gt;0,"Card","Unknown"))</f>
        <v>Unknown</v>
      </c>
    </row>
    <row r="283" spans="1:49" hidden="1" x14ac:dyDescent="0.25">
      <c r="A283" s="26">
        <v>46077.440520833297</v>
      </c>
      <c r="B283" s="27" t="s">
        <v>3606</v>
      </c>
      <c r="C283" s="27" t="s">
        <v>87</v>
      </c>
      <c r="D283" s="27" t="s">
        <v>88</v>
      </c>
      <c r="E283" s="27" t="s">
        <v>89</v>
      </c>
      <c r="F283" s="27"/>
      <c r="G283" s="27" t="s">
        <v>90</v>
      </c>
      <c r="H283" s="27" t="s">
        <v>720</v>
      </c>
      <c r="I283" s="27" t="s">
        <v>148</v>
      </c>
      <c r="J283" s="27" t="s">
        <v>161</v>
      </c>
      <c r="K283" s="27" t="s">
        <v>31</v>
      </c>
      <c r="L283" s="27" t="s">
        <v>3607</v>
      </c>
      <c r="M283" s="27" t="s">
        <v>1495</v>
      </c>
      <c r="N283" s="28" t="s">
        <v>3608</v>
      </c>
      <c r="O283" s="27" t="s">
        <v>3609</v>
      </c>
      <c r="P283" s="27" t="s">
        <v>3610</v>
      </c>
      <c r="Q283" s="28">
        <v>1</v>
      </c>
      <c r="R283" s="27" t="s">
        <v>720</v>
      </c>
      <c r="S283" s="27" t="s">
        <v>148</v>
      </c>
      <c r="T283" s="27" t="s">
        <v>161</v>
      </c>
      <c r="U283" s="27" t="s">
        <v>31</v>
      </c>
      <c r="V283" s="27">
        <v>10</v>
      </c>
      <c r="W283" s="27" t="s">
        <v>98</v>
      </c>
      <c r="X283" s="27" t="s">
        <v>317</v>
      </c>
      <c r="Y283" s="27"/>
      <c r="Z283" s="27" t="s">
        <v>101</v>
      </c>
      <c r="AA283" s="27"/>
      <c r="AB283" s="27" t="s">
        <v>3611</v>
      </c>
      <c r="AC283" s="28" t="s">
        <v>3612</v>
      </c>
      <c r="AD283" s="27" t="s">
        <v>3613</v>
      </c>
      <c r="AE283" s="37"/>
      <c r="AF283" s="37">
        <v>46041.791666666701</v>
      </c>
      <c r="AG283" s="37"/>
      <c r="AH283" s="27"/>
      <c r="AI283" s="27" t="s">
        <v>178</v>
      </c>
      <c r="AJ283" s="27" t="s">
        <v>134</v>
      </c>
      <c r="AK283" s="27" t="s">
        <v>1931</v>
      </c>
      <c r="AL283" s="27" t="s">
        <v>180</v>
      </c>
      <c r="AM283" s="27" t="s">
        <v>108</v>
      </c>
      <c r="AN283" s="37">
        <f>MIN(casesCPPM[[#This Row],[Manufacture Date]:[Installation Date]])</f>
        <v>46041.791666666701</v>
      </c>
      <c r="AO283" s="27">
        <f>IF(AND((casesCPPM[[#This Row],[Created On]]-casesCPPM[[#This Row],[Oldest Date]])&gt;90,casesCPPM[[#This Row],[Oldest Date]]&lt;&gt;""),0,casesCPPM[[#This Row],[Quantity]])</f>
        <v>10</v>
      </c>
      <c r="AP283" s="27" t="str">
        <f>IF(casesCPPM[[#This Row],[Brand]]="","",IF(casesCPPM[[#This Row],[Brand]]&lt;&gt;"Falcon",casesCPPM[[#This Row],[Brand]],IF(casesCPPM[[#This Row],[Category]]&lt;&gt;"Dctl",casesCPPM[[#This Row],[Brand]]&amp;" - "&amp;casesCPPM[[#This Row],[Category]],casesCPPM[[#This Row],[Brand]]&amp;" - Closer")))</f>
        <v>Falcon - Lock</v>
      </c>
      <c r="AQ28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8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28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3" s="27" t="str">
        <f>TEXT(casesCPPM[[#This Row],[Created On]],"yyyy / mm")</f>
        <v>2026 / 02</v>
      </c>
      <c r="AU283" s="27" t="str">
        <f>casesCPPM[[#This Row],[Interaction Type]]</f>
        <v>Return / Replace / Scrap</v>
      </c>
      <c r="AV28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3" s="27" t="str" cm="1">
        <f t="array" ref="AW283">IF(NOT(ISERROR(FIND("Reader",casesCPPM[[#This Row],[Series4]]))),"Reader",IF(SUMPRODUCT(--ISNUMBER(SEARCH({"card","credential","ibutton"},casesCPPM[[#This Row],[Series4]])))&gt;0,"Card","Unknown"))</f>
        <v>Unknown</v>
      </c>
    </row>
    <row r="284" spans="1:49" hidden="1" x14ac:dyDescent="0.25">
      <c r="A284" s="26">
        <v>46077.577372685198</v>
      </c>
      <c r="B284" s="27" t="s">
        <v>3619</v>
      </c>
      <c r="C284" s="27" t="s">
        <v>87</v>
      </c>
      <c r="D284" s="27" t="s">
        <v>88</v>
      </c>
      <c r="E284" s="27" t="s">
        <v>110</v>
      </c>
      <c r="F284" s="27"/>
      <c r="G284" s="27"/>
      <c r="H284" s="27" t="s">
        <v>16</v>
      </c>
      <c r="I284" s="27" t="s">
        <v>469</v>
      </c>
      <c r="J284" s="27" t="s">
        <v>469</v>
      </c>
      <c r="K284" s="27" t="s">
        <v>288</v>
      </c>
      <c r="L284" s="27" t="s">
        <v>3620</v>
      </c>
      <c r="M284" s="27" t="s">
        <v>3219</v>
      </c>
      <c r="N284" s="28" t="s">
        <v>3220</v>
      </c>
      <c r="O284" s="27" t="s">
        <v>3221</v>
      </c>
      <c r="P284" s="27" t="s">
        <v>3222</v>
      </c>
      <c r="Q284" s="28">
        <v>1</v>
      </c>
      <c r="R284" s="27" t="s">
        <v>16</v>
      </c>
      <c r="S284" s="27" t="s">
        <v>469</v>
      </c>
      <c r="T284" s="27" t="s">
        <v>469</v>
      </c>
      <c r="U284" s="27" t="s">
        <v>288</v>
      </c>
      <c r="V284" s="27">
        <v>5</v>
      </c>
      <c r="W284" s="27" t="s">
        <v>119</v>
      </c>
      <c r="X284" s="27" t="s">
        <v>570</v>
      </c>
      <c r="Y284" s="27"/>
      <c r="Z284" s="27" t="s">
        <v>101</v>
      </c>
      <c r="AA284" s="27"/>
      <c r="AB284" s="27" t="s">
        <v>3223</v>
      </c>
      <c r="AC284" s="28" t="s">
        <v>3621</v>
      </c>
      <c r="AD284" s="27"/>
      <c r="AE284" s="37">
        <v>46065.041666666701</v>
      </c>
      <c r="AF284" s="37"/>
      <c r="AG284" s="37"/>
      <c r="AH284" s="27"/>
      <c r="AI284" s="27" t="s">
        <v>104</v>
      </c>
      <c r="AJ284" s="27" t="s">
        <v>105</v>
      </c>
      <c r="AK284" s="27" t="s">
        <v>1105</v>
      </c>
      <c r="AL284" s="27" t="s">
        <v>1105</v>
      </c>
      <c r="AM284" s="27" t="s">
        <v>108</v>
      </c>
      <c r="AN284" s="37">
        <f>MIN(casesCPPM[[#This Row],[Manufacture Date]:[Installation Date]])</f>
        <v>46065.041666666701</v>
      </c>
      <c r="AO284" s="27">
        <f>IF(AND((casesCPPM[[#This Row],[Created On]]-casesCPPM[[#This Row],[Oldest Date]])&gt;90,casesCPPM[[#This Row],[Oldest Date]]&lt;&gt;""),0,casesCPPM[[#This Row],[Quantity]])</f>
        <v>5</v>
      </c>
      <c r="AP284" s="27" t="str">
        <f>IF(casesCPPM[[#This Row],[Brand]]="","",IF(casesCPPM[[#This Row],[Brand]]&lt;&gt;"Falcon",casesCPPM[[#This Row],[Brand]],IF(casesCPPM[[#This Row],[Category]]&lt;&gt;"Dctl",casesCPPM[[#This Row],[Brand]]&amp;" - "&amp;casesCPPM[[#This Row],[Category]],casesCPPM[[#This Row],[Brand]]&amp;" - Closer")))</f>
        <v>Proexpress</v>
      </c>
      <c r="AQ28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8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28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4" s="27" t="str">
        <f>TEXT(casesCPPM[[#This Row],[Created On]],"yyyy / mm")</f>
        <v>2026 / 02</v>
      </c>
      <c r="AU284" s="27" t="str">
        <f>casesCPPM[[#This Row],[Interaction Type]]</f>
        <v>Return / Replace / Scrap</v>
      </c>
      <c r="AV28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4" s="27" t="str" cm="1">
        <f t="array" ref="AW284">IF(NOT(ISERROR(FIND("Reader",casesCPPM[[#This Row],[Series4]]))),"Reader",IF(SUMPRODUCT(--ISNUMBER(SEARCH({"card","credential","ibutton"},casesCPPM[[#This Row],[Series4]])))&gt;0,"Card","Unknown"))</f>
        <v>Unknown</v>
      </c>
    </row>
    <row r="285" spans="1:49" hidden="1" x14ac:dyDescent="0.25">
      <c r="A285" s="26">
        <v>46077.681817129604</v>
      </c>
      <c r="B285" s="27" t="s">
        <v>3622</v>
      </c>
      <c r="C285" s="27" t="s">
        <v>87</v>
      </c>
      <c r="D285" s="27" t="s">
        <v>88</v>
      </c>
      <c r="E285" s="27" t="s">
        <v>62</v>
      </c>
      <c r="F285" s="27"/>
      <c r="G285" s="27"/>
      <c r="H285" s="27" t="s">
        <v>720</v>
      </c>
      <c r="I285" s="27" t="s">
        <v>148</v>
      </c>
      <c r="J285" s="27" t="s">
        <v>636</v>
      </c>
      <c r="K285" s="27" t="s">
        <v>31</v>
      </c>
      <c r="L285" s="27" t="s">
        <v>3623</v>
      </c>
      <c r="M285" s="27" t="s">
        <v>3624</v>
      </c>
      <c r="N285" s="28" t="s">
        <v>3625</v>
      </c>
      <c r="O285" s="27" t="s">
        <v>3626</v>
      </c>
      <c r="P285" s="27" t="s">
        <v>3627</v>
      </c>
      <c r="Q285" s="28">
        <v>1</v>
      </c>
      <c r="R285" s="27" t="s">
        <v>17</v>
      </c>
      <c r="S285" s="27" t="s">
        <v>148</v>
      </c>
      <c r="T285" s="27" t="s">
        <v>636</v>
      </c>
      <c r="U285" s="27" t="s">
        <v>35</v>
      </c>
      <c r="V285" s="27">
        <v>10</v>
      </c>
      <c r="W285" s="27" t="s">
        <v>346</v>
      </c>
      <c r="X285" s="27" t="s">
        <v>347</v>
      </c>
      <c r="Y285" s="27"/>
      <c r="Z285" s="27" t="s">
        <v>285</v>
      </c>
      <c r="AA285" s="27"/>
      <c r="AB285" s="27" t="s">
        <v>2224</v>
      </c>
      <c r="AC285" s="28"/>
      <c r="AD285" s="27"/>
      <c r="AE285" s="37"/>
      <c r="AF285" s="37">
        <v>46070.791666666701</v>
      </c>
      <c r="AG285" s="37"/>
      <c r="AH285" s="27"/>
      <c r="AI285" s="27" t="s">
        <v>104</v>
      </c>
      <c r="AJ285" s="27" t="s">
        <v>134</v>
      </c>
      <c r="AK285" s="27" t="s">
        <v>106</v>
      </c>
      <c r="AL285" s="27" t="s">
        <v>803</v>
      </c>
      <c r="AM285" s="27" t="s">
        <v>108</v>
      </c>
      <c r="AN285" s="37">
        <f>MIN(casesCPPM[[#This Row],[Manufacture Date]:[Installation Date]])</f>
        <v>46070.791666666701</v>
      </c>
      <c r="AO285" s="27">
        <f>IF(AND((casesCPPM[[#This Row],[Created On]]-casesCPPM[[#This Row],[Oldest Date]])&gt;90,casesCPPM[[#This Row],[Oldest Date]]&lt;&gt;""),0,casesCPPM[[#This Row],[Quantity]])</f>
        <v>10</v>
      </c>
      <c r="AP285" s="27" t="str">
        <f>IF(casesCPPM[[#This Row],[Brand]]="","",IF(casesCPPM[[#This Row],[Brand]]&lt;&gt;"Falcon",casesCPPM[[#This Row],[Brand]],IF(casesCPPM[[#This Row],[Category]]&lt;&gt;"Dctl",casesCPPM[[#This Row],[Brand]]&amp;" - "&amp;casesCPPM[[#This Row],[Category]],casesCPPM[[#This Row],[Brand]]&amp;" - Closer")))</f>
        <v>Falcon - Lock</v>
      </c>
      <c r="AQ28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28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28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5" s="27" t="str">
        <f>TEXT(casesCPPM[[#This Row],[Created On]],"yyyy / mm")</f>
        <v>2026 / 02</v>
      </c>
      <c r="AU285" s="27" t="str">
        <f>casesCPPM[[#This Row],[Interaction Type]]</f>
        <v>Return / Replace / Scrap</v>
      </c>
      <c r="AV28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5" s="27" t="str" cm="1">
        <f t="array" ref="AW285">IF(NOT(ISERROR(FIND("Reader",casesCPPM[[#This Row],[Series4]]))),"Reader",IF(SUMPRODUCT(--ISNUMBER(SEARCH({"card","credential","ibutton"},casesCPPM[[#This Row],[Series4]])))&gt;0,"Card","Unknown"))</f>
        <v>Unknown</v>
      </c>
    </row>
    <row r="286" spans="1:49" hidden="1" x14ac:dyDescent="0.25">
      <c r="A286" s="26">
        <v>46078.481388888897</v>
      </c>
      <c r="B286" s="27" t="s">
        <v>3633</v>
      </c>
      <c r="C286" s="27" t="s">
        <v>87</v>
      </c>
      <c r="D286" s="27" t="s">
        <v>88</v>
      </c>
      <c r="E286" s="27" t="s">
        <v>110</v>
      </c>
      <c r="F286" s="27"/>
      <c r="G286" s="27"/>
      <c r="H286" s="27" t="s">
        <v>14</v>
      </c>
      <c r="I286" s="27" t="s">
        <v>182</v>
      </c>
      <c r="J286" s="27" t="s">
        <v>946</v>
      </c>
      <c r="K286" s="27" t="s">
        <v>34</v>
      </c>
      <c r="L286" s="27" t="s">
        <v>3634</v>
      </c>
      <c r="M286" s="27" t="s">
        <v>3635</v>
      </c>
      <c r="N286" s="28" t="s">
        <v>3636</v>
      </c>
      <c r="O286" s="27" t="s">
        <v>3637</v>
      </c>
      <c r="P286" s="27"/>
      <c r="Q286" s="28">
        <v>4</v>
      </c>
      <c r="R286" s="27" t="s">
        <v>14</v>
      </c>
      <c r="S286" s="27" t="s">
        <v>182</v>
      </c>
      <c r="T286" s="27" t="s">
        <v>946</v>
      </c>
      <c r="U286" s="27" t="s">
        <v>34</v>
      </c>
      <c r="V286" s="27">
        <v>1</v>
      </c>
      <c r="W286" s="27" t="s">
        <v>119</v>
      </c>
      <c r="X286" s="27" t="s">
        <v>570</v>
      </c>
      <c r="Y286" s="27"/>
      <c r="Z286" s="27" t="s">
        <v>101</v>
      </c>
      <c r="AA286" s="27"/>
      <c r="AB286" s="27" t="s">
        <v>3638</v>
      </c>
      <c r="AC286" s="28" t="s">
        <v>1515</v>
      </c>
      <c r="AD286" s="27"/>
      <c r="AE286" s="37"/>
      <c r="AF286" s="37">
        <v>45942.833333333299</v>
      </c>
      <c r="AG286" s="37"/>
      <c r="AH286" s="27"/>
      <c r="AI286" s="27" t="s">
        <v>104</v>
      </c>
      <c r="AJ286" s="27" t="s">
        <v>105</v>
      </c>
      <c r="AK286" s="27" t="s">
        <v>1516</v>
      </c>
      <c r="AL286" s="27" t="s">
        <v>192</v>
      </c>
      <c r="AM286" s="27" t="s">
        <v>108</v>
      </c>
      <c r="AN286" s="37">
        <f>MIN(casesCPPM[[#This Row],[Manufacture Date]:[Installation Date]])</f>
        <v>45942.833333333299</v>
      </c>
      <c r="AO286" s="27">
        <f>IF(AND((casesCPPM[[#This Row],[Created On]]-casesCPPM[[#This Row],[Oldest Date]])&gt;90,casesCPPM[[#This Row],[Oldest Date]]&lt;&gt;""),0,casesCPPM[[#This Row],[Quantity]])</f>
        <v>0</v>
      </c>
      <c r="AP286" s="27" t="str">
        <f>IF(casesCPPM[[#This Row],[Brand]]="","",IF(casesCPPM[[#This Row],[Brand]]&lt;&gt;"Falcon",casesCPPM[[#This Row],[Brand]],IF(casesCPPM[[#This Row],[Category]]&lt;&gt;"Dctl",casesCPPM[[#This Row],[Brand]]&amp;" - "&amp;casesCPPM[[#This Row],[Category]],casesCPPM[[#This Row],[Brand]]&amp;" - Closer")))</f>
        <v>Lcn</v>
      </c>
      <c r="AQ28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8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28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6" s="27" t="str">
        <f>TEXT(casesCPPM[[#This Row],[Created On]],"yyyy / mm")</f>
        <v>2026 / 02</v>
      </c>
      <c r="AU286" s="27" t="str">
        <f>casesCPPM[[#This Row],[Interaction Type]]</f>
        <v>Return / Replace / Scrap</v>
      </c>
      <c r="AV28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6" s="27" t="str" cm="1">
        <f t="array" ref="AW286">IF(NOT(ISERROR(FIND("Reader",casesCPPM[[#This Row],[Series4]]))),"Reader",IF(SUMPRODUCT(--ISNUMBER(SEARCH({"card","credential","ibutton"},casesCPPM[[#This Row],[Series4]])))&gt;0,"Card","Unknown"))</f>
        <v>Unknown</v>
      </c>
    </row>
    <row r="287" spans="1:49" hidden="1" x14ac:dyDescent="0.25">
      <c r="A287" s="26">
        <v>46078.483194444401</v>
      </c>
      <c r="B287" s="27" t="s">
        <v>3639</v>
      </c>
      <c r="C287" s="27" t="s">
        <v>87</v>
      </c>
      <c r="D287" s="27" t="s">
        <v>88</v>
      </c>
      <c r="E287" s="27" t="s">
        <v>62</v>
      </c>
      <c r="F287" s="27"/>
      <c r="G287" s="27"/>
      <c r="H287" s="27" t="s">
        <v>286</v>
      </c>
      <c r="I287" s="27" t="s">
        <v>148</v>
      </c>
      <c r="J287" s="27" t="s">
        <v>2020</v>
      </c>
      <c r="K287" s="27" t="s">
        <v>288</v>
      </c>
      <c r="L287" s="27" t="s">
        <v>3640</v>
      </c>
      <c r="M287" s="27" t="s">
        <v>2382</v>
      </c>
      <c r="N287" s="28" t="s">
        <v>3641</v>
      </c>
      <c r="O287" s="27" t="s">
        <v>3642</v>
      </c>
      <c r="P287" s="27" t="s">
        <v>3643</v>
      </c>
      <c r="Q287" s="28"/>
      <c r="R287" s="27" t="s">
        <v>286</v>
      </c>
      <c r="S287" s="27" t="s">
        <v>148</v>
      </c>
      <c r="T287" s="27" t="s">
        <v>2020</v>
      </c>
      <c r="U287" s="27" t="s">
        <v>288</v>
      </c>
      <c r="V287" s="27">
        <v>1</v>
      </c>
      <c r="W287" s="27" t="s">
        <v>346</v>
      </c>
      <c r="X287" s="27" t="s">
        <v>347</v>
      </c>
      <c r="Y287" s="27"/>
      <c r="Z287" s="27" t="s">
        <v>285</v>
      </c>
      <c r="AA287" s="27"/>
      <c r="AB287" s="27"/>
      <c r="AC287" s="28"/>
      <c r="AD287" s="27"/>
      <c r="AE287" s="37"/>
      <c r="AF287" s="37">
        <v>45977.791666666701</v>
      </c>
      <c r="AG287" s="37"/>
      <c r="AH287" s="27"/>
      <c r="AI287" s="27" t="s">
        <v>204</v>
      </c>
      <c r="AJ287" s="27" t="s">
        <v>105</v>
      </c>
      <c r="AK287" s="27" t="s">
        <v>2253</v>
      </c>
      <c r="AL287" s="27" t="s">
        <v>2253</v>
      </c>
      <c r="AM287" s="27" t="s">
        <v>108</v>
      </c>
      <c r="AN287" s="37">
        <f>MIN(casesCPPM[[#This Row],[Manufacture Date]:[Installation Date]])</f>
        <v>45977.791666666701</v>
      </c>
      <c r="AO287" s="27">
        <f>IF(AND((casesCPPM[[#This Row],[Created On]]-casesCPPM[[#This Row],[Oldest Date]])&gt;90,casesCPPM[[#This Row],[Oldest Date]]&lt;&gt;""),0,casesCPPM[[#This Row],[Quantity]])</f>
        <v>0</v>
      </c>
      <c r="AP287" s="27" t="str">
        <f>IF(casesCPPM[[#This Row],[Brand]]="","",IF(casesCPPM[[#This Row],[Brand]]&lt;&gt;"Falcon",casesCPPM[[#This Row],[Brand]],IF(casesCPPM[[#This Row],[Category]]&lt;&gt;"Dctl",casesCPPM[[#This Row],[Brand]]&amp;" - "&amp;casesCPPM[[#This Row],[Category]],casesCPPM[[#This Row],[Brand]]&amp;" - Closer")))</f>
        <v>Schlage Residential</v>
      </c>
      <c r="AQ28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28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28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7" s="27" t="str">
        <f>TEXT(casesCPPM[[#This Row],[Created On]],"yyyy / mm")</f>
        <v>2026 / 02</v>
      </c>
      <c r="AU287" s="27" t="str">
        <f>casesCPPM[[#This Row],[Interaction Type]]</f>
        <v>Return / Replace / Scrap</v>
      </c>
      <c r="AV28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7" s="27" t="str" cm="1">
        <f t="array" ref="AW287">IF(NOT(ISERROR(FIND("Reader",casesCPPM[[#This Row],[Series4]]))),"Reader",IF(SUMPRODUCT(--ISNUMBER(SEARCH({"card","credential","ibutton"},casesCPPM[[#This Row],[Series4]])))&gt;0,"Card","Unknown"))</f>
        <v>Unknown</v>
      </c>
    </row>
    <row r="288" spans="1:49" hidden="1" x14ac:dyDescent="0.25">
      <c r="A288" s="26">
        <v>46078.555613425902</v>
      </c>
      <c r="B288" s="27" t="s">
        <v>3649</v>
      </c>
      <c r="C288" s="27" t="s">
        <v>87</v>
      </c>
      <c r="D288" s="27" t="s">
        <v>88</v>
      </c>
      <c r="E288" s="27" t="s">
        <v>110</v>
      </c>
      <c r="F288" s="27"/>
      <c r="G288" s="27"/>
      <c r="H288" s="27" t="s">
        <v>24</v>
      </c>
      <c r="I288" s="27" t="s">
        <v>111</v>
      </c>
      <c r="J288" s="27" t="s">
        <v>600</v>
      </c>
      <c r="K288" s="27" t="s">
        <v>33</v>
      </c>
      <c r="L288" s="27" t="s">
        <v>3650</v>
      </c>
      <c r="M288" s="27" t="s">
        <v>667</v>
      </c>
      <c r="N288" s="28" t="s">
        <v>3651</v>
      </c>
      <c r="O288" s="27" t="s">
        <v>3652</v>
      </c>
      <c r="P288" s="27" t="s">
        <v>3653</v>
      </c>
      <c r="Q288" s="28">
        <v>15</v>
      </c>
      <c r="R288" s="27" t="s">
        <v>24</v>
      </c>
      <c r="S288" s="27" t="s">
        <v>111</v>
      </c>
      <c r="T288" s="27" t="s">
        <v>600</v>
      </c>
      <c r="U288" s="27" t="s">
        <v>33</v>
      </c>
      <c r="V288" s="27">
        <v>1</v>
      </c>
      <c r="W288" s="27" t="s">
        <v>155</v>
      </c>
      <c r="X288" s="27" t="s">
        <v>156</v>
      </c>
      <c r="Y288" s="27"/>
      <c r="Z288" s="27" t="s">
        <v>101</v>
      </c>
      <c r="AA288" s="27"/>
      <c r="AB288" s="27" t="s">
        <v>3654</v>
      </c>
      <c r="AC288" s="28"/>
      <c r="AD288" s="27"/>
      <c r="AE288" s="37"/>
      <c r="AF288" s="37">
        <v>46075.791666666701</v>
      </c>
      <c r="AG288" s="37"/>
      <c r="AH288" s="27"/>
      <c r="AI288" s="27" t="s">
        <v>104</v>
      </c>
      <c r="AJ288" s="27" t="s">
        <v>105</v>
      </c>
      <c r="AK288" s="27" t="s">
        <v>106</v>
      </c>
      <c r="AL288" s="27" t="s">
        <v>877</v>
      </c>
      <c r="AM288" s="27" t="s">
        <v>108</v>
      </c>
      <c r="AN288" s="37">
        <f>MIN(casesCPPM[[#This Row],[Manufacture Date]:[Installation Date]])</f>
        <v>46075.791666666701</v>
      </c>
      <c r="AO288" s="27">
        <f>IF(AND((casesCPPM[[#This Row],[Created On]]-casesCPPM[[#This Row],[Oldest Date]])&gt;90,casesCPPM[[#This Row],[Oldest Date]]&lt;&gt;""),0,casesCPPM[[#This Row],[Quantity]])</f>
        <v>1</v>
      </c>
      <c r="AP288" s="27" t="str">
        <f>IF(casesCPPM[[#This Row],[Brand]]="","",IF(casesCPPM[[#This Row],[Brand]]&lt;&gt;"Falcon",casesCPPM[[#This Row],[Brand]],IF(casesCPPM[[#This Row],[Category]]&lt;&gt;"Dctl",casesCPPM[[#This Row],[Brand]]&amp;" - "&amp;casesCPPM[[#This Row],[Category]],casesCPPM[[#This Row],[Brand]]&amp;" - Closer")))</f>
        <v>Zero</v>
      </c>
      <c r="AQ28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8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8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8" s="27" t="str">
        <f>TEXT(casesCPPM[[#This Row],[Created On]],"yyyy / mm")</f>
        <v>2026 / 02</v>
      </c>
      <c r="AU288" s="27" t="str">
        <f>casesCPPM[[#This Row],[Interaction Type]]</f>
        <v>Return / Replace / Scrap</v>
      </c>
      <c r="AV28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8" s="27" t="str" cm="1">
        <f t="array" ref="AW288">IF(NOT(ISERROR(FIND("Reader",casesCPPM[[#This Row],[Series4]]))),"Reader",IF(SUMPRODUCT(--ISNUMBER(SEARCH({"card","credential","ibutton"},casesCPPM[[#This Row],[Series4]])))&gt;0,"Card","Unknown"))</f>
        <v>Unknown</v>
      </c>
    </row>
    <row r="289" spans="1:49" hidden="1" x14ac:dyDescent="0.25">
      <c r="A289" s="26">
        <v>46079.519085648099</v>
      </c>
      <c r="B289" s="27" t="s">
        <v>3661</v>
      </c>
      <c r="C289" s="27" t="s">
        <v>87</v>
      </c>
      <c r="D289" s="27" t="s">
        <v>88</v>
      </c>
      <c r="E289" s="27" t="s">
        <v>89</v>
      </c>
      <c r="F289" s="27"/>
      <c r="G289" s="27" t="s">
        <v>90</v>
      </c>
      <c r="H289" s="27" t="s">
        <v>23</v>
      </c>
      <c r="I289" s="27" t="s">
        <v>91</v>
      </c>
      <c r="J289" s="27" t="s">
        <v>251</v>
      </c>
      <c r="K289" s="27" t="s">
        <v>33</v>
      </c>
      <c r="L289" s="27" t="s">
        <v>3662</v>
      </c>
      <c r="M289" s="27" t="s">
        <v>1123</v>
      </c>
      <c r="N289" s="28" t="s">
        <v>3663</v>
      </c>
      <c r="O289" s="27" t="s">
        <v>3664</v>
      </c>
      <c r="P289" s="27" t="s">
        <v>3665</v>
      </c>
      <c r="Q289" s="28">
        <v>16</v>
      </c>
      <c r="R289" s="27" t="s">
        <v>23</v>
      </c>
      <c r="S289" s="27" t="s">
        <v>91</v>
      </c>
      <c r="T289" s="27" t="s">
        <v>251</v>
      </c>
      <c r="U289" s="27" t="s">
        <v>33</v>
      </c>
      <c r="V289" s="27">
        <v>1</v>
      </c>
      <c r="W289" s="27" t="s">
        <v>98</v>
      </c>
      <c r="X289" s="27" t="s">
        <v>1148</v>
      </c>
      <c r="Y289" s="27" t="s">
        <v>1399</v>
      </c>
      <c r="Z289" s="27" t="s">
        <v>101</v>
      </c>
      <c r="AA289" s="27"/>
      <c r="AB289" s="27" t="s">
        <v>1120</v>
      </c>
      <c r="AC289" s="28" t="s">
        <v>547</v>
      </c>
      <c r="AD289" s="27"/>
      <c r="AE289" s="37"/>
      <c r="AF289" s="37">
        <v>45946.833333333299</v>
      </c>
      <c r="AG289" s="37"/>
      <c r="AH289" s="27"/>
      <c r="AI289" s="27" t="s">
        <v>178</v>
      </c>
      <c r="AJ289" s="27" t="s">
        <v>134</v>
      </c>
      <c r="AK289" s="27" t="s">
        <v>1330</v>
      </c>
      <c r="AL289" s="27" t="s">
        <v>1330</v>
      </c>
      <c r="AM289" s="27" t="s">
        <v>108</v>
      </c>
      <c r="AN289" s="37">
        <f>MIN(casesCPPM[[#This Row],[Manufacture Date]:[Installation Date]])</f>
        <v>45946.833333333299</v>
      </c>
      <c r="AO289" s="27">
        <f>IF(AND((casesCPPM[[#This Row],[Created On]]-casesCPPM[[#This Row],[Oldest Date]])&gt;90,casesCPPM[[#This Row],[Oldest Date]]&lt;&gt;""),0,casesCPPM[[#This Row],[Quantity]])</f>
        <v>0</v>
      </c>
      <c r="AP289" s="27" t="str">
        <f>IF(casesCPPM[[#This Row],[Brand]]="","",IF(casesCPPM[[#This Row],[Brand]]&lt;&gt;"Falcon",casesCPPM[[#This Row],[Brand]],IF(casesCPPM[[#This Row],[Category]]&lt;&gt;"Dctl",casesCPPM[[#This Row],[Brand]]&amp;" - "&amp;casesCPPM[[#This Row],[Category]],casesCPPM[[#This Row],[Brand]]&amp;" - Closer")))</f>
        <v>Von Duprin</v>
      </c>
      <c r="AQ28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8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28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Release</v>
      </c>
      <c r="AT289" s="27" t="str">
        <f>TEXT(casesCPPM[[#This Row],[Created On]],"yyyy / mm")</f>
        <v>2026 / 02</v>
      </c>
      <c r="AU289" s="27" t="str">
        <f>casesCPPM[[#This Row],[Interaction Type]]</f>
        <v>Return / Replace / Scrap</v>
      </c>
      <c r="AV28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9" s="27" t="str" cm="1">
        <f t="array" ref="AW289">IF(NOT(ISERROR(FIND("Reader",casesCPPM[[#This Row],[Series4]]))),"Reader",IF(SUMPRODUCT(--ISNUMBER(SEARCH({"card","credential","ibutton"},casesCPPM[[#This Row],[Series4]])))&gt;0,"Card","Unknown"))</f>
        <v>Unknown</v>
      </c>
    </row>
    <row r="290" spans="1:49" hidden="1" x14ac:dyDescent="0.25">
      <c r="A290" s="26">
        <v>46079.599236111098</v>
      </c>
      <c r="B290" s="27" t="s">
        <v>3666</v>
      </c>
      <c r="C290" s="27" t="s">
        <v>87</v>
      </c>
      <c r="D290" s="27" t="s">
        <v>88</v>
      </c>
      <c r="E290" s="27" t="s">
        <v>89</v>
      </c>
      <c r="F290" s="27"/>
      <c r="G290" s="27" t="s">
        <v>90</v>
      </c>
      <c r="H290" s="27" t="s">
        <v>21</v>
      </c>
      <c r="I290" s="27" t="s">
        <v>272</v>
      </c>
      <c r="J290" s="27" t="s">
        <v>1564</v>
      </c>
      <c r="K290" s="27" t="s">
        <v>35</v>
      </c>
      <c r="L290" s="27" t="s">
        <v>3667</v>
      </c>
      <c r="M290" s="27" t="s">
        <v>3668</v>
      </c>
      <c r="N290" s="28" t="s">
        <v>3669</v>
      </c>
      <c r="O290" s="27"/>
      <c r="P290" s="27"/>
      <c r="Q290" s="28"/>
      <c r="R290" s="27" t="s">
        <v>21</v>
      </c>
      <c r="S290" s="27" t="s">
        <v>272</v>
      </c>
      <c r="T290" s="27" t="s">
        <v>1564</v>
      </c>
      <c r="U290" s="27" t="s">
        <v>35</v>
      </c>
      <c r="V290" s="27">
        <v>1</v>
      </c>
      <c r="W290" s="27" t="s">
        <v>266</v>
      </c>
      <c r="X290" s="27" t="s">
        <v>1569</v>
      </c>
      <c r="Y290" s="27" t="s">
        <v>1570</v>
      </c>
      <c r="Z290" s="27" t="s">
        <v>101</v>
      </c>
      <c r="AA290" s="27"/>
      <c r="AB290" s="27"/>
      <c r="AC290" s="28" t="s">
        <v>1741</v>
      </c>
      <c r="AD290" s="27"/>
      <c r="AE290" s="37"/>
      <c r="AF290" s="37"/>
      <c r="AG290" s="37">
        <v>46079.083333333299</v>
      </c>
      <c r="AH290" s="27"/>
      <c r="AI290" s="27" t="s">
        <v>104</v>
      </c>
      <c r="AJ290" s="27" t="s">
        <v>105</v>
      </c>
      <c r="AK290" s="27" t="s">
        <v>512</v>
      </c>
      <c r="AL290" s="27" t="s">
        <v>512</v>
      </c>
      <c r="AM290" s="27" t="s">
        <v>108</v>
      </c>
      <c r="AN290" s="37">
        <f>MIN(casesCPPM[[#This Row],[Manufacture Date]:[Installation Date]])</f>
        <v>46079.083333333299</v>
      </c>
      <c r="AO290" s="27">
        <f>IF(AND((casesCPPM[[#This Row],[Created On]]-casesCPPM[[#This Row],[Oldest Date]])&gt;90,casesCPPM[[#This Row],[Oldest Date]]&lt;&gt;""),0,casesCPPM[[#This Row],[Quantity]])</f>
        <v>1</v>
      </c>
      <c r="AP290" s="27" t="str">
        <f>IF(casesCPPM[[#This Row],[Brand]]="","",IF(casesCPPM[[#This Row],[Brand]]&lt;&gt;"Falcon",casesCPPM[[#This Row],[Brand]],IF(casesCPPM[[#This Row],[Category]]&lt;&gt;"Dctl",casesCPPM[[#This Row],[Brand]]&amp;" - "&amp;casesCPPM[[#This Row],[Category]],casesCPPM[[#This Row],[Brand]]&amp;" - Closer")))</f>
        <v>Schlage System Components</v>
      </c>
      <c r="AQ29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9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Electrical Malfunction</v>
      </c>
      <c r="AS29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Power</v>
      </c>
      <c r="AT290" s="27" t="str">
        <f>TEXT(casesCPPM[[#This Row],[Created On]],"yyyy / mm")</f>
        <v>2026 / 02</v>
      </c>
      <c r="AU290" s="27" t="str">
        <f>casesCPPM[[#This Row],[Interaction Type]]</f>
        <v>Return / Replace / Scrap</v>
      </c>
      <c r="AV29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0" s="27" t="str" cm="1">
        <f t="array" ref="AW290">IF(NOT(ISERROR(FIND("Reader",casesCPPM[[#This Row],[Series4]]))),"Reader",IF(SUMPRODUCT(--ISNUMBER(SEARCH({"card","credential","ibutton"},casesCPPM[[#This Row],[Series4]])))&gt;0,"Card","Unknown"))</f>
        <v>Unknown</v>
      </c>
    </row>
    <row r="291" spans="1:49" hidden="1" x14ac:dyDescent="0.25">
      <c r="A291" s="26">
        <v>46080.493414351899</v>
      </c>
      <c r="B291" s="27" t="s">
        <v>3675</v>
      </c>
      <c r="C291" s="27" t="s">
        <v>87</v>
      </c>
      <c r="D291" s="27" t="s">
        <v>88</v>
      </c>
      <c r="E291" s="27" t="s">
        <v>89</v>
      </c>
      <c r="F291" s="27"/>
      <c r="G291" s="27" t="s">
        <v>90</v>
      </c>
      <c r="H291" s="27" t="s">
        <v>18</v>
      </c>
      <c r="I291" s="27" t="s">
        <v>460</v>
      </c>
      <c r="J291" s="27" t="s">
        <v>490</v>
      </c>
      <c r="K291" s="27" t="s">
        <v>32</v>
      </c>
      <c r="L291" s="27" t="s">
        <v>3676</v>
      </c>
      <c r="M291" s="27" t="s">
        <v>3677</v>
      </c>
      <c r="N291" s="28" t="s">
        <v>3678</v>
      </c>
      <c r="O291" s="27" t="s">
        <v>3679</v>
      </c>
      <c r="P291" s="27" t="s">
        <v>3680</v>
      </c>
      <c r="Q291" s="28">
        <v>1</v>
      </c>
      <c r="R291" s="27" t="s">
        <v>18</v>
      </c>
      <c r="S291" s="27" t="s">
        <v>460</v>
      </c>
      <c r="T291" s="27" t="s">
        <v>490</v>
      </c>
      <c r="U291" s="27" t="s">
        <v>32</v>
      </c>
      <c r="V291" s="27">
        <v>1</v>
      </c>
      <c r="W291" s="27" t="s">
        <v>266</v>
      </c>
      <c r="X291" s="27" t="s">
        <v>685</v>
      </c>
      <c r="Y291" s="27" t="s">
        <v>686</v>
      </c>
      <c r="Z291" s="27" t="s">
        <v>101</v>
      </c>
      <c r="AA291" s="27"/>
      <c r="AB291" s="27" t="s">
        <v>3681</v>
      </c>
      <c r="AC291" s="28" t="s">
        <v>3682</v>
      </c>
      <c r="AD291" s="27"/>
      <c r="AE291" s="37"/>
      <c r="AF291" s="37">
        <v>46063.083333333299</v>
      </c>
      <c r="AG291" s="37"/>
      <c r="AH291" s="27"/>
      <c r="AI291" s="27" t="s">
        <v>104</v>
      </c>
      <c r="AJ291" s="27" t="s">
        <v>134</v>
      </c>
      <c r="AK291" s="27" t="s">
        <v>407</v>
      </c>
      <c r="AL291" s="27" t="s">
        <v>3216</v>
      </c>
      <c r="AM291" s="27" t="s">
        <v>108</v>
      </c>
      <c r="AN291" s="37">
        <f>MIN(casesCPPM[[#This Row],[Manufacture Date]:[Installation Date]])</f>
        <v>46063.083333333299</v>
      </c>
      <c r="AO291" s="27">
        <f>IF(AND((casesCPPM[[#This Row],[Created On]]-casesCPPM[[#This Row],[Oldest Date]])&gt;90,casesCPPM[[#This Row],[Oldest Date]]&lt;&gt;""),0,casesCPPM[[#This Row],[Quantity]])</f>
        <v>1</v>
      </c>
      <c r="AP291" s="27" t="str">
        <f>IF(casesCPPM[[#This Row],[Brand]]="","",IF(casesCPPM[[#This Row],[Brand]]&lt;&gt;"Falcon",casesCPPM[[#This Row],[Brand]],IF(casesCPPM[[#This Row],[Category]]&lt;&gt;"Dctl",casesCPPM[[#This Row],[Brand]]&amp;" - "&amp;casesCPPM[[#This Row],[Category]],casesCPPM[[#This Row],[Brand]]&amp;" - Closer")))</f>
        <v>Schlage Electronic Locks</v>
      </c>
      <c r="AQ29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9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Will Not Power Up</v>
      </c>
      <c r="AS29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Damaged Part</v>
      </c>
      <c r="AT291" s="27" t="str">
        <f>TEXT(casesCPPM[[#This Row],[Created On]],"yyyy / mm")</f>
        <v>2026 / 02</v>
      </c>
      <c r="AU291" s="27" t="str">
        <f>casesCPPM[[#This Row],[Interaction Type]]</f>
        <v>Return / Replace / Scrap</v>
      </c>
      <c r="AV29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1" s="27" t="str" cm="1">
        <f t="array" ref="AW291">IF(NOT(ISERROR(FIND("Reader",casesCPPM[[#This Row],[Series4]]))),"Reader",IF(SUMPRODUCT(--ISNUMBER(SEARCH({"card","credential","ibutton"},casesCPPM[[#This Row],[Series4]])))&gt;0,"Card","Unknown"))</f>
        <v>Unknown</v>
      </c>
    </row>
    <row r="292" spans="1:49" hidden="1" x14ac:dyDescent="0.25">
      <c r="A292" s="26">
        <v>46080.496956018498</v>
      </c>
      <c r="B292" s="27" t="s">
        <v>3683</v>
      </c>
      <c r="C292" s="27" t="s">
        <v>87</v>
      </c>
      <c r="D292" s="27" t="s">
        <v>88</v>
      </c>
      <c r="E292" s="27" t="s">
        <v>89</v>
      </c>
      <c r="F292" s="27"/>
      <c r="G292" s="27" t="s">
        <v>90</v>
      </c>
      <c r="H292" s="27" t="s">
        <v>17</v>
      </c>
      <c r="I292" s="27" t="s">
        <v>148</v>
      </c>
      <c r="J292" s="27" t="s">
        <v>149</v>
      </c>
      <c r="K292" s="27" t="s">
        <v>35</v>
      </c>
      <c r="L292" s="27" t="s">
        <v>3684</v>
      </c>
      <c r="M292" s="27" t="s">
        <v>748</v>
      </c>
      <c r="N292" s="28" t="s">
        <v>3685</v>
      </c>
      <c r="O292" s="27" t="s">
        <v>3686</v>
      </c>
      <c r="P292" s="27" t="s">
        <v>3687</v>
      </c>
      <c r="Q292" s="28"/>
      <c r="R292" s="27"/>
      <c r="S292" s="27"/>
      <c r="T292" s="27"/>
      <c r="U292" s="27"/>
      <c r="V292" s="27">
        <v>1</v>
      </c>
      <c r="W292" s="27" t="s">
        <v>378</v>
      </c>
      <c r="X292" s="27" t="s">
        <v>379</v>
      </c>
      <c r="Y292" s="27"/>
      <c r="Z292" s="27" t="s">
        <v>285</v>
      </c>
      <c r="AA292" s="27"/>
      <c r="AB292" s="27" t="s">
        <v>3688</v>
      </c>
      <c r="AC292" s="28"/>
      <c r="AD292" s="27"/>
      <c r="AE292" s="37"/>
      <c r="AF292" s="37">
        <v>45881.833333333299</v>
      </c>
      <c r="AG292" s="37"/>
      <c r="AH292" s="27"/>
      <c r="AI292" s="27"/>
      <c r="AJ292" s="27" t="s">
        <v>134</v>
      </c>
      <c r="AK292" s="27" t="s">
        <v>106</v>
      </c>
      <c r="AL292" s="27" t="s">
        <v>106</v>
      </c>
      <c r="AM292" s="27" t="s">
        <v>108</v>
      </c>
      <c r="AN292" s="37">
        <f>MIN(casesCPPM[[#This Row],[Manufacture Date]:[Installation Date]])</f>
        <v>45881.833333333299</v>
      </c>
      <c r="AO292" s="27">
        <f>IF(AND((casesCPPM[[#This Row],[Created On]]-casesCPPM[[#This Row],[Oldest Date]])&gt;90,casesCPPM[[#This Row],[Oldest Date]]&lt;&gt;""),0,casesCPPM[[#This Row],[Quantity]])</f>
        <v>0</v>
      </c>
      <c r="AP292" s="27" t="str">
        <f>IF(casesCPPM[[#This Row],[Brand]]="","",IF(casesCPPM[[#This Row],[Brand]]&lt;&gt;"Falcon",casesCPPM[[#This Row],[Brand]],IF(casesCPPM[[#This Row],[Category]]&lt;&gt;"Dctl",casesCPPM[[#This Row],[Brand]]&amp;" - "&amp;casesCPPM[[#This Row],[Category]],casesCPPM[[#This Row],[Brand]]&amp;" - Closer")))</f>
        <v>Schlage Commercial</v>
      </c>
      <c r="AQ29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29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29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92" s="27" t="str">
        <f>TEXT(casesCPPM[[#This Row],[Created On]],"yyyy / mm")</f>
        <v>2026 / 02</v>
      </c>
      <c r="AU292" s="27" t="str">
        <f>casesCPPM[[#This Row],[Interaction Type]]</f>
        <v>Return / Replace / Scrap</v>
      </c>
      <c r="AV29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2" s="27" t="str" cm="1">
        <f t="array" ref="AW292">IF(NOT(ISERROR(FIND("Reader",casesCPPM[[#This Row],[Series4]]))),"Reader",IF(SUMPRODUCT(--ISNUMBER(SEARCH({"card","credential","ibutton"},casesCPPM[[#This Row],[Series4]])))&gt;0,"Card","Unknown"))</f>
        <v>Unknown</v>
      </c>
    </row>
    <row r="293" spans="1:49" hidden="1" x14ac:dyDescent="0.25">
      <c r="A293" s="26">
        <v>46076.432962963001</v>
      </c>
      <c r="B293" s="27" t="s">
        <v>3760</v>
      </c>
      <c r="C293" s="27" t="s">
        <v>87</v>
      </c>
      <c r="D293" s="27" t="s">
        <v>88</v>
      </c>
      <c r="E293" s="27" t="s">
        <v>110</v>
      </c>
      <c r="F293" s="27"/>
      <c r="G293" s="27"/>
      <c r="H293" s="27" t="s">
        <v>17</v>
      </c>
      <c r="I293" s="27" t="s">
        <v>148</v>
      </c>
      <c r="J293" s="27" t="s">
        <v>169</v>
      </c>
      <c r="K293" s="27" t="s">
        <v>35</v>
      </c>
      <c r="L293" s="27" t="s">
        <v>3761</v>
      </c>
      <c r="M293" s="27" t="s">
        <v>1021</v>
      </c>
      <c r="N293" s="28" t="s">
        <v>3762</v>
      </c>
      <c r="O293" s="27" t="s">
        <v>3763</v>
      </c>
      <c r="P293" s="27" t="s">
        <v>3764</v>
      </c>
      <c r="Q293" s="28">
        <v>3</v>
      </c>
      <c r="R293" s="27" t="s">
        <v>17</v>
      </c>
      <c r="S293" s="27" t="s">
        <v>148</v>
      </c>
      <c r="T293" s="27" t="s">
        <v>169</v>
      </c>
      <c r="U293" s="27" t="s">
        <v>35</v>
      </c>
      <c r="V293" s="27">
        <v>1</v>
      </c>
      <c r="W293" s="27" t="s">
        <v>155</v>
      </c>
      <c r="X293" s="27" t="s">
        <v>587</v>
      </c>
      <c r="Y293" s="27"/>
      <c r="Z293" s="27" t="s">
        <v>101</v>
      </c>
      <c r="AA293" s="27"/>
      <c r="AB293" s="27" t="s">
        <v>3765</v>
      </c>
      <c r="AC293" s="28"/>
      <c r="AD293" s="27"/>
      <c r="AE293" s="37"/>
      <c r="AF293" s="37">
        <v>45958.833333333299</v>
      </c>
      <c r="AG293" s="37"/>
      <c r="AH293" s="27"/>
      <c r="AI293" s="27" t="s">
        <v>104</v>
      </c>
      <c r="AJ293" s="27" t="s">
        <v>105</v>
      </c>
      <c r="AK293" s="27" t="s">
        <v>407</v>
      </c>
      <c r="AL293" s="27" t="s">
        <v>578</v>
      </c>
      <c r="AM293" s="27" t="s">
        <v>108</v>
      </c>
      <c r="AN293" s="37">
        <f>MIN(casesCPPM[[#This Row],[Manufacture Date]:[Installation Date]])</f>
        <v>45958.833333333299</v>
      </c>
      <c r="AO293" s="27">
        <f>IF(AND((casesCPPM[[#This Row],[Created On]]-casesCPPM[[#This Row],[Oldest Date]])&gt;90,casesCPPM[[#This Row],[Oldest Date]]&lt;&gt;""),0,casesCPPM[[#This Row],[Quantity]])</f>
        <v>0</v>
      </c>
      <c r="AP293" s="27" t="str">
        <f>IF(casesCPPM[[#This Row],[Brand]]="","",IF(casesCPPM[[#This Row],[Brand]]&lt;&gt;"Falcon",casesCPPM[[#This Row],[Brand]],IF(casesCPPM[[#This Row],[Category]]&lt;&gt;"Dctl",casesCPPM[[#This Row],[Brand]]&amp;" - "&amp;casesCPPM[[#This Row],[Category]],casesCPPM[[#This Row],[Brand]]&amp;" - Closer")))</f>
        <v>Schlage Commercial</v>
      </c>
      <c r="AQ29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9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9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93" s="27" t="str">
        <f>TEXT(casesCPPM[[#This Row],[Created On]],"yyyy / mm")</f>
        <v>2026 / 02</v>
      </c>
      <c r="AU293" s="27" t="str">
        <f>casesCPPM[[#This Row],[Interaction Type]]</f>
        <v>Return / Replace / Scrap</v>
      </c>
      <c r="AV29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3" s="27" t="str" cm="1">
        <f t="array" ref="AW293">IF(NOT(ISERROR(FIND("Reader",casesCPPM[[#This Row],[Series4]]))),"Reader",IF(SUMPRODUCT(--ISNUMBER(SEARCH({"card","credential","ibutton"},casesCPPM[[#This Row],[Series4]])))&gt;0,"Card","Unknown"))</f>
        <v>Unknown</v>
      </c>
    </row>
    <row r="294" spans="1:49" hidden="1" x14ac:dyDescent="0.25">
      <c r="A294" s="26">
        <v>46076.473101851901</v>
      </c>
      <c r="B294" s="27" t="s">
        <v>3766</v>
      </c>
      <c r="C294" s="27" t="s">
        <v>87</v>
      </c>
      <c r="D294" s="27" t="s">
        <v>88</v>
      </c>
      <c r="E294" s="27" t="s">
        <v>89</v>
      </c>
      <c r="F294" s="27"/>
      <c r="G294" s="27" t="s">
        <v>90</v>
      </c>
      <c r="H294" s="27" t="s">
        <v>23</v>
      </c>
      <c r="I294" s="27" t="s">
        <v>91</v>
      </c>
      <c r="J294" s="27" t="s">
        <v>92</v>
      </c>
      <c r="K294" s="27" t="s">
        <v>33</v>
      </c>
      <c r="L294" s="27" t="s">
        <v>3767</v>
      </c>
      <c r="M294" s="27" t="s">
        <v>1123</v>
      </c>
      <c r="N294" s="28" t="s">
        <v>3768</v>
      </c>
      <c r="O294" s="27" t="s">
        <v>3769</v>
      </c>
      <c r="P294" s="27" t="s">
        <v>3770</v>
      </c>
      <c r="Q294" s="28">
        <v>12</v>
      </c>
      <c r="R294" s="27" t="s">
        <v>23</v>
      </c>
      <c r="S294" s="27" t="s">
        <v>91</v>
      </c>
      <c r="T294" s="27" t="s">
        <v>92</v>
      </c>
      <c r="U294" s="27" t="s">
        <v>33</v>
      </c>
      <c r="V294" s="27">
        <v>1</v>
      </c>
      <c r="W294" s="27" t="s">
        <v>266</v>
      </c>
      <c r="X294" s="27" t="s">
        <v>629</v>
      </c>
      <c r="Y294" s="27" t="s">
        <v>630</v>
      </c>
      <c r="Z294" s="27" t="s">
        <v>101</v>
      </c>
      <c r="AA294" s="27"/>
      <c r="AB294" s="27" t="s">
        <v>3771</v>
      </c>
      <c r="AC294" s="28" t="s">
        <v>103</v>
      </c>
      <c r="AD294" s="27"/>
      <c r="AE294" s="37"/>
      <c r="AF294" s="37">
        <v>45977.791666666701</v>
      </c>
      <c r="AG294" s="37"/>
      <c r="AH294" s="27"/>
      <c r="AI294" s="27" t="s">
        <v>178</v>
      </c>
      <c r="AJ294" s="27" t="s">
        <v>134</v>
      </c>
      <c r="AK294" s="27" t="s">
        <v>986</v>
      </c>
      <c r="AL294" s="27" t="s">
        <v>792</v>
      </c>
      <c r="AM294" s="27" t="s">
        <v>108</v>
      </c>
      <c r="AN294" s="37">
        <f>MIN(casesCPPM[[#This Row],[Manufacture Date]:[Installation Date]])</f>
        <v>45977.791666666701</v>
      </c>
      <c r="AO294" s="27">
        <f>IF(AND((casesCPPM[[#This Row],[Created On]]-casesCPPM[[#This Row],[Oldest Date]])&gt;90,casesCPPM[[#This Row],[Oldest Date]]&lt;&gt;""),0,casesCPPM[[#This Row],[Quantity]])</f>
        <v>0</v>
      </c>
      <c r="AP294" s="27" t="str">
        <f>IF(casesCPPM[[#This Row],[Brand]]="","",IF(casesCPPM[[#This Row],[Brand]]&lt;&gt;"Falcon",casesCPPM[[#This Row],[Brand]],IF(casesCPPM[[#This Row],[Category]]&lt;&gt;"Dctl",casesCPPM[[#This Row],[Brand]]&amp;" - "&amp;casesCPPM[[#This Row],[Category]],casesCPPM[[#This Row],[Brand]]&amp;" - Closer")))</f>
        <v>Von Duprin</v>
      </c>
      <c r="AQ29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9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29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Motor Not Pulling / Releasing</v>
      </c>
      <c r="AT294" s="27" t="str">
        <f>TEXT(casesCPPM[[#This Row],[Created On]],"yyyy / mm")</f>
        <v>2026 / 02</v>
      </c>
      <c r="AU294" s="27" t="str">
        <f>casesCPPM[[#This Row],[Interaction Type]]</f>
        <v>Return / Replace / Scrap</v>
      </c>
      <c r="AV29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4" s="27" t="str" cm="1">
        <f t="array" ref="AW294">IF(NOT(ISERROR(FIND("Reader",casesCPPM[[#This Row],[Series4]]))),"Reader",IF(SUMPRODUCT(--ISNUMBER(SEARCH({"card","credential","ibutton"},casesCPPM[[#This Row],[Series4]])))&gt;0,"Card","Unknown"))</f>
        <v>Unknown</v>
      </c>
    </row>
    <row r="295" spans="1:49" hidden="1" x14ac:dyDescent="0.25">
      <c r="A295" s="26">
        <v>46076.487962963001</v>
      </c>
      <c r="B295" s="27" t="s">
        <v>3778</v>
      </c>
      <c r="C295" s="27" t="s">
        <v>87</v>
      </c>
      <c r="D295" s="27" t="s">
        <v>88</v>
      </c>
      <c r="E295" s="27" t="s">
        <v>110</v>
      </c>
      <c r="F295" s="27"/>
      <c r="G295" s="27"/>
      <c r="H295" s="27" t="s">
        <v>720</v>
      </c>
      <c r="I295" s="27" t="s">
        <v>148</v>
      </c>
      <c r="J295" s="27" t="s">
        <v>636</v>
      </c>
      <c r="K295" s="27" t="s">
        <v>31</v>
      </c>
      <c r="L295" s="27" t="s">
        <v>3779</v>
      </c>
      <c r="M295" s="27" t="s">
        <v>2597</v>
      </c>
      <c r="N295" s="28" t="s">
        <v>3780</v>
      </c>
      <c r="O295" s="27" t="s">
        <v>3781</v>
      </c>
      <c r="P295" s="27" t="s">
        <v>3782</v>
      </c>
      <c r="Q295" s="28">
        <v>16</v>
      </c>
      <c r="R295" s="27" t="s">
        <v>720</v>
      </c>
      <c r="S295" s="27" t="s">
        <v>148</v>
      </c>
      <c r="T295" s="27" t="s">
        <v>636</v>
      </c>
      <c r="U295" s="27" t="s">
        <v>31</v>
      </c>
      <c r="V295" s="27">
        <v>2</v>
      </c>
      <c r="W295" s="27" t="s">
        <v>155</v>
      </c>
      <c r="X295" s="27" t="s">
        <v>156</v>
      </c>
      <c r="Y295" s="27"/>
      <c r="Z295" s="27" t="s">
        <v>101</v>
      </c>
      <c r="AA295" s="27"/>
      <c r="AB295" s="27" t="s">
        <v>3783</v>
      </c>
      <c r="AC295" s="28"/>
      <c r="AD295" s="27"/>
      <c r="AE295" s="37"/>
      <c r="AF295" s="37">
        <v>46063.791666666701</v>
      </c>
      <c r="AG295" s="37"/>
      <c r="AH295" s="27"/>
      <c r="AI295" s="27" t="s">
        <v>104</v>
      </c>
      <c r="AJ295" s="27" t="s">
        <v>105</v>
      </c>
      <c r="AK295" s="27" t="s">
        <v>407</v>
      </c>
      <c r="AL295" s="27" t="s">
        <v>180</v>
      </c>
      <c r="AM295" s="27" t="s">
        <v>108</v>
      </c>
      <c r="AN295" s="37">
        <f>MIN(casesCPPM[[#This Row],[Manufacture Date]:[Installation Date]])</f>
        <v>46063.791666666701</v>
      </c>
      <c r="AO295" s="27">
        <f>IF(AND((casesCPPM[[#This Row],[Created On]]-casesCPPM[[#This Row],[Oldest Date]])&gt;90,casesCPPM[[#This Row],[Oldest Date]]&lt;&gt;""),0,casesCPPM[[#This Row],[Quantity]])</f>
        <v>2</v>
      </c>
      <c r="AP295" s="27" t="str">
        <f>IF(casesCPPM[[#This Row],[Brand]]="","",IF(casesCPPM[[#This Row],[Brand]]&lt;&gt;"Falcon",casesCPPM[[#This Row],[Brand]],IF(casesCPPM[[#This Row],[Category]]&lt;&gt;"Dctl",casesCPPM[[#This Row],[Brand]]&amp;" - "&amp;casesCPPM[[#This Row],[Category]],casesCPPM[[#This Row],[Brand]]&amp;" - Closer")))</f>
        <v>Falcon - Lock</v>
      </c>
      <c r="AQ29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9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9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95" s="27" t="str">
        <f>TEXT(casesCPPM[[#This Row],[Created On]],"yyyy / mm")</f>
        <v>2026 / 02</v>
      </c>
      <c r="AU295" s="27" t="str">
        <f>casesCPPM[[#This Row],[Interaction Type]]</f>
        <v>Return / Replace / Scrap</v>
      </c>
      <c r="AV29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5" s="27" t="str" cm="1">
        <f t="array" ref="AW295">IF(NOT(ISERROR(FIND("Reader",casesCPPM[[#This Row],[Series4]]))),"Reader",IF(SUMPRODUCT(--ISNUMBER(SEARCH({"card","credential","ibutton"},casesCPPM[[#This Row],[Series4]])))&gt;0,"Card","Unknown"))</f>
        <v>Unknown</v>
      </c>
    </row>
    <row r="296" spans="1:49" hidden="1" x14ac:dyDescent="0.25">
      <c r="A296" s="26">
        <v>46076.487962963001</v>
      </c>
      <c r="B296" s="27" t="s">
        <v>3778</v>
      </c>
      <c r="C296" s="27" t="s">
        <v>87</v>
      </c>
      <c r="D296" s="27" t="s">
        <v>88</v>
      </c>
      <c r="E296" s="27" t="s">
        <v>110</v>
      </c>
      <c r="F296" s="27"/>
      <c r="G296" s="27"/>
      <c r="H296" s="27" t="s">
        <v>720</v>
      </c>
      <c r="I296" s="27" t="s">
        <v>148</v>
      </c>
      <c r="J296" s="27" t="s">
        <v>636</v>
      </c>
      <c r="K296" s="27" t="s">
        <v>31</v>
      </c>
      <c r="L296" s="27" t="s">
        <v>3779</v>
      </c>
      <c r="M296" s="27" t="s">
        <v>2597</v>
      </c>
      <c r="N296" s="28" t="s">
        <v>3780</v>
      </c>
      <c r="O296" s="27" t="s">
        <v>3781</v>
      </c>
      <c r="P296" s="27" t="s">
        <v>3782</v>
      </c>
      <c r="Q296" s="28">
        <v>19</v>
      </c>
      <c r="R296" s="27" t="s">
        <v>720</v>
      </c>
      <c r="S296" s="27" t="s">
        <v>148</v>
      </c>
      <c r="T296" s="27" t="s">
        <v>636</v>
      </c>
      <c r="U296" s="27" t="s">
        <v>31</v>
      </c>
      <c r="V296" s="27">
        <v>1</v>
      </c>
      <c r="W296" s="27" t="s">
        <v>155</v>
      </c>
      <c r="X296" s="27" t="s">
        <v>156</v>
      </c>
      <c r="Y296" s="27"/>
      <c r="Z296" s="27" t="s">
        <v>101</v>
      </c>
      <c r="AA296" s="27"/>
      <c r="AB296" s="27" t="s">
        <v>3784</v>
      </c>
      <c r="AC296" s="28"/>
      <c r="AD296" s="27"/>
      <c r="AE296" s="37"/>
      <c r="AF296" s="37">
        <v>46063.791666666701</v>
      </c>
      <c r="AG296" s="37"/>
      <c r="AH296" s="27"/>
      <c r="AI296" s="27" t="s">
        <v>104</v>
      </c>
      <c r="AJ296" s="27" t="s">
        <v>105</v>
      </c>
      <c r="AK296" s="27" t="s">
        <v>407</v>
      </c>
      <c r="AL296" s="27" t="s">
        <v>180</v>
      </c>
      <c r="AM296" s="27" t="s">
        <v>108</v>
      </c>
      <c r="AN296" s="37">
        <f>MIN(casesCPPM[[#This Row],[Manufacture Date]:[Installation Date]])</f>
        <v>46063.791666666701</v>
      </c>
      <c r="AO296" s="27">
        <f>IF(AND((casesCPPM[[#This Row],[Created On]]-casesCPPM[[#This Row],[Oldest Date]])&gt;90,casesCPPM[[#This Row],[Oldest Date]]&lt;&gt;""),0,casesCPPM[[#This Row],[Quantity]])</f>
        <v>1</v>
      </c>
      <c r="AP296" s="27" t="str">
        <f>IF(casesCPPM[[#This Row],[Brand]]="","",IF(casesCPPM[[#This Row],[Brand]]&lt;&gt;"Falcon",casesCPPM[[#This Row],[Brand]],IF(casesCPPM[[#This Row],[Category]]&lt;&gt;"Dctl",casesCPPM[[#This Row],[Brand]]&amp;" - "&amp;casesCPPM[[#This Row],[Category]],casesCPPM[[#This Row],[Brand]]&amp;" - Closer")))</f>
        <v>Falcon - Lock</v>
      </c>
      <c r="AQ29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9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9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96" s="27" t="str">
        <f>TEXT(casesCPPM[[#This Row],[Created On]],"yyyy / mm")</f>
        <v>2026 / 02</v>
      </c>
      <c r="AU296" s="27" t="str">
        <f>casesCPPM[[#This Row],[Interaction Type]]</f>
        <v>Return / Replace / Scrap</v>
      </c>
      <c r="AV29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6" s="27" t="str" cm="1">
        <f t="array" ref="AW296">IF(NOT(ISERROR(FIND("Reader",casesCPPM[[#This Row],[Series4]]))),"Reader",IF(SUMPRODUCT(--ISNUMBER(SEARCH({"card","credential","ibutton"},casesCPPM[[#This Row],[Series4]])))&gt;0,"Card","Unknown"))</f>
        <v>Unknown</v>
      </c>
    </row>
    <row r="297" spans="1:49" hidden="1" x14ac:dyDescent="0.25">
      <c r="A297" s="26">
        <v>46076.596585648098</v>
      </c>
      <c r="B297" s="27" t="s">
        <v>3791</v>
      </c>
      <c r="C297" s="27" t="s">
        <v>87</v>
      </c>
      <c r="D297" s="27" t="s">
        <v>88</v>
      </c>
      <c r="E297" s="27" t="s">
        <v>89</v>
      </c>
      <c r="F297" s="27"/>
      <c r="G297" s="27" t="s">
        <v>90</v>
      </c>
      <c r="H297" s="27" t="s">
        <v>11</v>
      </c>
      <c r="I297" s="27" t="s">
        <v>469</v>
      </c>
      <c r="J297" s="27" t="s">
        <v>469</v>
      </c>
      <c r="K297" s="27" t="s">
        <v>33</v>
      </c>
      <c r="L297" s="27" t="s">
        <v>3792</v>
      </c>
      <c r="M297" s="27" t="s">
        <v>3793</v>
      </c>
      <c r="N297" s="28" t="s">
        <v>3794</v>
      </c>
      <c r="O297" s="27" t="s">
        <v>3795</v>
      </c>
      <c r="P297" s="27" t="s">
        <v>3796</v>
      </c>
      <c r="Q297" s="28">
        <v>1</v>
      </c>
      <c r="R297" s="27" t="s">
        <v>11</v>
      </c>
      <c r="S297" s="27" t="s">
        <v>469</v>
      </c>
      <c r="T297" s="27" t="s">
        <v>469</v>
      </c>
      <c r="U297" s="27" t="s">
        <v>33</v>
      </c>
      <c r="V297" s="27">
        <v>1</v>
      </c>
      <c r="W297" s="27" t="s">
        <v>266</v>
      </c>
      <c r="X297" s="27" t="s">
        <v>279</v>
      </c>
      <c r="Y297" s="27" t="s">
        <v>1412</v>
      </c>
      <c r="Z297" s="27" t="s">
        <v>101</v>
      </c>
      <c r="AA297" s="27"/>
      <c r="AB297" s="27" t="s">
        <v>3797</v>
      </c>
      <c r="AC297" s="28" t="s">
        <v>3798</v>
      </c>
      <c r="AD297" s="27"/>
      <c r="AE297" s="37"/>
      <c r="AF297" s="37">
        <v>45799.833333333299</v>
      </c>
      <c r="AG297" s="37"/>
      <c r="AH297" s="27"/>
      <c r="AI297" s="27" t="s">
        <v>104</v>
      </c>
      <c r="AJ297" s="27" t="s">
        <v>105</v>
      </c>
      <c r="AK297" s="27" t="s">
        <v>1105</v>
      </c>
      <c r="AL297" s="27" t="s">
        <v>1196</v>
      </c>
      <c r="AM297" s="27" t="s">
        <v>108</v>
      </c>
      <c r="AN297" s="37">
        <f>MIN(casesCPPM[[#This Row],[Manufacture Date]:[Installation Date]])</f>
        <v>45799.833333333299</v>
      </c>
      <c r="AO297" s="27">
        <f>IF(AND((casesCPPM[[#This Row],[Created On]]-casesCPPM[[#This Row],[Oldest Date]])&gt;90,casesCPPM[[#This Row],[Oldest Date]]&lt;&gt;""),0,casesCPPM[[#This Row],[Quantity]])</f>
        <v>0</v>
      </c>
      <c r="AP297" s="27" t="str">
        <f>IF(casesCPPM[[#This Row],[Brand]]="","",IF(casesCPPM[[#This Row],[Brand]]&lt;&gt;"Falcon",casesCPPM[[#This Row],[Brand]],IF(casesCPPM[[#This Row],[Category]]&lt;&gt;"Dctl",casesCPPM[[#This Row],[Brand]]&amp;" - "&amp;casesCPPM[[#This Row],[Category]],casesCPPM[[#This Row],[Brand]]&amp;" - Closer")))</f>
        <v>Fast Track</v>
      </c>
      <c r="AQ29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9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29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Programming Failure</v>
      </c>
      <c r="AT297" s="27" t="str">
        <f>TEXT(casesCPPM[[#This Row],[Created On]],"yyyy / mm")</f>
        <v>2026 / 02</v>
      </c>
      <c r="AU297" s="27" t="str">
        <f>casesCPPM[[#This Row],[Interaction Type]]</f>
        <v>Return / Replace / Scrap</v>
      </c>
      <c r="AV29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7" s="27" t="str" cm="1">
        <f t="array" ref="AW297">IF(NOT(ISERROR(FIND("Reader",casesCPPM[[#This Row],[Series4]]))),"Reader",IF(SUMPRODUCT(--ISNUMBER(SEARCH({"card","credential","ibutton"},casesCPPM[[#This Row],[Series4]])))&gt;0,"Card","Unknown"))</f>
        <v>Unknown</v>
      </c>
    </row>
    <row r="298" spans="1:49" hidden="1" x14ac:dyDescent="0.25">
      <c r="A298" s="26">
        <v>46076.611006944397</v>
      </c>
      <c r="B298" s="27" t="s">
        <v>3799</v>
      </c>
      <c r="C298" s="27" t="s">
        <v>87</v>
      </c>
      <c r="D298" s="27" t="s">
        <v>88</v>
      </c>
      <c r="E298" s="27" t="s">
        <v>110</v>
      </c>
      <c r="F298" s="27"/>
      <c r="G298" s="27"/>
      <c r="H298" s="27" t="s">
        <v>23</v>
      </c>
      <c r="I298" s="27" t="s">
        <v>91</v>
      </c>
      <c r="J298" s="27" t="s">
        <v>92</v>
      </c>
      <c r="K298" s="27" t="s">
        <v>33</v>
      </c>
      <c r="L298" s="27" t="s">
        <v>3800</v>
      </c>
      <c r="M298" s="27" t="s">
        <v>127</v>
      </c>
      <c r="N298" s="28" t="s">
        <v>3801</v>
      </c>
      <c r="O298" s="27" t="s">
        <v>3802</v>
      </c>
      <c r="P298" s="27" t="s">
        <v>3803</v>
      </c>
      <c r="Q298" s="28">
        <v>5</v>
      </c>
      <c r="R298" s="27" t="s">
        <v>23</v>
      </c>
      <c r="S298" s="27" t="s">
        <v>91</v>
      </c>
      <c r="T298" s="27" t="s">
        <v>92</v>
      </c>
      <c r="U298" s="27" t="s">
        <v>33</v>
      </c>
      <c r="V298" s="27">
        <v>1</v>
      </c>
      <c r="W298" s="27" t="s">
        <v>119</v>
      </c>
      <c r="X298" s="27" t="s">
        <v>570</v>
      </c>
      <c r="Y298" s="27"/>
      <c r="Z298" s="27" t="s">
        <v>101</v>
      </c>
      <c r="AA298" s="27"/>
      <c r="AB298" s="27" t="s">
        <v>3804</v>
      </c>
      <c r="AC298" s="28"/>
      <c r="AD298" s="27"/>
      <c r="AE298" s="37"/>
      <c r="AF298" s="37">
        <v>45980.791666666701</v>
      </c>
      <c r="AG298" s="37"/>
      <c r="AH298" s="27"/>
      <c r="AI298" s="27" t="s">
        <v>104</v>
      </c>
      <c r="AJ298" s="27" t="s">
        <v>105</v>
      </c>
      <c r="AK298" s="27" t="s">
        <v>106</v>
      </c>
      <c r="AL298" s="27" t="s">
        <v>680</v>
      </c>
      <c r="AM298" s="27" t="s">
        <v>108</v>
      </c>
      <c r="AN298" s="37">
        <f>MIN(casesCPPM[[#This Row],[Manufacture Date]:[Installation Date]])</f>
        <v>45980.791666666701</v>
      </c>
      <c r="AO298" s="27">
        <f>IF(AND((casesCPPM[[#This Row],[Created On]]-casesCPPM[[#This Row],[Oldest Date]])&gt;90,casesCPPM[[#This Row],[Oldest Date]]&lt;&gt;""),0,casesCPPM[[#This Row],[Quantity]])</f>
        <v>0</v>
      </c>
      <c r="AP298" s="27" t="str">
        <f>IF(casesCPPM[[#This Row],[Brand]]="","",IF(casesCPPM[[#This Row],[Brand]]&lt;&gt;"Falcon",casesCPPM[[#This Row],[Brand]],IF(casesCPPM[[#This Row],[Category]]&lt;&gt;"Dctl",casesCPPM[[#This Row],[Brand]]&amp;" - "&amp;casesCPPM[[#This Row],[Category]],casesCPPM[[#This Row],[Brand]]&amp;" - Closer")))</f>
        <v>Von Duprin</v>
      </c>
      <c r="AQ29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9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29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98" s="27" t="str">
        <f>TEXT(casesCPPM[[#This Row],[Created On]],"yyyy / mm")</f>
        <v>2026 / 02</v>
      </c>
      <c r="AU298" s="27" t="str">
        <f>casesCPPM[[#This Row],[Interaction Type]]</f>
        <v>Return / Replace / Scrap</v>
      </c>
      <c r="AV29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8" s="27" t="str" cm="1">
        <f t="array" ref="AW298">IF(NOT(ISERROR(FIND("Reader",casesCPPM[[#This Row],[Series4]]))),"Reader",IF(SUMPRODUCT(--ISNUMBER(SEARCH({"card","credential","ibutton"},casesCPPM[[#This Row],[Series4]])))&gt;0,"Card","Unknown"))</f>
        <v>Unknown</v>
      </c>
    </row>
    <row r="299" spans="1:49" hidden="1" x14ac:dyDescent="0.25">
      <c r="A299" s="26">
        <v>46076.689328703702</v>
      </c>
      <c r="B299" s="27" t="s">
        <v>3812</v>
      </c>
      <c r="C299" s="27" t="s">
        <v>87</v>
      </c>
      <c r="D299" s="27" t="s">
        <v>88</v>
      </c>
      <c r="E299" s="27" t="s">
        <v>110</v>
      </c>
      <c r="F299" s="27"/>
      <c r="G299" s="27"/>
      <c r="H299" s="27" t="s">
        <v>23</v>
      </c>
      <c r="I299" s="27" t="s">
        <v>91</v>
      </c>
      <c r="J299" s="27" t="s">
        <v>1375</v>
      </c>
      <c r="K299" s="27" t="s">
        <v>33</v>
      </c>
      <c r="L299" s="27" t="s">
        <v>3813</v>
      </c>
      <c r="M299" s="27" t="s">
        <v>2665</v>
      </c>
      <c r="N299" s="28" t="s">
        <v>3814</v>
      </c>
      <c r="O299" s="27" t="s">
        <v>3815</v>
      </c>
      <c r="P299" s="27" t="s">
        <v>3816</v>
      </c>
      <c r="Q299" s="28">
        <v>4</v>
      </c>
      <c r="R299" s="27" t="s">
        <v>23</v>
      </c>
      <c r="S299" s="27" t="s">
        <v>91</v>
      </c>
      <c r="T299" s="27" t="s">
        <v>1375</v>
      </c>
      <c r="U299" s="27" t="s">
        <v>33</v>
      </c>
      <c r="V299" s="27">
        <v>1</v>
      </c>
      <c r="W299" s="27" t="s">
        <v>155</v>
      </c>
      <c r="X299" s="27" t="s">
        <v>587</v>
      </c>
      <c r="Y299" s="27"/>
      <c r="Z299" s="27" t="s">
        <v>101</v>
      </c>
      <c r="AA299" s="27"/>
      <c r="AB299" s="27"/>
      <c r="AC299" s="28"/>
      <c r="AD299" s="27"/>
      <c r="AE299" s="37"/>
      <c r="AF299" s="37">
        <v>45972.791666666701</v>
      </c>
      <c r="AG299" s="37"/>
      <c r="AH299" s="27"/>
      <c r="AI299" s="27" t="s">
        <v>104</v>
      </c>
      <c r="AJ299" s="27" t="s">
        <v>105</v>
      </c>
      <c r="AK299" s="27" t="s">
        <v>986</v>
      </c>
      <c r="AL299" s="27" t="s">
        <v>792</v>
      </c>
      <c r="AM299" s="27" t="s">
        <v>108</v>
      </c>
      <c r="AN299" s="37">
        <f>MIN(casesCPPM[[#This Row],[Manufacture Date]:[Installation Date]])</f>
        <v>45972.791666666701</v>
      </c>
      <c r="AO299" s="27">
        <f>IF(AND((casesCPPM[[#This Row],[Created On]]-casesCPPM[[#This Row],[Oldest Date]])&gt;90,casesCPPM[[#This Row],[Oldest Date]]&lt;&gt;""),0,casesCPPM[[#This Row],[Quantity]])</f>
        <v>0</v>
      </c>
      <c r="AP299" s="27" t="str">
        <f>IF(casesCPPM[[#This Row],[Brand]]="","",IF(casesCPPM[[#This Row],[Brand]]&lt;&gt;"Falcon",casesCPPM[[#This Row],[Brand]],IF(casesCPPM[[#This Row],[Category]]&lt;&gt;"Dctl",casesCPPM[[#This Row],[Brand]]&amp;" - "&amp;casesCPPM[[#This Row],[Category]],casesCPPM[[#This Row],[Brand]]&amp;" - Closer")))</f>
        <v>Von Duprin</v>
      </c>
      <c r="AQ29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9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9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99" s="27" t="str">
        <f>TEXT(casesCPPM[[#This Row],[Created On]],"yyyy / mm")</f>
        <v>2026 / 02</v>
      </c>
      <c r="AU299" s="27" t="str">
        <f>casesCPPM[[#This Row],[Interaction Type]]</f>
        <v>Return / Replace / Scrap</v>
      </c>
      <c r="AV29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9" s="27" t="str" cm="1">
        <f t="array" ref="AW299">IF(NOT(ISERROR(FIND("Reader",casesCPPM[[#This Row],[Series4]]))),"Reader",IF(SUMPRODUCT(--ISNUMBER(SEARCH({"card","credential","ibutton"},casesCPPM[[#This Row],[Series4]])))&gt;0,"Card","Unknown"))</f>
        <v>Unknown</v>
      </c>
    </row>
    <row r="300" spans="1:49" hidden="1" x14ac:dyDescent="0.25">
      <c r="A300" s="26">
        <v>46076.735300925902</v>
      </c>
      <c r="B300" s="27" t="s">
        <v>3824</v>
      </c>
      <c r="C300" s="27" t="s">
        <v>87</v>
      </c>
      <c r="D300" s="27" t="s">
        <v>88</v>
      </c>
      <c r="E300" s="27" t="s">
        <v>285</v>
      </c>
      <c r="F300" s="27"/>
      <c r="G300" s="27"/>
      <c r="H300" s="27" t="s">
        <v>12</v>
      </c>
      <c r="I300" s="27" t="s">
        <v>111</v>
      </c>
      <c r="J300" s="27" t="s">
        <v>931</v>
      </c>
      <c r="K300" s="27" t="s">
        <v>33</v>
      </c>
      <c r="L300" s="27" t="s">
        <v>3825</v>
      </c>
      <c r="M300" s="27" t="s">
        <v>1941</v>
      </c>
      <c r="N300" s="28" t="s">
        <v>1942</v>
      </c>
      <c r="O300" s="27" t="s">
        <v>1943</v>
      </c>
      <c r="P300" s="27" t="s">
        <v>3826</v>
      </c>
      <c r="Q300" s="28"/>
      <c r="R300" s="27" t="s">
        <v>12</v>
      </c>
      <c r="S300" s="27" t="s">
        <v>111</v>
      </c>
      <c r="T300" s="27" t="s">
        <v>931</v>
      </c>
      <c r="U300" s="27" t="s">
        <v>33</v>
      </c>
      <c r="V300" s="27">
        <v>1</v>
      </c>
      <c r="W300" s="27" t="s">
        <v>300</v>
      </c>
      <c r="X300" s="27" t="s">
        <v>3827</v>
      </c>
      <c r="Y300" s="27"/>
      <c r="Z300" s="27" t="s">
        <v>296</v>
      </c>
      <c r="AA300" s="27"/>
      <c r="AB300" s="27"/>
      <c r="AC300" s="28"/>
      <c r="AD300" s="27"/>
      <c r="AE300" s="37"/>
      <c r="AF300" s="37">
        <v>46009.791666666701</v>
      </c>
      <c r="AG300" s="37"/>
      <c r="AH300" s="27"/>
      <c r="AI300" s="27" t="s">
        <v>104</v>
      </c>
      <c r="AJ300" s="27" t="s">
        <v>105</v>
      </c>
      <c r="AK300" s="27" t="s">
        <v>3828</v>
      </c>
      <c r="AL300" s="27" t="s">
        <v>3828</v>
      </c>
      <c r="AM300" s="27" t="s">
        <v>108</v>
      </c>
      <c r="AN300" s="37">
        <f>MIN(casesCPPM[[#This Row],[Manufacture Date]:[Installation Date]])</f>
        <v>46009.791666666701</v>
      </c>
      <c r="AO300" s="27">
        <f>IF(AND((casesCPPM[[#This Row],[Created On]]-casesCPPM[[#This Row],[Oldest Date]])&gt;90,casesCPPM[[#This Row],[Oldest Date]]&lt;&gt;""),0,casesCPPM[[#This Row],[Quantity]])</f>
        <v>1</v>
      </c>
      <c r="AP300" s="27" t="str">
        <f>IF(casesCPPM[[#This Row],[Brand]]="","",IF(casesCPPM[[#This Row],[Brand]]&lt;&gt;"Falcon",casesCPPM[[#This Row],[Brand]],IF(casesCPPM[[#This Row],[Category]]&lt;&gt;"Dctl",casesCPPM[[#This Row],[Brand]]&amp;" - "&amp;casesCPPM[[#This Row],[Category]],casesCPPM[[#This Row],[Brand]]&amp;" - Closer")))</f>
        <v>Ives / Gj Commercial</v>
      </c>
      <c r="AQ30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0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0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0" s="27" t="str">
        <f>TEXT(casesCPPM[[#This Row],[Created On]],"yyyy / mm")</f>
        <v>2026 / 02</v>
      </c>
      <c r="AU300" s="27" t="str">
        <f>casesCPPM[[#This Row],[Interaction Type]]</f>
        <v>Return / Replace / Scrap</v>
      </c>
      <c r="AV30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0" s="27" t="str" cm="1">
        <f t="array" ref="AW300">IF(NOT(ISERROR(FIND("Reader",casesCPPM[[#This Row],[Series4]]))),"Reader",IF(SUMPRODUCT(--ISNUMBER(SEARCH({"card","credential","ibutton"},casesCPPM[[#This Row],[Series4]])))&gt;0,"Card","Unknown"))</f>
        <v>Unknown</v>
      </c>
    </row>
    <row r="301" spans="1:49" hidden="1" x14ac:dyDescent="0.25">
      <c r="A301" s="26">
        <v>46077.3905787037</v>
      </c>
      <c r="B301" s="27" t="s">
        <v>3829</v>
      </c>
      <c r="C301" s="27" t="s">
        <v>87</v>
      </c>
      <c r="D301" s="27" t="s">
        <v>88</v>
      </c>
      <c r="E301" s="27" t="s">
        <v>285</v>
      </c>
      <c r="F301" s="27"/>
      <c r="G301" s="27"/>
      <c r="H301" s="27" t="s">
        <v>12</v>
      </c>
      <c r="I301" s="27" t="s">
        <v>111</v>
      </c>
      <c r="J301" s="27" t="s">
        <v>112</v>
      </c>
      <c r="K301" s="27" t="s">
        <v>33</v>
      </c>
      <c r="L301" s="27" t="s">
        <v>3830</v>
      </c>
      <c r="M301" s="27" t="s">
        <v>471</v>
      </c>
      <c r="N301" s="28" t="s">
        <v>3831</v>
      </c>
      <c r="O301" s="27" t="s">
        <v>3832</v>
      </c>
      <c r="P301" s="27" t="s">
        <v>3833</v>
      </c>
      <c r="Q301" s="28">
        <v>1</v>
      </c>
      <c r="R301" s="27" t="s">
        <v>12</v>
      </c>
      <c r="S301" s="27" t="s">
        <v>111</v>
      </c>
      <c r="T301" s="27" t="s">
        <v>112</v>
      </c>
      <c r="U301" s="27" t="s">
        <v>33</v>
      </c>
      <c r="V301" s="27">
        <v>9</v>
      </c>
      <c r="W301" s="27" t="s">
        <v>294</v>
      </c>
      <c r="X301" s="27" t="s">
        <v>295</v>
      </c>
      <c r="Y301" s="27"/>
      <c r="Z301" s="27" t="s">
        <v>296</v>
      </c>
      <c r="AA301" s="27"/>
      <c r="AB301" s="27" t="s">
        <v>3834</v>
      </c>
      <c r="AC301" s="28"/>
      <c r="AD301" s="27"/>
      <c r="AE301" s="37"/>
      <c r="AF301" s="37">
        <v>46063.791666666701</v>
      </c>
      <c r="AG301" s="37"/>
      <c r="AH301" s="27"/>
      <c r="AI301" s="27" t="s">
        <v>104</v>
      </c>
      <c r="AJ301" s="27" t="s">
        <v>105</v>
      </c>
      <c r="AK301" s="27" t="s">
        <v>106</v>
      </c>
      <c r="AL301" s="27" t="s">
        <v>122</v>
      </c>
      <c r="AM301" s="27" t="s">
        <v>108</v>
      </c>
      <c r="AN301" s="37">
        <f>MIN(casesCPPM[[#This Row],[Manufacture Date]:[Installation Date]])</f>
        <v>46063.791666666701</v>
      </c>
      <c r="AO301" s="27">
        <f>IF(AND((casesCPPM[[#This Row],[Created On]]-casesCPPM[[#This Row],[Oldest Date]])&gt;90,casesCPPM[[#This Row],[Oldest Date]]&lt;&gt;""),0,casesCPPM[[#This Row],[Quantity]])</f>
        <v>9</v>
      </c>
      <c r="AP301" s="27" t="str">
        <f>IF(casesCPPM[[#This Row],[Brand]]="","",IF(casesCPPM[[#This Row],[Brand]]&lt;&gt;"Falcon",casesCPPM[[#This Row],[Brand]],IF(casesCPPM[[#This Row],[Category]]&lt;&gt;"Dctl",casesCPPM[[#This Row],[Brand]]&amp;" - "&amp;casesCPPM[[#This Row],[Category]],casesCPPM[[#This Row],[Brand]]&amp;" - Closer")))</f>
        <v>Ives / Gj Commercial</v>
      </c>
      <c r="AQ30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30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30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1" s="27" t="str">
        <f>TEXT(casesCPPM[[#This Row],[Created On]],"yyyy / mm")</f>
        <v>2026 / 02</v>
      </c>
      <c r="AU301" s="27" t="str">
        <f>casesCPPM[[#This Row],[Interaction Type]]</f>
        <v>Return / Replace / Scrap</v>
      </c>
      <c r="AV30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1" s="27" t="str" cm="1">
        <f t="array" ref="AW301">IF(NOT(ISERROR(FIND("Reader",casesCPPM[[#This Row],[Series4]]))),"Reader",IF(SUMPRODUCT(--ISNUMBER(SEARCH({"card","credential","ibutton"},casesCPPM[[#This Row],[Series4]])))&gt;0,"Card","Unknown"))</f>
        <v>Unknown</v>
      </c>
    </row>
    <row r="302" spans="1:49" hidden="1" x14ac:dyDescent="0.25">
      <c r="A302" s="26">
        <v>46077.3905787037</v>
      </c>
      <c r="B302" s="27" t="s">
        <v>3829</v>
      </c>
      <c r="C302" s="27" t="s">
        <v>87</v>
      </c>
      <c r="D302" s="27" t="s">
        <v>88</v>
      </c>
      <c r="E302" s="27" t="s">
        <v>285</v>
      </c>
      <c r="F302" s="27"/>
      <c r="G302" s="27"/>
      <c r="H302" s="27" t="s">
        <v>12</v>
      </c>
      <c r="I302" s="27" t="s">
        <v>111</v>
      </c>
      <c r="J302" s="27" t="s">
        <v>112</v>
      </c>
      <c r="K302" s="27" t="s">
        <v>33</v>
      </c>
      <c r="L302" s="27" t="s">
        <v>3830</v>
      </c>
      <c r="M302" s="27" t="s">
        <v>471</v>
      </c>
      <c r="N302" s="28" t="s">
        <v>3831</v>
      </c>
      <c r="O302" s="27" t="s">
        <v>3832</v>
      </c>
      <c r="P302" s="27" t="s">
        <v>3833</v>
      </c>
      <c r="Q302" s="28">
        <v>2</v>
      </c>
      <c r="R302" s="27" t="s">
        <v>12</v>
      </c>
      <c r="S302" s="27" t="s">
        <v>111</v>
      </c>
      <c r="T302" s="27" t="s">
        <v>112</v>
      </c>
      <c r="U302" s="27" t="s">
        <v>33</v>
      </c>
      <c r="V302" s="27">
        <v>21</v>
      </c>
      <c r="W302" s="27" t="s">
        <v>300</v>
      </c>
      <c r="X302" s="27" t="s">
        <v>301</v>
      </c>
      <c r="Y302" s="27"/>
      <c r="Z302" s="27" t="s">
        <v>296</v>
      </c>
      <c r="AA302" s="27"/>
      <c r="AB302" s="27" t="s">
        <v>211</v>
      </c>
      <c r="AC302" s="28"/>
      <c r="AD302" s="27"/>
      <c r="AE302" s="37"/>
      <c r="AF302" s="37">
        <v>46063.791666666701</v>
      </c>
      <c r="AG302" s="37"/>
      <c r="AH302" s="27"/>
      <c r="AI302" s="27" t="s">
        <v>104</v>
      </c>
      <c r="AJ302" s="27" t="s">
        <v>105</v>
      </c>
      <c r="AK302" s="27" t="s">
        <v>106</v>
      </c>
      <c r="AL302" s="27" t="s">
        <v>122</v>
      </c>
      <c r="AM302" s="27" t="s">
        <v>108</v>
      </c>
      <c r="AN302" s="37">
        <f>MIN(casesCPPM[[#This Row],[Manufacture Date]:[Installation Date]])</f>
        <v>46063.791666666701</v>
      </c>
      <c r="AO302" s="27">
        <f>IF(AND((casesCPPM[[#This Row],[Created On]]-casesCPPM[[#This Row],[Oldest Date]])&gt;90,casesCPPM[[#This Row],[Oldest Date]]&lt;&gt;""),0,casesCPPM[[#This Row],[Quantity]])</f>
        <v>21</v>
      </c>
      <c r="AP302" s="27" t="str">
        <f>IF(casesCPPM[[#This Row],[Brand]]="","",IF(casesCPPM[[#This Row],[Brand]]&lt;&gt;"Falcon",casesCPPM[[#This Row],[Brand]],IF(casesCPPM[[#This Row],[Category]]&lt;&gt;"Dctl",casesCPPM[[#This Row],[Brand]]&amp;" - "&amp;casesCPPM[[#This Row],[Category]],casesCPPM[[#This Row],[Brand]]&amp;" - Closer")))</f>
        <v>Ives / Gj Commercial</v>
      </c>
      <c r="AQ30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0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30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2" s="27" t="str">
        <f>TEXT(casesCPPM[[#This Row],[Created On]],"yyyy / mm")</f>
        <v>2026 / 02</v>
      </c>
      <c r="AU302" s="27" t="str">
        <f>casesCPPM[[#This Row],[Interaction Type]]</f>
        <v>Return / Replace / Scrap</v>
      </c>
      <c r="AV30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2" s="27" t="str" cm="1">
        <f t="array" ref="AW302">IF(NOT(ISERROR(FIND("Reader",casesCPPM[[#This Row],[Series4]]))),"Reader",IF(SUMPRODUCT(--ISNUMBER(SEARCH({"card","credential","ibutton"},casesCPPM[[#This Row],[Series4]])))&gt;0,"Card","Unknown"))</f>
        <v>Unknown</v>
      </c>
    </row>
    <row r="303" spans="1:49" hidden="1" x14ac:dyDescent="0.25">
      <c r="A303" s="26">
        <v>46077.6035416667</v>
      </c>
      <c r="B303" s="27" t="s">
        <v>3835</v>
      </c>
      <c r="C303" s="27" t="s">
        <v>87</v>
      </c>
      <c r="D303" s="27" t="s">
        <v>88</v>
      </c>
      <c r="E303" s="27" t="s">
        <v>62</v>
      </c>
      <c r="F303" s="27"/>
      <c r="G303" s="27"/>
      <c r="H303" s="27" t="s">
        <v>286</v>
      </c>
      <c r="I303" s="27" t="s">
        <v>148</v>
      </c>
      <c r="J303" s="27" t="s">
        <v>2020</v>
      </c>
      <c r="K303" s="27" t="s">
        <v>288</v>
      </c>
      <c r="L303" s="27" t="s">
        <v>3836</v>
      </c>
      <c r="M303" s="27" t="s">
        <v>3837</v>
      </c>
      <c r="N303" s="28" t="s">
        <v>3838</v>
      </c>
      <c r="O303" s="27" t="s">
        <v>3839</v>
      </c>
      <c r="P303" s="27" t="s">
        <v>3840</v>
      </c>
      <c r="Q303" s="28"/>
      <c r="R303" s="27" t="s">
        <v>286</v>
      </c>
      <c r="S303" s="27" t="s">
        <v>148</v>
      </c>
      <c r="T303" s="27" t="s">
        <v>2020</v>
      </c>
      <c r="U303" s="27" t="s">
        <v>288</v>
      </c>
      <c r="V303" s="27">
        <v>1</v>
      </c>
      <c r="W303" s="27" t="s">
        <v>346</v>
      </c>
      <c r="X303" s="27" t="s">
        <v>347</v>
      </c>
      <c r="Y303" s="27"/>
      <c r="Z303" s="27" t="s">
        <v>285</v>
      </c>
      <c r="AA303" s="27"/>
      <c r="AB303" s="27"/>
      <c r="AC303" s="28"/>
      <c r="AD303" s="27"/>
      <c r="AE303" s="37"/>
      <c r="AF303" s="37">
        <v>45922.833333333299</v>
      </c>
      <c r="AG303" s="37"/>
      <c r="AH303" s="27"/>
      <c r="AI303" s="27" t="s">
        <v>204</v>
      </c>
      <c r="AJ303" s="27" t="s">
        <v>105</v>
      </c>
      <c r="AK303" s="27" t="s">
        <v>2253</v>
      </c>
      <c r="AL303" s="27" t="s">
        <v>2253</v>
      </c>
      <c r="AM303" s="27" t="s">
        <v>108</v>
      </c>
      <c r="AN303" s="37">
        <f>MIN(casesCPPM[[#This Row],[Manufacture Date]:[Installation Date]])</f>
        <v>45922.833333333299</v>
      </c>
      <c r="AO303" s="27">
        <f>IF(AND((casesCPPM[[#This Row],[Created On]]-casesCPPM[[#This Row],[Oldest Date]])&gt;90,casesCPPM[[#This Row],[Oldest Date]]&lt;&gt;""),0,casesCPPM[[#This Row],[Quantity]])</f>
        <v>0</v>
      </c>
      <c r="AP303" s="27" t="str">
        <f>IF(casesCPPM[[#This Row],[Brand]]="","",IF(casesCPPM[[#This Row],[Brand]]&lt;&gt;"Falcon",casesCPPM[[#This Row],[Brand]],IF(casesCPPM[[#This Row],[Category]]&lt;&gt;"Dctl",casesCPPM[[#This Row],[Brand]]&amp;" - "&amp;casesCPPM[[#This Row],[Category]],casesCPPM[[#This Row],[Brand]]&amp;" - Closer")))</f>
        <v>Schlage Residential</v>
      </c>
      <c r="AQ30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0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30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3" s="27" t="str">
        <f>TEXT(casesCPPM[[#This Row],[Created On]],"yyyy / mm")</f>
        <v>2026 / 02</v>
      </c>
      <c r="AU303" s="27" t="str">
        <f>casesCPPM[[#This Row],[Interaction Type]]</f>
        <v>Return / Replace / Scrap</v>
      </c>
      <c r="AV30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3" s="27" t="str" cm="1">
        <f t="array" ref="AW303">IF(NOT(ISERROR(FIND("Reader",casesCPPM[[#This Row],[Series4]]))),"Reader",IF(SUMPRODUCT(--ISNUMBER(SEARCH({"card","credential","ibutton"},casesCPPM[[#This Row],[Series4]])))&gt;0,"Card","Unknown"))</f>
        <v>Unknown</v>
      </c>
    </row>
    <row r="304" spans="1:49" hidden="1" x14ac:dyDescent="0.25">
      <c r="A304" s="26">
        <v>46077.609027777798</v>
      </c>
      <c r="B304" s="27" t="s">
        <v>3841</v>
      </c>
      <c r="C304" s="27" t="s">
        <v>87</v>
      </c>
      <c r="D304" s="27" t="s">
        <v>88</v>
      </c>
      <c r="E304" s="27" t="s">
        <v>62</v>
      </c>
      <c r="F304" s="27"/>
      <c r="G304" s="27"/>
      <c r="H304" s="27" t="s">
        <v>286</v>
      </c>
      <c r="I304" s="27" t="s">
        <v>148</v>
      </c>
      <c r="J304" s="27" t="s">
        <v>2020</v>
      </c>
      <c r="K304" s="27" t="s">
        <v>288</v>
      </c>
      <c r="L304" s="27" t="s">
        <v>3842</v>
      </c>
      <c r="M304" s="27" t="s">
        <v>3837</v>
      </c>
      <c r="N304" s="28" t="s">
        <v>3843</v>
      </c>
      <c r="O304" s="27" t="s">
        <v>3844</v>
      </c>
      <c r="P304" s="27" t="s">
        <v>3845</v>
      </c>
      <c r="Q304" s="28"/>
      <c r="R304" s="27" t="s">
        <v>286</v>
      </c>
      <c r="S304" s="27" t="s">
        <v>148</v>
      </c>
      <c r="T304" s="27" t="s">
        <v>2020</v>
      </c>
      <c r="U304" s="27" t="s">
        <v>288</v>
      </c>
      <c r="V304" s="27">
        <v>1</v>
      </c>
      <c r="W304" s="27" t="s">
        <v>346</v>
      </c>
      <c r="X304" s="27" t="s">
        <v>347</v>
      </c>
      <c r="Y304" s="27"/>
      <c r="Z304" s="27" t="s">
        <v>285</v>
      </c>
      <c r="AA304" s="27"/>
      <c r="AB304" s="27"/>
      <c r="AC304" s="28"/>
      <c r="AD304" s="27"/>
      <c r="AE304" s="37"/>
      <c r="AF304" s="37">
        <v>45958.833333333299</v>
      </c>
      <c r="AG304" s="37"/>
      <c r="AH304" s="27"/>
      <c r="AI304" s="27" t="s">
        <v>204</v>
      </c>
      <c r="AJ304" s="27" t="s">
        <v>105</v>
      </c>
      <c r="AK304" s="27" t="s">
        <v>2253</v>
      </c>
      <c r="AL304" s="27" t="s">
        <v>2253</v>
      </c>
      <c r="AM304" s="27" t="s">
        <v>108</v>
      </c>
      <c r="AN304" s="37">
        <f>MIN(casesCPPM[[#This Row],[Manufacture Date]:[Installation Date]])</f>
        <v>45958.833333333299</v>
      </c>
      <c r="AO304" s="27">
        <f>IF(AND((casesCPPM[[#This Row],[Created On]]-casesCPPM[[#This Row],[Oldest Date]])&gt;90,casesCPPM[[#This Row],[Oldest Date]]&lt;&gt;""),0,casesCPPM[[#This Row],[Quantity]])</f>
        <v>0</v>
      </c>
      <c r="AP304" s="27" t="str">
        <f>IF(casesCPPM[[#This Row],[Brand]]="","",IF(casesCPPM[[#This Row],[Brand]]&lt;&gt;"Falcon",casesCPPM[[#This Row],[Brand]],IF(casesCPPM[[#This Row],[Category]]&lt;&gt;"Dctl",casesCPPM[[#This Row],[Brand]]&amp;" - "&amp;casesCPPM[[#This Row],[Category]],casesCPPM[[#This Row],[Brand]]&amp;" - Closer")))</f>
        <v>Schlage Residential</v>
      </c>
      <c r="AQ30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0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30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4" s="27" t="str">
        <f>TEXT(casesCPPM[[#This Row],[Created On]],"yyyy / mm")</f>
        <v>2026 / 02</v>
      </c>
      <c r="AU304" s="27" t="str">
        <f>casesCPPM[[#This Row],[Interaction Type]]</f>
        <v>Return / Replace / Scrap</v>
      </c>
      <c r="AV30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4" s="27" t="str" cm="1">
        <f t="array" ref="AW304">IF(NOT(ISERROR(FIND("Reader",casesCPPM[[#This Row],[Series4]]))),"Reader",IF(SUMPRODUCT(--ISNUMBER(SEARCH({"card","credential","ibutton"},casesCPPM[[#This Row],[Series4]])))&gt;0,"Card","Unknown"))</f>
        <v>Unknown</v>
      </c>
    </row>
    <row r="305" spans="1:49" hidden="1" x14ac:dyDescent="0.25">
      <c r="A305" s="26">
        <v>46077.624942129602</v>
      </c>
      <c r="B305" s="27" t="s">
        <v>3846</v>
      </c>
      <c r="C305" s="27" t="s">
        <v>87</v>
      </c>
      <c r="D305" s="27" t="s">
        <v>88</v>
      </c>
      <c r="E305" s="27" t="s">
        <v>62</v>
      </c>
      <c r="F305" s="27"/>
      <c r="G305" s="27"/>
      <c r="H305" s="27" t="s">
        <v>286</v>
      </c>
      <c r="I305" s="27" t="s">
        <v>148</v>
      </c>
      <c r="J305" s="27" t="s">
        <v>3847</v>
      </c>
      <c r="K305" s="27" t="s">
        <v>288</v>
      </c>
      <c r="L305" s="27" t="s">
        <v>3848</v>
      </c>
      <c r="M305" s="27" t="s">
        <v>3849</v>
      </c>
      <c r="N305" s="28" t="s">
        <v>3850</v>
      </c>
      <c r="O305" s="27" t="s">
        <v>3851</v>
      </c>
      <c r="P305" s="27" t="s">
        <v>3852</v>
      </c>
      <c r="Q305" s="28"/>
      <c r="R305" s="27" t="s">
        <v>286</v>
      </c>
      <c r="S305" s="27" t="s">
        <v>148</v>
      </c>
      <c r="T305" s="27" t="s">
        <v>3847</v>
      </c>
      <c r="U305" s="27" t="s">
        <v>288</v>
      </c>
      <c r="V305" s="27">
        <v>1</v>
      </c>
      <c r="W305" s="27" t="s">
        <v>346</v>
      </c>
      <c r="X305" s="27" t="s">
        <v>347</v>
      </c>
      <c r="Y305" s="27"/>
      <c r="Z305" s="27" t="s">
        <v>285</v>
      </c>
      <c r="AA305" s="27"/>
      <c r="AB305" s="27"/>
      <c r="AC305" s="28"/>
      <c r="AD305" s="27"/>
      <c r="AE305" s="37"/>
      <c r="AF305" s="37">
        <v>46034.791666666701</v>
      </c>
      <c r="AG305" s="37"/>
      <c r="AH305" s="27"/>
      <c r="AI305" s="27" t="s">
        <v>204</v>
      </c>
      <c r="AJ305" s="27" t="s">
        <v>105</v>
      </c>
      <c r="AK305" s="27" t="s">
        <v>2253</v>
      </c>
      <c r="AL305" s="27" t="s">
        <v>2253</v>
      </c>
      <c r="AM305" s="27" t="s">
        <v>108</v>
      </c>
      <c r="AN305" s="37">
        <f>MIN(casesCPPM[[#This Row],[Manufacture Date]:[Installation Date]])</f>
        <v>46034.791666666701</v>
      </c>
      <c r="AO305" s="27">
        <f>IF(AND((casesCPPM[[#This Row],[Created On]]-casesCPPM[[#This Row],[Oldest Date]])&gt;90,casesCPPM[[#This Row],[Oldest Date]]&lt;&gt;""),0,casesCPPM[[#This Row],[Quantity]])</f>
        <v>1</v>
      </c>
      <c r="AP305" s="27" t="str">
        <f>IF(casesCPPM[[#This Row],[Brand]]="","",IF(casesCPPM[[#This Row],[Brand]]&lt;&gt;"Falcon",casesCPPM[[#This Row],[Brand]],IF(casesCPPM[[#This Row],[Category]]&lt;&gt;"Dctl",casesCPPM[[#This Row],[Brand]]&amp;" - "&amp;casesCPPM[[#This Row],[Category]],casesCPPM[[#This Row],[Brand]]&amp;" - Closer")))</f>
        <v>Schlage Residential</v>
      </c>
      <c r="AQ30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0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30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5" s="27" t="str">
        <f>TEXT(casesCPPM[[#This Row],[Created On]],"yyyy / mm")</f>
        <v>2026 / 02</v>
      </c>
      <c r="AU305" s="27" t="str">
        <f>casesCPPM[[#This Row],[Interaction Type]]</f>
        <v>Return / Replace / Scrap</v>
      </c>
      <c r="AV30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5" s="27" t="str" cm="1">
        <f t="array" ref="AW305">IF(NOT(ISERROR(FIND("Reader",casesCPPM[[#This Row],[Series4]]))),"Reader",IF(SUMPRODUCT(--ISNUMBER(SEARCH({"card","credential","ibutton"},casesCPPM[[#This Row],[Series4]])))&gt;0,"Card","Unknown"))</f>
        <v>Unknown</v>
      </c>
    </row>
    <row r="306" spans="1:49" hidden="1" x14ac:dyDescent="0.25">
      <c r="A306" s="26">
        <v>46077.636666666702</v>
      </c>
      <c r="B306" s="27" t="s">
        <v>3853</v>
      </c>
      <c r="C306" s="27" t="s">
        <v>87</v>
      </c>
      <c r="D306" s="27" t="s">
        <v>88</v>
      </c>
      <c r="E306" s="27" t="s">
        <v>62</v>
      </c>
      <c r="F306" s="27"/>
      <c r="G306" s="27"/>
      <c r="H306" s="27" t="s">
        <v>286</v>
      </c>
      <c r="I306" s="27" t="s">
        <v>148</v>
      </c>
      <c r="J306" s="27" t="s">
        <v>2020</v>
      </c>
      <c r="K306" s="27" t="s">
        <v>288</v>
      </c>
      <c r="L306" s="27" t="s">
        <v>3854</v>
      </c>
      <c r="M306" s="27" t="s">
        <v>2382</v>
      </c>
      <c r="N306" s="28" t="s">
        <v>3855</v>
      </c>
      <c r="O306" s="27" t="s">
        <v>3856</v>
      </c>
      <c r="P306" s="27" t="s">
        <v>3857</v>
      </c>
      <c r="Q306" s="28"/>
      <c r="R306" s="27" t="s">
        <v>286</v>
      </c>
      <c r="S306" s="27" t="s">
        <v>148</v>
      </c>
      <c r="T306" s="27" t="s">
        <v>2020</v>
      </c>
      <c r="U306" s="27" t="s">
        <v>288</v>
      </c>
      <c r="V306" s="27">
        <v>1</v>
      </c>
      <c r="W306" s="27" t="s">
        <v>346</v>
      </c>
      <c r="X306" s="27" t="s">
        <v>347</v>
      </c>
      <c r="Y306" s="27"/>
      <c r="Z306" s="27" t="s">
        <v>285</v>
      </c>
      <c r="AA306" s="27"/>
      <c r="AB306" s="27"/>
      <c r="AC306" s="28"/>
      <c r="AD306" s="27"/>
      <c r="AE306" s="37"/>
      <c r="AF306" s="37">
        <v>45974.791666666701</v>
      </c>
      <c r="AG306" s="37"/>
      <c r="AH306" s="27"/>
      <c r="AI306" s="27" t="s">
        <v>204</v>
      </c>
      <c r="AJ306" s="27" t="s">
        <v>105</v>
      </c>
      <c r="AK306" s="27" t="s">
        <v>2253</v>
      </c>
      <c r="AL306" s="27" t="s">
        <v>2253</v>
      </c>
      <c r="AM306" s="27" t="s">
        <v>108</v>
      </c>
      <c r="AN306" s="37">
        <f>MIN(casesCPPM[[#This Row],[Manufacture Date]:[Installation Date]])</f>
        <v>45974.791666666701</v>
      </c>
      <c r="AO306" s="27">
        <f>IF(AND((casesCPPM[[#This Row],[Created On]]-casesCPPM[[#This Row],[Oldest Date]])&gt;90,casesCPPM[[#This Row],[Oldest Date]]&lt;&gt;""),0,casesCPPM[[#This Row],[Quantity]])</f>
        <v>0</v>
      </c>
      <c r="AP306" s="27" t="str">
        <f>IF(casesCPPM[[#This Row],[Brand]]="","",IF(casesCPPM[[#This Row],[Brand]]&lt;&gt;"Falcon",casesCPPM[[#This Row],[Brand]],IF(casesCPPM[[#This Row],[Category]]&lt;&gt;"Dctl",casesCPPM[[#This Row],[Brand]]&amp;" - "&amp;casesCPPM[[#This Row],[Category]],casesCPPM[[#This Row],[Brand]]&amp;" - Closer")))</f>
        <v>Schlage Residential</v>
      </c>
      <c r="AQ30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0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30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6" s="27" t="str">
        <f>TEXT(casesCPPM[[#This Row],[Created On]],"yyyy / mm")</f>
        <v>2026 / 02</v>
      </c>
      <c r="AU306" s="27" t="str">
        <f>casesCPPM[[#This Row],[Interaction Type]]</f>
        <v>Return / Replace / Scrap</v>
      </c>
      <c r="AV30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6" s="27" t="str" cm="1">
        <f t="array" ref="AW306">IF(NOT(ISERROR(FIND("Reader",casesCPPM[[#This Row],[Series4]]))),"Reader",IF(SUMPRODUCT(--ISNUMBER(SEARCH({"card","credential","ibutton"},casesCPPM[[#This Row],[Series4]])))&gt;0,"Card","Unknown"))</f>
        <v>Unknown</v>
      </c>
    </row>
    <row r="307" spans="1:49" hidden="1" x14ac:dyDescent="0.25">
      <c r="A307" s="26">
        <v>46077.642326388901</v>
      </c>
      <c r="B307" s="27" t="s">
        <v>3858</v>
      </c>
      <c r="C307" s="27" t="s">
        <v>87</v>
      </c>
      <c r="D307" s="27" t="s">
        <v>88</v>
      </c>
      <c r="E307" s="27" t="s">
        <v>62</v>
      </c>
      <c r="F307" s="27"/>
      <c r="G307" s="27"/>
      <c r="H307" s="27" t="s">
        <v>286</v>
      </c>
      <c r="I307" s="27" t="s">
        <v>148</v>
      </c>
      <c r="J307" s="27" t="s">
        <v>2020</v>
      </c>
      <c r="K307" s="27" t="s">
        <v>288</v>
      </c>
      <c r="L307" s="27" t="s">
        <v>3859</v>
      </c>
      <c r="M307" s="27" t="s">
        <v>2382</v>
      </c>
      <c r="N307" s="28" t="s">
        <v>3860</v>
      </c>
      <c r="O307" s="27" t="s">
        <v>3861</v>
      </c>
      <c r="P307" s="27" t="s">
        <v>3862</v>
      </c>
      <c r="Q307" s="28"/>
      <c r="R307" s="27" t="s">
        <v>286</v>
      </c>
      <c r="S307" s="27" t="s">
        <v>148</v>
      </c>
      <c r="T307" s="27" t="s">
        <v>2020</v>
      </c>
      <c r="U307" s="27" t="s">
        <v>288</v>
      </c>
      <c r="V307" s="27">
        <v>1</v>
      </c>
      <c r="W307" s="27" t="s">
        <v>346</v>
      </c>
      <c r="X307" s="27" t="s">
        <v>347</v>
      </c>
      <c r="Y307" s="27"/>
      <c r="Z307" s="27" t="s">
        <v>285</v>
      </c>
      <c r="AA307" s="27"/>
      <c r="AB307" s="27"/>
      <c r="AC307" s="28"/>
      <c r="AD307" s="27"/>
      <c r="AE307" s="37"/>
      <c r="AF307" s="37">
        <v>45991.791666666701</v>
      </c>
      <c r="AG307" s="37"/>
      <c r="AH307" s="27"/>
      <c r="AI307" s="27" t="s">
        <v>204</v>
      </c>
      <c r="AJ307" s="27" t="s">
        <v>105</v>
      </c>
      <c r="AK307" s="27" t="s">
        <v>2253</v>
      </c>
      <c r="AL307" s="27" t="s">
        <v>2253</v>
      </c>
      <c r="AM307" s="27" t="s">
        <v>108</v>
      </c>
      <c r="AN307" s="37">
        <f>MIN(casesCPPM[[#This Row],[Manufacture Date]:[Installation Date]])</f>
        <v>45991.791666666701</v>
      </c>
      <c r="AO307" s="27">
        <f>IF(AND((casesCPPM[[#This Row],[Created On]]-casesCPPM[[#This Row],[Oldest Date]])&gt;90,casesCPPM[[#This Row],[Oldest Date]]&lt;&gt;""),0,casesCPPM[[#This Row],[Quantity]])</f>
        <v>1</v>
      </c>
      <c r="AP307" s="27" t="str">
        <f>IF(casesCPPM[[#This Row],[Brand]]="","",IF(casesCPPM[[#This Row],[Brand]]&lt;&gt;"Falcon",casesCPPM[[#This Row],[Brand]],IF(casesCPPM[[#This Row],[Category]]&lt;&gt;"Dctl",casesCPPM[[#This Row],[Brand]]&amp;" - "&amp;casesCPPM[[#This Row],[Category]],casesCPPM[[#This Row],[Brand]]&amp;" - Closer")))</f>
        <v>Schlage Residential</v>
      </c>
      <c r="AQ30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0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30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7" s="27" t="str">
        <f>TEXT(casesCPPM[[#This Row],[Created On]],"yyyy / mm")</f>
        <v>2026 / 02</v>
      </c>
      <c r="AU307" s="27" t="str">
        <f>casesCPPM[[#This Row],[Interaction Type]]</f>
        <v>Return / Replace / Scrap</v>
      </c>
      <c r="AV30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7" s="27" t="str" cm="1">
        <f t="array" ref="AW307">IF(NOT(ISERROR(FIND("Reader",casesCPPM[[#This Row],[Series4]]))),"Reader",IF(SUMPRODUCT(--ISNUMBER(SEARCH({"card","credential","ibutton"},casesCPPM[[#This Row],[Series4]])))&gt;0,"Card","Unknown"))</f>
        <v>Unknown</v>
      </c>
    </row>
    <row r="308" spans="1:49" hidden="1" x14ac:dyDescent="0.25">
      <c r="A308" s="26">
        <v>46077.647291666697</v>
      </c>
      <c r="B308" s="27" t="s">
        <v>3863</v>
      </c>
      <c r="C308" s="27" t="s">
        <v>87</v>
      </c>
      <c r="D308" s="27" t="s">
        <v>88</v>
      </c>
      <c r="E308" s="27" t="s">
        <v>62</v>
      </c>
      <c r="F308" s="27"/>
      <c r="G308" s="27"/>
      <c r="H308" s="27" t="s">
        <v>286</v>
      </c>
      <c r="I308" s="27" t="s">
        <v>148</v>
      </c>
      <c r="J308" s="27" t="s">
        <v>2020</v>
      </c>
      <c r="K308" s="27" t="s">
        <v>288</v>
      </c>
      <c r="L308" s="27" t="s">
        <v>3864</v>
      </c>
      <c r="M308" s="27" t="s">
        <v>2382</v>
      </c>
      <c r="N308" s="28" t="s">
        <v>3865</v>
      </c>
      <c r="O308" s="27" t="s">
        <v>3866</v>
      </c>
      <c r="P308" s="27" t="s">
        <v>3867</v>
      </c>
      <c r="Q308" s="28"/>
      <c r="R308" s="27" t="s">
        <v>286</v>
      </c>
      <c r="S308" s="27" t="s">
        <v>148</v>
      </c>
      <c r="T308" s="27" t="s">
        <v>2020</v>
      </c>
      <c r="U308" s="27" t="s">
        <v>288</v>
      </c>
      <c r="V308" s="27">
        <v>1</v>
      </c>
      <c r="W308" s="27" t="s">
        <v>346</v>
      </c>
      <c r="X308" s="27" t="s">
        <v>347</v>
      </c>
      <c r="Y308" s="27"/>
      <c r="Z308" s="27" t="s">
        <v>285</v>
      </c>
      <c r="AA308" s="27"/>
      <c r="AB308" s="27"/>
      <c r="AC308" s="28"/>
      <c r="AD308" s="27"/>
      <c r="AE308" s="37"/>
      <c r="AF308" s="37">
        <v>45999.791666666701</v>
      </c>
      <c r="AG308" s="37"/>
      <c r="AH308" s="27"/>
      <c r="AI308" s="27" t="s">
        <v>204</v>
      </c>
      <c r="AJ308" s="27" t="s">
        <v>105</v>
      </c>
      <c r="AK308" s="27" t="s">
        <v>2253</v>
      </c>
      <c r="AL308" s="27" t="s">
        <v>2253</v>
      </c>
      <c r="AM308" s="27" t="s">
        <v>108</v>
      </c>
      <c r="AN308" s="37">
        <f>MIN(casesCPPM[[#This Row],[Manufacture Date]:[Installation Date]])</f>
        <v>45999.791666666701</v>
      </c>
      <c r="AO308" s="27">
        <f>IF(AND((casesCPPM[[#This Row],[Created On]]-casesCPPM[[#This Row],[Oldest Date]])&gt;90,casesCPPM[[#This Row],[Oldest Date]]&lt;&gt;""),0,casesCPPM[[#This Row],[Quantity]])</f>
        <v>1</v>
      </c>
      <c r="AP308" s="27" t="str">
        <f>IF(casesCPPM[[#This Row],[Brand]]="","",IF(casesCPPM[[#This Row],[Brand]]&lt;&gt;"Falcon",casesCPPM[[#This Row],[Brand]],IF(casesCPPM[[#This Row],[Category]]&lt;&gt;"Dctl",casesCPPM[[#This Row],[Brand]]&amp;" - "&amp;casesCPPM[[#This Row],[Category]],casesCPPM[[#This Row],[Brand]]&amp;" - Closer")))</f>
        <v>Schlage Residential</v>
      </c>
      <c r="AQ30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0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30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8" s="27" t="str">
        <f>TEXT(casesCPPM[[#This Row],[Created On]],"yyyy / mm")</f>
        <v>2026 / 02</v>
      </c>
      <c r="AU308" s="27" t="str">
        <f>casesCPPM[[#This Row],[Interaction Type]]</f>
        <v>Return / Replace / Scrap</v>
      </c>
      <c r="AV30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8" s="27" t="str" cm="1">
        <f t="array" ref="AW308">IF(NOT(ISERROR(FIND("Reader",casesCPPM[[#This Row],[Series4]]))),"Reader",IF(SUMPRODUCT(--ISNUMBER(SEARCH({"card","credential","ibutton"},casesCPPM[[#This Row],[Series4]])))&gt;0,"Card","Unknown"))</f>
        <v>Unknown</v>
      </c>
    </row>
    <row r="309" spans="1:49" hidden="1" x14ac:dyDescent="0.25">
      <c r="A309" s="26">
        <v>46077.7645486111</v>
      </c>
      <c r="B309" s="27" t="s">
        <v>3868</v>
      </c>
      <c r="C309" s="27" t="s">
        <v>87</v>
      </c>
      <c r="D309" s="27" t="s">
        <v>88</v>
      </c>
      <c r="E309" s="27" t="s">
        <v>110</v>
      </c>
      <c r="F309" s="27"/>
      <c r="G309" s="27"/>
      <c r="H309" s="27" t="s">
        <v>720</v>
      </c>
      <c r="I309" s="27" t="s">
        <v>91</v>
      </c>
      <c r="J309" s="27" t="s">
        <v>92</v>
      </c>
      <c r="K309" s="27" t="s">
        <v>33</v>
      </c>
      <c r="L309" s="27" t="s">
        <v>3869</v>
      </c>
      <c r="M309" s="27" t="s">
        <v>127</v>
      </c>
      <c r="N309" s="28" t="s">
        <v>3870</v>
      </c>
      <c r="O309" s="27" t="s">
        <v>3871</v>
      </c>
      <c r="P309" s="27" t="s">
        <v>3872</v>
      </c>
      <c r="Q309" s="28">
        <v>13</v>
      </c>
      <c r="R309" s="27" t="s">
        <v>720</v>
      </c>
      <c r="S309" s="27" t="s">
        <v>91</v>
      </c>
      <c r="T309" s="27" t="s">
        <v>92</v>
      </c>
      <c r="U309" s="27" t="s">
        <v>33</v>
      </c>
      <c r="V309" s="27">
        <v>2</v>
      </c>
      <c r="W309" s="27" t="s">
        <v>119</v>
      </c>
      <c r="X309" s="27" t="s">
        <v>570</v>
      </c>
      <c r="Y309" s="27"/>
      <c r="Z309" s="27" t="s">
        <v>101</v>
      </c>
      <c r="AA309" s="27"/>
      <c r="AB309" s="27" t="s">
        <v>3873</v>
      </c>
      <c r="AC309" s="28"/>
      <c r="AD309" s="27"/>
      <c r="AE309" s="37"/>
      <c r="AF309" s="37">
        <v>45967.791666666701</v>
      </c>
      <c r="AG309" s="37"/>
      <c r="AH309" s="27"/>
      <c r="AI309" s="27" t="s">
        <v>104</v>
      </c>
      <c r="AJ309" s="27" t="s">
        <v>105</v>
      </c>
      <c r="AK309" s="27" t="s">
        <v>106</v>
      </c>
      <c r="AL309" s="27" t="s">
        <v>680</v>
      </c>
      <c r="AM309" s="27" t="s">
        <v>108</v>
      </c>
      <c r="AN309" s="37">
        <f>MIN(casesCPPM[[#This Row],[Manufacture Date]:[Installation Date]])</f>
        <v>45967.791666666701</v>
      </c>
      <c r="AO309" s="27">
        <f>IF(AND((casesCPPM[[#This Row],[Created On]]-casesCPPM[[#This Row],[Oldest Date]])&gt;90,casesCPPM[[#This Row],[Oldest Date]]&lt;&gt;""),0,casesCPPM[[#This Row],[Quantity]])</f>
        <v>0</v>
      </c>
      <c r="AP309" s="27" t="str">
        <f>IF(casesCPPM[[#This Row],[Brand]]="","",IF(casesCPPM[[#This Row],[Brand]]&lt;&gt;"Falcon",casesCPPM[[#This Row],[Brand]],IF(casesCPPM[[#This Row],[Category]]&lt;&gt;"Dctl",casesCPPM[[#This Row],[Brand]]&amp;" - "&amp;casesCPPM[[#This Row],[Category]],casesCPPM[[#This Row],[Brand]]&amp;" - Closer")))</f>
        <v>Falcon - Exit</v>
      </c>
      <c r="AQ30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0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0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9" s="27" t="str">
        <f>TEXT(casesCPPM[[#This Row],[Created On]],"yyyy / mm")</f>
        <v>2026 / 02</v>
      </c>
      <c r="AU309" s="27" t="str">
        <f>casesCPPM[[#This Row],[Interaction Type]]</f>
        <v>Return / Replace / Scrap</v>
      </c>
      <c r="AV30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9" s="27" t="str" cm="1">
        <f t="array" ref="AW309">IF(NOT(ISERROR(FIND("Reader",casesCPPM[[#This Row],[Series4]]))),"Reader",IF(SUMPRODUCT(--ISNUMBER(SEARCH({"card","credential","ibutton"},casesCPPM[[#This Row],[Series4]])))&gt;0,"Card","Unknown"))</f>
        <v>Unknown</v>
      </c>
    </row>
    <row r="310" spans="1:49" hidden="1" x14ac:dyDescent="0.25">
      <c r="A310" s="26">
        <v>46078.468958333302</v>
      </c>
      <c r="B310" s="27" t="s">
        <v>3879</v>
      </c>
      <c r="C310" s="27" t="s">
        <v>87</v>
      </c>
      <c r="D310" s="27" t="s">
        <v>88</v>
      </c>
      <c r="E310" s="27" t="s">
        <v>110</v>
      </c>
      <c r="F310" s="27"/>
      <c r="G310" s="27"/>
      <c r="H310" s="27" t="s">
        <v>11</v>
      </c>
      <c r="I310" s="27" t="s">
        <v>469</v>
      </c>
      <c r="J310" s="27" t="s">
        <v>469</v>
      </c>
      <c r="K310" s="27" t="s">
        <v>35</v>
      </c>
      <c r="L310" s="27" t="s">
        <v>3880</v>
      </c>
      <c r="M310" s="27" t="s">
        <v>2310</v>
      </c>
      <c r="N310" s="28" t="s">
        <v>3881</v>
      </c>
      <c r="O310" s="27" t="s">
        <v>3882</v>
      </c>
      <c r="P310" s="27" t="s">
        <v>3883</v>
      </c>
      <c r="Q310" s="28">
        <v>1</v>
      </c>
      <c r="R310" s="27" t="s">
        <v>17</v>
      </c>
      <c r="S310" s="27" t="s">
        <v>148</v>
      </c>
      <c r="T310" s="27" t="s">
        <v>636</v>
      </c>
      <c r="U310" s="27" t="s">
        <v>35</v>
      </c>
      <c r="V310" s="27">
        <v>100</v>
      </c>
      <c r="W310" s="27" t="s">
        <v>119</v>
      </c>
      <c r="X310" s="27" t="s">
        <v>570</v>
      </c>
      <c r="Y310" s="27"/>
      <c r="Z310" s="27" t="s">
        <v>101</v>
      </c>
      <c r="AA310" s="27"/>
      <c r="AB310" s="27" t="s">
        <v>3884</v>
      </c>
      <c r="AC310" s="28"/>
      <c r="AD310" s="27"/>
      <c r="AE310" s="37"/>
      <c r="AF310" s="37">
        <v>46069.791666666701</v>
      </c>
      <c r="AG310" s="37"/>
      <c r="AH310" s="27"/>
      <c r="AI310" s="27" t="s">
        <v>178</v>
      </c>
      <c r="AJ310" s="27" t="s">
        <v>105</v>
      </c>
      <c r="AK310" s="27" t="s">
        <v>106</v>
      </c>
      <c r="AL310" s="27" t="s">
        <v>1196</v>
      </c>
      <c r="AM310" s="27" t="s">
        <v>108</v>
      </c>
      <c r="AN310" s="37">
        <f>MIN(casesCPPM[[#This Row],[Manufacture Date]:[Installation Date]])</f>
        <v>46069.791666666701</v>
      </c>
      <c r="AO310" s="27">
        <f>IF(AND((casesCPPM[[#This Row],[Created On]]-casesCPPM[[#This Row],[Oldest Date]])&gt;90,casesCPPM[[#This Row],[Oldest Date]]&lt;&gt;""),0,casesCPPM[[#This Row],[Quantity]])</f>
        <v>100</v>
      </c>
      <c r="AP310" s="27" t="str">
        <f>IF(casesCPPM[[#This Row],[Brand]]="","",IF(casesCPPM[[#This Row],[Brand]]&lt;&gt;"Falcon",casesCPPM[[#This Row],[Brand]],IF(casesCPPM[[#This Row],[Category]]&lt;&gt;"Dctl",casesCPPM[[#This Row],[Brand]]&amp;" - "&amp;casesCPPM[[#This Row],[Category]],casesCPPM[[#This Row],[Brand]]&amp;" - Closer")))</f>
        <v>Fast Track</v>
      </c>
      <c r="AQ31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1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1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0" s="27" t="str">
        <f>TEXT(casesCPPM[[#This Row],[Created On]],"yyyy / mm")</f>
        <v>2026 / 02</v>
      </c>
      <c r="AU310" s="27" t="str">
        <f>casesCPPM[[#This Row],[Interaction Type]]</f>
        <v>Return / Replace / Scrap</v>
      </c>
      <c r="AV31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0" s="27" t="str" cm="1">
        <f t="array" ref="AW310">IF(NOT(ISERROR(FIND("Reader",casesCPPM[[#This Row],[Series4]]))),"Reader",IF(SUMPRODUCT(--ISNUMBER(SEARCH({"card","credential","ibutton"},casesCPPM[[#This Row],[Series4]])))&gt;0,"Card","Unknown"))</f>
        <v>Unknown</v>
      </c>
    </row>
    <row r="311" spans="1:49" hidden="1" x14ac:dyDescent="0.25">
      <c r="A311" s="26">
        <v>46078.484375</v>
      </c>
      <c r="B311" s="27" t="s">
        <v>3885</v>
      </c>
      <c r="C311" s="27" t="s">
        <v>87</v>
      </c>
      <c r="D311" s="27" t="s">
        <v>88</v>
      </c>
      <c r="E311" s="27" t="s">
        <v>62</v>
      </c>
      <c r="F311" s="27"/>
      <c r="G311" s="27"/>
      <c r="H311" s="27" t="s">
        <v>23</v>
      </c>
      <c r="I311" s="27" t="s">
        <v>91</v>
      </c>
      <c r="J311" s="27" t="s">
        <v>92</v>
      </c>
      <c r="K311" s="27" t="s">
        <v>33</v>
      </c>
      <c r="L311" s="27" t="s">
        <v>3886</v>
      </c>
      <c r="M311" s="27" t="s">
        <v>3887</v>
      </c>
      <c r="N311" s="28" t="s">
        <v>3888</v>
      </c>
      <c r="O311" s="27" t="s">
        <v>3889</v>
      </c>
      <c r="P311" s="27" t="s">
        <v>3890</v>
      </c>
      <c r="Q311" s="28">
        <v>2</v>
      </c>
      <c r="R311" s="27" t="s">
        <v>23</v>
      </c>
      <c r="S311" s="27" t="s">
        <v>91</v>
      </c>
      <c r="T311" s="27" t="s">
        <v>92</v>
      </c>
      <c r="U311" s="27" t="s">
        <v>33</v>
      </c>
      <c r="V311" s="27">
        <v>1</v>
      </c>
      <c r="W311" s="27" t="s">
        <v>346</v>
      </c>
      <c r="X311" s="27" t="s">
        <v>417</v>
      </c>
      <c r="Y311" s="27"/>
      <c r="Z311" s="27" t="s">
        <v>285</v>
      </c>
      <c r="AA311" s="27"/>
      <c r="AB311" s="27" t="s">
        <v>3891</v>
      </c>
      <c r="AC311" s="28"/>
      <c r="AD311" s="27"/>
      <c r="AE311" s="37"/>
      <c r="AF311" s="37">
        <v>46069.791666666701</v>
      </c>
      <c r="AG311" s="37"/>
      <c r="AH311" s="27"/>
      <c r="AI311" s="27" t="s">
        <v>204</v>
      </c>
      <c r="AJ311" s="27" t="s">
        <v>105</v>
      </c>
      <c r="AK311" s="27" t="s">
        <v>1196</v>
      </c>
      <c r="AL311" s="27" t="s">
        <v>1196</v>
      </c>
      <c r="AM311" s="27" t="s">
        <v>108</v>
      </c>
      <c r="AN311" s="37">
        <f>MIN(casesCPPM[[#This Row],[Manufacture Date]:[Installation Date]])</f>
        <v>46069.791666666701</v>
      </c>
      <c r="AO311" s="27">
        <f>IF(AND((casesCPPM[[#This Row],[Created On]]-casesCPPM[[#This Row],[Oldest Date]])&gt;90,casesCPPM[[#This Row],[Oldest Date]]&lt;&gt;""),0,casesCPPM[[#This Row],[Quantity]])</f>
        <v>1</v>
      </c>
      <c r="AP311" s="27" t="str">
        <f>IF(casesCPPM[[#This Row],[Brand]]="","",IF(casesCPPM[[#This Row],[Brand]]&lt;&gt;"Falcon",casesCPPM[[#This Row],[Brand]],IF(casesCPPM[[#This Row],[Category]]&lt;&gt;"Dctl",casesCPPM[[#This Row],[Brand]]&amp;" - "&amp;casesCPPM[[#This Row],[Category]],casesCPPM[[#This Row],[Brand]]&amp;" - Closer")))</f>
        <v>Von Duprin</v>
      </c>
      <c r="AQ31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1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Overage</v>
      </c>
      <c r="AS31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1" s="27" t="str">
        <f>TEXT(casesCPPM[[#This Row],[Created On]],"yyyy / mm")</f>
        <v>2026 / 02</v>
      </c>
      <c r="AU311" s="27" t="str">
        <f>casesCPPM[[#This Row],[Interaction Type]]</f>
        <v>Return / Replace / Scrap</v>
      </c>
      <c r="AV31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1" s="27" t="str" cm="1">
        <f t="array" ref="AW311">IF(NOT(ISERROR(FIND("Reader",casesCPPM[[#This Row],[Series4]]))),"Reader",IF(SUMPRODUCT(--ISNUMBER(SEARCH({"card","credential","ibutton"},casesCPPM[[#This Row],[Series4]])))&gt;0,"Card","Unknown"))</f>
        <v>Unknown</v>
      </c>
    </row>
    <row r="312" spans="1:49" hidden="1" x14ac:dyDescent="0.25">
      <c r="A312" s="26">
        <v>46078.501469907402</v>
      </c>
      <c r="B312" s="27" t="s">
        <v>3892</v>
      </c>
      <c r="C312" s="27" t="s">
        <v>87</v>
      </c>
      <c r="D312" s="27" t="s">
        <v>88</v>
      </c>
      <c r="E312" s="27" t="s">
        <v>110</v>
      </c>
      <c r="F312" s="27"/>
      <c r="G312" s="27"/>
      <c r="H312" s="27" t="s">
        <v>24</v>
      </c>
      <c r="I312" s="27" t="s">
        <v>111</v>
      </c>
      <c r="J312" s="27" t="s">
        <v>224</v>
      </c>
      <c r="K312" s="27" t="s">
        <v>33</v>
      </c>
      <c r="L312" s="27" t="s">
        <v>3893</v>
      </c>
      <c r="M312" s="27" t="s">
        <v>1316</v>
      </c>
      <c r="N312" s="28" t="s">
        <v>3894</v>
      </c>
      <c r="O312" s="27" t="s">
        <v>3895</v>
      </c>
      <c r="P312" s="27" t="s">
        <v>3896</v>
      </c>
      <c r="Q312" s="28">
        <v>3</v>
      </c>
      <c r="R312" s="27" t="s">
        <v>24</v>
      </c>
      <c r="S312" s="27" t="s">
        <v>111</v>
      </c>
      <c r="T312" s="27" t="s">
        <v>224</v>
      </c>
      <c r="U312" s="27" t="s">
        <v>33</v>
      </c>
      <c r="V312" s="27">
        <v>1</v>
      </c>
      <c r="W312" s="27" t="s">
        <v>155</v>
      </c>
      <c r="X312" s="27" t="s">
        <v>156</v>
      </c>
      <c r="Y312" s="27"/>
      <c r="Z312" s="27" t="s">
        <v>101</v>
      </c>
      <c r="AA312" s="27"/>
      <c r="AB312" s="27" t="s">
        <v>3897</v>
      </c>
      <c r="AC312" s="28"/>
      <c r="AD312" s="27"/>
      <c r="AE312" s="37"/>
      <c r="AF312" s="37">
        <v>46069.791666666701</v>
      </c>
      <c r="AG312" s="37"/>
      <c r="AH312" s="27"/>
      <c r="AI312" s="27" t="s">
        <v>104</v>
      </c>
      <c r="AJ312" s="27" t="s">
        <v>105</v>
      </c>
      <c r="AK312" s="27" t="s">
        <v>106</v>
      </c>
      <c r="AL312" s="27" t="s">
        <v>382</v>
      </c>
      <c r="AM312" s="27" t="s">
        <v>108</v>
      </c>
      <c r="AN312" s="37">
        <f>MIN(casesCPPM[[#This Row],[Manufacture Date]:[Installation Date]])</f>
        <v>46069.791666666701</v>
      </c>
      <c r="AO312" s="27">
        <f>IF(AND((casesCPPM[[#This Row],[Created On]]-casesCPPM[[#This Row],[Oldest Date]])&gt;90,casesCPPM[[#This Row],[Oldest Date]]&lt;&gt;""),0,casesCPPM[[#This Row],[Quantity]])</f>
        <v>1</v>
      </c>
      <c r="AP312" s="27" t="str">
        <f>IF(casesCPPM[[#This Row],[Brand]]="","",IF(casesCPPM[[#This Row],[Brand]]&lt;&gt;"Falcon",casesCPPM[[#This Row],[Brand]],IF(casesCPPM[[#This Row],[Category]]&lt;&gt;"Dctl",casesCPPM[[#This Row],[Brand]]&amp;" - "&amp;casesCPPM[[#This Row],[Category]],casesCPPM[[#This Row],[Brand]]&amp;" - Closer")))</f>
        <v>Zero</v>
      </c>
      <c r="AQ31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1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31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2" s="27" t="str">
        <f>TEXT(casesCPPM[[#This Row],[Created On]],"yyyy / mm")</f>
        <v>2026 / 02</v>
      </c>
      <c r="AU312" s="27" t="str">
        <f>casesCPPM[[#This Row],[Interaction Type]]</f>
        <v>Return / Replace / Scrap</v>
      </c>
      <c r="AV31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2" s="27" t="str" cm="1">
        <f t="array" ref="AW312">IF(NOT(ISERROR(FIND("Reader",casesCPPM[[#This Row],[Series4]]))),"Reader",IF(SUMPRODUCT(--ISNUMBER(SEARCH({"card","credential","ibutton"},casesCPPM[[#This Row],[Series4]])))&gt;0,"Card","Unknown"))</f>
        <v>Unknown</v>
      </c>
    </row>
    <row r="313" spans="1:49" hidden="1" x14ac:dyDescent="0.25">
      <c r="A313" s="26">
        <v>46078.590381944399</v>
      </c>
      <c r="B313" s="27" t="s">
        <v>3913</v>
      </c>
      <c r="C313" s="27" t="s">
        <v>87</v>
      </c>
      <c r="D313" s="27" t="s">
        <v>194</v>
      </c>
      <c r="E313" s="27" t="s">
        <v>2884</v>
      </c>
      <c r="F313" s="27"/>
      <c r="G313" s="27"/>
      <c r="H313" s="27" t="s">
        <v>23</v>
      </c>
      <c r="I313" s="27" t="s">
        <v>91</v>
      </c>
      <c r="J313" s="27" t="s">
        <v>251</v>
      </c>
      <c r="K313" s="27" t="s">
        <v>33</v>
      </c>
      <c r="L313" s="27" t="s">
        <v>3914</v>
      </c>
      <c r="M313" s="27" t="s">
        <v>3915</v>
      </c>
      <c r="N313" s="28" t="s">
        <v>3916</v>
      </c>
      <c r="O313" s="27" t="s">
        <v>3917</v>
      </c>
      <c r="P313" s="27" t="s">
        <v>3918</v>
      </c>
      <c r="Q313" s="28">
        <v>4</v>
      </c>
      <c r="R313" s="27" t="s">
        <v>23</v>
      </c>
      <c r="S313" s="27" t="s">
        <v>91</v>
      </c>
      <c r="T313" s="27" t="s">
        <v>251</v>
      </c>
      <c r="U313" s="27" t="s">
        <v>33</v>
      </c>
      <c r="V313" s="27">
        <v>7</v>
      </c>
      <c r="W313" s="27" t="s">
        <v>346</v>
      </c>
      <c r="X313" s="27" t="s">
        <v>417</v>
      </c>
      <c r="Y313" s="27"/>
      <c r="Z313" s="27" t="s">
        <v>285</v>
      </c>
      <c r="AA313" s="27"/>
      <c r="AB313" s="27" t="s">
        <v>3919</v>
      </c>
      <c r="AC313" s="28" t="s">
        <v>3069</v>
      </c>
      <c r="AD313" s="27"/>
      <c r="AE313" s="37"/>
      <c r="AF313" s="37">
        <v>45897.833333333299</v>
      </c>
      <c r="AG313" s="37"/>
      <c r="AH313" s="27"/>
      <c r="AI313" s="27" t="s">
        <v>104</v>
      </c>
      <c r="AJ313" s="27" t="s">
        <v>134</v>
      </c>
      <c r="AK313" s="27" t="s">
        <v>107</v>
      </c>
      <c r="AL313" s="27" t="s">
        <v>107</v>
      </c>
      <c r="AM313" s="27" t="s">
        <v>108</v>
      </c>
      <c r="AN313" s="37">
        <f>MIN(casesCPPM[[#This Row],[Manufacture Date]:[Installation Date]])</f>
        <v>45897.833333333299</v>
      </c>
      <c r="AO313" s="27">
        <f>IF(AND((casesCPPM[[#This Row],[Created On]]-casesCPPM[[#This Row],[Oldest Date]])&gt;90,casesCPPM[[#This Row],[Oldest Date]]&lt;&gt;""),0,casesCPPM[[#This Row],[Quantity]])</f>
        <v>0</v>
      </c>
      <c r="AP313" s="27" t="str">
        <f>IF(casesCPPM[[#This Row],[Brand]]="","",IF(casesCPPM[[#This Row],[Brand]]&lt;&gt;"Falcon",casesCPPM[[#This Row],[Brand]],IF(casesCPPM[[#This Row],[Category]]&lt;&gt;"Dctl",casesCPPM[[#This Row],[Brand]]&amp;" - "&amp;casesCPPM[[#This Row],[Category]],casesCPPM[[#This Row],[Brand]]&amp;" - Closer")))</f>
        <v>Von Duprin</v>
      </c>
      <c r="AQ31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1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Overage</v>
      </c>
      <c r="AS31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3" s="27" t="str">
        <f>TEXT(casesCPPM[[#This Row],[Created On]],"yyyy / mm")</f>
        <v>2026 / 02</v>
      </c>
      <c r="AU313" s="27" t="str">
        <f>casesCPPM[[#This Row],[Interaction Type]]</f>
        <v>Credit / Debit Request</v>
      </c>
      <c r="AV31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3" s="27" t="str" cm="1">
        <f t="array" ref="AW313">IF(NOT(ISERROR(FIND("Reader",casesCPPM[[#This Row],[Series4]]))),"Reader",IF(SUMPRODUCT(--ISNUMBER(SEARCH({"card","credential","ibutton"},casesCPPM[[#This Row],[Series4]])))&gt;0,"Card","Unknown"))</f>
        <v>Unknown</v>
      </c>
    </row>
    <row r="314" spans="1:49" hidden="1" x14ac:dyDescent="0.25">
      <c r="A314" s="26">
        <v>46078.590381944399</v>
      </c>
      <c r="B314" s="27" t="s">
        <v>3913</v>
      </c>
      <c r="C314" s="27" t="s">
        <v>87</v>
      </c>
      <c r="D314" s="27" t="s">
        <v>194</v>
      </c>
      <c r="E314" s="27" t="s">
        <v>2884</v>
      </c>
      <c r="F314" s="27"/>
      <c r="G314" s="27"/>
      <c r="H314" s="27" t="s">
        <v>23</v>
      </c>
      <c r="I314" s="27" t="s">
        <v>91</v>
      </c>
      <c r="J314" s="27" t="s">
        <v>251</v>
      </c>
      <c r="K314" s="27" t="s">
        <v>33</v>
      </c>
      <c r="L314" s="27" t="s">
        <v>3914</v>
      </c>
      <c r="M314" s="27" t="s">
        <v>3915</v>
      </c>
      <c r="N314" s="28" t="s">
        <v>3916</v>
      </c>
      <c r="O314" s="27" t="s">
        <v>3917</v>
      </c>
      <c r="P314" s="27" t="s">
        <v>3918</v>
      </c>
      <c r="Q314" s="28">
        <v>9</v>
      </c>
      <c r="R314" s="27" t="s">
        <v>23</v>
      </c>
      <c r="S314" s="27" t="s">
        <v>91</v>
      </c>
      <c r="T314" s="27" t="s">
        <v>251</v>
      </c>
      <c r="U314" s="27" t="s">
        <v>33</v>
      </c>
      <c r="V314" s="27">
        <v>2</v>
      </c>
      <c r="W314" s="27" t="s">
        <v>346</v>
      </c>
      <c r="X314" s="27" t="s">
        <v>417</v>
      </c>
      <c r="Y314" s="27"/>
      <c r="Z314" s="27" t="s">
        <v>285</v>
      </c>
      <c r="AA314" s="27"/>
      <c r="AB314" s="27" t="s">
        <v>3920</v>
      </c>
      <c r="AC314" s="28" t="s">
        <v>3069</v>
      </c>
      <c r="AD314" s="27"/>
      <c r="AE314" s="37"/>
      <c r="AF314" s="37">
        <v>45897.833333333299</v>
      </c>
      <c r="AG314" s="37"/>
      <c r="AH314" s="27"/>
      <c r="AI314" s="27" t="s">
        <v>104</v>
      </c>
      <c r="AJ314" s="27" t="s">
        <v>134</v>
      </c>
      <c r="AK314" s="27" t="s">
        <v>107</v>
      </c>
      <c r="AL314" s="27" t="s">
        <v>107</v>
      </c>
      <c r="AM314" s="27" t="s">
        <v>108</v>
      </c>
      <c r="AN314" s="37">
        <f>MIN(casesCPPM[[#This Row],[Manufacture Date]:[Installation Date]])</f>
        <v>45897.833333333299</v>
      </c>
      <c r="AO314" s="27">
        <f>IF(AND((casesCPPM[[#This Row],[Created On]]-casesCPPM[[#This Row],[Oldest Date]])&gt;90,casesCPPM[[#This Row],[Oldest Date]]&lt;&gt;""),0,casesCPPM[[#This Row],[Quantity]])</f>
        <v>0</v>
      </c>
      <c r="AP314" s="27" t="str">
        <f>IF(casesCPPM[[#This Row],[Brand]]="","",IF(casesCPPM[[#This Row],[Brand]]&lt;&gt;"Falcon",casesCPPM[[#This Row],[Brand]],IF(casesCPPM[[#This Row],[Category]]&lt;&gt;"Dctl",casesCPPM[[#This Row],[Brand]]&amp;" - "&amp;casesCPPM[[#This Row],[Category]],casesCPPM[[#This Row],[Brand]]&amp;" - Closer")))</f>
        <v>Von Duprin</v>
      </c>
      <c r="AQ31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1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Overage</v>
      </c>
      <c r="AS31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4" s="27" t="str">
        <f>TEXT(casesCPPM[[#This Row],[Created On]],"yyyy / mm")</f>
        <v>2026 / 02</v>
      </c>
      <c r="AU314" s="27" t="str">
        <f>casesCPPM[[#This Row],[Interaction Type]]</f>
        <v>Credit / Debit Request</v>
      </c>
      <c r="AV31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4" s="27" t="str" cm="1">
        <f t="array" ref="AW314">IF(NOT(ISERROR(FIND("Reader",casesCPPM[[#This Row],[Series4]]))),"Reader",IF(SUMPRODUCT(--ISNUMBER(SEARCH({"card","credential","ibutton"},casesCPPM[[#This Row],[Series4]])))&gt;0,"Card","Unknown"))</f>
        <v>Unknown</v>
      </c>
    </row>
    <row r="315" spans="1:49" hidden="1" x14ac:dyDescent="0.25">
      <c r="A315" s="26">
        <v>46078.615474537</v>
      </c>
      <c r="B315" s="27" t="s">
        <v>3928</v>
      </c>
      <c r="C315" s="27" t="s">
        <v>87</v>
      </c>
      <c r="D315" s="27" t="s">
        <v>88</v>
      </c>
      <c r="E315" s="27" t="s">
        <v>110</v>
      </c>
      <c r="F315" s="27"/>
      <c r="G315" s="27"/>
      <c r="H315" s="27" t="s">
        <v>23</v>
      </c>
      <c r="I315" s="27" t="s">
        <v>91</v>
      </c>
      <c r="J315" s="27" t="s">
        <v>437</v>
      </c>
      <c r="K315" s="27" t="s">
        <v>33</v>
      </c>
      <c r="L315" s="27" t="s">
        <v>3929</v>
      </c>
      <c r="M315" s="27" t="s">
        <v>3930</v>
      </c>
      <c r="N315" s="28" t="s">
        <v>3931</v>
      </c>
      <c r="O315" s="27" t="s">
        <v>3932</v>
      </c>
      <c r="P315" s="27" t="s">
        <v>3933</v>
      </c>
      <c r="Q315" s="28"/>
      <c r="R315" s="27" t="s">
        <v>23</v>
      </c>
      <c r="S315" s="27" t="s">
        <v>91</v>
      </c>
      <c r="T315" s="27" t="s">
        <v>437</v>
      </c>
      <c r="U315" s="27" t="s">
        <v>33</v>
      </c>
      <c r="V315" s="27">
        <v>1</v>
      </c>
      <c r="W315" s="27" t="s">
        <v>119</v>
      </c>
      <c r="X315" s="27" t="s">
        <v>120</v>
      </c>
      <c r="Y315" s="27"/>
      <c r="Z315" s="27" t="s">
        <v>101</v>
      </c>
      <c r="AA315" s="27"/>
      <c r="AB315" s="27" t="s">
        <v>3934</v>
      </c>
      <c r="AC315" s="28"/>
      <c r="AD315" s="27"/>
      <c r="AE315" s="37"/>
      <c r="AF315" s="37">
        <v>46028.791666666701</v>
      </c>
      <c r="AG315" s="37"/>
      <c r="AH315" s="27"/>
      <c r="AI315" s="27" t="s">
        <v>104</v>
      </c>
      <c r="AJ315" s="27" t="s">
        <v>105</v>
      </c>
      <c r="AK315" s="27" t="s">
        <v>1196</v>
      </c>
      <c r="AL315" s="27" t="s">
        <v>382</v>
      </c>
      <c r="AM315" s="27" t="s">
        <v>108</v>
      </c>
      <c r="AN315" s="37">
        <f>MIN(casesCPPM[[#This Row],[Manufacture Date]:[Installation Date]])</f>
        <v>46028.791666666701</v>
      </c>
      <c r="AO315" s="27">
        <f>IF(AND((casesCPPM[[#This Row],[Created On]]-casesCPPM[[#This Row],[Oldest Date]])&gt;90,casesCPPM[[#This Row],[Oldest Date]]&lt;&gt;""),0,casesCPPM[[#This Row],[Quantity]])</f>
        <v>1</v>
      </c>
      <c r="AP315" s="27" t="str">
        <f>IF(casesCPPM[[#This Row],[Brand]]="","",IF(casesCPPM[[#This Row],[Brand]]&lt;&gt;"Falcon",casesCPPM[[#This Row],[Brand]],IF(casesCPPM[[#This Row],[Category]]&lt;&gt;"Dctl",casesCPPM[[#This Row],[Brand]]&amp;" - "&amp;casesCPPM[[#This Row],[Category]],casesCPPM[[#This Row],[Brand]]&amp;" - Closer")))</f>
        <v>Von Duprin</v>
      </c>
      <c r="AQ31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1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31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5" s="27" t="str">
        <f>TEXT(casesCPPM[[#This Row],[Created On]],"yyyy / mm")</f>
        <v>2026 / 02</v>
      </c>
      <c r="AU315" s="27" t="str">
        <f>casesCPPM[[#This Row],[Interaction Type]]</f>
        <v>Return / Replace / Scrap</v>
      </c>
      <c r="AV31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5" s="27" t="str" cm="1">
        <f t="array" ref="AW315">IF(NOT(ISERROR(FIND("Reader",casesCPPM[[#This Row],[Series4]]))),"Reader",IF(SUMPRODUCT(--ISNUMBER(SEARCH({"card","credential","ibutton"},casesCPPM[[#This Row],[Series4]])))&gt;0,"Card","Unknown"))</f>
        <v>Unknown</v>
      </c>
    </row>
    <row r="316" spans="1:49" hidden="1" x14ac:dyDescent="0.25">
      <c r="A316" s="26">
        <v>46078.622164351902</v>
      </c>
      <c r="B316" s="27" t="s">
        <v>3935</v>
      </c>
      <c r="C316" s="27" t="s">
        <v>87</v>
      </c>
      <c r="D316" s="27" t="s">
        <v>88</v>
      </c>
      <c r="E316" s="27" t="s">
        <v>285</v>
      </c>
      <c r="F316" s="27"/>
      <c r="G316" s="27"/>
      <c r="H316" s="27" t="s">
        <v>286</v>
      </c>
      <c r="I316" s="27" t="s">
        <v>148</v>
      </c>
      <c r="J316" s="27" t="s">
        <v>287</v>
      </c>
      <c r="K316" s="27" t="s">
        <v>32</v>
      </c>
      <c r="L316" s="27" t="s">
        <v>3936</v>
      </c>
      <c r="M316" s="27" t="s">
        <v>3937</v>
      </c>
      <c r="N316" s="28" t="s">
        <v>3938</v>
      </c>
      <c r="O316" s="27" t="s">
        <v>3939</v>
      </c>
      <c r="P316" s="27" t="s">
        <v>3940</v>
      </c>
      <c r="Q316" s="28"/>
      <c r="R316" s="27" t="s">
        <v>720</v>
      </c>
      <c r="S316" s="27" t="s">
        <v>182</v>
      </c>
      <c r="T316" s="27" t="s">
        <v>2915</v>
      </c>
      <c r="U316" s="27" t="s">
        <v>288</v>
      </c>
      <c r="V316" s="27">
        <v>244</v>
      </c>
      <c r="W316" s="27" t="s">
        <v>300</v>
      </c>
      <c r="X316" s="27" t="s">
        <v>3827</v>
      </c>
      <c r="Y316" s="27"/>
      <c r="Z316" s="27" t="s">
        <v>296</v>
      </c>
      <c r="AA316" s="27"/>
      <c r="AB316" s="27" t="s">
        <v>3941</v>
      </c>
      <c r="AC316" s="28"/>
      <c r="AD316" s="27"/>
      <c r="AE316" s="37"/>
      <c r="AF316" s="37">
        <v>46061.791666666701</v>
      </c>
      <c r="AG316" s="37"/>
      <c r="AH316" s="27"/>
      <c r="AI316" s="27" t="s">
        <v>419</v>
      </c>
      <c r="AJ316" s="27" t="s">
        <v>105</v>
      </c>
      <c r="AK316" s="27" t="s">
        <v>1196</v>
      </c>
      <c r="AL316" s="27" t="s">
        <v>1196</v>
      </c>
      <c r="AM316" s="27" t="s">
        <v>108</v>
      </c>
      <c r="AN316" s="37">
        <f>MIN(casesCPPM[[#This Row],[Manufacture Date]:[Installation Date]])</f>
        <v>46061.791666666701</v>
      </c>
      <c r="AO316" s="27">
        <f>IF(AND((casesCPPM[[#This Row],[Created On]]-casesCPPM[[#This Row],[Oldest Date]])&gt;90,casesCPPM[[#This Row],[Oldest Date]]&lt;&gt;""),0,casesCPPM[[#This Row],[Quantity]])</f>
        <v>244</v>
      </c>
      <c r="AP316" s="27" t="str">
        <f>IF(casesCPPM[[#This Row],[Brand]]="","",IF(casesCPPM[[#This Row],[Brand]]&lt;&gt;"Falcon",casesCPPM[[#This Row],[Brand]],IF(casesCPPM[[#This Row],[Category]]&lt;&gt;"Dctl",casesCPPM[[#This Row],[Brand]]&amp;" - "&amp;casesCPPM[[#This Row],[Category]],casesCPPM[[#This Row],[Brand]]&amp;" - Closer")))</f>
        <v>Schlage Residential</v>
      </c>
      <c r="AQ31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1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1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6" s="27" t="str">
        <f>TEXT(casesCPPM[[#This Row],[Created On]],"yyyy / mm")</f>
        <v>2026 / 02</v>
      </c>
      <c r="AU316" s="27" t="str">
        <f>casesCPPM[[#This Row],[Interaction Type]]</f>
        <v>Return / Replace / Scrap</v>
      </c>
      <c r="AV31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6" s="27" t="str" cm="1">
        <f t="array" ref="AW316">IF(NOT(ISERROR(FIND("Reader",casesCPPM[[#This Row],[Series4]]))),"Reader",IF(SUMPRODUCT(--ISNUMBER(SEARCH({"card","credential","ibutton"},casesCPPM[[#This Row],[Series4]])))&gt;0,"Card","Unknown"))</f>
        <v>Unknown</v>
      </c>
    </row>
    <row r="317" spans="1:49" hidden="1" x14ac:dyDescent="0.25">
      <c r="A317" s="26">
        <v>46078.682349536997</v>
      </c>
      <c r="B317" s="27" t="s">
        <v>3942</v>
      </c>
      <c r="C317" s="27" t="s">
        <v>87</v>
      </c>
      <c r="D317" s="27" t="s">
        <v>88</v>
      </c>
      <c r="E317" s="27" t="s">
        <v>89</v>
      </c>
      <c r="F317" s="27"/>
      <c r="G317" s="27" t="s">
        <v>90</v>
      </c>
      <c r="H317" s="27" t="s">
        <v>17</v>
      </c>
      <c r="I317" s="27" t="s">
        <v>148</v>
      </c>
      <c r="J317" s="27" t="s">
        <v>149</v>
      </c>
      <c r="K317" s="27" t="s">
        <v>35</v>
      </c>
      <c r="L317" s="27" t="s">
        <v>3943</v>
      </c>
      <c r="M317" s="27" t="s">
        <v>787</v>
      </c>
      <c r="N317" s="28" t="s">
        <v>3944</v>
      </c>
      <c r="O317" s="27" t="s">
        <v>3945</v>
      </c>
      <c r="P317" s="27" t="s">
        <v>3946</v>
      </c>
      <c r="Q317" s="28">
        <v>4</v>
      </c>
      <c r="R317" s="27" t="s">
        <v>17</v>
      </c>
      <c r="S317" s="27" t="s">
        <v>148</v>
      </c>
      <c r="T317" s="27" t="s">
        <v>149</v>
      </c>
      <c r="U317" s="27" t="s">
        <v>35</v>
      </c>
      <c r="V317" s="27">
        <v>1</v>
      </c>
      <c r="W317" s="27" t="s">
        <v>187</v>
      </c>
      <c r="X317" s="27" t="s">
        <v>899</v>
      </c>
      <c r="Y317" s="27"/>
      <c r="Z317" s="27" t="s">
        <v>101</v>
      </c>
      <c r="AA317" s="27"/>
      <c r="AB317" s="27" t="s">
        <v>3947</v>
      </c>
      <c r="AC317" s="28" t="s">
        <v>901</v>
      </c>
      <c r="AD317" s="27"/>
      <c r="AE317" s="37"/>
      <c r="AF317" s="37">
        <v>46027.791666666701</v>
      </c>
      <c r="AG317" s="37"/>
      <c r="AH317" s="27"/>
      <c r="AI317" s="27" t="s">
        <v>104</v>
      </c>
      <c r="AJ317" s="27" t="s">
        <v>134</v>
      </c>
      <c r="AK317" s="27" t="s">
        <v>407</v>
      </c>
      <c r="AL317" s="27" t="s">
        <v>407</v>
      </c>
      <c r="AM317" s="27" t="s">
        <v>108</v>
      </c>
      <c r="AN317" s="37">
        <f>MIN(casesCPPM[[#This Row],[Manufacture Date]:[Installation Date]])</f>
        <v>46027.791666666701</v>
      </c>
      <c r="AO317" s="27">
        <f>IF(AND((casesCPPM[[#This Row],[Created On]]-casesCPPM[[#This Row],[Oldest Date]])&gt;90,casesCPPM[[#This Row],[Oldest Date]]&lt;&gt;""),0,casesCPPM[[#This Row],[Quantity]])</f>
        <v>1</v>
      </c>
      <c r="AP317" s="27" t="str">
        <f>IF(casesCPPM[[#This Row],[Brand]]="","",IF(casesCPPM[[#This Row],[Brand]]&lt;&gt;"Falcon",casesCPPM[[#This Row],[Brand]],IF(casesCPPM[[#This Row],[Category]]&lt;&gt;"Dctl",casesCPPM[[#This Row],[Brand]]&amp;" - "&amp;casesCPPM[[#This Row],[Category]],casesCPPM[[#This Row],[Brand]]&amp;" - Closer")))</f>
        <v>Schlage Commercial</v>
      </c>
      <c r="AQ31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31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Dented / Scratches</v>
      </c>
      <c r="AS31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7" s="27" t="str">
        <f>TEXT(casesCPPM[[#This Row],[Created On]],"yyyy / mm")</f>
        <v>2026 / 02</v>
      </c>
      <c r="AU317" s="27" t="str">
        <f>casesCPPM[[#This Row],[Interaction Type]]</f>
        <v>Return / Replace / Scrap</v>
      </c>
      <c r="AV31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7" s="27" t="str" cm="1">
        <f t="array" ref="AW317">IF(NOT(ISERROR(FIND("Reader",casesCPPM[[#This Row],[Series4]]))),"Reader",IF(SUMPRODUCT(--ISNUMBER(SEARCH({"card","credential","ibutton"},casesCPPM[[#This Row],[Series4]])))&gt;0,"Card","Unknown"))</f>
        <v>Unknown</v>
      </c>
    </row>
    <row r="318" spans="1:49" hidden="1" x14ac:dyDescent="0.25">
      <c r="A318" s="26">
        <v>46078.682349536997</v>
      </c>
      <c r="B318" s="27" t="s">
        <v>3942</v>
      </c>
      <c r="C318" s="27" t="s">
        <v>87</v>
      </c>
      <c r="D318" s="27" t="s">
        <v>88</v>
      </c>
      <c r="E318" s="27" t="s">
        <v>89</v>
      </c>
      <c r="F318" s="27"/>
      <c r="G318" s="27" t="s">
        <v>90</v>
      </c>
      <c r="H318" s="27" t="s">
        <v>17</v>
      </c>
      <c r="I318" s="27" t="s">
        <v>148</v>
      </c>
      <c r="J318" s="27" t="s">
        <v>149</v>
      </c>
      <c r="K318" s="27" t="s">
        <v>35</v>
      </c>
      <c r="L318" s="27" t="s">
        <v>3943</v>
      </c>
      <c r="M318" s="27" t="s">
        <v>787</v>
      </c>
      <c r="N318" s="28" t="s">
        <v>3944</v>
      </c>
      <c r="O318" s="27" t="s">
        <v>3945</v>
      </c>
      <c r="P318" s="27" t="s">
        <v>3946</v>
      </c>
      <c r="Q318" s="28">
        <v>8</v>
      </c>
      <c r="R318" s="27" t="s">
        <v>17</v>
      </c>
      <c r="S318" s="27" t="s">
        <v>148</v>
      </c>
      <c r="T318" s="27" t="s">
        <v>149</v>
      </c>
      <c r="U318" s="27" t="s">
        <v>35</v>
      </c>
      <c r="V318" s="27">
        <v>2</v>
      </c>
      <c r="W318" s="27" t="s">
        <v>187</v>
      </c>
      <c r="X318" s="27" t="s">
        <v>899</v>
      </c>
      <c r="Y318" s="27"/>
      <c r="Z318" s="27" t="s">
        <v>101</v>
      </c>
      <c r="AA318" s="27"/>
      <c r="AB318" s="27" t="s">
        <v>3947</v>
      </c>
      <c r="AC318" s="28" t="s">
        <v>901</v>
      </c>
      <c r="AD318" s="27"/>
      <c r="AE318" s="37"/>
      <c r="AF318" s="37">
        <v>46027.791666666701</v>
      </c>
      <c r="AG318" s="37"/>
      <c r="AH318" s="27"/>
      <c r="AI318" s="27" t="s">
        <v>104</v>
      </c>
      <c r="AJ318" s="27" t="s">
        <v>134</v>
      </c>
      <c r="AK318" s="27" t="s">
        <v>407</v>
      </c>
      <c r="AL318" s="27" t="s">
        <v>407</v>
      </c>
      <c r="AM318" s="27" t="s">
        <v>108</v>
      </c>
      <c r="AN318" s="37">
        <f>MIN(casesCPPM[[#This Row],[Manufacture Date]:[Installation Date]])</f>
        <v>46027.791666666701</v>
      </c>
      <c r="AO318" s="27">
        <f>IF(AND((casesCPPM[[#This Row],[Created On]]-casesCPPM[[#This Row],[Oldest Date]])&gt;90,casesCPPM[[#This Row],[Oldest Date]]&lt;&gt;""),0,casesCPPM[[#This Row],[Quantity]])</f>
        <v>2</v>
      </c>
      <c r="AP318" s="27" t="str">
        <f>IF(casesCPPM[[#This Row],[Brand]]="","",IF(casesCPPM[[#This Row],[Brand]]&lt;&gt;"Falcon",casesCPPM[[#This Row],[Brand]],IF(casesCPPM[[#This Row],[Category]]&lt;&gt;"Dctl",casesCPPM[[#This Row],[Brand]]&amp;" - "&amp;casesCPPM[[#This Row],[Category]],casesCPPM[[#This Row],[Brand]]&amp;" - Closer")))</f>
        <v>Schlage Commercial</v>
      </c>
      <c r="AQ31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31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Dented / Scratches</v>
      </c>
      <c r="AS31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8" s="27" t="str">
        <f>TEXT(casesCPPM[[#This Row],[Created On]],"yyyy / mm")</f>
        <v>2026 / 02</v>
      </c>
      <c r="AU318" s="27" t="str">
        <f>casesCPPM[[#This Row],[Interaction Type]]</f>
        <v>Return / Replace / Scrap</v>
      </c>
      <c r="AV31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8" s="27" t="str" cm="1">
        <f t="array" ref="AW318">IF(NOT(ISERROR(FIND("Reader",casesCPPM[[#This Row],[Series4]]))),"Reader",IF(SUMPRODUCT(--ISNUMBER(SEARCH({"card","credential","ibutton"},casesCPPM[[#This Row],[Series4]])))&gt;0,"Card","Unknown"))</f>
        <v>Unknown</v>
      </c>
    </row>
    <row r="319" spans="1:49" hidden="1" x14ac:dyDescent="0.25">
      <c r="A319" s="26">
        <v>46078.719224537002</v>
      </c>
      <c r="B319" s="27" t="s">
        <v>3953</v>
      </c>
      <c r="C319" s="27" t="s">
        <v>87</v>
      </c>
      <c r="D319" s="27" t="s">
        <v>88</v>
      </c>
      <c r="E319" s="27" t="s">
        <v>110</v>
      </c>
      <c r="F319" s="27"/>
      <c r="G319" s="27"/>
      <c r="H319" s="27" t="s">
        <v>15</v>
      </c>
      <c r="I319" s="27" t="s">
        <v>272</v>
      </c>
      <c r="J319" s="27" t="s">
        <v>3954</v>
      </c>
      <c r="K319" s="27" t="s">
        <v>288</v>
      </c>
      <c r="L319" s="27" t="s">
        <v>3955</v>
      </c>
      <c r="M319" s="27" t="s">
        <v>127</v>
      </c>
      <c r="N319" s="28" t="s">
        <v>3956</v>
      </c>
      <c r="O319" s="27" t="s">
        <v>3957</v>
      </c>
      <c r="P319" s="27" t="s">
        <v>3958</v>
      </c>
      <c r="Q319" s="28">
        <v>13</v>
      </c>
      <c r="R319" s="27" t="s">
        <v>15</v>
      </c>
      <c r="S319" s="27" t="s">
        <v>272</v>
      </c>
      <c r="T319" s="27" t="s">
        <v>3954</v>
      </c>
      <c r="U319" s="27" t="s">
        <v>288</v>
      </c>
      <c r="V319" s="27">
        <v>1</v>
      </c>
      <c r="W319" s="27" t="s">
        <v>155</v>
      </c>
      <c r="X319" s="27" t="s">
        <v>156</v>
      </c>
      <c r="Y319" s="27"/>
      <c r="Z319" s="27" t="s">
        <v>101</v>
      </c>
      <c r="AA319" s="27"/>
      <c r="AB319" s="27" t="s">
        <v>3959</v>
      </c>
      <c r="AC319" s="28"/>
      <c r="AD319" s="27"/>
      <c r="AE319" s="37"/>
      <c r="AF319" s="37">
        <v>46060.791666666701</v>
      </c>
      <c r="AG319" s="37"/>
      <c r="AH319" s="27"/>
      <c r="AI319" s="27" t="s">
        <v>104</v>
      </c>
      <c r="AJ319" s="27" t="s">
        <v>105</v>
      </c>
      <c r="AK319" s="27" t="s">
        <v>1196</v>
      </c>
      <c r="AL319" s="27" t="s">
        <v>1196</v>
      </c>
      <c r="AM319" s="27" t="s">
        <v>108</v>
      </c>
      <c r="AN319" s="37">
        <f>MIN(casesCPPM[[#This Row],[Manufacture Date]:[Installation Date]])</f>
        <v>46060.791666666701</v>
      </c>
      <c r="AO319" s="27">
        <f>IF(AND((casesCPPM[[#This Row],[Created On]]-casesCPPM[[#This Row],[Oldest Date]])&gt;90,casesCPPM[[#This Row],[Oldest Date]]&lt;&gt;""),0,casesCPPM[[#This Row],[Quantity]])</f>
        <v>1</v>
      </c>
      <c r="AP319" s="27" t="str">
        <f>IF(casesCPPM[[#This Row],[Brand]]="","",IF(casesCPPM[[#This Row],[Brand]]&lt;&gt;"Falcon",casesCPPM[[#This Row],[Brand]],IF(casesCPPM[[#This Row],[Category]]&lt;&gt;"Dctl",casesCPPM[[#This Row],[Brand]]&amp;" - "&amp;casesCPPM[[#This Row],[Category]],casesCPPM[[#This Row],[Brand]]&amp;" - Closer")))</f>
        <v>Locknetics</v>
      </c>
      <c r="AQ31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1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31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9" s="27" t="str">
        <f>TEXT(casesCPPM[[#This Row],[Created On]],"yyyy / mm")</f>
        <v>2026 / 02</v>
      </c>
      <c r="AU319" s="27" t="str">
        <f>casesCPPM[[#This Row],[Interaction Type]]</f>
        <v>Return / Replace / Scrap</v>
      </c>
      <c r="AV31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9" s="27" t="str" cm="1">
        <f t="array" ref="AW319">IF(NOT(ISERROR(FIND("Reader",casesCPPM[[#This Row],[Series4]]))),"Reader",IF(SUMPRODUCT(--ISNUMBER(SEARCH({"card","credential","ibutton"},casesCPPM[[#This Row],[Series4]])))&gt;0,"Card","Unknown"))</f>
        <v>Unknown</v>
      </c>
    </row>
    <row r="320" spans="1:49" hidden="1" x14ac:dyDescent="0.25">
      <c r="A320" s="26">
        <v>46078.762233796297</v>
      </c>
      <c r="B320" s="27" t="s">
        <v>3975</v>
      </c>
      <c r="C320" s="27" t="s">
        <v>87</v>
      </c>
      <c r="D320" s="27" t="s">
        <v>88</v>
      </c>
      <c r="E320" s="27" t="s">
        <v>89</v>
      </c>
      <c r="F320" s="27"/>
      <c r="G320" s="27" t="s">
        <v>168</v>
      </c>
      <c r="H320" s="27" t="s">
        <v>23</v>
      </c>
      <c r="I320" s="27" t="s">
        <v>91</v>
      </c>
      <c r="J320" s="27" t="s">
        <v>1256</v>
      </c>
      <c r="K320" s="27" t="s">
        <v>33</v>
      </c>
      <c r="L320" s="27" t="s">
        <v>3976</v>
      </c>
      <c r="M320" s="27" t="s">
        <v>3977</v>
      </c>
      <c r="N320" s="28" t="s">
        <v>3978</v>
      </c>
      <c r="O320" s="27" t="s">
        <v>3979</v>
      </c>
      <c r="P320" s="27" t="s">
        <v>3980</v>
      </c>
      <c r="Q320" s="28">
        <v>1</v>
      </c>
      <c r="R320" s="27" t="s">
        <v>23</v>
      </c>
      <c r="S320" s="27" t="s">
        <v>91</v>
      </c>
      <c r="T320" s="27" t="s">
        <v>1256</v>
      </c>
      <c r="U320" s="27" t="s">
        <v>33</v>
      </c>
      <c r="V320" s="27">
        <v>1</v>
      </c>
      <c r="W320" s="27" t="s">
        <v>266</v>
      </c>
      <c r="X320" s="27" t="s">
        <v>629</v>
      </c>
      <c r="Y320" s="27" t="s">
        <v>3981</v>
      </c>
      <c r="Z320" s="27" t="s">
        <v>101</v>
      </c>
      <c r="AA320" s="27"/>
      <c r="AB320" s="27" t="s">
        <v>3982</v>
      </c>
      <c r="AC320" s="28" t="s">
        <v>3983</v>
      </c>
      <c r="AD320" s="27"/>
      <c r="AE320" s="37"/>
      <c r="AF320" s="37">
        <v>45383.833333333299</v>
      </c>
      <c r="AG320" s="37"/>
      <c r="AH320" s="27"/>
      <c r="AI320" s="27" t="s">
        <v>104</v>
      </c>
      <c r="AJ320" s="27" t="s">
        <v>105</v>
      </c>
      <c r="AK320" s="27" t="s">
        <v>1196</v>
      </c>
      <c r="AL320" s="27" t="s">
        <v>382</v>
      </c>
      <c r="AM320" s="27" t="s">
        <v>108</v>
      </c>
      <c r="AN320" s="37">
        <f>MIN(casesCPPM[[#This Row],[Manufacture Date]:[Installation Date]])</f>
        <v>45383.833333333299</v>
      </c>
      <c r="AO320" s="27">
        <f>IF(AND((casesCPPM[[#This Row],[Created On]]-casesCPPM[[#This Row],[Oldest Date]])&gt;90,casesCPPM[[#This Row],[Oldest Date]]&lt;&gt;""),0,casesCPPM[[#This Row],[Quantity]])</f>
        <v>0</v>
      </c>
      <c r="AP320" s="27" t="str">
        <f>IF(casesCPPM[[#This Row],[Brand]]="","",IF(casesCPPM[[#This Row],[Brand]]&lt;&gt;"Falcon",casesCPPM[[#This Row],[Brand]],IF(casesCPPM[[#This Row],[Category]]&lt;&gt;"Dctl",casesCPPM[[#This Row],[Brand]]&amp;" - "&amp;casesCPPM[[#This Row],[Category]],casesCPPM[[#This Row],[Brand]]&amp;" - Closer")))</f>
        <v>Von Duprin</v>
      </c>
      <c r="AQ32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2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32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Solenoid Not Pulling / Releasing</v>
      </c>
      <c r="AT320" s="27" t="str">
        <f>TEXT(casesCPPM[[#This Row],[Created On]],"yyyy / mm")</f>
        <v>2026 / 02</v>
      </c>
      <c r="AU320" s="27" t="str">
        <f>casesCPPM[[#This Row],[Interaction Type]]</f>
        <v>Return / Replace / Scrap</v>
      </c>
      <c r="AV32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0" s="27" t="str" cm="1">
        <f t="array" ref="AW320">IF(NOT(ISERROR(FIND("Reader",casesCPPM[[#This Row],[Series4]]))),"Reader",IF(SUMPRODUCT(--ISNUMBER(SEARCH({"card","credential","ibutton"},casesCPPM[[#This Row],[Series4]])))&gt;0,"Card","Unknown"))</f>
        <v>Unknown</v>
      </c>
    </row>
    <row r="321" spans="1:49" hidden="1" x14ac:dyDescent="0.25">
      <c r="A321" s="26">
        <v>46079.688113425902</v>
      </c>
      <c r="B321" s="27" t="s">
        <v>4006</v>
      </c>
      <c r="C321" s="27" t="s">
        <v>87</v>
      </c>
      <c r="D321" s="27" t="s">
        <v>88</v>
      </c>
      <c r="E321" s="27" t="s">
        <v>285</v>
      </c>
      <c r="F321" s="27"/>
      <c r="G321" s="27"/>
      <c r="H321" s="27" t="s">
        <v>22</v>
      </c>
      <c r="I321" s="27" t="s">
        <v>124</v>
      </c>
      <c r="J321" s="27" t="s">
        <v>1018</v>
      </c>
      <c r="K321" s="27" t="s">
        <v>30</v>
      </c>
      <c r="L321" s="27" t="s">
        <v>4007</v>
      </c>
      <c r="M321" s="27" t="s">
        <v>4008</v>
      </c>
      <c r="N321" s="28" t="s">
        <v>4009</v>
      </c>
      <c r="O321" s="27" t="s">
        <v>4010</v>
      </c>
      <c r="P321" s="27" t="s">
        <v>4011</v>
      </c>
      <c r="Q321" s="28"/>
      <c r="R321" s="27" t="s">
        <v>22</v>
      </c>
      <c r="S321" s="27" t="s">
        <v>124</v>
      </c>
      <c r="T321" s="27" t="s">
        <v>1018</v>
      </c>
      <c r="U321" s="27" t="s">
        <v>30</v>
      </c>
      <c r="V321" s="27">
        <v>1</v>
      </c>
      <c r="W321" s="27" t="s">
        <v>294</v>
      </c>
      <c r="X321" s="27" t="s">
        <v>1472</v>
      </c>
      <c r="Y321" s="27"/>
      <c r="Z321" s="27" t="s">
        <v>101</v>
      </c>
      <c r="AA321" s="27"/>
      <c r="AB321" s="27" t="s">
        <v>4012</v>
      </c>
      <c r="AC321" s="28"/>
      <c r="AD321" s="27"/>
      <c r="AE321" s="37"/>
      <c r="AF321" s="37">
        <v>45890.833333333299</v>
      </c>
      <c r="AG321" s="37"/>
      <c r="AH321" s="27"/>
      <c r="AI321" s="27" t="s">
        <v>104</v>
      </c>
      <c r="AJ321" s="27" t="s">
        <v>105</v>
      </c>
      <c r="AK321" s="27" t="s">
        <v>1911</v>
      </c>
      <c r="AL321" s="27" t="s">
        <v>146</v>
      </c>
      <c r="AM321" s="27" t="s">
        <v>108</v>
      </c>
      <c r="AN321" s="37">
        <f>MIN(casesCPPM[[#This Row],[Manufacture Date]:[Installation Date]])</f>
        <v>45890.833333333299</v>
      </c>
      <c r="AO321" s="27">
        <f>IF(AND((casesCPPM[[#This Row],[Created On]]-casesCPPM[[#This Row],[Oldest Date]])&gt;90,casesCPPM[[#This Row],[Oldest Date]]&lt;&gt;""),0,casesCPPM[[#This Row],[Quantity]])</f>
        <v>0</v>
      </c>
      <c r="AP321" s="27" t="str">
        <f>IF(casesCPPM[[#This Row],[Brand]]="","",IF(casesCPPM[[#This Row],[Brand]]&lt;&gt;"Falcon",casesCPPM[[#This Row],[Brand]],IF(casesCPPM[[#This Row],[Category]]&lt;&gt;"Dctl",casesCPPM[[#This Row],[Brand]]&amp;" - "&amp;casesCPPM[[#This Row],[Category]],casesCPPM[[#This Row],[Brand]]&amp;" - Closer")))</f>
        <v>Steelcraft</v>
      </c>
      <c r="AQ32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32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 Concealed</v>
      </c>
      <c r="AS32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1" s="27" t="str">
        <f>TEXT(casesCPPM[[#This Row],[Created On]],"yyyy / mm")</f>
        <v>2026 / 02</v>
      </c>
      <c r="AU321" s="27" t="str">
        <f>casesCPPM[[#This Row],[Interaction Type]]</f>
        <v>Return / Replace / Scrap</v>
      </c>
      <c r="AV32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1" s="27" t="str" cm="1">
        <f t="array" ref="AW321">IF(NOT(ISERROR(FIND("Reader",casesCPPM[[#This Row],[Series4]]))),"Reader",IF(SUMPRODUCT(--ISNUMBER(SEARCH({"card","credential","ibutton"},casesCPPM[[#This Row],[Series4]])))&gt;0,"Card","Unknown"))</f>
        <v>Unknown</v>
      </c>
    </row>
    <row r="322" spans="1:49" hidden="1" x14ac:dyDescent="0.25">
      <c r="A322" s="26">
        <v>46080.4609837963</v>
      </c>
      <c r="B322" s="27" t="s">
        <v>4013</v>
      </c>
      <c r="C322" s="27" t="s">
        <v>87</v>
      </c>
      <c r="D322" s="27" t="s">
        <v>88</v>
      </c>
      <c r="E322" s="27" t="s">
        <v>110</v>
      </c>
      <c r="F322" s="27"/>
      <c r="G322" s="27"/>
      <c r="H322" s="27" t="s">
        <v>17</v>
      </c>
      <c r="I322" s="27" t="s">
        <v>148</v>
      </c>
      <c r="J322" s="27" t="s">
        <v>636</v>
      </c>
      <c r="K322" s="27" t="s">
        <v>35</v>
      </c>
      <c r="L322" s="27" t="s">
        <v>4014</v>
      </c>
      <c r="M322" s="27" t="s">
        <v>3385</v>
      </c>
      <c r="N322" s="28" t="s">
        <v>4015</v>
      </c>
      <c r="O322" s="27" t="s">
        <v>4016</v>
      </c>
      <c r="P322" s="27" t="s">
        <v>4017</v>
      </c>
      <c r="Q322" s="28">
        <v>1</v>
      </c>
      <c r="R322" s="27" t="s">
        <v>17</v>
      </c>
      <c r="S322" s="27" t="s">
        <v>148</v>
      </c>
      <c r="T322" s="27" t="s">
        <v>636</v>
      </c>
      <c r="U322" s="27" t="s">
        <v>35</v>
      </c>
      <c r="V322" s="27">
        <v>64</v>
      </c>
      <c r="W322" s="27" t="s">
        <v>119</v>
      </c>
      <c r="X322" s="27" t="s">
        <v>570</v>
      </c>
      <c r="Y322" s="27"/>
      <c r="Z322" s="27" t="s">
        <v>101</v>
      </c>
      <c r="AA322" s="27"/>
      <c r="AB322" s="27" t="s">
        <v>4018</v>
      </c>
      <c r="AC322" s="28"/>
      <c r="AD322" s="27"/>
      <c r="AE322" s="37"/>
      <c r="AF322" s="37">
        <v>46041.791666666701</v>
      </c>
      <c r="AG322" s="37"/>
      <c r="AH322" s="27"/>
      <c r="AI322" s="27" t="s">
        <v>104</v>
      </c>
      <c r="AJ322" s="27" t="s">
        <v>134</v>
      </c>
      <c r="AK322" s="27" t="s">
        <v>1613</v>
      </c>
      <c r="AL322" s="27" t="s">
        <v>1613</v>
      </c>
      <c r="AM322" s="27" t="s">
        <v>108</v>
      </c>
      <c r="AN322" s="37">
        <f>MIN(casesCPPM[[#This Row],[Manufacture Date]:[Installation Date]])</f>
        <v>46041.791666666701</v>
      </c>
      <c r="AO322" s="27">
        <f>IF(AND((casesCPPM[[#This Row],[Created On]]-casesCPPM[[#This Row],[Oldest Date]])&gt;90,casesCPPM[[#This Row],[Oldest Date]]&lt;&gt;""),0,casesCPPM[[#This Row],[Quantity]])</f>
        <v>64</v>
      </c>
      <c r="AP322" s="27" t="str">
        <f>IF(casesCPPM[[#This Row],[Brand]]="","",IF(casesCPPM[[#This Row],[Brand]]&lt;&gt;"Falcon",casesCPPM[[#This Row],[Brand]],IF(casesCPPM[[#This Row],[Category]]&lt;&gt;"Dctl",casesCPPM[[#This Row],[Brand]]&amp;" - "&amp;casesCPPM[[#This Row],[Category]],casesCPPM[[#This Row],[Brand]]&amp;" - Closer")))</f>
        <v>Schlage Commercial</v>
      </c>
      <c r="AQ32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2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2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2" s="27" t="str">
        <f>TEXT(casesCPPM[[#This Row],[Created On]],"yyyy / mm")</f>
        <v>2026 / 02</v>
      </c>
      <c r="AU322" s="27" t="str">
        <f>casesCPPM[[#This Row],[Interaction Type]]</f>
        <v>Return / Replace / Scrap</v>
      </c>
      <c r="AV32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2" s="27" t="str" cm="1">
        <f t="array" ref="AW322">IF(NOT(ISERROR(FIND("Reader",casesCPPM[[#This Row],[Series4]]))),"Reader",IF(SUMPRODUCT(--ISNUMBER(SEARCH({"card","credential","ibutton"},casesCPPM[[#This Row],[Series4]])))&gt;0,"Card","Unknown"))</f>
        <v>Unknown</v>
      </c>
    </row>
    <row r="323" spans="1:49" hidden="1" x14ac:dyDescent="0.25">
      <c r="A323" s="26">
        <v>46080.593182870398</v>
      </c>
      <c r="B323" s="27" t="s">
        <v>4019</v>
      </c>
      <c r="C323" s="27" t="s">
        <v>87</v>
      </c>
      <c r="D323" s="27" t="s">
        <v>88</v>
      </c>
      <c r="E323" s="27" t="s">
        <v>110</v>
      </c>
      <c r="F323" s="27"/>
      <c r="G323" s="27"/>
      <c r="H323" s="27" t="s">
        <v>720</v>
      </c>
      <c r="I323" s="27" t="s">
        <v>91</v>
      </c>
      <c r="J323" s="27" t="s">
        <v>3961</v>
      </c>
      <c r="K323" s="27" t="s">
        <v>33</v>
      </c>
      <c r="L323" s="27" t="s">
        <v>4020</v>
      </c>
      <c r="M323" s="27" t="s">
        <v>3436</v>
      </c>
      <c r="N323" s="28"/>
      <c r="O323" s="27" t="s">
        <v>4021</v>
      </c>
      <c r="P323" s="27" t="s">
        <v>4022</v>
      </c>
      <c r="Q323" s="28">
        <v>1</v>
      </c>
      <c r="R323" s="27" t="s">
        <v>720</v>
      </c>
      <c r="S323" s="27" t="s">
        <v>91</v>
      </c>
      <c r="T323" s="27" t="s">
        <v>3961</v>
      </c>
      <c r="U323" s="27" t="s">
        <v>33</v>
      </c>
      <c r="V323" s="27">
        <v>1</v>
      </c>
      <c r="W323" s="27" t="s">
        <v>119</v>
      </c>
      <c r="X323" s="27" t="s">
        <v>570</v>
      </c>
      <c r="Y323" s="27"/>
      <c r="Z323" s="27" t="s">
        <v>101</v>
      </c>
      <c r="AA323" s="27"/>
      <c r="AB323" s="27"/>
      <c r="AC323" s="28"/>
      <c r="AD323" s="27"/>
      <c r="AE323" s="37"/>
      <c r="AF323" s="37">
        <v>45911</v>
      </c>
      <c r="AG323" s="37"/>
      <c r="AH323" s="27"/>
      <c r="AI323" s="27" t="s">
        <v>178</v>
      </c>
      <c r="AJ323" s="27" t="s">
        <v>134</v>
      </c>
      <c r="AK323" s="27" t="s">
        <v>986</v>
      </c>
      <c r="AL323" s="27" t="s">
        <v>986</v>
      </c>
      <c r="AM323" s="27" t="s">
        <v>108</v>
      </c>
      <c r="AN323" s="37">
        <f>MIN(casesCPPM[[#This Row],[Manufacture Date]:[Installation Date]])</f>
        <v>45911</v>
      </c>
      <c r="AO323" s="27">
        <f>IF(AND((casesCPPM[[#This Row],[Created On]]-casesCPPM[[#This Row],[Oldest Date]])&gt;90,casesCPPM[[#This Row],[Oldest Date]]&lt;&gt;""),0,casesCPPM[[#This Row],[Quantity]])</f>
        <v>0</v>
      </c>
      <c r="AP323" s="27" t="str">
        <f>IF(casesCPPM[[#This Row],[Brand]]="","",IF(casesCPPM[[#This Row],[Brand]]&lt;&gt;"Falcon",casesCPPM[[#This Row],[Brand]],IF(casesCPPM[[#This Row],[Category]]&lt;&gt;"Dctl",casesCPPM[[#This Row],[Brand]]&amp;" - "&amp;casesCPPM[[#This Row],[Category]],casesCPPM[[#This Row],[Brand]]&amp;" - Closer")))</f>
        <v>Falcon - Exit</v>
      </c>
      <c r="AQ32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2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2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3" s="27" t="str">
        <f>TEXT(casesCPPM[[#This Row],[Created On]],"yyyy / mm")</f>
        <v>2026 / 02</v>
      </c>
      <c r="AU323" s="27" t="str">
        <f>casesCPPM[[#This Row],[Interaction Type]]</f>
        <v>Return / Replace / Scrap</v>
      </c>
      <c r="AV32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3" s="27" t="str" cm="1">
        <f t="array" ref="AW323">IF(NOT(ISERROR(FIND("Reader",casesCPPM[[#This Row],[Series4]]))),"Reader",IF(SUMPRODUCT(--ISNUMBER(SEARCH({"card","credential","ibutton"},casesCPPM[[#This Row],[Series4]])))&gt;0,"Card","Unknown"))</f>
        <v>Unknown</v>
      </c>
    </row>
    <row r="324" spans="1:49" hidden="1" x14ac:dyDescent="0.25">
      <c r="A324" s="26">
        <v>46077.437199074098</v>
      </c>
      <c r="B324" s="27" t="s">
        <v>4028</v>
      </c>
      <c r="C324" s="27" t="s">
        <v>87</v>
      </c>
      <c r="D324" s="27" t="s">
        <v>88</v>
      </c>
      <c r="E324" s="27" t="s">
        <v>89</v>
      </c>
      <c r="F324" s="27"/>
      <c r="G324" s="27" t="s">
        <v>90</v>
      </c>
      <c r="H324" s="27" t="s">
        <v>12</v>
      </c>
      <c r="I324" s="27" t="s">
        <v>111</v>
      </c>
      <c r="J324" s="27" t="s">
        <v>591</v>
      </c>
      <c r="K324" s="27" t="s">
        <v>33</v>
      </c>
      <c r="L324" s="27" t="s">
        <v>4029</v>
      </c>
      <c r="M324" s="27" t="s">
        <v>360</v>
      </c>
      <c r="N324" s="28" t="s">
        <v>4030</v>
      </c>
      <c r="O324" s="27" t="s">
        <v>4031</v>
      </c>
      <c r="P324" s="27" t="s">
        <v>4032</v>
      </c>
      <c r="Q324" s="28">
        <v>4</v>
      </c>
      <c r="R324" s="27" t="s">
        <v>12</v>
      </c>
      <c r="S324" s="27" t="s">
        <v>111</v>
      </c>
      <c r="T324" s="27" t="s">
        <v>591</v>
      </c>
      <c r="U324" s="27" t="s">
        <v>33</v>
      </c>
      <c r="V324" s="27">
        <v>4</v>
      </c>
      <c r="W324" s="27" t="s">
        <v>378</v>
      </c>
      <c r="X324" s="27" t="s">
        <v>379</v>
      </c>
      <c r="Y324" s="27"/>
      <c r="Z324" s="27" t="s">
        <v>285</v>
      </c>
      <c r="AA324" s="27"/>
      <c r="AB324" s="27" t="s">
        <v>4033</v>
      </c>
      <c r="AC324" s="28" t="s">
        <v>2290</v>
      </c>
      <c r="AD324" s="27"/>
      <c r="AE324" s="37"/>
      <c r="AF324" s="37">
        <v>46071.791666666701</v>
      </c>
      <c r="AG324" s="37"/>
      <c r="AH324" s="27"/>
      <c r="AI324" s="27" t="s">
        <v>104</v>
      </c>
      <c r="AJ324" s="27" t="s">
        <v>105</v>
      </c>
      <c r="AK324" s="27" t="s">
        <v>106</v>
      </c>
      <c r="AL324" s="27" t="s">
        <v>122</v>
      </c>
      <c r="AM324" s="27" t="s">
        <v>108</v>
      </c>
      <c r="AN324" s="37">
        <f>MIN(casesCPPM[[#This Row],[Manufacture Date]:[Installation Date]])</f>
        <v>46071.791666666701</v>
      </c>
      <c r="AO324" s="27">
        <f>IF(AND((casesCPPM[[#This Row],[Created On]]-casesCPPM[[#This Row],[Oldest Date]])&gt;90,casesCPPM[[#This Row],[Oldest Date]]&lt;&gt;""),0,casesCPPM[[#This Row],[Quantity]])</f>
        <v>4</v>
      </c>
      <c r="AP324" s="27" t="str">
        <f>IF(casesCPPM[[#This Row],[Brand]]="","",IF(casesCPPM[[#This Row],[Brand]]&lt;&gt;"Falcon",casesCPPM[[#This Row],[Brand]],IF(casesCPPM[[#This Row],[Category]]&lt;&gt;"Dctl",casesCPPM[[#This Row],[Brand]]&amp;" - "&amp;casesCPPM[[#This Row],[Category]],casesCPPM[[#This Row],[Brand]]&amp;" - Closer")))</f>
        <v>Ives / Gj Commercial</v>
      </c>
      <c r="AQ32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2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2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4" s="27" t="str">
        <f>TEXT(casesCPPM[[#This Row],[Created On]],"yyyy / mm")</f>
        <v>2026 / 02</v>
      </c>
      <c r="AU324" s="27" t="str">
        <f>casesCPPM[[#This Row],[Interaction Type]]</f>
        <v>Return / Replace / Scrap</v>
      </c>
      <c r="AV32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4" s="27" t="str" cm="1">
        <f t="array" ref="AW324">IF(NOT(ISERROR(FIND("Reader",casesCPPM[[#This Row],[Series4]]))),"Reader",IF(SUMPRODUCT(--ISNUMBER(SEARCH({"card","credential","ibutton"},casesCPPM[[#This Row],[Series4]])))&gt;0,"Card","Unknown"))</f>
        <v>Unknown</v>
      </c>
    </row>
    <row r="325" spans="1:49" hidden="1" x14ac:dyDescent="0.25">
      <c r="A325" s="26">
        <v>46078.7208680556</v>
      </c>
      <c r="B325" s="27" t="s">
        <v>4034</v>
      </c>
      <c r="C325" s="27" t="s">
        <v>87</v>
      </c>
      <c r="D325" s="27" t="s">
        <v>88</v>
      </c>
      <c r="E325" s="27" t="s">
        <v>110</v>
      </c>
      <c r="F325" s="27"/>
      <c r="G325" s="27"/>
      <c r="H325" s="27" t="s">
        <v>286</v>
      </c>
      <c r="I325" s="27" t="s">
        <v>148</v>
      </c>
      <c r="J325" s="27" t="s">
        <v>4035</v>
      </c>
      <c r="K325" s="27" t="s">
        <v>32</v>
      </c>
      <c r="L325" s="27" t="s">
        <v>4036</v>
      </c>
      <c r="M325" s="27" t="s">
        <v>315</v>
      </c>
      <c r="N325" s="28" t="s">
        <v>4037</v>
      </c>
      <c r="O325" s="27" t="s">
        <v>4038</v>
      </c>
      <c r="P325" s="27" t="s">
        <v>4039</v>
      </c>
      <c r="Q325" s="28">
        <v>1</v>
      </c>
      <c r="R325" s="27" t="s">
        <v>286</v>
      </c>
      <c r="S325" s="27" t="s">
        <v>148</v>
      </c>
      <c r="T325" s="27" t="s">
        <v>4035</v>
      </c>
      <c r="U325" s="27" t="s">
        <v>32</v>
      </c>
      <c r="V325" s="27">
        <v>1</v>
      </c>
      <c r="W325" s="27" t="s">
        <v>155</v>
      </c>
      <c r="X325" s="27" t="s">
        <v>587</v>
      </c>
      <c r="Y325" s="27"/>
      <c r="Z325" s="27" t="s">
        <v>101</v>
      </c>
      <c r="AA325" s="27"/>
      <c r="AB325" s="27" t="s">
        <v>4040</v>
      </c>
      <c r="AC325" s="28"/>
      <c r="AD325" s="27"/>
      <c r="AE325" s="37"/>
      <c r="AF325" s="37">
        <v>46012.791666666701</v>
      </c>
      <c r="AG325" s="37"/>
      <c r="AH325" s="27"/>
      <c r="AI325" s="27" t="s">
        <v>104</v>
      </c>
      <c r="AJ325" s="27" t="s">
        <v>105</v>
      </c>
      <c r="AK325" s="27" t="s">
        <v>106</v>
      </c>
      <c r="AL325" s="27" t="s">
        <v>803</v>
      </c>
      <c r="AM325" s="27" t="s">
        <v>108</v>
      </c>
      <c r="AN325" s="37">
        <f>MIN(casesCPPM[[#This Row],[Manufacture Date]:[Installation Date]])</f>
        <v>46012.791666666701</v>
      </c>
      <c r="AO325" s="27">
        <f>IF(AND((casesCPPM[[#This Row],[Created On]]-casesCPPM[[#This Row],[Oldest Date]])&gt;90,casesCPPM[[#This Row],[Oldest Date]]&lt;&gt;""),0,casesCPPM[[#This Row],[Quantity]])</f>
        <v>1</v>
      </c>
      <c r="AP325" s="27" t="str">
        <f>IF(casesCPPM[[#This Row],[Brand]]="","",IF(casesCPPM[[#This Row],[Brand]]&lt;&gt;"Falcon",casesCPPM[[#This Row],[Brand]],IF(casesCPPM[[#This Row],[Category]]&lt;&gt;"Dctl",casesCPPM[[#This Row],[Brand]]&amp;" - "&amp;casesCPPM[[#This Row],[Category]],casesCPPM[[#This Row],[Brand]]&amp;" - Closer")))</f>
        <v>Schlage Residential</v>
      </c>
      <c r="AQ32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2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2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5" s="27" t="str">
        <f>TEXT(casesCPPM[[#This Row],[Created On]],"yyyy / mm")</f>
        <v>2026 / 02</v>
      </c>
      <c r="AU325" s="27" t="str">
        <f>casesCPPM[[#This Row],[Interaction Type]]</f>
        <v>Return / Replace / Scrap</v>
      </c>
      <c r="AV32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5" s="27" t="str" cm="1">
        <f t="array" ref="AW325">IF(NOT(ISERROR(FIND("Reader",casesCPPM[[#This Row],[Series4]]))),"Reader",IF(SUMPRODUCT(--ISNUMBER(SEARCH({"card","credential","ibutton"},casesCPPM[[#This Row],[Series4]])))&gt;0,"Card","Unknown"))</f>
        <v>Unknown</v>
      </c>
    </row>
    <row r="326" spans="1:49" hidden="1" x14ac:dyDescent="0.25">
      <c r="A326" s="26">
        <v>46080.496377314797</v>
      </c>
      <c r="B326" s="27" t="s">
        <v>4041</v>
      </c>
      <c r="C326" s="27" t="s">
        <v>87</v>
      </c>
      <c r="D326" s="27" t="s">
        <v>88</v>
      </c>
      <c r="E326" s="27" t="s">
        <v>89</v>
      </c>
      <c r="F326" s="27"/>
      <c r="G326" s="27" t="s">
        <v>168</v>
      </c>
      <c r="H326" s="27" t="s">
        <v>17</v>
      </c>
      <c r="I326" s="27" t="s">
        <v>148</v>
      </c>
      <c r="J326" s="27" t="s">
        <v>149</v>
      </c>
      <c r="K326" s="27" t="s">
        <v>35</v>
      </c>
      <c r="L326" s="27" t="s">
        <v>4042</v>
      </c>
      <c r="M326" s="27" t="s">
        <v>2971</v>
      </c>
      <c r="N326" s="28" t="s">
        <v>4043</v>
      </c>
      <c r="O326" s="27" t="s">
        <v>4044</v>
      </c>
      <c r="P326" s="27" t="s">
        <v>4045</v>
      </c>
      <c r="Q326" s="28">
        <v>16</v>
      </c>
      <c r="R326" s="27" t="s">
        <v>17</v>
      </c>
      <c r="S326" s="27" t="s">
        <v>148</v>
      </c>
      <c r="T326" s="27" t="s">
        <v>149</v>
      </c>
      <c r="U326" s="27" t="s">
        <v>35</v>
      </c>
      <c r="V326" s="27">
        <v>1</v>
      </c>
      <c r="W326" s="27" t="s">
        <v>98</v>
      </c>
      <c r="X326" s="27" t="s">
        <v>317</v>
      </c>
      <c r="Y326" s="27"/>
      <c r="Z326" s="27" t="s">
        <v>101</v>
      </c>
      <c r="AA326" s="27"/>
      <c r="AB326" s="27" t="s">
        <v>4046</v>
      </c>
      <c r="AC326" s="28" t="s">
        <v>2378</v>
      </c>
      <c r="AD326" s="27"/>
      <c r="AE326" s="37"/>
      <c r="AF326" s="37">
        <v>45631.791666666701</v>
      </c>
      <c r="AG326" s="37"/>
      <c r="AH326" s="27"/>
      <c r="AI326" s="27" t="s">
        <v>104</v>
      </c>
      <c r="AJ326" s="27" t="s">
        <v>134</v>
      </c>
      <c r="AK326" s="27" t="s">
        <v>2334</v>
      </c>
      <c r="AL326" s="27" t="s">
        <v>2334</v>
      </c>
      <c r="AM326" s="27" t="s">
        <v>108</v>
      </c>
      <c r="AN326" s="37">
        <f>MIN(casesCPPM[[#This Row],[Manufacture Date]:[Installation Date]])</f>
        <v>45631.791666666701</v>
      </c>
      <c r="AO326" s="27">
        <f>IF(AND((casesCPPM[[#This Row],[Created On]]-casesCPPM[[#This Row],[Oldest Date]])&gt;90,casesCPPM[[#This Row],[Oldest Date]]&lt;&gt;""),0,casesCPPM[[#This Row],[Quantity]])</f>
        <v>0</v>
      </c>
      <c r="AP326" s="27" t="str">
        <f>IF(casesCPPM[[#This Row],[Brand]]="","",IF(casesCPPM[[#This Row],[Brand]]&lt;&gt;"Falcon",casesCPPM[[#This Row],[Brand]],IF(casesCPPM[[#This Row],[Category]]&lt;&gt;"Dctl",casesCPPM[[#This Row],[Brand]]&amp;" - "&amp;casesCPPM[[#This Row],[Category]],casesCPPM[[#This Row],[Brand]]&amp;" - Closer")))</f>
        <v>Schlage Commercial</v>
      </c>
      <c r="AQ32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2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2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6" s="27" t="str">
        <f>TEXT(casesCPPM[[#This Row],[Created On]],"yyyy / mm")</f>
        <v>2026 / 02</v>
      </c>
      <c r="AU326" s="27" t="str">
        <f>casesCPPM[[#This Row],[Interaction Type]]</f>
        <v>Return / Replace / Scrap</v>
      </c>
      <c r="AV32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6" s="27" t="str" cm="1">
        <f t="array" ref="AW326">IF(NOT(ISERROR(FIND("Reader",casesCPPM[[#This Row],[Series4]]))),"Reader",IF(SUMPRODUCT(--ISNUMBER(SEARCH({"card","credential","ibutton"},casesCPPM[[#This Row],[Series4]])))&gt;0,"Card","Unknown"))</f>
        <v>Unknown</v>
      </c>
    </row>
    <row r="327" spans="1:49" hidden="1" x14ac:dyDescent="0.25">
      <c r="A327" s="26">
        <v>46078.546689814801</v>
      </c>
      <c r="B327" s="27" t="s">
        <v>4053</v>
      </c>
      <c r="C327" s="27" t="s">
        <v>87</v>
      </c>
      <c r="D327" s="27" t="s">
        <v>88</v>
      </c>
      <c r="E327" s="27" t="s">
        <v>110</v>
      </c>
      <c r="F327" s="27"/>
      <c r="G327" s="27"/>
      <c r="H327" s="27" t="s">
        <v>720</v>
      </c>
      <c r="I327" s="27" t="s">
        <v>91</v>
      </c>
      <c r="J327" s="27" t="s">
        <v>3494</v>
      </c>
      <c r="K327" s="27" t="s">
        <v>33</v>
      </c>
      <c r="L327" s="27" t="s">
        <v>4054</v>
      </c>
      <c r="M327" s="27" t="s">
        <v>2610</v>
      </c>
      <c r="N327" s="28" t="s">
        <v>4055</v>
      </c>
      <c r="O327" s="27" t="s">
        <v>4056</v>
      </c>
      <c r="P327" s="27" t="s">
        <v>4057</v>
      </c>
      <c r="Q327" s="28">
        <v>2</v>
      </c>
      <c r="R327" s="27" t="s">
        <v>720</v>
      </c>
      <c r="S327" s="27" t="s">
        <v>91</v>
      </c>
      <c r="T327" s="27" t="s">
        <v>3494</v>
      </c>
      <c r="U327" s="27" t="s">
        <v>33</v>
      </c>
      <c r="V327" s="27">
        <v>1</v>
      </c>
      <c r="W327" s="27" t="s">
        <v>155</v>
      </c>
      <c r="X327" s="27" t="s">
        <v>587</v>
      </c>
      <c r="Y327" s="27"/>
      <c r="Z327" s="27" t="s">
        <v>101</v>
      </c>
      <c r="AA327" s="27"/>
      <c r="AB327" s="27" t="s">
        <v>4058</v>
      </c>
      <c r="AC327" s="28" t="s">
        <v>4059</v>
      </c>
      <c r="AD327" s="27"/>
      <c r="AE327" s="37"/>
      <c r="AF327" s="37">
        <v>46034.791666666701</v>
      </c>
      <c r="AG327" s="37"/>
      <c r="AH327" s="27"/>
      <c r="AI327" s="27" t="s">
        <v>104</v>
      </c>
      <c r="AJ327" s="27" t="s">
        <v>105</v>
      </c>
      <c r="AK327" s="27" t="s">
        <v>106</v>
      </c>
      <c r="AL327" s="27" t="s">
        <v>680</v>
      </c>
      <c r="AM327" s="27" t="s">
        <v>108</v>
      </c>
      <c r="AN327" s="37">
        <f>MIN(casesCPPM[[#This Row],[Manufacture Date]:[Installation Date]])</f>
        <v>46034.791666666701</v>
      </c>
      <c r="AO327" s="27">
        <f>IF(AND((casesCPPM[[#This Row],[Created On]]-casesCPPM[[#This Row],[Oldest Date]])&gt;90,casesCPPM[[#This Row],[Oldest Date]]&lt;&gt;""),0,casesCPPM[[#This Row],[Quantity]])</f>
        <v>1</v>
      </c>
      <c r="AP327" s="27" t="str">
        <f>IF(casesCPPM[[#This Row],[Brand]]="","",IF(casesCPPM[[#This Row],[Brand]]&lt;&gt;"Falcon",casesCPPM[[#This Row],[Brand]],IF(casesCPPM[[#This Row],[Category]]&lt;&gt;"Dctl",casesCPPM[[#This Row],[Brand]]&amp;" - "&amp;casesCPPM[[#This Row],[Category]],casesCPPM[[#This Row],[Brand]]&amp;" - Closer")))</f>
        <v>Falcon - Exit</v>
      </c>
      <c r="AQ32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2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2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7" s="27" t="str">
        <f>TEXT(casesCPPM[[#This Row],[Created On]],"yyyy / mm")</f>
        <v>2026 / 02</v>
      </c>
      <c r="AU327" s="27" t="str">
        <f>casesCPPM[[#This Row],[Interaction Type]]</f>
        <v>Return / Replace / Scrap</v>
      </c>
      <c r="AV32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7" s="27" t="str" cm="1">
        <f t="array" ref="AW327">IF(NOT(ISERROR(FIND("Reader",casesCPPM[[#This Row],[Series4]]))),"Reader",IF(SUMPRODUCT(--ISNUMBER(SEARCH({"card","credential","ibutton"},casesCPPM[[#This Row],[Series4]])))&gt;0,"Card","Unknown"))</f>
        <v>Unknown</v>
      </c>
    </row>
    <row r="328" spans="1:49" hidden="1" x14ac:dyDescent="0.25">
      <c r="A328" s="26">
        <v>46076.691898148201</v>
      </c>
      <c r="B328" s="27" t="s">
        <v>4060</v>
      </c>
      <c r="C328" s="27" t="s">
        <v>87</v>
      </c>
      <c r="D328" s="27" t="s">
        <v>88</v>
      </c>
      <c r="E328" s="27" t="s">
        <v>110</v>
      </c>
      <c r="F328" s="27"/>
      <c r="G328" s="27"/>
      <c r="H328" s="27" t="s">
        <v>23</v>
      </c>
      <c r="I328" s="27" t="s">
        <v>91</v>
      </c>
      <c r="J328" s="27" t="s">
        <v>251</v>
      </c>
      <c r="K328" s="27" t="s">
        <v>33</v>
      </c>
      <c r="L328" s="27" t="s">
        <v>4061</v>
      </c>
      <c r="M328" s="27" t="s">
        <v>127</v>
      </c>
      <c r="N328" s="28" t="s">
        <v>4062</v>
      </c>
      <c r="O328" s="27" t="s">
        <v>4063</v>
      </c>
      <c r="P328" s="27" t="s">
        <v>4064</v>
      </c>
      <c r="Q328" s="28">
        <v>3</v>
      </c>
      <c r="R328" s="27" t="s">
        <v>23</v>
      </c>
      <c r="S328" s="27" t="s">
        <v>91</v>
      </c>
      <c r="T328" s="27" t="s">
        <v>251</v>
      </c>
      <c r="U328" s="27" t="s">
        <v>33</v>
      </c>
      <c r="V328" s="27">
        <v>1</v>
      </c>
      <c r="W328" s="27" t="s">
        <v>155</v>
      </c>
      <c r="X328" s="27" t="s">
        <v>156</v>
      </c>
      <c r="Y328" s="27"/>
      <c r="Z328" s="27" t="s">
        <v>101</v>
      </c>
      <c r="AA328" s="27"/>
      <c r="AB328" s="27" t="s">
        <v>4065</v>
      </c>
      <c r="AC328" s="28" t="s">
        <v>4066</v>
      </c>
      <c r="AD328" s="27"/>
      <c r="AE328" s="37"/>
      <c r="AF328" s="37">
        <v>46020.791666666701</v>
      </c>
      <c r="AG328" s="37"/>
      <c r="AH328" s="27"/>
      <c r="AI328" s="27" t="s">
        <v>104</v>
      </c>
      <c r="AJ328" s="27" t="s">
        <v>105</v>
      </c>
      <c r="AK328" s="27" t="s">
        <v>106</v>
      </c>
      <c r="AL328" s="27" t="s">
        <v>792</v>
      </c>
      <c r="AM328" s="27" t="s">
        <v>108</v>
      </c>
      <c r="AN328" s="37">
        <f>MIN(casesCPPM[[#This Row],[Manufacture Date]:[Installation Date]])</f>
        <v>46020.791666666701</v>
      </c>
      <c r="AO328" s="27">
        <f>IF(AND((casesCPPM[[#This Row],[Created On]]-casesCPPM[[#This Row],[Oldest Date]])&gt;90,casesCPPM[[#This Row],[Oldest Date]]&lt;&gt;""),0,casesCPPM[[#This Row],[Quantity]])</f>
        <v>1</v>
      </c>
      <c r="AP328" s="27" t="str">
        <f>IF(casesCPPM[[#This Row],[Brand]]="","",IF(casesCPPM[[#This Row],[Brand]]&lt;&gt;"Falcon",casesCPPM[[#This Row],[Brand]],IF(casesCPPM[[#This Row],[Category]]&lt;&gt;"Dctl",casesCPPM[[#This Row],[Brand]]&amp;" - "&amp;casesCPPM[[#This Row],[Category]],casesCPPM[[#This Row],[Brand]]&amp;" - Closer")))</f>
        <v>Von Duprin</v>
      </c>
      <c r="AQ32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2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32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8" s="27" t="str">
        <f>TEXT(casesCPPM[[#This Row],[Created On]],"yyyy / mm")</f>
        <v>2026 / 02</v>
      </c>
      <c r="AU328" s="27" t="str">
        <f>casesCPPM[[#This Row],[Interaction Type]]</f>
        <v>Return / Replace / Scrap</v>
      </c>
      <c r="AV32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8" s="27" t="str" cm="1">
        <f t="array" ref="AW328">IF(NOT(ISERROR(FIND("Reader",casesCPPM[[#This Row],[Series4]]))),"Reader",IF(SUMPRODUCT(--ISNUMBER(SEARCH({"card","credential","ibutton"},casesCPPM[[#This Row],[Series4]])))&gt;0,"Card","Unknown"))</f>
        <v>Unknown</v>
      </c>
    </row>
    <row r="329" spans="1:49" hidden="1" x14ac:dyDescent="0.25">
      <c r="A329" s="26">
        <v>46077.309513888897</v>
      </c>
      <c r="B329" s="27" t="s">
        <v>4067</v>
      </c>
      <c r="C329" s="27" t="s">
        <v>87</v>
      </c>
      <c r="D329" s="27" t="s">
        <v>88</v>
      </c>
      <c r="E329" s="27" t="s">
        <v>285</v>
      </c>
      <c r="F329" s="27"/>
      <c r="G329" s="27"/>
      <c r="H329" s="27" t="s">
        <v>12</v>
      </c>
      <c r="I329" s="27" t="s">
        <v>111</v>
      </c>
      <c r="J329" s="27" t="s">
        <v>112</v>
      </c>
      <c r="K329" s="27" t="s">
        <v>33</v>
      </c>
      <c r="L329" s="27" t="s">
        <v>4068</v>
      </c>
      <c r="M329" s="27" t="s">
        <v>4069</v>
      </c>
      <c r="N329" s="28" t="s">
        <v>4070</v>
      </c>
      <c r="O329" s="27" t="s">
        <v>4071</v>
      </c>
      <c r="P329" s="27" t="s">
        <v>4072</v>
      </c>
      <c r="Q329" s="28"/>
      <c r="R329" s="27" t="s">
        <v>12</v>
      </c>
      <c r="S329" s="27" t="s">
        <v>111</v>
      </c>
      <c r="T329" s="27" t="s">
        <v>112</v>
      </c>
      <c r="U329" s="27" t="s">
        <v>33</v>
      </c>
      <c r="V329" s="27">
        <v>1</v>
      </c>
      <c r="W329" s="27" t="s">
        <v>294</v>
      </c>
      <c r="X329" s="27" t="s">
        <v>295</v>
      </c>
      <c r="Y329" s="27"/>
      <c r="Z329" s="27" t="s">
        <v>296</v>
      </c>
      <c r="AA329" s="27"/>
      <c r="AB329" s="27"/>
      <c r="AC329" s="28"/>
      <c r="AD329" s="27"/>
      <c r="AE329" s="37"/>
      <c r="AF329" s="37">
        <v>46057.791666666701</v>
      </c>
      <c r="AG329" s="37"/>
      <c r="AH329" s="27"/>
      <c r="AI329" s="27" t="s">
        <v>104</v>
      </c>
      <c r="AJ329" s="27" t="s">
        <v>105</v>
      </c>
      <c r="AK329" s="27" t="s">
        <v>3828</v>
      </c>
      <c r="AL329" s="27" t="s">
        <v>3828</v>
      </c>
      <c r="AM329" s="27" t="s">
        <v>108</v>
      </c>
      <c r="AN329" s="37">
        <f>MIN(casesCPPM[[#This Row],[Manufacture Date]:[Installation Date]])</f>
        <v>46057.791666666701</v>
      </c>
      <c r="AO329" s="27">
        <f>IF(AND((casesCPPM[[#This Row],[Created On]]-casesCPPM[[#This Row],[Oldest Date]])&gt;90,casesCPPM[[#This Row],[Oldest Date]]&lt;&gt;""),0,casesCPPM[[#This Row],[Quantity]])</f>
        <v>1</v>
      </c>
      <c r="AP329" s="27" t="str">
        <f>IF(casesCPPM[[#This Row],[Brand]]="","",IF(casesCPPM[[#This Row],[Brand]]&lt;&gt;"Falcon",casesCPPM[[#This Row],[Brand]],IF(casesCPPM[[#This Row],[Category]]&lt;&gt;"Dctl",casesCPPM[[#This Row],[Brand]]&amp;" - "&amp;casesCPPM[[#This Row],[Category]],casesCPPM[[#This Row],[Brand]]&amp;" - Closer")))</f>
        <v>Ives / Gj Commercial</v>
      </c>
      <c r="AQ32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32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32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9" s="27" t="str">
        <f>TEXT(casesCPPM[[#This Row],[Created On]],"yyyy / mm")</f>
        <v>2026 / 02</v>
      </c>
      <c r="AU329" s="27" t="str">
        <f>casesCPPM[[#This Row],[Interaction Type]]</f>
        <v>Return / Replace / Scrap</v>
      </c>
      <c r="AV32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9" s="27" t="str" cm="1">
        <f t="array" ref="AW329">IF(NOT(ISERROR(FIND("Reader",casesCPPM[[#This Row],[Series4]]))),"Reader",IF(SUMPRODUCT(--ISNUMBER(SEARCH({"card","credential","ibutton"},casesCPPM[[#This Row],[Series4]])))&gt;0,"Card","Unknown"))</f>
        <v>Unknown</v>
      </c>
    </row>
    <row r="330" spans="1:49" hidden="1" x14ac:dyDescent="0.25">
      <c r="A330" s="26">
        <v>46077.418425925898</v>
      </c>
      <c r="B330" s="27" t="s">
        <v>4078</v>
      </c>
      <c r="C330" s="27" t="s">
        <v>87</v>
      </c>
      <c r="D330" s="27" t="s">
        <v>88</v>
      </c>
      <c r="E330" s="27" t="s">
        <v>285</v>
      </c>
      <c r="F330" s="27"/>
      <c r="G330" s="27" t="s">
        <v>90</v>
      </c>
      <c r="H330" s="27" t="s">
        <v>12</v>
      </c>
      <c r="I330" s="27" t="s">
        <v>111</v>
      </c>
      <c r="J330" s="27" t="s">
        <v>591</v>
      </c>
      <c r="K330" s="27" t="s">
        <v>33</v>
      </c>
      <c r="L330" s="27" t="s">
        <v>4079</v>
      </c>
      <c r="M330" s="27" t="s">
        <v>360</v>
      </c>
      <c r="N330" s="28" t="s">
        <v>4080</v>
      </c>
      <c r="O330" s="27" t="s">
        <v>4081</v>
      </c>
      <c r="P330" s="27" t="s">
        <v>4082</v>
      </c>
      <c r="Q330" s="28">
        <v>1</v>
      </c>
      <c r="R330" s="27" t="s">
        <v>12</v>
      </c>
      <c r="S330" s="27" t="s">
        <v>111</v>
      </c>
      <c r="T330" s="27" t="s">
        <v>591</v>
      </c>
      <c r="U330" s="27" t="s">
        <v>33</v>
      </c>
      <c r="V330" s="27">
        <v>1</v>
      </c>
      <c r="W330" s="27" t="s">
        <v>378</v>
      </c>
      <c r="X330" s="27" t="s">
        <v>379</v>
      </c>
      <c r="Y330" s="27"/>
      <c r="Z330" s="27" t="s">
        <v>285</v>
      </c>
      <c r="AA330" s="27"/>
      <c r="AB330" s="27" t="s">
        <v>4083</v>
      </c>
      <c r="AC330" s="28"/>
      <c r="AD330" s="27"/>
      <c r="AE330" s="37"/>
      <c r="AF330" s="37">
        <v>46071.791666666701</v>
      </c>
      <c r="AG330" s="37"/>
      <c r="AH330" s="27"/>
      <c r="AI330" s="27" t="s">
        <v>104</v>
      </c>
      <c r="AJ330" s="27" t="s">
        <v>105</v>
      </c>
      <c r="AK330" s="27" t="s">
        <v>106</v>
      </c>
      <c r="AL330" s="27" t="s">
        <v>680</v>
      </c>
      <c r="AM330" s="27" t="s">
        <v>108</v>
      </c>
      <c r="AN330" s="37">
        <f>MIN(casesCPPM[[#This Row],[Manufacture Date]:[Installation Date]])</f>
        <v>46071.791666666701</v>
      </c>
      <c r="AO330" s="27">
        <f>IF(AND((casesCPPM[[#This Row],[Created On]]-casesCPPM[[#This Row],[Oldest Date]])&gt;90,casesCPPM[[#This Row],[Oldest Date]]&lt;&gt;""),0,casesCPPM[[#This Row],[Quantity]])</f>
        <v>1</v>
      </c>
      <c r="AP330" s="27" t="str">
        <f>IF(casesCPPM[[#This Row],[Brand]]="","",IF(casesCPPM[[#This Row],[Brand]]&lt;&gt;"Falcon",casesCPPM[[#This Row],[Brand]],IF(casesCPPM[[#This Row],[Category]]&lt;&gt;"Dctl",casesCPPM[[#This Row],[Brand]]&amp;" - "&amp;casesCPPM[[#This Row],[Category]],casesCPPM[[#This Row],[Brand]]&amp;" - Closer")))</f>
        <v>Ives / Gj Commercial</v>
      </c>
      <c r="AQ33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3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3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30" s="27" t="str">
        <f>TEXT(casesCPPM[[#This Row],[Created On]],"yyyy / mm")</f>
        <v>2026 / 02</v>
      </c>
      <c r="AU330" s="27" t="str">
        <f>casesCPPM[[#This Row],[Interaction Type]]</f>
        <v>Return / Replace / Scrap</v>
      </c>
      <c r="AV33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0" s="27" t="str" cm="1">
        <f t="array" ref="AW330">IF(NOT(ISERROR(FIND("Reader",casesCPPM[[#This Row],[Series4]]))),"Reader",IF(SUMPRODUCT(--ISNUMBER(SEARCH({"card","credential","ibutton"},casesCPPM[[#This Row],[Series4]])))&gt;0,"Card","Unknown"))</f>
        <v>Unknown</v>
      </c>
    </row>
    <row r="331" spans="1:49" hidden="1" x14ac:dyDescent="0.25">
      <c r="A331" s="26">
        <v>46077.571539351899</v>
      </c>
      <c r="B331" s="27" t="s">
        <v>4089</v>
      </c>
      <c r="C331" s="27" t="s">
        <v>87</v>
      </c>
      <c r="D331" s="27" t="s">
        <v>88</v>
      </c>
      <c r="E331" s="27" t="s">
        <v>89</v>
      </c>
      <c r="F331" s="27"/>
      <c r="G331" s="27" t="s">
        <v>90</v>
      </c>
      <c r="H331" s="27" t="s">
        <v>12</v>
      </c>
      <c r="I331" s="27" t="s">
        <v>111</v>
      </c>
      <c r="J331" s="27" t="s">
        <v>591</v>
      </c>
      <c r="K331" s="27" t="s">
        <v>33</v>
      </c>
      <c r="L331" s="27" t="s">
        <v>4090</v>
      </c>
      <c r="M331" s="27" t="s">
        <v>385</v>
      </c>
      <c r="N331" s="28" t="s">
        <v>4091</v>
      </c>
      <c r="O331" s="27" t="s">
        <v>4092</v>
      </c>
      <c r="P331" s="27" t="s">
        <v>4093</v>
      </c>
      <c r="Q331" s="28">
        <v>4</v>
      </c>
      <c r="R331" s="27" t="s">
        <v>12</v>
      </c>
      <c r="S331" s="27" t="s">
        <v>111</v>
      </c>
      <c r="T331" s="27" t="s">
        <v>591</v>
      </c>
      <c r="U331" s="27" t="s">
        <v>33</v>
      </c>
      <c r="V331" s="27">
        <v>1</v>
      </c>
      <c r="W331" s="27" t="s">
        <v>378</v>
      </c>
      <c r="X331" s="27" t="s">
        <v>379</v>
      </c>
      <c r="Y331" s="27"/>
      <c r="Z331" s="27" t="s">
        <v>285</v>
      </c>
      <c r="AA331" s="27"/>
      <c r="AB331" s="27" t="s">
        <v>4094</v>
      </c>
      <c r="AC331" s="28" t="s">
        <v>4095</v>
      </c>
      <c r="AD331" s="27"/>
      <c r="AE331" s="37"/>
      <c r="AF331" s="37">
        <v>46042.791666666701</v>
      </c>
      <c r="AG331" s="37"/>
      <c r="AH331" s="27"/>
      <c r="AI331" s="27" t="s">
        <v>104</v>
      </c>
      <c r="AJ331" s="27" t="s">
        <v>105</v>
      </c>
      <c r="AK331" s="27" t="s">
        <v>106</v>
      </c>
      <c r="AL331" s="27" t="s">
        <v>122</v>
      </c>
      <c r="AM331" s="27" t="s">
        <v>108</v>
      </c>
      <c r="AN331" s="37">
        <f>MIN(casesCPPM[[#This Row],[Manufacture Date]:[Installation Date]])</f>
        <v>46042.791666666701</v>
      </c>
      <c r="AO331" s="27">
        <f>IF(AND((casesCPPM[[#This Row],[Created On]]-casesCPPM[[#This Row],[Oldest Date]])&gt;90,casesCPPM[[#This Row],[Oldest Date]]&lt;&gt;""),0,casesCPPM[[#This Row],[Quantity]])</f>
        <v>1</v>
      </c>
      <c r="AP331" s="27" t="str">
        <f>IF(casesCPPM[[#This Row],[Brand]]="","",IF(casesCPPM[[#This Row],[Brand]]&lt;&gt;"Falcon",casesCPPM[[#This Row],[Brand]],IF(casesCPPM[[#This Row],[Category]]&lt;&gt;"Dctl",casesCPPM[[#This Row],[Brand]]&amp;" - "&amp;casesCPPM[[#This Row],[Category]],casesCPPM[[#This Row],[Brand]]&amp;" - Closer")))</f>
        <v>Ives / Gj Commercial</v>
      </c>
      <c r="AQ33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3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3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31" s="27" t="str">
        <f>TEXT(casesCPPM[[#This Row],[Created On]],"yyyy / mm")</f>
        <v>2026 / 02</v>
      </c>
      <c r="AU331" s="27" t="str">
        <f>casesCPPM[[#This Row],[Interaction Type]]</f>
        <v>Return / Replace / Scrap</v>
      </c>
      <c r="AV33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1" s="27" t="str" cm="1">
        <f t="array" ref="AW331">IF(NOT(ISERROR(FIND("Reader",casesCPPM[[#This Row],[Series4]]))),"Reader",IF(SUMPRODUCT(--ISNUMBER(SEARCH({"card","credential","ibutton"},casesCPPM[[#This Row],[Series4]])))&gt;0,"Card","Unknown"))</f>
        <v>Unknown</v>
      </c>
    </row>
    <row r="332" spans="1:49" hidden="1" x14ac:dyDescent="0.25">
      <c r="A332" s="26">
        <v>46077.571539351899</v>
      </c>
      <c r="B332" s="27" t="s">
        <v>4089</v>
      </c>
      <c r="C332" s="27" t="s">
        <v>87</v>
      </c>
      <c r="D332" s="27" t="s">
        <v>88</v>
      </c>
      <c r="E332" s="27" t="s">
        <v>89</v>
      </c>
      <c r="F332" s="27"/>
      <c r="G332" s="27" t="s">
        <v>90</v>
      </c>
      <c r="H332" s="27" t="s">
        <v>12</v>
      </c>
      <c r="I332" s="27" t="s">
        <v>111</v>
      </c>
      <c r="J332" s="27" t="s">
        <v>591</v>
      </c>
      <c r="K332" s="27" t="s">
        <v>33</v>
      </c>
      <c r="L332" s="27" t="s">
        <v>4090</v>
      </c>
      <c r="M332" s="27" t="s">
        <v>385</v>
      </c>
      <c r="N332" s="28" t="s">
        <v>4091</v>
      </c>
      <c r="O332" s="27" t="s">
        <v>4092</v>
      </c>
      <c r="P332" s="27" t="s">
        <v>4093</v>
      </c>
      <c r="Q332" s="28">
        <v>2</v>
      </c>
      <c r="R332" s="27" t="s">
        <v>12</v>
      </c>
      <c r="S332" s="27" t="s">
        <v>111</v>
      </c>
      <c r="T332" s="27" t="s">
        <v>591</v>
      </c>
      <c r="U332" s="27" t="s">
        <v>33</v>
      </c>
      <c r="V332" s="27">
        <v>1</v>
      </c>
      <c r="W332" s="27" t="s">
        <v>378</v>
      </c>
      <c r="X332" s="27" t="s">
        <v>379</v>
      </c>
      <c r="Y332" s="27"/>
      <c r="Z332" s="27" t="s">
        <v>285</v>
      </c>
      <c r="AA332" s="27"/>
      <c r="AB332" s="27" t="s">
        <v>4094</v>
      </c>
      <c r="AC332" s="28" t="s">
        <v>4095</v>
      </c>
      <c r="AD332" s="27"/>
      <c r="AE332" s="37"/>
      <c r="AF332" s="37">
        <v>46042.791666666701</v>
      </c>
      <c r="AG332" s="37"/>
      <c r="AH332" s="27"/>
      <c r="AI332" s="27" t="s">
        <v>104</v>
      </c>
      <c r="AJ332" s="27" t="s">
        <v>105</v>
      </c>
      <c r="AK332" s="27" t="s">
        <v>106</v>
      </c>
      <c r="AL332" s="27" t="s">
        <v>122</v>
      </c>
      <c r="AM332" s="27" t="s">
        <v>108</v>
      </c>
      <c r="AN332" s="37">
        <f>MIN(casesCPPM[[#This Row],[Manufacture Date]:[Installation Date]])</f>
        <v>46042.791666666701</v>
      </c>
      <c r="AO332" s="27">
        <f>IF(AND((casesCPPM[[#This Row],[Created On]]-casesCPPM[[#This Row],[Oldest Date]])&gt;90,casesCPPM[[#This Row],[Oldest Date]]&lt;&gt;""),0,casesCPPM[[#This Row],[Quantity]])</f>
        <v>1</v>
      </c>
      <c r="AP332" s="27" t="str">
        <f>IF(casesCPPM[[#This Row],[Brand]]="","",IF(casesCPPM[[#This Row],[Brand]]&lt;&gt;"Falcon",casesCPPM[[#This Row],[Brand]],IF(casesCPPM[[#This Row],[Category]]&lt;&gt;"Dctl",casesCPPM[[#This Row],[Brand]]&amp;" - "&amp;casesCPPM[[#This Row],[Category]],casesCPPM[[#This Row],[Brand]]&amp;" - Closer")))</f>
        <v>Ives / Gj Commercial</v>
      </c>
      <c r="AQ33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3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3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32" s="27" t="str">
        <f>TEXT(casesCPPM[[#This Row],[Created On]],"yyyy / mm")</f>
        <v>2026 / 02</v>
      </c>
      <c r="AU332" s="27" t="str">
        <f>casesCPPM[[#This Row],[Interaction Type]]</f>
        <v>Return / Replace / Scrap</v>
      </c>
      <c r="AV33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2" s="27" t="str" cm="1">
        <f t="array" ref="AW332">IF(NOT(ISERROR(FIND("Reader",casesCPPM[[#This Row],[Series4]]))),"Reader",IF(SUMPRODUCT(--ISNUMBER(SEARCH({"card","credential","ibutton"},casesCPPM[[#This Row],[Series4]])))&gt;0,"Card","Unknown"))</f>
        <v>Unknown</v>
      </c>
    </row>
    <row r="333" spans="1:49" hidden="1" x14ac:dyDescent="0.25">
      <c r="A333" s="26">
        <v>46077.852615740703</v>
      </c>
      <c r="B333" s="27" t="s">
        <v>4096</v>
      </c>
      <c r="C333" s="27" t="s">
        <v>87</v>
      </c>
      <c r="D333" s="27" t="s">
        <v>88</v>
      </c>
      <c r="E333" s="27" t="s">
        <v>89</v>
      </c>
      <c r="F333" s="27"/>
      <c r="G333" s="27" t="s">
        <v>90</v>
      </c>
      <c r="H333" s="27" t="s">
        <v>720</v>
      </c>
      <c r="I333" s="27" t="s">
        <v>91</v>
      </c>
      <c r="J333" s="27" t="s">
        <v>3961</v>
      </c>
      <c r="K333" s="27" t="s">
        <v>33</v>
      </c>
      <c r="L333" s="27" t="s">
        <v>4097</v>
      </c>
      <c r="M333" s="27" t="s">
        <v>2057</v>
      </c>
      <c r="N333" s="28" t="s">
        <v>4098</v>
      </c>
      <c r="O333" s="27" t="s">
        <v>4099</v>
      </c>
      <c r="P333" s="27" t="s">
        <v>4100</v>
      </c>
      <c r="Q333" s="28">
        <v>12</v>
      </c>
      <c r="R333" s="27" t="s">
        <v>720</v>
      </c>
      <c r="S333" s="27" t="s">
        <v>91</v>
      </c>
      <c r="T333" s="27" t="s">
        <v>3961</v>
      </c>
      <c r="U333" s="27" t="s">
        <v>33</v>
      </c>
      <c r="V333" s="27">
        <v>2</v>
      </c>
      <c r="W333" s="27" t="s">
        <v>98</v>
      </c>
      <c r="X333" s="27" t="s">
        <v>1148</v>
      </c>
      <c r="Y333" s="27" t="s">
        <v>1399</v>
      </c>
      <c r="Z333" s="27" t="s">
        <v>101</v>
      </c>
      <c r="AA333" s="27"/>
      <c r="AB333" s="27" t="s">
        <v>4101</v>
      </c>
      <c r="AC333" s="28" t="s">
        <v>4102</v>
      </c>
      <c r="AD333" s="27"/>
      <c r="AE333" s="37"/>
      <c r="AF333" s="37">
        <v>45928.833333333299</v>
      </c>
      <c r="AG333" s="37"/>
      <c r="AH333" s="27"/>
      <c r="AI333" s="27" t="s">
        <v>104</v>
      </c>
      <c r="AJ333" s="27" t="s">
        <v>105</v>
      </c>
      <c r="AK333" s="27" t="s">
        <v>106</v>
      </c>
      <c r="AL333" s="27" t="s">
        <v>1196</v>
      </c>
      <c r="AM333" s="27" t="s">
        <v>108</v>
      </c>
      <c r="AN333" s="37">
        <f>MIN(casesCPPM[[#This Row],[Manufacture Date]:[Installation Date]])</f>
        <v>45928.833333333299</v>
      </c>
      <c r="AO333" s="27">
        <f>IF(AND((casesCPPM[[#This Row],[Created On]]-casesCPPM[[#This Row],[Oldest Date]])&gt;90,casesCPPM[[#This Row],[Oldest Date]]&lt;&gt;""),0,casesCPPM[[#This Row],[Quantity]])</f>
        <v>0</v>
      </c>
      <c r="AP333" s="27" t="str">
        <f>IF(casesCPPM[[#This Row],[Brand]]="","",IF(casesCPPM[[#This Row],[Brand]]&lt;&gt;"Falcon",casesCPPM[[#This Row],[Brand]],IF(casesCPPM[[#This Row],[Category]]&lt;&gt;"Dctl",casesCPPM[[#This Row],[Brand]]&amp;" - "&amp;casesCPPM[[#This Row],[Category]],casesCPPM[[#This Row],[Brand]]&amp;" - Closer")))</f>
        <v>Falcon - Exit</v>
      </c>
      <c r="AQ33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3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33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Release</v>
      </c>
      <c r="AT333" s="27" t="str">
        <f>TEXT(casesCPPM[[#This Row],[Created On]],"yyyy / mm")</f>
        <v>2026 / 02</v>
      </c>
      <c r="AU333" s="27" t="str">
        <f>casesCPPM[[#This Row],[Interaction Type]]</f>
        <v>Return / Replace / Scrap</v>
      </c>
      <c r="AV33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3" s="27" t="str" cm="1">
        <f t="array" ref="AW333">IF(NOT(ISERROR(FIND("Reader",casesCPPM[[#This Row],[Series4]]))),"Reader",IF(SUMPRODUCT(--ISNUMBER(SEARCH({"card","credential","ibutton"},casesCPPM[[#This Row],[Series4]])))&gt;0,"Card","Unknown"))</f>
        <v>Unknown</v>
      </c>
    </row>
    <row r="334" spans="1:49" hidden="1" x14ac:dyDescent="0.25">
      <c r="A334" s="26">
        <v>46078.463356481501</v>
      </c>
      <c r="B334" s="27" t="s">
        <v>4103</v>
      </c>
      <c r="C334" s="27" t="s">
        <v>87</v>
      </c>
      <c r="D334" s="27" t="s">
        <v>88</v>
      </c>
      <c r="E334" s="27" t="s">
        <v>110</v>
      </c>
      <c r="F334" s="27"/>
      <c r="G334" s="27"/>
      <c r="H334" s="27" t="s">
        <v>23</v>
      </c>
      <c r="I334" s="27" t="s">
        <v>91</v>
      </c>
      <c r="J334" s="27" t="s">
        <v>251</v>
      </c>
      <c r="K334" s="27" t="s">
        <v>33</v>
      </c>
      <c r="L334" s="27" t="s">
        <v>4104</v>
      </c>
      <c r="M334" s="27" t="s">
        <v>4105</v>
      </c>
      <c r="N334" s="28" t="s">
        <v>4106</v>
      </c>
      <c r="O334" s="27" t="s">
        <v>4107</v>
      </c>
      <c r="P334" s="27" t="s">
        <v>4108</v>
      </c>
      <c r="Q334" s="28">
        <v>1</v>
      </c>
      <c r="R334" s="27" t="s">
        <v>23</v>
      </c>
      <c r="S334" s="27" t="s">
        <v>91</v>
      </c>
      <c r="T334" s="27" t="s">
        <v>251</v>
      </c>
      <c r="U334" s="27" t="s">
        <v>33</v>
      </c>
      <c r="V334" s="27">
        <v>1</v>
      </c>
      <c r="W334" s="27" t="s">
        <v>155</v>
      </c>
      <c r="X334" s="27" t="s">
        <v>587</v>
      </c>
      <c r="Y334" s="27"/>
      <c r="Z334" s="27" t="s">
        <v>101</v>
      </c>
      <c r="AA334" s="27"/>
      <c r="AB334" s="27" t="s">
        <v>4109</v>
      </c>
      <c r="AC334" s="28"/>
      <c r="AD334" s="27"/>
      <c r="AE334" s="37"/>
      <c r="AF334" s="37">
        <v>46062.791666666701</v>
      </c>
      <c r="AG334" s="37"/>
      <c r="AH334" s="27"/>
      <c r="AI334" s="27" t="s">
        <v>104</v>
      </c>
      <c r="AJ334" s="27" t="s">
        <v>105</v>
      </c>
      <c r="AK334" s="27" t="s">
        <v>2180</v>
      </c>
      <c r="AL334" s="27" t="s">
        <v>792</v>
      </c>
      <c r="AM334" s="27" t="s">
        <v>108</v>
      </c>
      <c r="AN334" s="37">
        <f>MIN(casesCPPM[[#This Row],[Manufacture Date]:[Installation Date]])</f>
        <v>46062.791666666701</v>
      </c>
      <c r="AO334" s="27">
        <f>IF(AND((casesCPPM[[#This Row],[Created On]]-casesCPPM[[#This Row],[Oldest Date]])&gt;90,casesCPPM[[#This Row],[Oldest Date]]&lt;&gt;""),0,casesCPPM[[#This Row],[Quantity]])</f>
        <v>1</v>
      </c>
      <c r="AP334" s="27" t="str">
        <f>IF(casesCPPM[[#This Row],[Brand]]="","",IF(casesCPPM[[#This Row],[Brand]]&lt;&gt;"Falcon",casesCPPM[[#This Row],[Brand]],IF(casesCPPM[[#This Row],[Category]]&lt;&gt;"Dctl",casesCPPM[[#This Row],[Brand]]&amp;" - "&amp;casesCPPM[[#This Row],[Category]],casesCPPM[[#This Row],[Brand]]&amp;" - Closer")))</f>
        <v>Von Duprin</v>
      </c>
      <c r="AQ33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3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3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34" s="27" t="str">
        <f>TEXT(casesCPPM[[#This Row],[Created On]],"yyyy / mm")</f>
        <v>2026 / 02</v>
      </c>
      <c r="AU334" s="27" t="str">
        <f>casesCPPM[[#This Row],[Interaction Type]]</f>
        <v>Return / Replace / Scrap</v>
      </c>
      <c r="AV33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4" s="27" t="str" cm="1">
        <f t="array" ref="AW334">IF(NOT(ISERROR(FIND("Reader",casesCPPM[[#This Row],[Series4]]))),"Reader",IF(SUMPRODUCT(--ISNUMBER(SEARCH({"card","credential","ibutton"},casesCPPM[[#This Row],[Series4]])))&gt;0,"Card","Unknown"))</f>
        <v>Unknown</v>
      </c>
    </row>
    <row r="335" spans="1:49" hidden="1" x14ac:dyDescent="0.25">
      <c r="A335" s="26">
        <v>46078.582523148201</v>
      </c>
      <c r="B335" s="27" t="s">
        <v>4111</v>
      </c>
      <c r="C335" s="27" t="s">
        <v>87</v>
      </c>
      <c r="D335" s="27" t="s">
        <v>88</v>
      </c>
      <c r="E335" s="27" t="s">
        <v>89</v>
      </c>
      <c r="F335" s="27"/>
      <c r="G335" s="27" t="s">
        <v>168</v>
      </c>
      <c r="H335" s="27" t="s">
        <v>21</v>
      </c>
      <c r="I335" s="27" t="s">
        <v>272</v>
      </c>
      <c r="J335" s="27" t="s">
        <v>4112</v>
      </c>
      <c r="K335" s="27" t="s">
        <v>35</v>
      </c>
      <c r="L335" s="27" t="s">
        <v>4113</v>
      </c>
      <c r="M335" s="27" t="s">
        <v>4114</v>
      </c>
      <c r="N335" s="28" t="s">
        <v>4115</v>
      </c>
      <c r="O335" s="27" t="s">
        <v>4116</v>
      </c>
      <c r="P335" s="27"/>
      <c r="Q335" s="28"/>
      <c r="R335" s="27" t="s">
        <v>21</v>
      </c>
      <c r="S335" s="27" t="s">
        <v>272</v>
      </c>
      <c r="T335" s="27" t="s">
        <v>4112</v>
      </c>
      <c r="U335" s="27" t="s">
        <v>35</v>
      </c>
      <c r="V335" s="27">
        <v>6</v>
      </c>
      <c r="W335" s="27" t="s">
        <v>266</v>
      </c>
      <c r="X335" s="27" t="s">
        <v>1569</v>
      </c>
      <c r="Y335" s="27" t="s">
        <v>4117</v>
      </c>
      <c r="Z335" s="27" t="s">
        <v>101</v>
      </c>
      <c r="AA335" s="27"/>
      <c r="AB335" s="27" t="s">
        <v>4118</v>
      </c>
      <c r="AC335" s="28" t="s">
        <v>679</v>
      </c>
      <c r="AD335" s="27"/>
      <c r="AE335" s="37"/>
      <c r="AF335" s="37"/>
      <c r="AG335" s="37">
        <v>45060.833333333299</v>
      </c>
      <c r="AH335" s="27"/>
      <c r="AI335" s="27" t="s">
        <v>104</v>
      </c>
      <c r="AJ335" s="27" t="s">
        <v>105</v>
      </c>
      <c r="AK335" s="27" t="s">
        <v>4119</v>
      </c>
      <c r="AL335" s="27" t="s">
        <v>146</v>
      </c>
      <c r="AM335" s="27" t="s">
        <v>108</v>
      </c>
      <c r="AN335" s="37">
        <f>MIN(casesCPPM[[#This Row],[Manufacture Date]:[Installation Date]])</f>
        <v>45060.833333333299</v>
      </c>
      <c r="AO335" s="27">
        <f>IF(AND((casesCPPM[[#This Row],[Created On]]-casesCPPM[[#This Row],[Oldest Date]])&gt;90,casesCPPM[[#This Row],[Oldest Date]]&lt;&gt;""),0,casesCPPM[[#This Row],[Quantity]])</f>
        <v>0</v>
      </c>
      <c r="AP335" s="27" t="str">
        <f>IF(casesCPPM[[#This Row],[Brand]]="","",IF(casesCPPM[[#This Row],[Brand]]&lt;&gt;"Falcon",casesCPPM[[#This Row],[Brand]],IF(casesCPPM[[#This Row],[Category]]&lt;&gt;"Dctl",casesCPPM[[#This Row],[Brand]]&amp;" - "&amp;casesCPPM[[#This Row],[Category]],casesCPPM[[#This Row],[Brand]]&amp;" - Closer")))</f>
        <v>Schlage System Components</v>
      </c>
      <c r="AQ33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3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Electrical Malfunction</v>
      </c>
      <c r="AS33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LED</v>
      </c>
      <c r="AT335" s="27" t="str">
        <f>TEXT(casesCPPM[[#This Row],[Created On]],"yyyy / mm")</f>
        <v>2026 / 02</v>
      </c>
      <c r="AU335" s="27" t="str">
        <f>casesCPPM[[#This Row],[Interaction Type]]</f>
        <v>Return / Replace / Scrap</v>
      </c>
      <c r="AV33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5" s="27" t="str" cm="1">
        <f t="array" ref="AW335">IF(NOT(ISERROR(FIND("Reader",casesCPPM[[#This Row],[Series4]]))),"Reader",IF(SUMPRODUCT(--ISNUMBER(SEARCH({"card","credential","ibutton"},casesCPPM[[#This Row],[Series4]])))&gt;0,"Card","Unknown"))</f>
        <v>Reader</v>
      </c>
    </row>
    <row r="336" spans="1:49" hidden="1" x14ac:dyDescent="0.25">
      <c r="A336" s="26">
        <v>46078.5867013889</v>
      </c>
      <c r="B336" s="27" t="s">
        <v>4120</v>
      </c>
      <c r="C336" s="27" t="s">
        <v>87</v>
      </c>
      <c r="D336" s="27" t="s">
        <v>88</v>
      </c>
      <c r="E336" s="27" t="s">
        <v>110</v>
      </c>
      <c r="F336" s="27"/>
      <c r="G336" s="27"/>
      <c r="H336" s="27" t="s">
        <v>22</v>
      </c>
      <c r="I336" s="27" t="s">
        <v>124</v>
      </c>
      <c r="J336" s="27" t="s">
        <v>1018</v>
      </c>
      <c r="K336" s="27" t="s">
        <v>30</v>
      </c>
      <c r="L336" s="27" t="s">
        <v>4121</v>
      </c>
      <c r="M336" s="27" t="s">
        <v>4122</v>
      </c>
      <c r="N336" s="28" t="s">
        <v>4123</v>
      </c>
      <c r="O336" s="27" t="s">
        <v>4124</v>
      </c>
      <c r="P336" s="27" t="s">
        <v>4125</v>
      </c>
      <c r="Q336" s="28">
        <v>9</v>
      </c>
      <c r="R336" s="27" t="s">
        <v>22</v>
      </c>
      <c r="S336" s="27" t="s">
        <v>124</v>
      </c>
      <c r="T336" s="27" t="s">
        <v>1018</v>
      </c>
      <c r="U336" s="27" t="s">
        <v>30</v>
      </c>
      <c r="V336" s="27">
        <v>1</v>
      </c>
      <c r="W336" s="27" t="s">
        <v>811</v>
      </c>
      <c r="X336" s="27" t="s">
        <v>1491</v>
      </c>
      <c r="Y336" s="27"/>
      <c r="Z336" s="27" t="s">
        <v>101</v>
      </c>
      <c r="AA336" s="27"/>
      <c r="AB336" s="27" t="s">
        <v>1492</v>
      </c>
      <c r="AC336" s="28" t="s">
        <v>1018</v>
      </c>
      <c r="AD336" s="27"/>
      <c r="AE336" s="37"/>
      <c r="AF336" s="37">
        <v>45984.791666666701</v>
      </c>
      <c r="AG336" s="37"/>
      <c r="AH336" s="27"/>
      <c r="AI336" s="27" t="s">
        <v>104</v>
      </c>
      <c r="AJ336" s="27" t="s">
        <v>105</v>
      </c>
      <c r="AK336" s="27" t="s">
        <v>106</v>
      </c>
      <c r="AL336" s="27" t="s">
        <v>146</v>
      </c>
      <c r="AM336" s="27" t="s">
        <v>108</v>
      </c>
      <c r="AN336" s="37">
        <f>MIN(casesCPPM[[#This Row],[Manufacture Date]:[Installation Date]])</f>
        <v>45984.791666666701</v>
      </c>
      <c r="AO336" s="27">
        <f>IF(AND((casesCPPM[[#This Row],[Created On]]-casesCPPM[[#This Row],[Oldest Date]])&gt;90,casesCPPM[[#This Row],[Oldest Date]]&lt;&gt;""),0,casesCPPM[[#This Row],[Quantity]])</f>
        <v>0</v>
      </c>
      <c r="AP336" s="27" t="str">
        <f>IF(casesCPPM[[#This Row],[Brand]]="","",IF(casesCPPM[[#This Row],[Brand]]&lt;&gt;"Falcon",casesCPPM[[#This Row],[Brand]],IF(casesCPPM[[#This Row],[Category]]&lt;&gt;"Dctl",casesCPPM[[#This Row],[Brand]]&amp;" - "&amp;casesCPPM[[#This Row],[Category]],casesCPPM[[#This Row],[Brand]]&amp;" - Closer")))</f>
        <v>Steelcraft</v>
      </c>
      <c r="AQ33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3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Frame Size Height</v>
      </c>
      <c r="AS33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36" s="27" t="str">
        <f>TEXT(casesCPPM[[#This Row],[Created On]],"yyyy / mm")</f>
        <v>2026 / 02</v>
      </c>
      <c r="AU336" s="27" t="str">
        <f>casesCPPM[[#This Row],[Interaction Type]]</f>
        <v>Return / Replace / Scrap</v>
      </c>
      <c r="AV33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6" s="27" t="str" cm="1">
        <f t="array" ref="AW336">IF(NOT(ISERROR(FIND("Reader",casesCPPM[[#This Row],[Series4]]))),"Reader",IF(SUMPRODUCT(--ISNUMBER(SEARCH({"card","credential","ibutton"},casesCPPM[[#This Row],[Series4]])))&gt;0,"Card","Unknown"))</f>
        <v>Unknown</v>
      </c>
    </row>
    <row r="337" spans="1:49" hidden="1" x14ac:dyDescent="0.25">
      <c r="A337" s="26">
        <v>46079.433622685203</v>
      </c>
      <c r="B337" s="27" t="s">
        <v>4132</v>
      </c>
      <c r="C337" s="27" t="s">
        <v>87</v>
      </c>
      <c r="D337" s="27" t="s">
        <v>88</v>
      </c>
      <c r="E337" s="27" t="s">
        <v>89</v>
      </c>
      <c r="F337" s="27"/>
      <c r="G337" s="27" t="s">
        <v>168</v>
      </c>
      <c r="H337" s="27" t="s">
        <v>18</v>
      </c>
      <c r="I337" s="27" t="s">
        <v>460</v>
      </c>
      <c r="J337" s="27" t="s">
        <v>2161</v>
      </c>
      <c r="K337" s="27" t="s">
        <v>32</v>
      </c>
      <c r="L337" s="27" t="s">
        <v>4133</v>
      </c>
      <c r="M337" s="27" t="s">
        <v>4134</v>
      </c>
      <c r="N337" s="28" t="s">
        <v>276</v>
      </c>
      <c r="O337" s="27" t="s">
        <v>4135</v>
      </c>
      <c r="P337" s="27"/>
      <c r="Q337" s="28"/>
      <c r="R337" s="27" t="s">
        <v>18</v>
      </c>
      <c r="S337" s="27" t="s">
        <v>460</v>
      </c>
      <c r="T337" s="27" t="s">
        <v>2161</v>
      </c>
      <c r="U337" s="27" t="s">
        <v>32</v>
      </c>
      <c r="V337" s="27">
        <v>1</v>
      </c>
      <c r="W337" s="27" t="s">
        <v>266</v>
      </c>
      <c r="X337" s="27" t="s">
        <v>279</v>
      </c>
      <c r="Y337" s="27" t="s">
        <v>677</v>
      </c>
      <c r="Z337" s="27" t="s">
        <v>101</v>
      </c>
      <c r="AA337" s="27"/>
      <c r="AB337" s="27" t="s">
        <v>3995</v>
      </c>
      <c r="AC337" s="28" t="s">
        <v>1001</v>
      </c>
      <c r="AD337" s="27"/>
      <c r="AE337" s="37"/>
      <c r="AF337" s="37"/>
      <c r="AG337" s="37">
        <v>45688</v>
      </c>
      <c r="AH337" s="27"/>
      <c r="AI337" s="27" t="s">
        <v>104</v>
      </c>
      <c r="AJ337" s="27" t="s">
        <v>105</v>
      </c>
      <c r="AK337" s="27" t="s">
        <v>1369</v>
      </c>
      <c r="AL337" s="27" t="s">
        <v>146</v>
      </c>
      <c r="AM337" s="27" t="s">
        <v>108</v>
      </c>
      <c r="AN337" s="37">
        <f>MIN(casesCPPM[[#This Row],[Manufacture Date]:[Installation Date]])</f>
        <v>45688</v>
      </c>
      <c r="AO337" s="27">
        <f>IF(AND((casesCPPM[[#This Row],[Created On]]-casesCPPM[[#This Row],[Oldest Date]])&gt;90,casesCPPM[[#This Row],[Oldest Date]]&lt;&gt;""),0,casesCPPM[[#This Row],[Quantity]])</f>
        <v>0</v>
      </c>
      <c r="AP337" s="27" t="str">
        <f>IF(casesCPPM[[#This Row],[Brand]]="","",IF(casesCPPM[[#This Row],[Brand]]&lt;&gt;"Falcon",casesCPPM[[#This Row],[Brand]],IF(casesCPPM[[#This Row],[Category]]&lt;&gt;"Dctl",casesCPPM[[#This Row],[Brand]]&amp;" - "&amp;casesCPPM[[#This Row],[Category]],casesCPPM[[#This Row],[Brand]]&amp;" - Closer")))</f>
        <v>Schlage Electronic Locks</v>
      </c>
      <c r="AQ33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3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33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337" s="27" t="str">
        <f>TEXT(casesCPPM[[#This Row],[Created On]],"yyyy / mm")</f>
        <v>2026 / 02</v>
      </c>
      <c r="AU337" s="27" t="str">
        <f>casesCPPM[[#This Row],[Interaction Type]]</f>
        <v>Return / Replace / Scrap</v>
      </c>
      <c r="AV33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7" s="27" t="str" cm="1">
        <f t="array" ref="AW337">IF(NOT(ISERROR(FIND("Reader",casesCPPM[[#This Row],[Series4]]))),"Reader",IF(SUMPRODUCT(--ISNUMBER(SEARCH({"card","credential","ibutton"},casesCPPM[[#This Row],[Series4]])))&gt;0,"Card","Unknown"))</f>
        <v>Unknown</v>
      </c>
    </row>
    <row r="338" spans="1:49" hidden="1" x14ac:dyDescent="0.25">
      <c r="A338" s="26">
        <v>46079.463576388902</v>
      </c>
      <c r="B338" s="27" t="s">
        <v>4136</v>
      </c>
      <c r="C338" s="27" t="s">
        <v>87</v>
      </c>
      <c r="D338" s="27" t="s">
        <v>88</v>
      </c>
      <c r="E338" s="27" t="s">
        <v>89</v>
      </c>
      <c r="F338" s="27"/>
      <c r="G338" s="27" t="s">
        <v>168</v>
      </c>
      <c r="H338" s="27" t="s">
        <v>18</v>
      </c>
      <c r="I338" s="27" t="s">
        <v>460</v>
      </c>
      <c r="J338" s="27" t="s">
        <v>461</v>
      </c>
      <c r="K338" s="27" t="s">
        <v>31</v>
      </c>
      <c r="L338" s="27" t="s">
        <v>4137</v>
      </c>
      <c r="M338" s="27" t="s">
        <v>4138</v>
      </c>
      <c r="N338" s="28" t="s">
        <v>4139</v>
      </c>
      <c r="O338" s="27"/>
      <c r="P338" s="27"/>
      <c r="Q338" s="28"/>
      <c r="R338" s="27" t="s">
        <v>18</v>
      </c>
      <c r="S338" s="27" t="s">
        <v>460</v>
      </c>
      <c r="T338" s="27" t="s">
        <v>461</v>
      </c>
      <c r="U338" s="27" t="s">
        <v>31</v>
      </c>
      <c r="V338" s="27">
        <v>1</v>
      </c>
      <c r="W338" s="27" t="s">
        <v>266</v>
      </c>
      <c r="X338" s="27" t="s">
        <v>175</v>
      </c>
      <c r="Y338" s="27" t="s">
        <v>494</v>
      </c>
      <c r="Z338" s="27" t="s">
        <v>101</v>
      </c>
      <c r="AA338" s="27"/>
      <c r="AB338" s="27"/>
      <c r="AC338" s="28" t="s">
        <v>1930</v>
      </c>
      <c r="AD338" s="27"/>
      <c r="AE338" s="37"/>
      <c r="AF338" s="37"/>
      <c r="AG338" s="37">
        <v>46041</v>
      </c>
      <c r="AH338" s="27"/>
      <c r="AI338" s="27" t="s">
        <v>178</v>
      </c>
      <c r="AJ338" s="27" t="s">
        <v>105</v>
      </c>
      <c r="AK338" s="27" t="s">
        <v>1369</v>
      </c>
      <c r="AL338" s="27" t="s">
        <v>1369</v>
      </c>
      <c r="AM338" s="27" t="s">
        <v>108</v>
      </c>
      <c r="AN338" s="37">
        <f>MIN(casesCPPM[[#This Row],[Manufacture Date]:[Installation Date]])</f>
        <v>46041</v>
      </c>
      <c r="AO338" s="27">
        <f>IF(AND((casesCPPM[[#This Row],[Created On]]-casesCPPM[[#This Row],[Oldest Date]])&gt;90,casesCPPM[[#This Row],[Oldest Date]]&lt;&gt;""),0,casesCPPM[[#This Row],[Quantity]])</f>
        <v>1</v>
      </c>
      <c r="AP338" s="27" t="str">
        <f>IF(casesCPPM[[#This Row],[Brand]]="","",IF(casesCPPM[[#This Row],[Brand]]&lt;&gt;"Falcon",casesCPPM[[#This Row],[Brand]],IF(casesCPPM[[#This Row],[Category]]&lt;&gt;"Dctl",casesCPPM[[#This Row],[Brand]]&amp;" - "&amp;casesCPPM[[#This Row],[Category]],casesCPPM[[#This Row],[Brand]]&amp;" - Closer")))</f>
        <v>Schlage Electronic Locks</v>
      </c>
      <c r="AQ33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3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33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Not Unlocking</v>
      </c>
      <c r="AT338" s="27" t="str">
        <f>TEXT(casesCPPM[[#This Row],[Created On]],"yyyy / mm")</f>
        <v>2026 / 02</v>
      </c>
      <c r="AU338" s="27" t="str">
        <f>casesCPPM[[#This Row],[Interaction Type]]</f>
        <v>Return / Replace / Scrap</v>
      </c>
      <c r="AV33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8" s="27" t="str" cm="1">
        <f t="array" ref="AW338">IF(NOT(ISERROR(FIND("Reader",casesCPPM[[#This Row],[Series4]]))),"Reader",IF(SUMPRODUCT(--ISNUMBER(SEARCH({"card","credential","ibutton"},casesCPPM[[#This Row],[Series4]])))&gt;0,"Card","Unknown"))</f>
        <v>Unknown</v>
      </c>
    </row>
    <row r="339" spans="1:49" hidden="1" x14ac:dyDescent="0.25">
      <c r="A339" s="26">
        <v>46079.525798611103</v>
      </c>
      <c r="B339" s="27" t="s">
        <v>4140</v>
      </c>
      <c r="C339" s="27" t="s">
        <v>87</v>
      </c>
      <c r="D339" s="27" t="s">
        <v>88</v>
      </c>
      <c r="E339" s="27" t="s">
        <v>89</v>
      </c>
      <c r="F339" s="27"/>
      <c r="G339" s="27" t="s">
        <v>168</v>
      </c>
      <c r="H339" s="27" t="s">
        <v>18</v>
      </c>
      <c r="I339" s="27" t="s">
        <v>460</v>
      </c>
      <c r="J339" s="27" t="s">
        <v>4141</v>
      </c>
      <c r="K339" s="27" t="s">
        <v>32</v>
      </c>
      <c r="L339" s="27" t="s">
        <v>4142</v>
      </c>
      <c r="M339" s="27" t="s">
        <v>4143</v>
      </c>
      <c r="N339" s="28" t="s">
        <v>4144</v>
      </c>
      <c r="O339" s="27" t="s">
        <v>4145</v>
      </c>
      <c r="P339" s="27" t="s">
        <v>4146</v>
      </c>
      <c r="Q339" s="28"/>
      <c r="R339" s="27" t="s">
        <v>18</v>
      </c>
      <c r="S339" s="27" t="s">
        <v>460</v>
      </c>
      <c r="T339" s="27" t="s">
        <v>4141</v>
      </c>
      <c r="U339" s="27" t="s">
        <v>32</v>
      </c>
      <c r="V339" s="27">
        <v>1</v>
      </c>
      <c r="W339" s="27" t="s">
        <v>266</v>
      </c>
      <c r="X339" s="27" t="s">
        <v>279</v>
      </c>
      <c r="Y339" s="27" t="s">
        <v>677</v>
      </c>
      <c r="Z339" s="27" t="s">
        <v>101</v>
      </c>
      <c r="AA339" s="27"/>
      <c r="AB339" s="27" t="s">
        <v>4147</v>
      </c>
      <c r="AC339" s="28" t="s">
        <v>679</v>
      </c>
      <c r="AD339" s="27"/>
      <c r="AE339" s="37"/>
      <c r="AF339" s="37"/>
      <c r="AG339" s="37">
        <v>45875.083333333299</v>
      </c>
      <c r="AH339" s="27"/>
      <c r="AI339" s="27" t="s">
        <v>104</v>
      </c>
      <c r="AJ339" s="27" t="s">
        <v>105</v>
      </c>
      <c r="AK339" s="27" t="s">
        <v>1924</v>
      </c>
      <c r="AL339" s="27" t="s">
        <v>146</v>
      </c>
      <c r="AM339" s="27" t="s">
        <v>108</v>
      </c>
      <c r="AN339" s="37">
        <f>MIN(casesCPPM[[#This Row],[Manufacture Date]:[Installation Date]])</f>
        <v>45875.083333333299</v>
      </c>
      <c r="AO339" s="27">
        <f>IF(AND((casesCPPM[[#This Row],[Created On]]-casesCPPM[[#This Row],[Oldest Date]])&gt;90,casesCPPM[[#This Row],[Oldest Date]]&lt;&gt;""),0,casesCPPM[[#This Row],[Quantity]])</f>
        <v>0</v>
      </c>
      <c r="AP339" s="27" t="str">
        <f>IF(casesCPPM[[#This Row],[Brand]]="","",IF(casesCPPM[[#This Row],[Brand]]&lt;&gt;"Falcon",casesCPPM[[#This Row],[Brand]],IF(casesCPPM[[#This Row],[Category]]&lt;&gt;"Dctl",casesCPPM[[#This Row],[Brand]]&amp;" - "&amp;casesCPPM[[#This Row],[Category]],casesCPPM[[#This Row],[Brand]]&amp;" - Closer")))</f>
        <v>Schlage Electronic Locks</v>
      </c>
      <c r="AQ33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3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33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339" s="27" t="str">
        <f>TEXT(casesCPPM[[#This Row],[Created On]],"yyyy / mm")</f>
        <v>2026 / 02</v>
      </c>
      <c r="AU339" s="27" t="str">
        <f>casesCPPM[[#This Row],[Interaction Type]]</f>
        <v>Return / Replace / Scrap</v>
      </c>
      <c r="AV33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9" s="27" t="str" cm="1">
        <f t="array" ref="AW339">IF(NOT(ISERROR(FIND("Reader",casesCPPM[[#This Row],[Series4]]))),"Reader",IF(SUMPRODUCT(--ISNUMBER(SEARCH({"card","credential","ibutton"},casesCPPM[[#This Row],[Series4]])))&gt;0,"Card","Unknown"))</f>
        <v>Unknown</v>
      </c>
    </row>
    <row r="340" spans="1:49" hidden="1" x14ac:dyDescent="0.25">
      <c r="A340" s="26">
        <v>46079.551400463002</v>
      </c>
      <c r="B340" s="27" t="s">
        <v>4148</v>
      </c>
      <c r="C340" s="27" t="s">
        <v>87</v>
      </c>
      <c r="D340" s="27" t="s">
        <v>88</v>
      </c>
      <c r="E340" s="27" t="s">
        <v>89</v>
      </c>
      <c r="F340" s="27"/>
      <c r="G340" s="27" t="s">
        <v>90</v>
      </c>
      <c r="H340" s="27" t="s">
        <v>18</v>
      </c>
      <c r="I340" s="27" t="s">
        <v>460</v>
      </c>
      <c r="J340" s="27" t="s">
        <v>4149</v>
      </c>
      <c r="K340" s="27" t="s">
        <v>31</v>
      </c>
      <c r="L340" s="27" t="s">
        <v>4150</v>
      </c>
      <c r="M340" s="27" t="s">
        <v>4151</v>
      </c>
      <c r="N340" s="28" t="s">
        <v>4152</v>
      </c>
      <c r="O340" s="27" t="s">
        <v>4153</v>
      </c>
      <c r="P340" s="27" t="s">
        <v>4154</v>
      </c>
      <c r="Q340" s="28"/>
      <c r="R340" s="27" t="s">
        <v>18</v>
      </c>
      <c r="S340" s="27" t="s">
        <v>460</v>
      </c>
      <c r="T340" s="27" t="s">
        <v>4149</v>
      </c>
      <c r="U340" s="27" t="s">
        <v>31</v>
      </c>
      <c r="V340" s="27">
        <v>3</v>
      </c>
      <c r="W340" s="27" t="s">
        <v>266</v>
      </c>
      <c r="X340" s="27" t="s">
        <v>175</v>
      </c>
      <c r="Y340" s="27" t="s">
        <v>2818</v>
      </c>
      <c r="Z340" s="27" t="s">
        <v>101</v>
      </c>
      <c r="AA340" s="27"/>
      <c r="AB340" s="27" t="s">
        <v>4155</v>
      </c>
      <c r="AC340" s="28" t="s">
        <v>679</v>
      </c>
      <c r="AD340" s="27"/>
      <c r="AE340" s="37"/>
      <c r="AF340" s="37"/>
      <c r="AG340" s="37">
        <v>46059.083333333299</v>
      </c>
      <c r="AH340" s="27"/>
      <c r="AI340" s="27" t="s">
        <v>178</v>
      </c>
      <c r="AJ340" s="27" t="s">
        <v>134</v>
      </c>
      <c r="AK340" s="27" t="s">
        <v>1924</v>
      </c>
      <c r="AL340" s="27" t="s">
        <v>146</v>
      </c>
      <c r="AM340" s="27" t="s">
        <v>108</v>
      </c>
      <c r="AN340" s="37">
        <f>MIN(casesCPPM[[#This Row],[Manufacture Date]:[Installation Date]])</f>
        <v>46059.083333333299</v>
      </c>
      <c r="AO340" s="27">
        <f>IF(AND((casesCPPM[[#This Row],[Created On]]-casesCPPM[[#This Row],[Oldest Date]])&gt;90,casesCPPM[[#This Row],[Oldest Date]]&lt;&gt;""),0,casesCPPM[[#This Row],[Quantity]])</f>
        <v>3</v>
      </c>
      <c r="AP340" s="27" t="str">
        <f>IF(casesCPPM[[#This Row],[Brand]]="","",IF(casesCPPM[[#This Row],[Brand]]&lt;&gt;"Falcon",casesCPPM[[#This Row],[Brand]],IF(casesCPPM[[#This Row],[Category]]&lt;&gt;"Dctl",casesCPPM[[#This Row],[Brand]]&amp;" - "&amp;casesCPPM[[#This Row],[Category]],casesCPPM[[#This Row],[Brand]]&amp;" - Closer")))</f>
        <v>Schlage Electronic Locks</v>
      </c>
      <c r="AQ34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4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34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Response from Reader</v>
      </c>
      <c r="AT340" s="27" t="str">
        <f>TEXT(casesCPPM[[#This Row],[Created On]],"yyyy / mm")</f>
        <v>2026 / 02</v>
      </c>
      <c r="AU340" s="27" t="str">
        <f>casesCPPM[[#This Row],[Interaction Type]]</f>
        <v>Return / Replace / Scrap</v>
      </c>
      <c r="AV34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0" s="27" t="str" cm="1">
        <f t="array" ref="AW340">IF(NOT(ISERROR(FIND("Reader",casesCPPM[[#This Row],[Series4]]))),"Reader",IF(SUMPRODUCT(--ISNUMBER(SEARCH({"card","credential","ibutton"},casesCPPM[[#This Row],[Series4]])))&gt;0,"Card","Unknown"))</f>
        <v>Unknown</v>
      </c>
    </row>
    <row r="341" spans="1:49" hidden="1" x14ac:dyDescent="0.25">
      <c r="A341" s="26">
        <v>46079.564108796301</v>
      </c>
      <c r="B341" s="27" t="s">
        <v>4156</v>
      </c>
      <c r="C341" s="27" t="s">
        <v>87</v>
      </c>
      <c r="D341" s="27" t="s">
        <v>88</v>
      </c>
      <c r="E341" s="27" t="s">
        <v>89</v>
      </c>
      <c r="F341" s="27"/>
      <c r="G341" s="27" t="s">
        <v>168</v>
      </c>
      <c r="H341" s="27" t="s">
        <v>18</v>
      </c>
      <c r="I341" s="27" t="s">
        <v>460</v>
      </c>
      <c r="J341" s="27" t="s">
        <v>996</v>
      </c>
      <c r="K341" s="27" t="s">
        <v>32</v>
      </c>
      <c r="L341" s="27" t="s">
        <v>4157</v>
      </c>
      <c r="M341" s="27" t="s">
        <v>4158</v>
      </c>
      <c r="N341" s="28" t="s">
        <v>1604</v>
      </c>
      <c r="O341" s="27"/>
      <c r="P341" s="27"/>
      <c r="Q341" s="28"/>
      <c r="R341" s="27" t="s">
        <v>18</v>
      </c>
      <c r="S341" s="27" t="s">
        <v>460</v>
      </c>
      <c r="T341" s="27" t="s">
        <v>996</v>
      </c>
      <c r="U341" s="27" t="s">
        <v>32</v>
      </c>
      <c r="V341" s="27">
        <v>1</v>
      </c>
      <c r="W341" s="27" t="s">
        <v>266</v>
      </c>
      <c r="X341" s="27" t="s">
        <v>685</v>
      </c>
      <c r="Y341" s="27" t="s">
        <v>908</v>
      </c>
      <c r="Z341" s="27" t="s">
        <v>101</v>
      </c>
      <c r="AA341" s="27"/>
      <c r="AB341" s="27"/>
      <c r="AC341" s="28" t="s">
        <v>1001</v>
      </c>
      <c r="AD341" s="27"/>
      <c r="AE341" s="37"/>
      <c r="AF341" s="37"/>
      <c r="AG341" s="37">
        <v>45688.083333333299</v>
      </c>
      <c r="AH341" s="27"/>
      <c r="AI341" s="27" t="s">
        <v>104</v>
      </c>
      <c r="AJ341" s="27" t="s">
        <v>105</v>
      </c>
      <c r="AK341" s="27" t="s">
        <v>1924</v>
      </c>
      <c r="AL341" s="27" t="s">
        <v>1924</v>
      </c>
      <c r="AM341" s="27" t="s">
        <v>108</v>
      </c>
      <c r="AN341" s="37">
        <f>MIN(casesCPPM[[#This Row],[Manufacture Date]:[Installation Date]])</f>
        <v>45688.083333333299</v>
      </c>
      <c r="AO341" s="27">
        <f>IF(AND((casesCPPM[[#This Row],[Created On]]-casesCPPM[[#This Row],[Oldest Date]])&gt;90,casesCPPM[[#This Row],[Oldest Date]]&lt;&gt;""),0,casesCPPM[[#This Row],[Quantity]])</f>
        <v>0</v>
      </c>
      <c r="AP341" s="27" t="str">
        <f>IF(casesCPPM[[#This Row],[Brand]]="","",IF(casesCPPM[[#This Row],[Brand]]&lt;&gt;"Falcon",casesCPPM[[#This Row],[Brand]],IF(casesCPPM[[#This Row],[Category]]&lt;&gt;"Dctl",casesCPPM[[#This Row],[Brand]]&amp;" - "&amp;casesCPPM[[#This Row],[Category]],casesCPPM[[#This Row],[Brand]]&amp;" - Closer")))</f>
        <v>Schlage Electronic Locks</v>
      </c>
      <c r="AQ34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4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Will Not Power Up</v>
      </c>
      <c r="AS34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Lock Unresponsive</v>
      </c>
      <c r="AT341" s="27" t="str">
        <f>TEXT(casesCPPM[[#This Row],[Created On]],"yyyy / mm")</f>
        <v>2026 / 02</v>
      </c>
      <c r="AU341" s="27" t="str">
        <f>casesCPPM[[#This Row],[Interaction Type]]</f>
        <v>Return / Replace / Scrap</v>
      </c>
      <c r="AV34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1" s="27" t="str" cm="1">
        <f t="array" ref="AW341">IF(NOT(ISERROR(FIND("Reader",casesCPPM[[#This Row],[Series4]]))),"Reader",IF(SUMPRODUCT(--ISNUMBER(SEARCH({"card","credential","ibutton"},casesCPPM[[#This Row],[Series4]])))&gt;0,"Card","Unknown"))</f>
        <v>Unknown</v>
      </c>
    </row>
    <row r="342" spans="1:49" hidden="1" x14ac:dyDescent="0.25">
      <c r="A342" s="26">
        <v>46080.465289351901</v>
      </c>
      <c r="B342" s="27" t="s">
        <v>4165</v>
      </c>
      <c r="C342" s="27" t="s">
        <v>87</v>
      </c>
      <c r="D342" s="27" t="s">
        <v>88</v>
      </c>
      <c r="E342" s="27" t="s">
        <v>89</v>
      </c>
      <c r="F342" s="27"/>
      <c r="G342" s="27" t="s">
        <v>90</v>
      </c>
      <c r="H342" s="27" t="s">
        <v>14</v>
      </c>
      <c r="I342" s="27" t="s">
        <v>182</v>
      </c>
      <c r="J342" s="27" t="s">
        <v>938</v>
      </c>
      <c r="K342" s="27" t="s">
        <v>34</v>
      </c>
      <c r="L342" s="27" t="s">
        <v>4166</v>
      </c>
      <c r="M342" s="27" t="s">
        <v>4167</v>
      </c>
      <c r="N342" s="28" t="s">
        <v>4168</v>
      </c>
      <c r="O342" s="27" t="s">
        <v>4169</v>
      </c>
      <c r="P342" s="27"/>
      <c r="Q342" s="28">
        <v>1</v>
      </c>
      <c r="R342" s="27" t="s">
        <v>14</v>
      </c>
      <c r="S342" s="27" t="s">
        <v>182</v>
      </c>
      <c r="T342" s="27" t="s">
        <v>938</v>
      </c>
      <c r="U342" s="27" t="s">
        <v>34</v>
      </c>
      <c r="V342" s="27">
        <v>14</v>
      </c>
      <c r="W342" s="27" t="s">
        <v>1391</v>
      </c>
      <c r="X342" s="27" t="s">
        <v>4170</v>
      </c>
      <c r="Y342" s="27"/>
      <c r="Z342" s="27" t="s">
        <v>101</v>
      </c>
      <c r="AA342" s="27"/>
      <c r="AB342" s="27"/>
      <c r="AC342" s="28"/>
      <c r="AD342" s="27"/>
      <c r="AE342" s="37"/>
      <c r="AF342" s="37">
        <v>45742.083333333299</v>
      </c>
      <c r="AG342" s="37"/>
      <c r="AH342" s="27"/>
      <c r="AI342" s="27" t="s">
        <v>419</v>
      </c>
      <c r="AJ342" s="27" t="s">
        <v>134</v>
      </c>
      <c r="AK342" s="27" t="s">
        <v>4171</v>
      </c>
      <c r="AL342" s="27" t="s">
        <v>4171</v>
      </c>
      <c r="AM342" s="27" t="s">
        <v>159</v>
      </c>
      <c r="AN342" s="37">
        <f>MIN(casesCPPM[[#This Row],[Manufacture Date]:[Installation Date]])</f>
        <v>45742.083333333299</v>
      </c>
      <c r="AO342" s="27">
        <f>IF(AND((casesCPPM[[#This Row],[Created On]]-casesCPPM[[#This Row],[Oldest Date]])&gt;90,casesCPPM[[#This Row],[Oldest Date]]&lt;&gt;""),0,casesCPPM[[#This Row],[Quantity]])</f>
        <v>0</v>
      </c>
      <c r="AP342" s="27" t="str">
        <f>IF(casesCPPM[[#This Row],[Brand]]="","",IF(casesCPPM[[#This Row],[Brand]]&lt;&gt;"Falcon",casesCPPM[[#This Row],[Brand]],IF(casesCPPM[[#This Row],[Category]]&lt;&gt;"Dctl",casesCPPM[[#This Row],[Brand]]&amp;" - "&amp;casesCPPM[[#This Row],[Category]],casesCPPM[[#This Row],[Brand]]&amp;" - Closer")))</f>
        <v>Lcn</v>
      </c>
      <c r="AQ34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Out of the Box</v>
      </c>
      <c r="AR34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Spring Tube</v>
      </c>
      <c r="AS34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2" s="27" t="str">
        <f>TEXT(casesCPPM[[#This Row],[Created On]],"yyyy / mm")</f>
        <v>2026 / 02</v>
      </c>
      <c r="AU342" s="27" t="str">
        <f>casesCPPM[[#This Row],[Interaction Type]]</f>
        <v>Return / Replace / Scrap</v>
      </c>
      <c r="AV34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2" s="27" t="str" cm="1">
        <f t="array" ref="AW342">IF(NOT(ISERROR(FIND("Reader",casesCPPM[[#This Row],[Series4]]))),"Reader",IF(SUMPRODUCT(--ISNUMBER(SEARCH({"card","credential","ibutton"},casesCPPM[[#This Row],[Series4]])))&gt;0,"Card","Unknown"))</f>
        <v>Unknown</v>
      </c>
    </row>
    <row r="343" spans="1:49" hidden="1" x14ac:dyDescent="0.25">
      <c r="A343" s="26">
        <v>46080.465289351901</v>
      </c>
      <c r="B343" s="27" t="s">
        <v>4165</v>
      </c>
      <c r="C343" s="27" t="s">
        <v>87</v>
      </c>
      <c r="D343" s="27" t="s">
        <v>88</v>
      </c>
      <c r="E343" s="27" t="s">
        <v>89</v>
      </c>
      <c r="F343" s="27"/>
      <c r="G343" s="27" t="s">
        <v>90</v>
      </c>
      <c r="H343" s="27" t="s">
        <v>14</v>
      </c>
      <c r="I343" s="27" t="s">
        <v>182</v>
      </c>
      <c r="J343" s="27" t="s">
        <v>938</v>
      </c>
      <c r="K343" s="27" t="s">
        <v>34</v>
      </c>
      <c r="L343" s="27" t="s">
        <v>4166</v>
      </c>
      <c r="M343" s="27" t="s">
        <v>4167</v>
      </c>
      <c r="N343" s="28" t="s">
        <v>4168</v>
      </c>
      <c r="O343" s="27" t="s">
        <v>4169</v>
      </c>
      <c r="P343" s="27"/>
      <c r="Q343" s="28"/>
      <c r="R343" s="27" t="s">
        <v>14</v>
      </c>
      <c r="S343" s="27" t="s">
        <v>182</v>
      </c>
      <c r="T343" s="27" t="s">
        <v>938</v>
      </c>
      <c r="U343" s="27" t="s">
        <v>34</v>
      </c>
      <c r="V343" s="27">
        <v>24</v>
      </c>
      <c r="W343" s="27" t="s">
        <v>1391</v>
      </c>
      <c r="X343" s="27" t="s">
        <v>4170</v>
      </c>
      <c r="Y343" s="27"/>
      <c r="Z343" s="27" t="s">
        <v>101</v>
      </c>
      <c r="AA343" s="27"/>
      <c r="AB343" s="27"/>
      <c r="AC343" s="28"/>
      <c r="AD343" s="27"/>
      <c r="AE343" s="37"/>
      <c r="AF343" s="37">
        <v>45742.083333333299</v>
      </c>
      <c r="AG343" s="37"/>
      <c r="AH343" s="27"/>
      <c r="AI343" s="27" t="s">
        <v>419</v>
      </c>
      <c r="AJ343" s="27" t="s">
        <v>134</v>
      </c>
      <c r="AK343" s="27" t="s">
        <v>4171</v>
      </c>
      <c r="AL343" s="27" t="s">
        <v>4171</v>
      </c>
      <c r="AM343" s="27" t="s">
        <v>159</v>
      </c>
      <c r="AN343" s="37">
        <f>MIN(casesCPPM[[#This Row],[Manufacture Date]:[Installation Date]])</f>
        <v>45742.083333333299</v>
      </c>
      <c r="AO343" s="27">
        <f>IF(AND((casesCPPM[[#This Row],[Created On]]-casesCPPM[[#This Row],[Oldest Date]])&gt;90,casesCPPM[[#This Row],[Oldest Date]]&lt;&gt;""),0,casesCPPM[[#This Row],[Quantity]])</f>
        <v>0</v>
      </c>
      <c r="AP343" s="27" t="str">
        <f>IF(casesCPPM[[#This Row],[Brand]]="","",IF(casesCPPM[[#This Row],[Brand]]&lt;&gt;"Falcon",casesCPPM[[#This Row],[Brand]],IF(casesCPPM[[#This Row],[Category]]&lt;&gt;"Dctl",casesCPPM[[#This Row],[Brand]]&amp;" - "&amp;casesCPPM[[#This Row],[Category]],casesCPPM[[#This Row],[Brand]]&amp;" - Closer")))</f>
        <v>Lcn</v>
      </c>
      <c r="AQ34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Out of the Box</v>
      </c>
      <c r="AR34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Spring Tube</v>
      </c>
      <c r="AS34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3" s="27" t="str">
        <f>TEXT(casesCPPM[[#This Row],[Created On]],"yyyy / mm")</f>
        <v>2026 / 02</v>
      </c>
      <c r="AU343" s="27" t="str">
        <f>casesCPPM[[#This Row],[Interaction Type]]</f>
        <v>Return / Replace / Scrap</v>
      </c>
      <c r="AV34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3" s="27" t="str" cm="1">
        <f t="array" ref="AW343">IF(NOT(ISERROR(FIND("Reader",casesCPPM[[#This Row],[Series4]]))),"Reader",IF(SUMPRODUCT(--ISNUMBER(SEARCH({"card","credential","ibutton"},casesCPPM[[#This Row],[Series4]])))&gt;0,"Card","Unknown"))</f>
        <v>Unknown</v>
      </c>
    </row>
    <row r="344" spans="1:49" hidden="1" x14ac:dyDescent="0.25">
      <c r="A344" s="26">
        <v>46076.766493055598</v>
      </c>
      <c r="B344" s="27" t="s">
        <v>4178</v>
      </c>
      <c r="C344" s="27" t="s">
        <v>87</v>
      </c>
      <c r="D344" s="27" t="s">
        <v>88</v>
      </c>
      <c r="E344" s="27" t="s">
        <v>89</v>
      </c>
      <c r="F344" s="27"/>
      <c r="G344" s="27" t="s">
        <v>90</v>
      </c>
      <c r="H344" s="27" t="s">
        <v>720</v>
      </c>
      <c r="I344" s="27" t="s">
        <v>148</v>
      </c>
      <c r="J344" s="27" t="s">
        <v>1248</v>
      </c>
      <c r="K344" s="27" t="s">
        <v>31</v>
      </c>
      <c r="L344" s="27" t="s">
        <v>4179</v>
      </c>
      <c r="M344" s="27" t="s">
        <v>4180</v>
      </c>
      <c r="N344" s="28" t="s">
        <v>4181</v>
      </c>
      <c r="O344" s="27" t="s">
        <v>4182</v>
      </c>
      <c r="P344" s="27" t="s">
        <v>4183</v>
      </c>
      <c r="Q344" s="28">
        <v>10</v>
      </c>
      <c r="R344" s="27" t="s">
        <v>720</v>
      </c>
      <c r="S344" s="27" t="s">
        <v>148</v>
      </c>
      <c r="T344" s="27" t="s">
        <v>1248</v>
      </c>
      <c r="U344" s="27" t="s">
        <v>31</v>
      </c>
      <c r="V344" s="27">
        <v>1</v>
      </c>
      <c r="W344" s="27" t="s">
        <v>98</v>
      </c>
      <c r="X344" s="27" t="s">
        <v>317</v>
      </c>
      <c r="Y344" s="27"/>
      <c r="Z344" s="27" t="s">
        <v>101</v>
      </c>
      <c r="AA344" s="27"/>
      <c r="AB344" s="27" t="s">
        <v>4184</v>
      </c>
      <c r="AC344" s="28" t="s">
        <v>4185</v>
      </c>
      <c r="AD344" s="27"/>
      <c r="AE344" s="37"/>
      <c r="AF344" s="37">
        <v>46019</v>
      </c>
      <c r="AG344" s="37"/>
      <c r="AH344" s="27"/>
      <c r="AI344" s="27" t="s">
        <v>104</v>
      </c>
      <c r="AJ344" s="27" t="s">
        <v>105</v>
      </c>
      <c r="AK344" s="27" t="s">
        <v>106</v>
      </c>
      <c r="AL344" s="27" t="s">
        <v>857</v>
      </c>
      <c r="AM344" s="27" t="s">
        <v>108</v>
      </c>
      <c r="AN344" s="37">
        <f>MIN(casesCPPM[[#This Row],[Manufacture Date]:[Installation Date]])</f>
        <v>46019</v>
      </c>
      <c r="AO344" s="27">
        <f>IF(AND((casesCPPM[[#This Row],[Created On]]-casesCPPM[[#This Row],[Oldest Date]])&gt;90,casesCPPM[[#This Row],[Oldest Date]]&lt;&gt;""),0,casesCPPM[[#This Row],[Quantity]])</f>
        <v>1</v>
      </c>
      <c r="AP344" s="27" t="str">
        <f>IF(casesCPPM[[#This Row],[Brand]]="","",IF(casesCPPM[[#This Row],[Brand]]&lt;&gt;"Falcon",casesCPPM[[#This Row],[Brand]],IF(casesCPPM[[#This Row],[Category]]&lt;&gt;"Dctl",casesCPPM[[#This Row],[Brand]]&amp;" - "&amp;casesCPPM[[#This Row],[Category]],casesCPPM[[#This Row],[Brand]]&amp;" - Closer")))</f>
        <v>Falcon - Lock</v>
      </c>
      <c r="AQ34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4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4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4" s="27" t="str">
        <f>TEXT(casesCPPM[[#This Row],[Created On]],"yyyy / mm")</f>
        <v>2026 / 02</v>
      </c>
      <c r="AU344" s="27" t="str">
        <f>casesCPPM[[#This Row],[Interaction Type]]</f>
        <v>Return / Replace / Scrap</v>
      </c>
      <c r="AV34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4" s="27" t="str" cm="1">
        <f t="array" ref="AW344">IF(NOT(ISERROR(FIND("Reader",casesCPPM[[#This Row],[Series4]]))),"Reader",IF(SUMPRODUCT(--ISNUMBER(SEARCH({"card","credential","ibutton"},casesCPPM[[#This Row],[Series4]])))&gt;0,"Card","Unknown"))</f>
        <v>Unknown</v>
      </c>
    </row>
    <row r="345" spans="1:49" hidden="1" x14ac:dyDescent="0.25">
      <c r="A345" s="26">
        <v>46077.720648148097</v>
      </c>
      <c r="B345" s="27" t="s">
        <v>4195</v>
      </c>
      <c r="C345" s="27" t="s">
        <v>87</v>
      </c>
      <c r="D345" s="27" t="s">
        <v>88</v>
      </c>
      <c r="E345" s="27" t="s">
        <v>89</v>
      </c>
      <c r="F345" s="27"/>
      <c r="G345" s="27" t="s">
        <v>90</v>
      </c>
      <c r="H345" s="27" t="s">
        <v>18</v>
      </c>
      <c r="I345" s="27" t="s">
        <v>460</v>
      </c>
      <c r="J345" s="27" t="s">
        <v>4196</v>
      </c>
      <c r="K345" s="27" t="s">
        <v>31</v>
      </c>
      <c r="L345" s="27" t="s">
        <v>4197</v>
      </c>
      <c r="M345" s="27" t="s">
        <v>4198</v>
      </c>
      <c r="N345" s="28" t="s">
        <v>4199</v>
      </c>
      <c r="O345" s="27" t="s">
        <v>4200</v>
      </c>
      <c r="P345" s="27" t="s">
        <v>4201</v>
      </c>
      <c r="Q345" s="28">
        <v>1</v>
      </c>
      <c r="R345" s="27" t="s">
        <v>18</v>
      </c>
      <c r="S345" s="27" t="s">
        <v>460</v>
      </c>
      <c r="T345" s="27" t="s">
        <v>4196</v>
      </c>
      <c r="U345" s="27" t="s">
        <v>31</v>
      </c>
      <c r="V345" s="27">
        <v>1</v>
      </c>
      <c r="W345" s="27" t="s">
        <v>266</v>
      </c>
      <c r="X345" s="27" t="s">
        <v>510</v>
      </c>
      <c r="Y345" s="27"/>
      <c r="Z345" s="27" t="s">
        <v>101</v>
      </c>
      <c r="AA345" s="27"/>
      <c r="AB345" s="27" t="s">
        <v>4202</v>
      </c>
      <c r="AC345" s="28" t="s">
        <v>2348</v>
      </c>
      <c r="AD345" s="27"/>
      <c r="AE345" s="37"/>
      <c r="AF345" s="37">
        <v>45876.833333333299</v>
      </c>
      <c r="AG345" s="37"/>
      <c r="AH345" s="27"/>
      <c r="AI345" s="27" t="s">
        <v>104</v>
      </c>
      <c r="AJ345" s="27" t="s">
        <v>105</v>
      </c>
      <c r="AK345" s="27" t="s">
        <v>1733</v>
      </c>
      <c r="AL345" s="27" t="s">
        <v>146</v>
      </c>
      <c r="AM345" s="27" t="s">
        <v>108</v>
      </c>
      <c r="AN345" s="37">
        <f>MIN(casesCPPM[[#This Row],[Manufacture Date]:[Installation Date]])</f>
        <v>45876.833333333299</v>
      </c>
      <c r="AO345" s="27">
        <f>IF(AND((casesCPPM[[#This Row],[Created On]]-casesCPPM[[#This Row],[Oldest Date]])&gt;90,casesCPPM[[#This Row],[Oldest Date]]&lt;&gt;""),0,casesCPPM[[#This Row],[Quantity]])</f>
        <v>0</v>
      </c>
      <c r="AP345" s="27" t="str">
        <f>IF(casesCPPM[[#This Row],[Brand]]="","",IF(casesCPPM[[#This Row],[Brand]]&lt;&gt;"Falcon",casesCPPM[[#This Row],[Brand]],IF(casesCPPM[[#This Row],[Category]]&lt;&gt;"Dctl",casesCPPM[[#This Row],[Brand]]&amp;" - "&amp;casesCPPM[[#This Row],[Category]],casesCPPM[[#This Row],[Brand]]&amp;" - Closer")))</f>
        <v>Schlage Electronic Locks</v>
      </c>
      <c r="AQ34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4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34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5" s="27" t="str">
        <f>TEXT(casesCPPM[[#This Row],[Created On]],"yyyy / mm")</f>
        <v>2026 / 02</v>
      </c>
      <c r="AU345" s="27" t="str">
        <f>casesCPPM[[#This Row],[Interaction Type]]</f>
        <v>Return / Replace / Scrap</v>
      </c>
      <c r="AV34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5" s="27" t="str" cm="1">
        <f t="array" ref="AW345">IF(NOT(ISERROR(FIND("Reader",casesCPPM[[#This Row],[Series4]]))),"Reader",IF(SUMPRODUCT(--ISNUMBER(SEARCH({"card","credential","ibutton"},casesCPPM[[#This Row],[Series4]])))&gt;0,"Card","Unknown"))</f>
        <v>Unknown</v>
      </c>
    </row>
    <row r="346" spans="1:49" hidden="1" x14ac:dyDescent="0.25">
      <c r="A346" s="26">
        <v>46078.423344907402</v>
      </c>
      <c r="B346" s="27" t="s">
        <v>4203</v>
      </c>
      <c r="C346" s="27" t="s">
        <v>87</v>
      </c>
      <c r="D346" s="27" t="s">
        <v>88</v>
      </c>
      <c r="E346" s="27" t="s">
        <v>89</v>
      </c>
      <c r="F346" s="27"/>
      <c r="G346" s="27" t="s">
        <v>90</v>
      </c>
      <c r="H346" s="27" t="s">
        <v>17</v>
      </c>
      <c r="I346" s="27" t="s">
        <v>148</v>
      </c>
      <c r="J346" s="27" t="s">
        <v>149</v>
      </c>
      <c r="K346" s="27" t="s">
        <v>35</v>
      </c>
      <c r="L346" s="27" t="s">
        <v>4204</v>
      </c>
      <c r="M346" s="27" t="s">
        <v>4205</v>
      </c>
      <c r="N346" s="28" t="s">
        <v>4206</v>
      </c>
      <c r="O346" s="27" t="s">
        <v>4207</v>
      </c>
      <c r="P346" s="27" t="s">
        <v>4208</v>
      </c>
      <c r="Q346" s="28"/>
      <c r="R346" s="27"/>
      <c r="S346" s="27"/>
      <c r="T346" s="27"/>
      <c r="U346" s="27"/>
      <c r="V346" s="27">
        <v>14</v>
      </c>
      <c r="W346" s="27" t="s">
        <v>378</v>
      </c>
      <c r="X346" s="27" t="s">
        <v>379</v>
      </c>
      <c r="Y346" s="27"/>
      <c r="Z346" s="27" t="s">
        <v>285</v>
      </c>
      <c r="AA346" s="27"/>
      <c r="AB346" s="27" t="s">
        <v>4209</v>
      </c>
      <c r="AC346" s="28"/>
      <c r="AD346" s="27"/>
      <c r="AE346" s="37"/>
      <c r="AF346" s="37">
        <v>45644.791666666701</v>
      </c>
      <c r="AG346" s="37"/>
      <c r="AH346" s="27"/>
      <c r="AI346" s="27"/>
      <c r="AJ346" s="27" t="s">
        <v>134</v>
      </c>
      <c r="AK346" s="27" t="s">
        <v>106</v>
      </c>
      <c r="AL346" s="27" t="s">
        <v>1134</v>
      </c>
      <c r="AM346" s="27" t="s">
        <v>108</v>
      </c>
      <c r="AN346" s="37">
        <f>MIN(casesCPPM[[#This Row],[Manufacture Date]:[Installation Date]])</f>
        <v>45644.791666666701</v>
      </c>
      <c r="AO346" s="27">
        <f>IF(AND((casesCPPM[[#This Row],[Created On]]-casesCPPM[[#This Row],[Oldest Date]])&gt;90,casesCPPM[[#This Row],[Oldest Date]]&lt;&gt;""),0,casesCPPM[[#This Row],[Quantity]])</f>
        <v>0</v>
      </c>
      <c r="AP346" s="27" t="str">
        <f>IF(casesCPPM[[#This Row],[Brand]]="","",IF(casesCPPM[[#This Row],[Brand]]&lt;&gt;"Falcon",casesCPPM[[#This Row],[Brand]],IF(casesCPPM[[#This Row],[Category]]&lt;&gt;"Dctl",casesCPPM[[#This Row],[Brand]]&amp;" - "&amp;casesCPPM[[#This Row],[Category]],casesCPPM[[#This Row],[Brand]]&amp;" - Closer")))</f>
        <v>Schlage Commercial</v>
      </c>
      <c r="AQ34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4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4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6" s="27" t="str">
        <f>TEXT(casesCPPM[[#This Row],[Created On]],"yyyy / mm")</f>
        <v>2026 / 02</v>
      </c>
      <c r="AU346" s="27" t="str">
        <f>casesCPPM[[#This Row],[Interaction Type]]</f>
        <v>Return / Replace / Scrap</v>
      </c>
      <c r="AV34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6" s="27" t="str" cm="1">
        <f t="array" ref="AW346">IF(NOT(ISERROR(FIND("Reader",casesCPPM[[#This Row],[Series4]]))),"Reader",IF(SUMPRODUCT(--ISNUMBER(SEARCH({"card","credential","ibutton"},casesCPPM[[#This Row],[Series4]])))&gt;0,"Card","Unknown"))</f>
        <v>Unknown</v>
      </c>
    </row>
    <row r="347" spans="1:49" hidden="1" x14ac:dyDescent="0.25">
      <c r="A347" s="26">
        <v>46079.543067129598</v>
      </c>
      <c r="B347" s="27" t="s">
        <v>4226</v>
      </c>
      <c r="C347" s="27" t="s">
        <v>87</v>
      </c>
      <c r="D347" s="27" t="s">
        <v>88</v>
      </c>
      <c r="E347" s="27" t="s">
        <v>89</v>
      </c>
      <c r="F347" s="27"/>
      <c r="G347" s="27" t="s">
        <v>90</v>
      </c>
      <c r="H347" s="27" t="s">
        <v>18</v>
      </c>
      <c r="I347" s="27" t="s">
        <v>460</v>
      </c>
      <c r="J347" s="27" t="s">
        <v>4196</v>
      </c>
      <c r="K347" s="27" t="s">
        <v>32</v>
      </c>
      <c r="L347" s="27" t="s">
        <v>4227</v>
      </c>
      <c r="M347" s="27" t="s">
        <v>1206</v>
      </c>
      <c r="N347" s="28" t="s">
        <v>4228</v>
      </c>
      <c r="O347" s="27" t="s">
        <v>4229</v>
      </c>
      <c r="P347" s="27" t="s">
        <v>4230</v>
      </c>
      <c r="Q347" s="28"/>
      <c r="R347" s="27"/>
      <c r="S347" s="27"/>
      <c r="T347" s="27"/>
      <c r="U347" s="27"/>
      <c r="V347" s="27">
        <v>1</v>
      </c>
      <c r="W347" s="27" t="s">
        <v>378</v>
      </c>
      <c r="X347" s="27" t="s">
        <v>379</v>
      </c>
      <c r="Y347" s="27"/>
      <c r="Z347" s="27" t="s">
        <v>285</v>
      </c>
      <c r="AA347" s="27"/>
      <c r="AB347" s="27" t="s">
        <v>4231</v>
      </c>
      <c r="AC347" s="28"/>
      <c r="AD347" s="27"/>
      <c r="AE347" s="37"/>
      <c r="AF347" s="37">
        <v>45938.833333333299</v>
      </c>
      <c r="AG347" s="37"/>
      <c r="AH347" s="27"/>
      <c r="AI347" s="27"/>
      <c r="AJ347" s="27" t="s">
        <v>134</v>
      </c>
      <c r="AK347" s="27" t="s">
        <v>106</v>
      </c>
      <c r="AL347" s="27" t="s">
        <v>106</v>
      </c>
      <c r="AM347" s="27" t="s">
        <v>108</v>
      </c>
      <c r="AN347" s="37">
        <f>MIN(casesCPPM[[#This Row],[Manufacture Date]:[Installation Date]])</f>
        <v>45938.833333333299</v>
      </c>
      <c r="AO347" s="27">
        <f>IF(AND((casesCPPM[[#This Row],[Created On]]-casesCPPM[[#This Row],[Oldest Date]])&gt;90,casesCPPM[[#This Row],[Oldest Date]]&lt;&gt;""),0,casesCPPM[[#This Row],[Quantity]])</f>
        <v>0</v>
      </c>
      <c r="AP347" s="27" t="str">
        <f>IF(casesCPPM[[#This Row],[Brand]]="","",IF(casesCPPM[[#This Row],[Brand]]&lt;&gt;"Falcon",casesCPPM[[#This Row],[Brand]],IF(casesCPPM[[#This Row],[Category]]&lt;&gt;"Dctl",casesCPPM[[#This Row],[Brand]]&amp;" - "&amp;casesCPPM[[#This Row],[Category]],casesCPPM[[#This Row],[Brand]]&amp;" - Closer")))</f>
        <v>Schlage Electronic Locks</v>
      </c>
      <c r="AQ34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4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4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7" s="27" t="str">
        <f>TEXT(casesCPPM[[#This Row],[Created On]],"yyyy / mm")</f>
        <v>2026 / 02</v>
      </c>
      <c r="AU347" s="27" t="str">
        <f>casesCPPM[[#This Row],[Interaction Type]]</f>
        <v>Return / Replace / Scrap</v>
      </c>
      <c r="AV34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7" s="27" t="str" cm="1">
        <f t="array" ref="AW347">IF(NOT(ISERROR(FIND("Reader",casesCPPM[[#This Row],[Series4]]))),"Reader",IF(SUMPRODUCT(--ISNUMBER(SEARCH({"card","credential","ibutton"},casesCPPM[[#This Row],[Series4]])))&gt;0,"Card","Unknown"))</f>
        <v>Unknown</v>
      </c>
    </row>
    <row r="348" spans="1:49" hidden="1" x14ac:dyDescent="0.25">
      <c r="A348" s="26">
        <v>46079.554884259298</v>
      </c>
      <c r="B348" s="27" t="s">
        <v>4232</v>
      </c>
      <c r="C348" s="27" t="s">
        <v>87</v>
      </c>
      <c r="D348" s="27" t="s">
        <v>88</v>
      </c>
      <c r="E348" s="27" t="s">
        <v>89</v>
      </c>
      <c r="F348" s="27"/>
      <c r="G348" s="27" t="s">
        <v>168</v>
      </c>
      <c r="H348" s="27" t="s">
        <v>14</v>
      </c>
      <c r="I348" s="27" t="s">
        <v>182</v>
      </c>
      <c r="J348" s="27" t="s">
        <v>1990</v>
      </c>
      <c r="K348" s="27" t="s">
        <v>34</v>
      </c>
      <c r="L348" s="27" t="s">
        <v>4233</v>
      </c>
      <c r="M348" s="27" t="s">
        <v>94</v>
      </c>
      <c r="N348" s="28" t="s">
        <v>4234</v>
      </c>
      <c r="O348" s="27" t="s">
        <v>4235</v>
      </c>
      <c r="P348" s="27" t="s">
        <v>4234</v>
      </c>
      <c r="Q348" s="28">
        <v>4</v>
      </c>
      <c r="R348" s="27" t="s">
        <v>14</v>
      </c>
      <c r="S348" s="27" t="s">
        <v>182</v>
      </c>
      <c r="T348" s="27" t="s">
        <v>946</v>
      </c>
      <c r="U348" s="27" t="s">
        <v>34</v>
      </c>
      <c r="V348" s="27">
        <v>1</v>
      </c>
      <c r="W348" s="27" t="s">
        <v>714</v>
      </c>
      <c r="X348" s="27" t="s">
        <v>2578</v>
      </c>
      <c r="Y348" s="27"/>
      <c r="Z348" s="27" t="s">
        <v>101</v>
      </c>
      <c r="AA348" s="27"/>
      <c r="AB348" s="27" t="s">
        <v>4236</v>
      </c>
      <c r="AC348" s="28" t="s">
        <v>3583</v>
      </c>
      <c r="AD348" s="27"/>
      <c r="AE348" s="37"/>
      <c r="AF348" s="37">
        <v>45789.833333333299</v>
      </c>
      <c r="AG348" s="37"/>
      <c r="AH348" s="27"/>
      <c r="AI348" s="27" t="s">
        <v>178</v>
      </c>
      <c r="AJ348" s="27" t="s">
        <v>134</v>
      </c>
      <c r="AK348" s="27" t="s">
        <v>106</v>
      </c>
      <c r="AL348" s="27" t="s">
        <v>192</v>
      </c>
      <c r="AM348" s="27" t="s">
        <v>108</v>
      </c>
      <c r="AN348" s="37">
        <f>MIN(casesCPPM[[#This Row],[Manufacture Date]:[Installation Date]])</f>
        <v>45789.833333333299</v>
      </c>
      <c r="AO348" s="27">
        <f>IF(AND((casesCPPM[[#This Row],[Created On]]-casesCPPM[[#This Row],[Oldest Date]])&gt;90,casesCPPM[[#This Row],[Oldest Date]]&lt;&gt;""),0,casesCPPM[[#This Row],[Quantity]])</f>
        <v>0</v>
      </c>
      <c r="AP348" s="27" t="str">
        <f>IF(casesCPPM[[#This Row],[Brand]]="","",IF(casesCPPM[[#This Row],[Brand]]&lt;&gt;"Falcon",casesCPPM[[#This Row],[Brand]],IF(casesCPPM[[#This Row],[Category]]&lt;&gt;"Dctl",casesCPPM[[#This Row],[Brand]]&amp;" - "&amp;casesCPPM[[#This Row],[Category]],casesCPPM[[#This Row],[Brand]]&amp;" - Closer")))</f>
        <v>Lcn</v>
      </c>
      <c r="AQ34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34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Programming</v>
      </c>
      <c r="AS34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8" s="27" t="str">
        <f>TEXT(casesCPPM[[#This Row],[Created On]],"yyyy / mm")</f>
        <v>2026 / 02</v>
      </c>
      <c r="AU348" s="27" t="str">
        <f>casesCPPM[[#This Row],[Interaction Type]]</f>
        <v>Return / Replace / Scrap</v>
      </c>
      <c r="AV34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8" s="27" t="str" cm="1">
        <f t="array" ref="AW348">IF(NOT(ISERROR(FIND("Reader",casesCPPM[[#This Row],[Series4]]))),"Reader",IF(SUMPRODUCT(--ISNUMBER(SEARCH({"card","credential","ibutton"},casesCPPM[[#This Row],[Series4]])))&gt;0,"Card","Unknown"))</f>
        <v>Unknown</v>
      </c>
    </row>
    <row r="349" spans="1:49" hidden="1" x14ac:dyDescent="0.25">
      <c r="A349" s="26">
        <v>46079.651550925897</v>
      </c>
      <c r="B349" s="27" t="s">
        <v>4237</v>
      </c>
      <c r="C349" s="27" t="s">
        <v>87</v>
      </c>
      <c r="D349" s="27" t="s">
        <v>88</v>
      </c>
      <c r="E349" s="27" t="s">
        <v>89</v>
      </c>
      <c r="F349" s="27"/>
      <c r="G349" s="27" t="s">
        <v>168</v>
      </c>
      <c r="H349" s="27" t="s">
        <v>720</v>
      </c>
      <c r="I349" s="27" t="s">
        <v>148</v>
      </c>
      <c r="J349" s="27" t="s">
        <v>1248</v>
      </c>
      <c r="K349" s="27" t="s">
        <v>31</v>
      </c>
      <c r="L349" s="27" t="s">
        <v>4238</v>
      </c>
      <c r="M349" s="27" t="s">
        <v>4239</v>
      </c>
      <c r="N349" s="28" t="s">
        <v>4240</v>
      </c>
      <c r="O349" s="27" t="s">
        <v>4241</v>
      </c>
      <c r="P349" s="27"/>
      <c r="Q349" s="28"/>
      <c r="R349" s="27" t="s">
        <v>720</v>
      </c>
      <c r="S349" s="27" t="s">
        <v>148</v>
      </c>
      <c r="T349" s="27" t="s">
        <v>1248</v>
      </c>
      <c r="U349" s="27" t="s">
        <v>31</v>
      </c>
      <c r="V349" s="27">
        <v>10</v>
      </c>
      <c r="W349" s="27" t="s">
        <v>98</v>
      </c>
      <c r="X349" s="27" t="s">
        <v>317</v>
      </c>
      <c r="Y349" s="27"/>
      <c r="Z349" s="27" t="s">
        <v>101</v>
      </c>
      <c r="AA349" s="27"/>
      <c r="AB349" s="27"/>
      <c r="AC349" s="28" t="s">
        <v>1756</v>
      </c>
      <c r="AD349" s="27" t="s">
        <v>1930</v>
      </c>
      <c r="AE349" s="37"/>
      <c r="AF349" s="37">
        <v>44426.833333333299</v>
      </c>
      <c r="AG349" s="37"/>
      <c r="AH349" s="27"/>
      <c r="AI349" s="27" t="s">
        <v>104</v>
      </c>
      <c r="AJ349" s="27" t="s">
        <v>134</v>
      </c>
      <c r="AK349" s="27" t="s">
        <v>555</v>
      </c>
      <c r="AL349" s="27" t="s">
        <v>555</v>
      </c>
      <c r="AM349" s="27" t="s">
        <v>108</v>
      </c>
      <c r="AN349" s="37">
        <f>MIN(casesCPPM[[#This Row],[Manufacture Date]:[Installation Date]])</f>
        <v>44426.833333333299</v>
      </c>
      <c r="AO349" s="27">
        <f>IF(AND((casesCPPM[[#This Row],[Created On]]-casesCPPM[[#This Row],[Oldest Date]])&gt;90,casesCPPM[[#This Row],[Oldest Date]]&lt;&gt;""),0,casesCPPM[[#This Row],[Quantity]])</f>
        <v>0</v>
      </c>
      <c r="AP349" s="27" t="str">
        <f>IF(casesCPPM[[#This Row],[Brand]]="","",IF(casesCPPM[[#This Row],[Brand]]&lt;&gt;"Falcon",casesCPPM[[#This Row],[Brand]],IF(casesCPPM[[#This Row],[Category]]&lt;&gt;"Dctl",casesCPPM[[#This Row],[Brand]]&amp;" - "&amp;casesCPPM[[#This Row],[Category]],casesCPPM[[#This Row],[Brand]]&amp;" - Closer")))</f>
        <v>Falcon - Lock</v>
      </c>
      <c r="AQ34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4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4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9" s="27" t="str">
        <f>TEXT(casesCPPM[[#This Row],[Created On]],"yyyy / mm")</f>
        <v>2026 / 02</v>
      </c>
      <c r="AU349" s="27" t="str">
        <f>casesCPPM[[#This Row],[Interaction Type]]</f>
        <v>Return / Replace / Scrap</v>
      </c>
      <c r="AV34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9" s="27" t="str" cm="1">
        <f t="array" ref="AW349">IF(NOT(ISERROR(FIND("Reader",casesCPPM[[#This Row],[Series4]]))),"Reader",IF(SUMPRODUCT(--ISNUMBER(SEARCH({"card","credential","ibutton"},casesCPPM[[#This Row],[Series4]])))&gt;0,"Card","Unknown"))</f>
        <v>Unknown</v>
      </c>
    </row>
    <row r="350" spans="1:49" hidden="1" x14ac:dyDescent="0.25">
      <c r="A350" s="26">
        <v>46079.748599537001</v>
      </c>
      <c r="B350" s="27" t="s">
        <v>4242</v>
      </c>
      <c r="C350" s="27" t="s">
        <v>87</v>
      </c>
      <c r="D350" s="27" t="s">
        <v>88</v>
      </c>
      <c r="E350" s="27" t="s">
        <v>89</v>
      </c>
      <c r="F350" s="27"/>
      <c r="G350" s="27" t="s">
        <v>90</v>
      </c>
      <c r="H350" s="27" t="s">
        <v>720</v>
      </c>
      <c r="I350" s="27" t="s">
        <v>148</v>
      </c>
      <c r="J350" s="27" t="s">
        <v>1888</v>
      </c>
      <c r="K350" s="27" t="s">
        <v>31</v>
      </c>
      <c r="L350" s="27" t="s">
        <v>4243</v>
      </c>
      <c r="M350" s="27" t="s">
        <v>4244</v>
      </c>
      <c r="N350" s="28" t="s">
        <v>4245</v>
      </c>
      <c r="O350" s="27" t="s">
        <v>4246</v>
      </c>
      <c r="P350" s="27"/>
      <c r="Q350" s="28"/>
      <c r="R350" s="27" t="s">
        <v>720</v>
      </c>
      <c r="S350" s="27" t="s">
        <v>148</v>
      </c>
      <c r="T350" s="27" t="s">
        <v>1888</v>
      </c>
      <c r="U350" s="27" t="s">
        <v>31</v>
      </c>
      <c r="V350" s="27">
        <v>1</v>
      </c>
      <c r="W350" s="27" t="s">
        <v>98</v>
      </c>
      <c r="X350" s="27" t="s">
        <v>1070</v>
      </c>
      <c r="Y350" s="27"/>
      <c r="Z350" s="27" t="s">
        <v>101</v>
      </c>
      <c r="AA350" s="27"/>
      <c r="AB350" s="27"/>
      <c r="AC350" s="28" t="s">
        <v>3621</v>
      </c>
      <c r="AD350" s="27" t="s">
        <v>1930</v>
      </c>
      <c r="AE350" s="37"/>
      <c r="AF350" s="37">
        <v>46036.791666666701</v>
      </c>
      <c r="AG350" s="37"/>
      <c r="AH350" s="27"/>
      <c r="AI350" s="27" t="s">
        <v>104</v>
      </c>
      <c r="AJ350" s="27" t="s">
        <v>134</v>
      </c>
      <c r="AK350" s="27" t="s">
        <v>555</v>
      </c>
      <c r="AL350" s="27" t="s">
        <v>555</v>
      </c>
      <c r="AM350" s="27" t="s">
        <v>108</v>
      </c>
      <c r="AN350" s="37">
        <f>MIN(casesCPPM[[#This Row],[Manufacture Date]:[Installation Date]])</f>
        <v>46036.791666666701</v>
      </c>
      <c r="AO350" s="27">
        <f>IF(AND((casesCPPM[[#This Row],[Created On]]-casesCPPM[[#This Row],[Oldest Date]])&gt;90,casesCPPM[[#This Row],[Oldest Date]]&lt;&gt;""),0,casesCPPM[[#This Row],[Quantity]])</f>
        <v>1</v>
      </c>
      <c r="AP350" s="27" t="str">
        <f>IF(casesCPPM[[#This Row],[Brand]]="","",IF(casesCPPM[[#This Row],[Brand]]&lt;&gt;"Falcon",casesCPPM[[#This Row],[Brand]],IF(casesCPPM[[#This Row],[Category]]&lt;&gt;"Dctl",casesCPPM[[#This Row],[Brand]]&amp;" - "&amp;casesCPPM[[#This Row],[Category]],casesCPPM[[#This Row],[Brand]]&amp;" - Closer")))</f>
        <v>Falcon - Lock</v>
      </c>
      <c r="AQ35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5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35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0" s="27" t="str">
        <f>TEXT(casesCPPM[[#This Row],[Created On]],"yyyy / mm")</f>
        <v>2026 / 02</v>
      </c>
      <c r="AU350" s="27" t="str">
        <f>casesCPPM[[#This Row],[Interaction Type]]</f>
        <v>Return / Replace / Scrap</v>
      </c>
      <c r="AV35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0" s="27" t="str" cm="1">
        <f t="array" ref="AW350">IF(NOT(ISERROR(FIND("Reader",casesCPPM[[#This Row],[Series4]]))),"Reader",IF(SUMPRODUCT(--ISNUMBER(SEARCH({"card","credential","ibutton"},casesCPPM[[#This Row],[Series4]])))&gt;0,"Card","Unknown"))</f>
        <v>Unknown</v>
      </c>
    </row>
    <row r="351" spans="1:49" hidden="1" x14ac:dyDescent="0.25">
      <c r="A351" s="26">
        <v>46080.456006944398</v>
      </c>
      <c r="B351" s="27" t="s">
        <v>4258</v>
      </c>
      <c r="C351" s="27" t="s">
        <v>87</v>
      </c>
      <c r="D351" s="27" t="s">
        <v>88</v>
      </c>
      <c r="E351" s="27" t="s">
        <v>89</v>
      </c>
      <c r="F351" s="27"/>
      <c r="G351" s="27" t="s">
        <v>168</v>
      </c>
      <c r="H351" s="27" t="s">
        <v>23</v>
      </c>
      <c r="I351" s="27" t="s">
        <v>91</v>
      </c>
      <c r="J351" s="27" t="s">
        <v>92</v>
      </c>
      <c r="K351" s="27" t="s">
        <v>33</v>
      </c>
      <c r="L351" s="27" t="s">
        <v>4259</v>
      </c>
      <c r="M351" s="27" t="s">
        <v>4260</v>
      </c>
      <c r="N351" s="28" t="s">
        <v>4261</v>
      </c>
      <c r="O351" s="27" t="s">
        <v>4262</v>
      </c>
      <c r="P351" s="27"/>
      <c r="Q351" s="28"/>
      <c r="R351" s="27" t="s">
        <v>23</v>
      </c>
      <c r="S351" s="27" t="s">
        <v>91</v>
      </c>
      <c r="T351" s="27" t="s">
        <v>92</v>
      </c>
      <c r="U351" s="27" t="s">
        <v>33</v>
      </c>
      <c r="V351" s="27">
        <v>1</v>
      </c>
      <c r="W351" s="27" t="s">
        <v>266</v>
      </c>
      <c r="X351" s="27" t="s">
        <v>629</v>
      </c>
      <c r="Y351" s="27" t="s">
        <v>3981</v>
      </c>
      <c r="Z351" s="27" t="s">
        <v>101</v>
      </c>
      <c r="AA351" s="27"/>
      <c r="AB351" s="27" t="s">
        <v>4263</v>
      </c>
      <c r="AC351" s="28" t="s">
        <v>3983</v>
      </c>
      <c r="AD351" s="27"/>
      <c r="AE351" s="37"/>
      <c r="AF351" s="37"/>
      <c r="AG351" s="37">
        <v>46080</v>
      </c>
      <c r="AH351" s="27"/>
      <c r="AI351" s="27" t="s">
        <v>104</v>
      </c>
      <c r="AJ351" s="27" t="s">
        <v>134</v>
      </c>
      <c r="AK351" s="27" t="s">
        <v>1918</v>
      </c>
      <c r="AL351" s="27" t="s">
        <v>1918</v>
      </c>
      <c r="AM351" s="27" t="s">
        <v>108</v>
      </c>
      <c r="AN351" s="37">
        <f>MIN(casesCPPM[[#This Row],[Manufacture Date]:[Installation Date]])</f>
        <v>46080</v>
      </c>
      <c r="AO351" s="27">
        <f>IF(AND((casesCPPM[[#This Row],[Created On]]-casesCPPM[[#This Row],[Oldest Date]])&gt;90,casesCPPM[[#This Row],[Oldest Date]]&lt;&gt;""),0,casesCPPM[[#This Row],[Quantity]])</f>
        <v>1</v>
      </c>
      <c r="AP351" s="27" t="str">
        <f>IF(casesCPPM[[#This Row],[Brand]]="","",IF(casesCPPM[[#This Row],[Brand]]&lt;&gt;"Falcon",casesCPPM[[#This Row],[Brand]],IF(casesCPPM[[#This Row],[Category]]&lt;&gt;"Dctl",casesCPPM[[#This Row],[Brand]]&amp;" - "&amp;casesCPPM[[#This Row],[Category]],casesCPPM[[#This Row],[Brand]]&amp;" - Closer")))</f>
        <v>Von Duprin</v>
      </c>
      <c r="AQ35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5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35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Solenoid Not Pulling / Releasing</v>
      </c>
      <c r="AT351" s="27" t="str">
        <f>TEXT(casesCPPM[[#This Row],[Created On]],"yyyy / mm")</f>
        <v>2026 / 02</v>
      </c>
      <c r="AU351" s="27" t="str">
        <f>casesCPPM[[#This Row],[Interaction Type]]</f>
        <v>Return / Replace / Scrap</v>
      </c>
      <c r="AV35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1" s="27" t="str" cm="1">
        <f t="array" ref="AW351">IF(NOT(ISERROR(FIND("Reader",casesCPPM[[#This Row],[Series4]]))),"Reader",IF(SUMPRODUCT(--ISNUMBER(SEARCH({"card","credential","ibutton"},casesCPPM[[#This Row],[Series4]])))&gt;0,"Card","Unknown"))</f>
        <v>Unknown</v>
      </c>
    </row>
    <row r="352" spans="1:49" hidden="1" x14ac:dyDescent="0.25">
      <c r="A352" s="26">
        <v>46080.519976851901</v>
      </c>
      <c r="B352" s="27" t="s">
        <v>4280</v>
      </c>
      <c r="C352" s="27" t="s">
        <v>87</v>
      </c>
      <c r="D352" s="27" t="s">
        <v>88</v>
      </c>
      <c r="E352" s="27" t="s">
        <v>89</v>
      </c>
      <c r="F352" s="27"/>
      <c r="G352" s="27" t="s">
        <v>90</v>
      </c>
      <c r="H352" s="27" t="s">
        <v>24</v>
      </c>
      <c r="I352" s="27" t="s">
        <v>111</v>
      </c>
      <c r="J352" s="27" t="s">
        <v>600</v>
      </c>
      <c r="K352" s="27" t="s">
        <v>33</v>
      </c>
      <c r="L352" s="27" t="s">
        <v>4281</v>
      </c>
      <c r="M352" s="27" t="s">
        <v>550</v>
      </c>
      <c r="N352" s="28" t="s">
        <v>4282</v>
      </c>
      <c r="O352" s="27" t="s">
        <v>4283</v>
      </c>
      <c r="P352" s="27" t="s">
        <v>4284</v>
      </c>
      <c r="Q352" s="28">
        <v>1</v>
      </c>
      <c r="R352" s="27" t="s">
        <v>24</v>
      </c>
      <c r="S352" s="27" t="s">
        <v>111</v>
      </c>
      <c r="T352" s="27" t="s">
        <v>600</v>
      </c>
      <c r="U352" s="27" t="s">
        <v>33</v>
      </c>
      <c r="V352" s="27">
        <v>7</v>
      </c>
      <c r="W352" s="27" t="s">
        <v>187</v>
      </c>
      <c r="X352" s="27" t="s">
        <v>899</v>
      </c>
      <c r="Y352" s="27"/>
      <c r="Z352" s="27" t="s">
        <v>101</v>
      </c>
      <c r="AA352" s="27"/>
      <c r="AB352" s="27"/>
      <c r="AC352" s="28" t="s">
        <v>4285</v>
      </c>
      <c r="AD352" s="27"/>
      <c r="AE352" s="37"/>
      <c r="AF352" s="37"/>
      <c r="AG352" s="37">
        <v>46071</v>
      </c>
      <c r="AH352" s="27"/>
      <c r="AI352" s="27" t="s">
        <v>104</v>
      </c>
      <c r="AJ352" s="27" t="s">
        <v>105</v>
      </c>
      <c r="AK352" s="27" t="s">
        <v>122</v>
      </c>
      <c r="AL352" s="27" t="s">
        <v>122</v>
      </c>
      <c r="AM352" s="27" t="s">
        <v>108</v>
      </c>
      <c r="AN352" s="37">
        <f>MIN(casesCPPM[[#This Row],[Manufacture Date]:[Installation Date]])</f>
        <v>46071</v>
      </c>
      <c r="AO352" s="27">
        <f>IF(AND((casesCPPM[[#This Row],[Created On]]-casesCPPM[[#This Row],[Oldest Date]])&gt;90,casesCPPM[[#This Row],[Oldest Date]]&lt;&gt;""),0,casesCPPM[[#This Row],[Quantity]])</f>
        <v>7</v>
      </c>
      <c r="AP352" s="27" t="str">
        <f>IF(casesCPPM[[#This Row],[Brand]]="","",IF(casesCPPM[[#This Row],[Brand]]&lt;&gt;"Falcon",casesCPPM[[#This Row],[Brand]],IF(casesCPPM[[#This Row],[Category]]&lt;&gt;"Dctl",casesCPPM[[#This Row],[Brand]]&amp;" - "&amp;casesCPPM[[#This Row],[Category]],casesCPPM[[#This Row],[Brand]]&amp;" - Closer")))</f>
        <v>Zero</v>
      </c>
      <c r="AQ35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35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Dented / Scratches</v>
      </c>
      <c r="AS35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2" s="27" t="str">
        <f>TEXT(casesCPPM[[#This Row],[Created On]],"yyyy / mm")</f>
        <v>2026 / 02</v>
      </c>
      <c r="AU352" s="27" t="str">
        <f>casesCPPM[[#This Row],[Interaction Type]]</f>
        <v>Return / Replace / Scrap</v>
      </c>
      <c r="AV35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2" s="27" t="str" cm="1">
        <f t="array" ref="AW352">IF(NOT(ISERROR(FIND("Reader",casesCPPM[[#This Row],[Series4]]))),"Reader",IF(SUMPRODUCT(--ISNUMBER(SEARCH({"card","credential","ibutton"},casesCPPM[[#This Row],[Series4]])))&gt;0,"Card","Unknown"))</f>
        <v>Unknown</v>
      </c>
    </row>
    <row r="353" spans="1:49" hidden="1" x14ac:dyDescent="0.25">
      <c r="A353" s="26">
        <v>46080.532951388901</v>
      </c>
      <c r="B353" s="27" t="s">
        <v>4291</v>
      </c>
      <c r="C353" s="27" t="s">
        <v>87</v>
      </c>
      <c r="D353" s="27" t="s">
        <v>88</v>
      </c>
      <c r="E353" s="27" t="s">
        <v>285</v>
      </c>
      <c r="F353" s="27"/>
      <c r="G353" s="27"/>
      <c r="H353" s="27" t="s">
        <v>12</v>
      </c>
      <c r="I353" s="27" t="s">
        <v>111</v>
      </c>
      <c r="J353" s="27" t="s">
        <v>350</v>
      </c>
      <c r="K353" s="27" t="s">
        <v>33</v>
      </c>
      <c r="L353" s="27" t="s">
        <v>4292</v>
      </c>
      <c r="M353" s="27" t="s">
        <v>975</v>
      </c>
      <c r="N353" s="28" t="s">
        <v>4293</v>
      </c>
      <c r="O353" s="27" t="s">
        <v>4294</v>
      </c>
      <c r="P353" s="27" t="s">
        <v>4295</v>
      </c>
      <c r="Q353" s="28"/>
      <c r="R353" s="27" t="s">
        <v>12</v>
      </c>
      <c r="S353" s="27" t="s">
        <v>111</v>
      </c>
      <c r="T353" s="27" t="s">
        <v>350</v>
      </c>
      <c r="U353" s="27" t="s">
        <v>33</v>
      </c>
      <c r="V353" s="27"/>
      <c r="W353" s="27" t="s">
        <v>300</v>
      </c>
      <c r="X353" s="27" t="s">
        <v>3827</v>
      </c>
      <c r="Y353" s="27"/>
      <c r="Z353" s="27" t="s">
        <v>296</v>
      </c>
      <c r="AA353" s="27"/>
      <c r="AB353" s="27"/>
      <c r="AC353" s="28"/>
      <c r="AD353" s="27"/>
      <c r="AE353" s="37"/>
      <c r="AF353" s="37"/>
      <c r="AG353" s="37"/>
      <c r="AH353" s="27"/>
      <c r="AI353" s="27" t="s">
        <v>4296</v>
      </c>
      <c r="AJ353" s="27" t="s">
        <v>105</v>
      </c>
      <c r="AK353" s="27" t="s">
        <v>122</v>
      </c>
      <c r="AL353" s="27" t="s">
        <v>122</v>
      </c>
      <c r="AM353" s="27" t="s">
        <v>108</v>
      </c>
      <c r="AN353" s="37">
        <f>MIN(casesCPPM[[#This Row],[Manufacture Date]:[Installation Date]])</f>
        <v>0</v>
      </c>
      <c r="AO353" s="27">
        <f>IF(AND((casesCPPM[[#This Row],[Created On]]-casesCPPM[[#This Row],[Oldest Date]])&gt;90,casesCPPM[[#This Row],[Oldest Date]]&lt;&gt;""),0,casesCPPM[[#This Row],[Quantity]])</f>
        <v>0</v>
      </c>
      <c r="AP353" s="27" t="str">
        <f>IF(casesCPPM[[#This Row],[Brand]]="","",IF(casesCPPM[[#This Row],[Brand]]&lt;&gt;"Falcon",casesCPPM[[#This Row],[Brand]],IF(casesCPPM[[#This Row],[Category]]&lt;&gt;"Dctl",casesCPPM[[#This Row],[Brand]]&amp;" - "&amp;casesCPPM[[#This Row],[Category]],casesCPPM[[#This Row],[Brand]]&amp;" - Closer")))</f>
        <v>Ives / Gj Commercial</v>
      </c>
      <c r="AQ35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5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5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3" s="27" t="str">
        <f>TEXT(casesCPPM[[#This Row],[Created On]],"yyyy / mm")</f>
        <v>2026 / 02</v>
      </c>
      <c r="AU353" s="27" t="str">
        <f>casesCPPM[[#This Row],[Interaction Type]]</f>
        <v>Return / Replace / Scrap</v>
      </c>
      <c r="AV35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3" s="27" t="str" cm="1">
        <f t="array" ref="AW353">IF(NOT(ISERROR(FIND("Reader",casesCPPM[[#This Row],[Series4]]))),"Reader",IF(SUMPRODUCT(--ISNUMBER(SEARCH({"card","credential","ibutton"},casesCPPM[[#This Row],[Series4]])))&gt;0,"Card","Unknown"))</f>
        <v>Unknown</v>
      </c>
    </row>
    <row r="354" spans="1:49" hidden="1" x14ac:dyDescent="0.25">
      <c r="A354" s="26">
        <v>46080.6495601852</v>
      </c>
      <c r="B354" s="27" t="s">
        <v>4308</v>
      </c>
      <c r="C354" s="27" t="s">
        <v>87</v>
      </c>
      <c r="D354" s="27" t="s">
        <v>88</v>
      </c>
      <c r="E354" s="27" t="s">
        <v>110</v>
      </c>
      <c r="F354" s="27"/>
      <c r="G354" s="27"/>
      <c r="H354" s="27" t="s">
        <v>22</v>
      </c>
      <c r="I354" s="27" t="s">
        <v>124</v>
      </c>
      <c r="J354" s="27" t="s">
        <v>1828</v>
      </c>
      <c r="K354" s="27" t="s">
        <v>30</v>
      </c>
      <c r="L354" s="27" t="s">
        <v>4309</v>
      </c>
      <c r="M354" s="27" t="s">
        <v>4310</v>
      </c>
      <c r="N354" s="28" t="s">
        <v>4311</v>
      </c>
      <c r="O354" s="27" t="s">
        <v>4312</v>
      </c>
      <c r="P354" s="27" t="s">
        <v>4313</v>
      </c>
      <c r="Q354" s="28"/>
      <c r="R354" s="27" t="s">
        <v>22</v>
      </c>
      <c r="S354" s="27" t="s">
        <v>124</v>
      </c>
      <c r="T354" s="27" t="s">
        <v>1828</v>
      </c>
      <c r="U354" s="27" t="s">
        <v>30</v>
      </c>
      <c r="V354" s="27">
        <v>2</v>
      </c>
      <c r="W354" s="27" t="s">
        <v>811</v>
      </c>
      <c r="X354" s="27" t="s">
        <v>812</v>
      </c>
      <c r="Y354" s="27"/>
      <c r="Z354" s="27" t="s">
        <v>101</v>
      </c>
      <c r="AA354" s="27"/>
      <c r="AB354" s="27"/>
      <c r="AC354" s="28"/>
      <c r="AD354" s="27"/>
      <c r="AE354" s="37"/>
      <c r="AF354" s="37"/>
      <c r="AG354" s="37">
        <v>46080</v>
      </c>
      <c r="AH354" s="27"/>
      <c r="AI354" s="27" t="s">
        <v>204</v>
      </c>
      <c r="AJ354" s="27" t="s">
        <v>134</v>
      </c>
      <c r="AK354" s="27" t="s">
        <v>1025</v>
      </c>
      <c r="AL354" s="27" t="s">
        <v>1025</v>
      </c>
      <c r="AM354" s="27" t="s">
        <v>108</v>
      </c>
      <c r="AN354" s="37">
        <f>MIN(casesCPPM[[#This Row],[Manufacture Date]:[Installation Date]])</f>
        <v>46080</v>
      </c>
      <c r="AO354" s="27">
        <f>IF(AND((casesCPPM[[#This Row],[Created On]]-casesCPPM[[#This Row],[Oldest Date]])&gt;90,casesCPPM[[#This Row],[Oldest Date]]&lt;&gt;""),0,casesCPPM[[#This Row],[Quantity]])</f>
        <v>2</v>
      </c>
      <c r="AP354" s="27" t="str">
        <f>IF(casesCPPM[[#This Row],[Brand]]="","",IF(casesCPPM[[#This Row],[Brand]]&lt;&gt;"Falcon",casesCPPM[[#This Row],[Brand]],IF(casesCPPM[[#This Row],[Category]]&lt;&gt;"Dctl",casesCPPM[[#This Row],[Brand]]&amp;" - "&amp;casesCPPM[[#This Row],[Category]],casesCPPM[[#This Row],[Brand]]&amp;" - Closer")))</f>
        <v>Steelcraft</v>
      </c>
      <c r="AQ35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5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35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4" s="27" t="str">
        <f>TEXT(casesCPPM[[#This Row],[Created On]],"yyyy / mm")</f>
        <v>2026 / 02</v>
      </c>
      <c r="AU354" s="27" t="str">
        <f>casesCPPM[[#This Row],[Interaction Type]]</f>
        <v>Return / Replace / Scrap</v>
      </c>
      <c r="AV35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4" s="27" t="str" cm="1">
        <f t="array" ref="AW354">IF(NOT(ISERROR(FIND("Reader",casesCPPM[[#This Row],[Series4]]))),"Reader",IF(SUMPRODUCT(--ISNUMBER(SEARCH({"card","credential","ibutton"},casesCPPM[[#This Row],[Series4]])))&gt;0,"Card","Unknown"))</f>
        <v>Unknown</v>
      </c>
    </row>
    <row r="355" spans="1:49" hidden="1" x14ac:dyDescent="0.25">
      <c r="A355" s="26">
        <v>46076.465057870402</v>
      </c>
      <c r="B355" s="27" t="s">
        <v>4314</v>
      </c>
      <c r="C355" s="27" t="s">
        <v>87</v>
      </c>
      <c r="D355" s="27" t="s">
        <v>88</v>
      </c>
      <c r="E355" s="27" t="s">
        <v>89</v>
      </c>
      <c r="F355" s="27"/>
      <c r="G355" s="27" t="s">
        <v>90</v>
      </c>
      <c r="H355" s="27" t="s">
        <v>17</v>
      </c>
      <c r="I355" s="27" t="s">
        <v>148</v>
      </c>
      <c r="J355" s="27" t="s">
        <v>161</v>
      </c>
      <c r="K355" s="27" t="s">
        <v>35</v>
      </c>
      <c r="L355" s="27" t="s">
        <v>4315</v>
      </c>
      <c r="M355" s="27" t="s">
        <v>4316</v>
      </c>
      <c r="N355" s="28" t="s">
        <v>4317</v>
      </c>
      <c r="O355" s="27" t="s">
        <v>4318</v>
      </c>
      <c r="P355" s="27" t="s">
        <v>4319</v>
      </c>
      <c r="Q355" s="28"/>
      <c r="R355" s="27"/>
      <c r="S355" s="27"/>
      <c r="T355" s="27"/>
      <c r="U355" s="27"/>
      <c r="V355" s="27">
        <v>1</v>
      </c>
      <c r="W355" s="27" t="s">
        <v>378</v>
      </c>
      <c r="X355" s="27" t="s">
        <v>379</v>
      </c>
      <c r="Y355" s="27"/>
      <c r="Z355" s="27" t="s">
        <v>285</v>
      </c>
      <c r="AA355" s="27"/>
      <c r="AB355" s="27" t="s">
        <v>4320</v>
      </c>
      <c r="AC355" s="28"/>
      <c r="AD355" s="27"/>
      <c r="AE355" s="37"/>
      <c r="AF355" s="37">
        <v>45844.833333333299</v>
      </c>
      <c r="AG355" s="37"/>
      <c r="AH355" s="27"/>
      <c r="AI355" s="27"/>
      <c r="AJ355" s="27" t="s">
        <v>105</v>
      </c>
      <c r="AK355" s="27" t="s">
        <v>106</v>
      </c>
      <c r="AL355" s="27" t="s">
        <v>578</v>
      </c>
      <c r="AM355" s="27" t="s">
        <v>108</v>
      </c>
      <c r="AN355" s="37">
        <f>MIN(casesCPPM[[#This Row],[Manufacture Date]:[Installation Date]])</f>
        <v>45844.833333333299</v>
      </c>
      <c r="AO355" s="27">
        <f>IF(AND((casesCPPM[[#This Row],[Created On]]-casesCPPM[[#This Row],[Oldest Date]])&gt;90,casesCPPM[[#This Row],[Oldest Date]]&lt;&gt;""),0,casesCPPM[[#This Row],[Quantity]])</f>
        <v>0</v>
      </c>
      <c r="AP355" s="27" t="str">
        <f>IF(casesCPPM[[#This Row],[Brand]]="","",IF(casesCPPM[[#This Row],[Brand]]&lt;&gt;"Falcon",casesCPPM[[#This Row],[Brand]],IF(casesCPPM[[#This Row],[Category]]&lt;&gt;"Dctl",casesCPPM[[#This Row],[Brand]]&amp;" - "&amp;casesCPPM[[#This Row],[Category]],casesCPPM[[#This Row],[Brand]]&amp;" - Closer")))</f>
        <v>Schlage Commercial</v>
      </c>
      <c r="AQ35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5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5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5" s="27" t="str">
        <f>TEXT(casesCPPM[[#This Row],[Created On]],"yyyy / mm")</f>
        <v>2026 / 02</v>
      </c>
      <c r="AU355" s="27" t="str">
        <f>casesCPPM[[#This Row],[Interaction Type]]</f>
        <v>Return / Replace / Scrap</v>
      </c>
      <c r="AV35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5" s="27" t="str" cm="1">
        <f t="array" ref="AW355">IF(NOT(ISERROR(FIND("Reader",casesCPPM[[#This Row],[Series4]]))),"Reader",IF(SUMPRODUCT(--ISNUMBER(SEARCH({"card","credential","ibutton"},casesCPPM[[#This Row],[Series4]])))&gt;0,"Card","Unknown"))</f>
        <v>Unknown</v>
      </c>
    </row>
    <row r="356" spans="1:49" hidden="1" x14ac:dyDescent="0.25">
      <c r="A356" s="26">
        <v>46076.491249999999</v>
      </c>
      <c r="B356" s="27" t="s">
        <v>4335</v>
      </c>
      <c r="C356" s="27" t="s">
        <v>87</v>
      </c>
      <c r="D356" s="27" t="s">
        <v>88</v>
      </c>
      <c r="E356" s="27" t="s">
        <v>110</v>
      </c>
      <c r="F356" s="27"/>
      <c r="G356" s="27"/>
      <c r="H356" s="27" t="s">
        <v>12</v>
      </c>
      <c r="I356" s="27" t="s">
        <v>111</v>
      </c>
      <c r="J356" s="27" t="s">
        <v>477</v>
      </c>
      <c r="K356" s="27" t="s">
        <v>33</v>
      </c>
      <c r="L356" s="27" t="s">
        <v>4336</v>
      </c>
      <c r="M356" s="27" t="s">
        <v>151</v>
      </c>
      <c r="N356" s="28" t="s">
        <v>4337</v>
      </c>
      <c r="O356" s="27" t="s">
        <v>4338</v>
      </c>
      <c r="P356" s="27" t="s">
        <v>4339</v>
      </c>
      <c r="Q356" s="28">
        <v>17</v>
      </c>
      <c r="R356" s="27" t="s">
        <v>12</v>
      </c>
      <c r="S356" s="27" t="s">
        <v>111</v>
      </c>
      <c r="T356" s="27" t="s">
        <v>477</v>
      </c>
      <c r="U356" s="27" t="s">
        <v>33</v>
      </c>
      <c r="V356" s="27">
        <v>2</v>
      </c>
      <c r="W356" s="27" t="s">
        <v>155</v>
      </c>
      <c r="X356" s="27" t="s">
        <v>156</v>
      </c>
      <c r="Y356" s="27"/>
      <c r="Z356" s="27" t="s">
        <v>101</v>
      </c>
      <c r="AA356" s="27"/>
      <c r="AB356" s="27" t="s">
        <v>4340</v>
      </c>
      <c r="AC356" s="28"/>
      <c r="AD356" s="27"/>
      <c r="AE356" s="37"/>
      <c r="AF356" s="37">
        <v>46065.791666666701</v>
      </c>
      <c r="AG356" s="37"/>
      <c r="AH356" s="27"/>
      <c r="AI356" s="27" t="s">
        <v>178</v>
      </c>
      <c r="AJ356" s="27" t="s">
        <v>105</v>
      </c>
      <c r="AK356" s="27" t="s">
        <v>2449</v>
      </c>
      <c r="AL356" s="27" t="s">
        <v>2449</v>
      </c>
      <c r="AM356" s="27" t="s">
        <v>159</v>
      </c>
      <c r="AN356" s="37">
        <f>MIN(casesCPPM[[#This Row],[Manufacture Date]:[Installation Date]])</f>
        <v>46065.791666666701</v>
      </c>
      <c r="AO356" s="27">
        <f>IF(AND((casesCPPM[[#This Row],[Created On]]-casesCPPM[[#This Row],[Oldest Date]])&gt;90,casesCPPM[[#This Row],[Oldest Date]]&lt;&gt;""),0,casesCPPM[[#This Row],[Quantity]])</f>
        <v>2</v>
      </c>
      <c r="AP356" s="27" t="str">
        <f>IF(casesCPPM[[#This Row],[Brand]]="","",IF(casesCPPM[[#This Row],[Brand]]&lt;&gt;"Falcon",casesCPPM[[#This Row],[Brand]],IF(casesCPPM[[#This Row],[Category]]&lt;&gt;"Dctl",casesCPPM[[#This Row],[Brand]]&amp;" - "&amp;casesCPPM[[#This Row],[Category]],casesCPPM[[#This Row],[Brand]]&amp;" - Closer")))</f>
        <v>Ives / Gj Commercial</v>
      </c>
      <c r="AQ35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5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35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6" s="27" t="str">
        <f>TEXT(casesCPPM[[#This Row],[Created On]],"yyyy / mm")</f>
        <v>2026 / 02</v>
      </c>
      <c r="AU356" s="27" t="str">
        <f>casesCPPM[[#This Row],[Interaction Type]]</f>
        <v>Return / Replace / Scrap</v>
      </c>
      <c r="AV35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6" s="27" t="str" cm="1">
        <f t="array" ref="AW356">IF(NOT(ISERROR(FIND("Reader",casesCPPM[[#This Row],[Series4]]))),"Reader",IF(SUMPRODUCT(--ISNUMBER(SEARCH({"card","credential","ibutton"},casesCPPM[[#This Row],[Series4]])))&gt;0,"Card","Unknown"))</f>
        <v>Unknown</v>
      </c>
    </row>
    <row r="357" spans="1:49" hidden="1" x14ac:dyDescent="0.25">
      <c r="A357" s="26">
        <v>46076.589756944399</v>
      </c>
      <c r="B357" s="27" t="s">
        <v>4341</v>
      </c>
      <c r="C357" s="27" t="s">
        <v>87</v>
      </c>
      <c r="D357" s="27" t="s">
        <v>88</v>
      </c>
      <c r="E357" s="27" t="s">
        <v>110</v>
      </c>
      <c r="F357" s="27"/>
      <c r="G357" s="27"/>
      <c r="H357" s="27" t="s">
        <v>17</v>
      </c>
      <c r="I357" s="27" t="s">
        <v>148</v>
      </c>
      <c r="J357" s="27" t="s">
        <v>800</v>
      </c>
      <c r="K357" s="27" t="s">
        <v>35</v>
      </c>
      <c r="L357" s="27" t="s">
        <v>4342</v>
      </c>
      <c r="M357" s="27" t="s">
        <v>127</v>
      </c>
      <c r="N357" s="28" t="s">
        <v>4343</v>
      </c>
      <c r="O357" s="27" t="s">
        <v>4344</v>
      </c>
      <c r="P357" s="27" t="s">
        <v>4345</v>
      </c>
      <c r="Q357" s="28">
        <v>29</v>
      </c>
      <c r="R357" s="27" t="s">
        <v>17</v>
      </c>
      <c r="S357" s="27" t="s">
        <v>148</v>
      </c>
      <c r="T357" s="27" t="s">
        <v>800</v>
      </c>
      <c r="U357" s="27" t="s">
        <v>35</v>
      </c>
      <c r="V357" s="27">
        <v>3</v>
      </c>
      <c r="W357" s="27" t="s">
        <v>119</v>
      </c>
      <c r="X357" s="27" t="s">
        <v>570</v>
      </c>
      <c r="Y357" s="27"/>
      <c r="Z357" s="27" t="s">
        <v>101</v>
      </c>
      <c r="AA357" s="27"/>
      <c r="AB357" s="27" t="s">
        <v>4346</v>
      </c>
      <c r="AC357" s="28"/>
      <c r="AD357" s="27"/>
      <c r="AE357" s="37"/>
      <c r="AF357" s="37">
        <v>46068.791666666701</v>
      </c>
      <c r="AG357" s="37"/>
      <c r="AH357" s="27"/>
      <c r="AI357" s="27" t="s">
        <v>104</v>
      </c>
      <c r="AJ357" s="27" t="s">
        <v>105</v>
      </c>
      <c r="AK357" s="27" t="s">
        <v>106</v>
      </c>
      <c r="AL357" s="27" t="s">
        <v>408</v>
      </c>
      <c r="AM357" s="27" t="s">
        <v>108</v>
      </c>
      <c r="AN357" s="37">
        <f>MIN(casesCPPM[[#This Row],[Manufacture Date]:[Installation Date]])</f>
        <v>46068.791666666701</v>
      </c>
      <c r="AO357" s="27">
        <f>IF(AND((casesCPPM[[#This Row],[Created On]]-casesCPPM[[#This Row],[Oldest Date]])&gt;90,casesCPPM[[#This Row],[Oldest Date]]&lt;&gt;""),0,casesCPPM[[#This Row],[Quantity]])</f>
        <v>3</v>
      </c>
      <c r="AP357" s="27" t="str">
        <f>IF(casesCPPM[[#This Row],[Brand]]="","",IF(casesCPPM[[#This Row],[Brand]]&lt;&gt;"Falcon",casesCPPM[[#This Row],[Brand]],IF(casesCPPM[[#This Row],[Category]]&lt;&gt;"Dctl",casesCPPM[[#This Row],[Brand]]&amp;" - "&amp;casesCPPM[[#This Row],[Category]],casesCPPM[[#This Row],[Brand]]&amp;" - Closer")))</f>
        <v>Schlage Commercial</v>
      </c>
      <c r="AQ35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5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5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7" s="27" t="str">
        <f>TEXT(casesCPPM[[#This Row],[Created On]],"yyyy / mm")</f>
        <v>2026 / 02</v>
      </c>
      <c r="AU357" s="27" t="str">
        <f>casesCPPM[[#This Row],[Interaction Type]]</f>
        <v>Return / Replace / Scrap</v>
      </c>
      <c r="AV35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7" s="27" t="str" cm="1">
        <f t="array" ref="AW357">IF(NOT(ISERROR(FIND("Reader",casesCPPM[[#This Row],[Series4]]))),"Reader",IF(SUMPRODUCT(--ISNUMBER(SEARCH({"card","credential","ibutton"},casesCPPM[[#This Row],[Series4]])))&gt;0,"Card","Unknown"))</f>
        <v>Unknown</v>
      </c>
    </row>
    <row r="358" spans="1:49" hidden="1" x14ac:dyDescent="0.25">
      <c r="A358" s="26">
        <v>46078.603715277801</v>
      </c>
      <c r="B358" s="27" t="s">
        <v>4366</v>
      </c>
      <c r="C358" s="27" t="s">
        <v>87</v>
      </c>
      <c r="D358" s="27" t="s">
        <v>88</v>
      </c>
      <c r="E358" s="27" t="s">
        <v>89</v>
      </c>
      <c r="F358" s="27"/>
      <c r="G358" s="27" t="s">
        <v>90</v>
      </c>
      <c r="H358" s="27" t="s">
        <v>21</v>
      </c>
      <c r="I358" s="27" t="s">
        <v>272</v>
      </c>
      <c r="J358" s="27" t="s">
        <v>4367</v>
      </c>
      <c r="K358" s="27" t="s">
        <v>32</v>
      </c>
      <c r="L358" s="27" t="s">
        <v>4368</v>
      </c>
      <c r="M358" s="27" t="s">
        <v>4369</v>
      </c>
      <c r="N358" s="28" t="s">
        <v>4370</v>
      </c>
      <c r="O358" s="27" t="s">
        <v>4371</v>
      </c>
      <c r="P358" s="27" t="s">
        <v>4372</v>
      </c>
      <c r="Q358" s="28">
        <v>1</v>
      </c>
      <c r="R358" s="27" t="s">
        <v>21</v>
      </c>
      <c r="S358" s="27" t="s">
        <v>272</v>
      </c>
      <c r="T358" s="27" t="s">
        <v>4367</v>
      </c>
      <c r="U358" s="27" t="s">
        <v>32</v>
      </c>
      <c r="V358" s="27">
        <v>1</v>
      </c>
      <c r="W358" s="27" t="s">
        <v>378</v>
      </c>
      <c r="X358" s="27" t="s">
        <v>379</v>
      </c>
      <c r="Y358" s="27"/>
      <c r="Z358" s="27" t="s">
        <v>285</v>
      </c>
      <c r="AA358" s="27"/>
      <c r="AB358" s="27" t="s">
        <v>4373</v>
      </c>
      <c r="AC358" s="28" t="s">
        <v>3983</v>
      </c>
      <c r="AD358" s="27"/>
      <c r="AE358" s="37"/>
      <c r="AF358" s="37">
        <v>46056.791666666701</v>
      </c>
      <c r="AG358" s="37"/>
      <c r="AH358" s="27"/>
      <c r="AI358" s="27" t="s">
        <v>104</v>
      </c>
      <c r="AJ358" s="27" t="s">
        <v>105</v>
      </c>
      <c r="AK358" s="27" t="s">
        <v>106</v>
      </c>
      <c r="AL358" s="27" t="s">
        <v>803</v>
      </c>
      <c r="AM358" s="27" t="s">
        <v>108</v>
      </c>
      <c r="AN358" s="37">
        <f>MIN(casesCPPM[[#This Row],[Manufacture Date]:[Installation Date]])</f>
        <v>46056.791666666701</v>
      </c>
      <c r="AO358" s="27">
        <f>IF(AND((casesCPPM[[#This Row],[Created On]]-casesCPPM[[#This Row],[Oldest Date]])&gt;90,casesCPPM[[#This Row],[Oldest Date]]&lt;&gt;""),0,casesCPPM[[#This Row],[Quantity]])</f>
        <v>1</v>
      </c>
      <c r="AP358" s="27" t="str">
        <f>IF(casesCPPM[[#This Row],[Brand]]="","",IF(casesCPPM[[#This Row],[Brand]]&lt;&gt;"Falcon",casesCPPM[[#This Row],[Brand]],IF(casesCPPM[[#This Row],[Category]]&lt;&gt;"Dctl",casesCPPM[[#This Row],[Brand]]&amp;" - "&amp;casesCPPM[[#This Row],[Category]],casesCPPM[[#This Row],[Brand]]&amp;" - Closer")))</f>
        <v>Schlage System Components</v>
      </c>
      <c r="AQ35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5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5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8" s="27" t="str">
        <f>TEXT(casesCPPM[[#This Row],[Created On]],"yyyy / mm")</f>
        <v>2026 / 02</v>
      </c>
      <c r="AU358" s="27" t="str">
        <f>casesCPPM[[#This Row],[Interaction Type]]</f>
        <v>Return / Replace / Scrap</v>
      </c>
      <c r="AV35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8" s="27" t="str" cm="1">
        <f t="array" ref="AW358">IF(NOT(ISERROR(FIND("Reader",casesCPPM[[#This Row],[Series4]]))),"Reader",IF(SUMPRODUCT(--ISNUMBER(SEARCH({"card","credential","ibutton"},casesCPPM[[#This Row],[Series4]])))&gt;0,"Card","Unknown"))</f>
        <v>Unknown</v>
      </c>
    </row>
    <row r="359" spans="1:49" hidden="1" x14ac:dyDescent="0.25">
      <c r="A359" s="26">
        <v>46079.388715277797</v>
      </c>
      <c r="B359" s="27" t="s">
        <v>4388</v>
      </c>
      <c r="C359" s="27" t="s">
        <v>87</v>
      </c>
      <c r="D359" s="27" t="s">
        <v>88</v>
      </c>
      <c r="E359" s="27" t="s">
        <v>285</v>
      </c>
      <c r="F359" s="27"/>
      <c r="G359" s="27"/>
      <c r="H359" s="27" t="s">
        <v>14</v>
      </c>
      <c r="I359" s="27" t="s">
        <v>182</v>
      </c>
      <c r="J359" s="27" t="s">
        <v>1402</v>
      </c>
      <c r="K359" s="27" t="s">
        <v>34</v>
      </c>
      <c r="L359" s="27" t="s">
        <v>4389</v>
      </c>
      <c r="M359" s="27" t="s">
        <v>4390</v>
      </c>
      <c r="N359" s="28" t="s">
        <v>4391</v>
      </c>
      <c r="O359" s="27" t="s">
        <v>4392</v>
      </c>
      <c r="P359" s="27" t="s">
        <v>4391</v>
      </c>
      <c r="Q359" s="28">
        <v>4</v>
      </c>
      <c r="R359" s="27" t="s">
        <v>14</v>
      </c>
      <c r="S359" s="27" t="s">
        <v>182</v>
      </c>
      <c r="T359" s="27" t="s">
        <v>1402</v>
      </c>
      <c r="U359" s="27" t="s">
        <v>34</v>
      </c>
      <c r="V359" s="27">
        <v>1</v>
      </c>
      <c r="W359" s="27" t="s">
        <v>4393</v>
      </c>
      <c r="X359" s="27" t="s">
        <v>4394</v>
      </c>
      <c r="Y359" s="27"/>
      <c r="Z359" s="27" t="s">
        <v>285</v>
      </c>
      <c r="AA359" s="27"/>
      <c r="AB359" s="27" t="s">
        <v>4395</v>
      </c>
      <c r="AC359" s="28"/>
      <c r="AD359" s="27"/>
      <c r="AE359" s="37"/>
      <c r="AF359" s="37">
        <v>46052.791666666701</v>
      </c>
      <c r="AG359" s="37"/>
      <c r="AH359" s="27"/>
      <c r="AI359" s="27" t="s">
        <v>104</v>
      </c>
      <c r="AJ359" s="27" t="s">
        <v>105</v>
      </c>
      <c r="AK359" s="27" t="s">
        <v>106</v>
      </c>
      <c r="AL359" s="27" t="s">
        <v>695</v>
      </c>
      <c r="AM359" s="27" t="s">
        <v>108</v>
      </c>
      <c r="AN359" s="37">
        <f>MIN(casesCPPM[[#This Row],[Manufacture Date]:[Installation Date]])</f>
        <v>46052.791666666701</v>
      </c>
      <c r="AO359" s="27">
        <f>IF(AND((casesCPPM[[#This Row],[Created On]]-casesCPPM[[#This Row],[Oldest Date]])&gt;90,casesCPPM[[#This Row],[Oldest Date]]&lt;&gt;""),0,casesCPPM[[#This Row],[Quantity]])</f>
        <v>1</v>
      </c>
      <c r="AP359" s="27" t="str">
        <f>IF(casesCPPM[[#This Row],[Brand]]="","",IF(casesCPPM[[#This Row],[Brand]]&lt;&gt;"Falcon",casesCPPM[[#This Row],[Brand]],IF(casesCPPM[[#This Row],[Category]]&lt;&gt;"Dctl",casesCPPM[[#This Row],[Brand]]&amp;" - "&amp;casesCPPM[[#This Row],[Category]],casesCPPM[[#This Row],[Brand]]&amp;" - Closer")))</f>
        <v>Lcn</v>
      </c>
      <c r="AQ35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Label / BOL / Packing Slip</v>
      </c>
      <c r="AR35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Label / BOL / Packing Slip</v>
      </c>
      <c r="AS35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9" s="27" t="str">
        <f>TEXT(casesCPPM[[#This Row],[Created On]],"yyyy / mm")</f>
        <v>2026 / 02</v>
      </c>
      <c r="AU359" s="27" t="str">
        <f>casesCPPM[[#This Row],[Interaction Type]]</f>
        <v>Return / Replace / Scrap</v>
      </c>
      <c r="AV35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9" s="27" t="str" cm="1">
        <f t="array" ref="AW359">IF(NOT(ISERROR(FIND("Reader",casesCPPM[[#This Row],[Series4]]))),"Reader",IF(SUMPRODUCT(--ISNUMBER(SEARCH({"card","credential","ibutton"},casesCPPM[[#This Row],[Series4]])))&gt;0,"Card","Unknown"))</f>
        <v>Unknown</v>
      </c>
    </row>
    <row r="360" spans="1:49" hidden="1" x14ac:dyDescent="0.25">
      <c r="A360" s="26">
        <v>46078.689826388902</v>
      </c>
      <c r="B360" s="27" t="s">
        <v>4411</v>
      </c>
      <c r="C360" s="27" t="s">
        <v>87</v>
      </c>
      <c r="D360" s="27" t="s">
        <v>88</v>
      </c>
      <c r="E360" s="27" t="s">
        <v>89</v>
      </c>
      <c r="F360" s="27"/>
      <c r="G360" s="27" t="s">
        <v>168</v>
      </c>
      <c r="H360" s="27" t="s">
        <v>17</v>
      </c>
      <c r="I360" s="27" t="s">
        <v>148</v>
      </c>
      <c r="J360" s="27" t="s">
        <v>149</v>
      </c>
      <c r="K360" s="27" t="s">
        <v>35</v>
      </c>
      <c r="L360" s="27" t="s">
        <v>4412</v>
      </c>
      <c r="M360" s="27" t="s">
        <v>4413</v>
      </c>
      <c r="N360" s="28" t="s">
        <v>4414</v>
      </c>
      <c r="O360" s="27" t="s">
        <v>4415</v>
      </c>
      <c r="P360" s="27" t="s">
        <v>4416</v>
      </c>
      <c r="Q360" s="28">
        <v>1</v>
      </c>
      <c r="R360" s="27" t="s">
        <v>17</v>
      </c>
      <c r="S360" s="27" t="s">
        <v>148</v>
      </c>
      <c r="T360" s="27" t="s">
        <v>149</v>
      </c>
      <c r="U360" s="27" t="s">
        <v>35</v>
      </c>
      <c r="V360" s="27">
        <v>2</v>
      </c>
      <c r="W360" s="27" t="s">
        <v>98</v>
      </c>
      <c r="X360" s="27" t="s">
        <v>317</v>
      </c>
      <c r="Y360" s="27"/>
      <c r="Z360" s="27" t="s">
        <v>101</v>
      </c>
      <c r="AA360" s="27"/>
      <c r="AB360" s="27" t="s">
        <v>4417</v>
      </c>
      <c r="AC360" s="28" t="s">
        <v>4418</v>
      </c>
      <c r="AD360" s="27" t="s">
        <v>1930</v>
      </c>
      <c r="AE360" s="37"/>
      <c r="AF360" s="37">
        <v>45517.833333333299</v>
      </c>
      <c r="AG360" s="37"/>
      <c r="AH360" s="27"/>
      <c r="AI360" s="27" t="s">
        <v>178</v>
      </c>
      <c r="AJ360" s="27" t="s">
        <v>134</v>
      </c>
      <c r="AK360" s="27" t="s">
        <v>1931</v>
      </c>
      <c r="AL360" s="27" t="s">
        <v>180</v>
      </c>
      <c r="AM360" s="27" t="s">
        <v>108</v>
      </c>
      <c r="AN360" s="37">
        <f>MIN(casesCPPM[[#This Row],[Manufacture Date]:[Installation Date]])</f>
        <v>45517.833333333299</v>
      </c>
      <c r="AO360" s="27">
        <f>IF(AND((casesCPPM[[#This Row],[Created On]]-casesCPPM[[#This Row],[Oldest Date]])&gt;90,casesCPPM[[#This Row],[Oldest Date]]&lt;&gt;""),0,casesCPPM[[#This Row],[Quantity]])</f>
        <v>0</v>
      </c>
      <c r="AP360" s="27" t="str">
        <f>IF(casesCPPM[[#This Row],[Brand]]="","",IF(casesCPPM[[#This Row],[Brand]]&lt;&gt;"Falcon",casesCPPM[[#This Row],[Brand]],IF(casesCPPM[[#This Row],[Category]]&lt;&gt;"Dctl",casesCPPM[[#This Row],[Brand]]&amp;" - "&amp;casesCPPM[[#This Row],[Category]],casesCPPM[[#This Row],[Brand]]&amp;" - Closer")))</f>
        <v>Schlage Commercial</v>
      </c>
      <c r="AQ36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6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6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0" s="27" t="str">
        <f>TEXT(casesCPPM[[#This Row],[Created On]],"yyyy / mm")</f>
        <v>2026 / 02</v>
      </c>
      <c r="AU360" s="27" t="str">
        <f>casesCPPM[[#This Row],[Interaction Type]]</f>
        <v>Return / Replace / Scrap</v>
      </c>
      <c r="AV36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0" s="27" t="str" cm="1">
        <f t="array" ref="AW360">IF(NOT(ISERROR(FIND("Reader",casesCPPM[[#This Row],[Series4]]))),"Reader",IF(SUMPRODUCT(--ISNUMBER(SEARCH({"card","credential","ibutton"},casesCPPM[[#This Row],[Series4]])))&gt;0,"Card","Unknown"))</f>
        <v>Unknown</v>
      </c>
    </row>
    <row r="361" spans="1:49" hidden="1" x14ac:dyDescent="0.25">
      <c r="A361" s="26">
        <v>46076.456273148098</v>
      </c>
      <c r="B361" s="27" t="s">
        <v>4426</v>
      </c>
      <c r="C361" s="27" t="s">
        <v>87</v>
      </c>
      <c r="D361" s="27" t="s">
        <v>88</v>
      </c>
      <c r="E361" s="27" t="s">
        <v>89</v>
      </c>
      <c r="F361" s="27"/>
      <c r="G361" s="27" t="s">
        <v>168</v>
      </c>
      <c r="H361" s="27" t="s">
        <v>17</v>
      </c>
      <c r="I361" s="27" t="s">
        <v>148</v>
      </c>
      <c r="J361" s="27" t="s">
        <v>169</v>
      </c>
      <c r="K361" s="27" t="s">
        <v>31</v>
      </c>
      <c r="L361" s="27" t="s">
        <v>4427</v>
      </c>
      <c r="M361" s="27" t="s">
        <v>401</v>
      </c>
      <c r="N361" s="28" t="s">
        <v>4428</v>
      </c>
      <c r="O361" s="27" t="s">
        <v>4429</v>
      </c>
      <c r="P361" s="27" t="s">
        <v>4430</v>
      </c>
      <c r="Q361" s="28">
        <v>1</v>
      </c>
      <c r="R361" s="27" t="s">
        <v>17</v>
      </c>
      <c r="S361" s="27" t="s">
        <v>148</v>
      </c>
      <c r="T361" s="27" t="s">
        <v>169</v>
      </c>
      <c r="U361" s="27" t="s">
        <v>31</v>
      </c>
      <c r="V361" s="27">
        <v>1</v>
      </c>
      <c r="W361" s="27" t="s">
        <v>98</v>
      </c>
      <c r="X361" s="27" t="s">
        <v>317</v>
      </c>
      <c r="Y361" s="27"/>
      <c r="Z361" s="27" t="s">
        <v>101</v>
      </c>
      <c r="AA361" s="27"/>
      <c r="AB361" s="27" t="s">
        <v>4431</v>
      </c>
      <c r="AC361" s="28" t="s">
        <v>1072</v>
      </c>
      <c r="AD361" s="27"/>
      <c r="AE361" s="37"/>
      <c r="AF361" s="37">
        <v>45235.791666666701</v>
      </c>
      <c r="AG361" s="37"/>
      <c r="AH361" s="27"/>
      <c r="AI361" s="27" t="s">
        <v>104</v>
      </c>
      <c r="AJ361" s="27" t="s">
        <v>105</v>
      </c>
      <c r="AK361" s="27" t="s">
        <v>2226</v>
      </c>
      <c r="AL361" s="27" t="s">
        <v>578</v>
      </c>
      <c r="AM361" s="27" t="s">
        <v>108</v>
      </c>
      <c r="AN361" s="37">
        <f>MIN(casesCPPM[[#This Row],[Manufacture Date]:[Installation Date]])</f>
        <v>45235.791666666701</v>
      </c>
      <c r="AO361" s="27">
        <f>IF(AND((casesCPPM[[#This Row],[Created On]]-casesCPPM[[#This Row],[Oldest Date]])&gt;90,casesCPPM[[#This Row],[Oldest Date]]&lt;&gt;""),0,casesCPPM[[#This Row],[Quantity]])</f>
        <v>0</v>
      </c>
      <c r="AP361" s="27" t="str">
        <f>IF(casesCPPM[[#This Row],[Brand]]="","",IF(casesCPPM[[#This Row],[Brand]]&lt;&gt;"Falcon",casesCPPM[[#This Row],[Brand]],IF(casesCPPM[[#This Row],[Category]]&lt;&gt;"Dctl",casesCPPM[[#This Row],[Brand]]&amp;" - "&amp;casesCPPM[[#This Row],[Category]],casesCPPM[[#This Row],[Brand]]&amp;" - Closer")))</f>
        <v>Schlage Commercial</v>
      </c>
      <c r="AQ36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6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6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1" s="27" t="str">
        <f>TEXT(casesCPPM[[#This Row],[Created On]],"yyyy / mm")</f>
        <v>2026 / 02</v>
      </c>
      <c r="AU361" s="27" t="str">
        <f>casesCPPM[[#This Row],[Interaction Type]]</f>
        <v>Return / Replace / Scrap</v>
      </c>
      <c r="AV36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1" s="27" t="str" cm="1">
        <f t="array" ref="AW361">IF(NOT(ISERROR(FIND("Reader",casesCPPM[[#This Row],[Series4]]))),"Reader",IF(SUMPRODUCT(--ISNUMBER(SEARCH({"card","credential","ibutton"},casesCPPM[[#This Row],[Series4]])))&gt;0,"Card","Unknown"))</f>
        <v>Unknown</v>
      </c>
    </row>
    <row r="362" spans="1:49" hidden="1" x14ac:dyDescent="0.25">
      <c r="A362" s="26">
        <v>46076.468692129602</v>
      </c>
      <c r="B362" s="27" t="s">
        <v>4432</v>
      </c>
      <c r="C362" s="27" t="s">
        <v>87</v>
      </c>
      <c r="D362" s="27" t="s">
        <v>88</v>
      </c>
      <c r="E362" s="27" t="s">
        <v>89</v>
      </c>
      <c r="F362" s="27"/>
      <c r="G362" s="27" t="s">
        <v>90</v>
      </c>
      <c r="H362" s="27" t="s">
        <v>18</v>
      </c>
      <c r="I362" s="27" t="s">
        <v>460</v>
      </c>
      <c r="J362" s="27" t="s">
        <v>996</v>
      </c>
      <c r="K362" s="27" t="s">
        <v>32</v>
      </c>
      <c r="L362" s="27" t="s">
        <v>4433</v>
      </c>
      <c r="M362" s="27" t="s">
        <v>3076</v>
      </c>
      <c r="N362" s="28" t="s">
        <v>4434</v>
      </c>
      <c r="O362" s="27" t="s">
        <v>4435</v>
      </c>
      <c r="P362" s="27" t="s">
        <v>4436</v>
      </c>
      <c r="Q362" s="28"/>
      <c r="R362" s="27" t="s">
        <v>18</v>
      </c>
      <c r="S362" s="27" t="s">
        <v>460</v>
      </c>
      <c r="T362" s="27" t="s">
        <v>996</v>
      </c>
      <c r="U362" s="27" t="s">
        <v>32</v>
      </c>
      <c r="V362" s="27">
        <v>1</v>
      </c>
      <c r="W362" s="27" t="s">
        <v>266</v>
      </c>
      <c r="X362" s="27" t="s">
        <v>279</v>
      </c>
      <c r="Y362" s="27" t="s">
        <v>677</v>
      </c>
      <c r="Z362" s="27" t="s">
        <v>101</v>
      </c>
      <c r="AA362" s="27"/>
      <c r="AB362" s="27" t="s">
        <v>3995</v>
      </c>
      <c r="AC362" s="28" t="s">
        <v>1001</v>
      </c>
      <c r="AD362" s="27"/>
      <c r="AE362" s="37">
        <v>45964.083333333299</v>
      </c>
      <c r="AF362" s="37"/>
      <c r="AG362" s="37"/>
      <c r="AH362" s="27"/>
      <c r="AI362" s="27" t="s">
        <v>178</v>
      </c>
      <c r="AJ362" s="27" t="s">
        <v>134</v>
      </c>
      <c r="AK362" s="27" t="s">
        <v>1924</v>
      </c>
      <c r="AL362" s="27" t="s">
        <v>146</v>
      </c>
      <c r="AM362" s="27" t="s">
        <v>108</v>
      </c>
      <c r="AN362" s="37">
        <f>MIN(casesCPPM[[#This Row],[Manufacture Date]:[Installation Date]])</f>
        <v>45964.083333333299</v>
      </c>
      <c r="AO362" s="27">
        <f>IF(AND((casesCPPM[[#This Row],[Created On]]-casesCPPM[[#This Row],[Oldest Date]])&gt;90,casesCPPM[[#This Row],[Oldest Date]]&lt;&gt;""),0,casesCPPM[[#This Row],[Quantity]])</f>
        <v>0</v>
      </c>
      <c r="AP362" s="27" t="str">
        <f>IF(casesCPPM[[#This Row],[Brand]]="","",IF(casesCPPM[[#This Row],[Brand]]&lt;&gt;"Falcon",casesCPPM[[#This Row],[Brand]],IF(casesCPPM[[#This Row],[Category]]&lt;&gt;"Dctl",casesCPPM[[#This Row],[Brand]]&amp;" - "&amp;casesCPPM[[#This Row],[Category]],casesCPPM[[#This Row],[Brand]]&amp;" - Closer")))</f>
        <v>Schlage Electronic Locks</v>
      </c>
      <c r="AQ36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6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36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362" s="27" t="str">
        <f>TEXT(casesCPPM[[#This Row],[Created On]],"yyyy / mm")</f>
        <v>2026 / 02</v>
      </c>
      <c r="AU362" s="27" t="str">
        <f>casesCPPM[[#This Row],[Interaction Type]]</f>
        <v>Return / Replace / Scrap</v>
      </c>
      <c r="AV36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2" s="27" t="str" cm="1">
        <f t="array" ref="AW362">IF(NOT(ISERROR(FIND("Reader",casesCPPM[[#This Row],[Series4]]))),"Reader",IF(SUMPRODUCT(--ISNUMBER(SEARCH({"card","credential","ibutton"},casesCPPM[[#This Row],[Series4]])))&gt;0,"Card","Unknown"))</f>
        <v>Unknown</v>
      </c>
    </row>
    <row r="363" spans="1:49" hidden="1" x14ac:dyDescent="0.25">
      <c r="A363" s="26">
        <v>46076.471631944398</v>
      </c>
      <c r="B363" s="27" t="s">
        <v>4437</v>
      </c>
      <c r="C363" s="27" t="s">
        <v>87</v>
      </c>
      <c r="D363" s="27" t="s">
        <v>88</v>
      </c>
      <c r="E363" s="27" t="s">
        <v>110</v>
      </c>
      <c r="F363" s="27"/>
      <c r="G363" s="27"/>
      <c r="H363" s="27" t="s">
        <v>17</v>
      </c>
      <c r="I363" s="27" t="s">
        <v>148</v>
      </c>
      <c r="J363" s="27" t="s">
        <v>149</v>
      </c>
      <c r="K363" s="27" t="s">
        <v>35</v>
      </c>
      <c r="L363" s="27" t="s">
        <v>4438</v>
      </c>
      <c r="M363" s="27" t="s">
        <v>401</v>
      </c>
      <c r="N363" s="28" t="s">
        <v>4439</v>
      </c>
      <c r="O363" s="27" t="s">
        <v>4440</v>
      </c>
      <c r="P363" s="27" t="s">
        <v>4441</v>
      </c>
      <c r="Q363" s="28">
        <v>30</v>
      </c>
      <c r="R363" s="27" t="s">
        <v>17</v>
      </c>
      <c r="S363" s="27" t="s">
        <v>148</v>
      </c>
      <c r="T363" s="27" t="s">
        <v>149</v>
      </c>
      <c r="U363" s="27" t="s">
        <v>35</v>
      </c>
      <c r="V363" s="27">
        <v>21</v>
      </c>
      <c r="W363" s="27" t="s">
        <v>119</v>
      </c>
      <c r="X363" s="27" t="s">
        <v>570</v>
      </c>
      <c r="Y363" s="27"/>
      <c r="Z363" s="27" t="s">
        <v>101</v>
      </c>
      <c r="AA363" s="27"/>
      <c r="AB363" s="27" t="s">
        <v>4442</v>
      </c>
      <c r="AC363" s="28"/>
      <c r="AD363" s="27"/>
      <c r="AE363" s="37"/>
      <c r="AF363" s="37">
        <v>45813.083333333299</v>
      </c>
      <c r="AG363" s="37"/>
      <c r="AH363" s="27"/>
      <c r="AI363" s="27" t="s">
        <v>178</v>
      </c>
      <c r="AJ363" s="27" t="s">
        <v>134</v>
      </c>
      <c r="AK363" s="27" t="s">
        <v>2226</v>
      </c>
      <c r="AL363" s="27" t="s">
        <v>2226</v>
      </c>
      <c r="AM363" s="27" t="s">
        <v>108</v>
      </c>
      <c r="AN363" s="37">
        <f>MIN(casesCPPM[[#This Row],[Manufacture Date]:[Installation Date]])</f>
        <v>45813.083333333299</v>
      </c>
      <c r="AO363" s="27">
        <f>IF(AND((casesCPPM[[#This Row],[Created On]]-casesCPPM[[#This Row],[Oldest Date]])&gt;90,casesCPPM[[#This Row],[Oldest Date]]&lt;&gt;""),0,casesCPPM[[#This Row],[Quantity]])</f>
        <v>0</v>
      </c>
      <c r="AP363" s="27" t="str">
        <f>IF(casesCPPM[[#This Row],[Brand]]="","",IF(casesCPPM[[#This Row],[Brand]]&lt;&gt;"Falcon",casesCPPM[[#This Row],[Brand]],IF(casesCPPM[[#This Row],[Category]]&lt;&gt;"Dctl",casesCPPM[[#This Row],[Brand]]&amp;" - "&amp;casesCPPM[[#This Row],[Category]],casesCPPM[[#This Row],[Brand]]&amp;" - Closer")))</f>
        <v>Schlage Commercial</v>
      </c>
      <c r="AQ36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6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6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3" s="27" t="str">
        <f>TEXT(casesCPPM[[#This Row],[Created On]],"yyyy / mm")</f>
        <v>2026 / 02</v>
      </c>
      <c r="AU363" s="27" t="str">
        <f>casesCPPM[[#This Row],[Interaction Type]]</f>
        <v>Return / Replace / Scrap</v>
      </c>
      <c r="AV36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3" s="27" t="str" cm="1">
        <f t="array" ref="AW363">IF(NOT(ISERROR(FIND("Reader",casesCPPM[[#This Row],[Series4]]))),"Reader",IF(SUMPRODUCT(--ISNUMBER(SEARCH({"card","credential","ibutton"},casesCPPM[[#This Row],[Series4]])))&gt;0,"Card","Unknown"))</f>
        <v>Unknown</v>
      </c>
    </row>
    <row r="364" spans="1:49" hidden="1" x14ac:dyDescent="0.25">
      <c r="A364" s="26">
        <v>46076.496400463002</v>
      </c>
      <c r="B364" s="27" t="s">
        <v>4444</v>
      </c>
      <c r="C364" s="27" t="s">
        <v>87</v>
      </c>
      <c r="D364" s="27" t="s">
        <v>88</v>
      </c>
      <c r="E364" s="27" t="s">
        <v>89</v>
      </c>
      <c r="F364" s="27"/>
      <c r="G364" s="27" t="s">
        <v>90</v>
      </c>
      <c r="H364" s="27" t="s">
        <v>18</v>
      </c>
      <c r="I364" s="27" t="s">
        <v>460</v>
      </c>
      <c r="J364" s="27" t="s">
        <v>4445</v>
      </c>
      <c r="K364" s="27" t="s">
        <v>35</v>
      </c>
      <c r="L364" s="27" t="s">
        <v>4446</v>
      </c>
      <c r="M364" s="27" t="s">
        <v>4447</v>
      </c>
      <c r="N364" s="28" t="s">
        <v>4115</v>
      </c>
      <c r="O364" s="27" t="s">
        <v>4448</v>
      </c>
      <c r="P364" s="27"/>
      <c r="Q364" s="28"/>
      <c r="R364" s="27" t="s">
        <v>18</v>
      </c>
      <c r="S364" s="27" t="s">
        <v>460</v>
      </c>
      <c r="T364" s="27" t="s">
        <v>4445</v>
      </c>
      <c r="U364" s="27" t="s">
        <v>35</v>
      </c>
      <c r="V364" s="27">
        <v>60</v>
      </c>
      <c r="W364" s="27" t="s">
        <v>266</v>
      </c>
      <c r="X364" s="27" t="s">
        <v>175</v>
      </c>
      <c r="Y364" s="27" t="s">
        <v>2818</v>
      </c>
      <c r="Z364" s="27" t="s">
        <v>101</v>
      </c>
      <c r="AA364" s="27"/>
      <c r="AB364" s="27" t="s">
        <v>4449</v>
      </c>
      <c r="AC364" s="28" t="s">
        <v>4450</v>
      </c>
      <c r="AD364" s="27"/>
      <c r="AE364" s="37"/>
      <c r="AF364" s="37"/>
      <c r="AG364" s="37">
        <v>45797.083333333299</v>
      </c>
      <c r="AH364" s="27"/>
      <c r="AI364" s="27" t="s">
        <v>104</v>
      </c>
      <c r="AJ364" s="27" t="s">
        <v>105</v>
      </c>
      <c r="AK364" s="27" t="s">
        <v>1924</v>
      </c>
      <c r="AL364" s="27" t="s">
        <v>146</v>
      </c>
      <c r="AM364" s="27" t="s">
        <v>108</v>
      </c>
      <c r="AN364" s="37">
        <f>MIN(casesCPPM[[#This Row],[Manufacture Date]:[Installation Date]])</f>
        <v>45797.083333333299</v>
      </c>
      <c r="AO364" s="27">
        <f>IF(AND((casesCPPM[[#This Row],[Created On]]-casesCPPM[[#This Row],[Oldest Date]])&gt;90,casesCPPM[[#This Row],[Oldest Date]]&lt;&gt;""),0,casesCPPM[[#This Row],[Quantity]])</f>
        <v>0</v>
      </c>
      <c r="AP364" s="27" t="str">
        <f>IF(casesCPPM[[#This Row],[Brand]]="","",IF(casesCPPM[[#This Row],[Brand]]&lt;&gt;"Falcon",casesCPPM[[#This Row],[Brand]],IF(casesCPPM[[#This Row],[Category]]&lt;&gt;"Dctl",casesCPPM[[#This Row],[Brand]]&amp;" - "&amp;casesCPPM[[#This Row],[Category]],casesCPPM[[#This Row],[Brand]]&amp;" - Closer")))</f>
        <v>Schlage Electronic Locks</v>
      </c>
      <c r="AQ36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6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36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Response from Reader</v>
      </c>
      <c r="AT364" s="27" t="str">
        <f>TEXT(casesCPPM[[#This Row],[Created On]],"yyyy / mm")</f>
        <v>2026 / 02</v>
      </c>
      <c r="AU364" s="27" t="str">
        <f>casesCPPM[[#This Row],[Interaction Type]]</f>
        <v>Return / Replace / Scrap</v>
      </c>
      <c r="AV36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4" s="27" t="str" cm="1">
        <f t="array" ref="AW364">IF(NOT(ISERROR(FIND("Reader",casesCPPM[[#This Row],[Series4]]))),"Reader",IF(SUMPRODUCT(--ISNUMBER(SEARCH({"card","credential","ibutton"},casesCPPM[[#This Row],[Series4]])))&gt;0,"Card","Unknown"))</f>
        <v>Card</v>
      </c>
    </row>
    <row r="365" spans="1:49" hidden="1" x14ac:dyDescent="0.25">
      <c r="A365" s="26">
        <v>46076.5797453704</v>
      </c>
      <c r="B365" s="27" t="s">
        <v>4451</v>
      </c>
      <c r="C365" s="27" t="s">
        <v>87</v>
      </c>
      <c r="D365" s="27" t="s">
        <v>88</v>
      </c>
      <c r="E365" s="27" t="s">
        <v>285</v>
      </c>
      <c r="F365" s="27"/>
      <c r="G365" s="27"/>
      <c r="H365" s="27" t="s">
        <v>23</v>
      </c>
      <c r="I365" s="27" t="s">
        <v>91</v>
      </c>
      <c r="J365" s="27" t="s">
        <v>4452</v>
      </c>
      <c r="K365" s="27" t="s">
        <v>33</v>
      </c>
      <c r="L365" s="27" t="s">
        <v>4453</v>
      </c>
      <c r="M365" s="27" t="s">
        <v>4454</v>
      </c>
      <c r="N365" s="28" t="s">
        <v>4455</v>
      </c>
      <c r="O365" s="27" t="s">
        <v>4456</v>
      </c>
      <c r="P365" s="27" t="s">
        <v>4457</v>
      </c>
      <c r="Q365" s="28"/>
      <c r="R365" s="27" t="s">
        <v>23</v>
      </c>
      <c r="S365" s="27" t="s">
        <v>91</v>
      </c>
      <c r="T365" s="27" t="s">
        <v>4452</v>
      </c>
      <c r="U365" s="27" t="s">
        <v>33</v>
      </c>
      <c r="V365" s="27">
        <v>1</v>
      </c>
      <c r="W365" s="27" t="s">
        <v>300</v>
      </c>
      <c r="X365" s="27" t="s">
        <v>301</v>
      </c>
      <c r="Y365" s="27"/>
      <c r="Z365" s="27" t="s">
        <v>296</v>
      </c>
      <c r="AA365" s="27"/>
      <c r="AB365" s="27" t="s">
        <v>4458</v>
      </c>
      <c r="AC365" s="28"/>
      <c r="AD365" s="27"/>
      <c r="AE365" s="37"/>
      <c r="AF365" s="37">
        <v>46071.791666666701</v>
      </c>
      <c r="AG365" s="37"/>
      <c r="AH365" s="27"/>
      <c r="AI365" s="27" t="s">
        <v>104</v>
      </c>
      <c r="AJ365" s="27" t="s">
        <v>105</v>
      </c>
      <c r="AK365" s="27" t="s">
        <v>258</v>
      </c>
      <c r="AL365" s="27" t="s">
        <v>122</v>
      </c>
      <c r="AM365" s="27" t="s">
        <v>108</v>
      </c>
      <c r="AN365" s="37">
        <f>MIN(casesCPPM[[#This Row],[Manufacture Date]:[Installation Date]])</f>
        <v>46071.791666666701</v>
      </c>
      <c r="AO365" s="27">
        <f>IF(AND((casesCPPM[[#This Row],[Created On]]-casesCPPM[[#This Row],[Oldest Date]])&gt;90,casesCPPM[[#This Row],[Oldest Date]]&lt;&gt;""),0,casesCPPM[[#This Row],[Quantity]])</f>
        <v>1</v>
      </c>
      <c r="AP365" s="27" t="str">
        <f>IF(casesCPPM[[#This Row],[Brand]]="","",IF(casesCPPM[[#This Row],[Brand]]&lt;&gt;"Falcon",casesCPPM[[#This Row],[Brand]],IF(casesCPPM[[#This Row],[Category]]&lt;&gt;"Dctl",casesCPPM[[#This Row],[Brand]]&amp;" - "&amp;casesCPPM[[#This Row],[Category]],casesCPPM[[#This Row],[Brand]]&amp;" - Closer")))</f>
        <v>Von Duprin</v>
      </c>
      <c r="AQ36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6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36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5" s="27" t="str">
        <f>TEXT(casesCPPM[[#This Row],[Created On]],"yyyy / mm")</f>
        <v>2026 / 02</v>
      </c>
      <c r="AU365" s="27" t="str">
        <f>casesCPPM[[#This Row],[Interaction Type]]</f>
        <v>Return / Replace / Scrap</v>
      </c>
      <c r="AV36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5" s="27" t="str" cm="1">
        <f t="array" ref="AW365">IF(NOT(ISERROR(FIND("Reader",casesCPPM[[#This Row],[Series4]]))),"Reader",IF(SUMPRODUCT(--ISNUMBER(SEARCH({"card","credential","ibutton"},casesCPPM[[#This Row],[Series4]])))&gt;0,"Card","Unknown"))</f>
        <v>Unknown</v>
      </c>
    </row>
    <row r="366" spans="1:49" hidden="1" x14ac:dyDescent="0.25">
      <c r="A366" s="26">
        <v>46077.416168981501</v>
      </c>
      <c r="B366" s="27" t="s">
        <v>4479</v>
      </c>
      <c r="C366" s="27" t="s">
        <v>87</v>
      </c>
      <c r="D366" s="27" t="s">
        <v>88</v>
      </c>
      <c r="E366" s="27" t="s">
        <v>285</v>
      </c>
      <c r="F366" s="27"/>
      <c r="G366" s="27"/>
      <c r="H366" s="27" t="s">
        <v>12</v>
      </c>
      <c r="I366" s="27" t="s">
        <v>111</v>
      </c>
      <c r="J366" s="27" t="s">
        <v>350</v>
      </c>
      <c r="K366" s="27" t="s">
        <v>33</v>
      </c>
      <c r="L366" s="27" t="s">
        <v>4480</v>
      </c>
      <c r="M366" s="27" t="s">
        <v>1883</v>
      </c>
      <c r="N366" s="28" t="s">
        <v>4481</v>
      </c>
      <c r="O366" s="27" t="s">
        <v>4482</v>
      </c>
      <c r="P366" s="27" t="s">
        <v>4483</v>
      </c>
      <c r="Q366" s="28">
        <v>1</v>
      </c>
      <c r="R366" s="27" t="s">
        <v>12</v>
      </c>
      <c r="S366" s="27" t="s">
        <v>111</v>
      </c>
      <c r="T366" s="27" t="s">
        <v>350</v>
      </c>
      <c r="U366" s="27" t="s">
        <v>33</v>
      </c>
      <c r="V366" s="27">
        <v>8</v>
      </c>
      <c r="W366" s="27" t="s">
        <v>300</v>
      </c>
      <c r="X366" s="27" t="s">
        <v>301</v>
      </c>
      <c r="Y366" s="27"/>
      <c r="Z366" s="27" t="s">
        <v>296</v>
      </c>
      <c r="AA366" s="27"/>
      <c r="AB366" s="27" t="s">
        <v>4484</v>
      </c>
      <c r="AC366" s="28"/>
      <c r="AD366" s="27"/>
      <c r="AE366" s="37"/>
      <c r="AF366" s="37">
        <v>46077.791666666701</v>
      </c>
      <c r="AG366" s="37"/>
      <c r="AH366" s="27"/>
      <c r="AI366" s="27" t="s">
        <v>104</v>
      </c>
      <c r="AJ366" s="27" t="s">
        <v>105</v>
      </c>
      <c r="AK366" s="27" t="s">
        <v>1946</v>
      </c>
      <c r="AL366" s="27" t="s">
        <v>122</v>
      </c>
      <c r="AM366" s="27" t="s">
        <v>108</v>
      </c>
      <c r="AN366" s="37">
        <f>MIN(casesCPPM[[#This Row],[Manufacture Date]:[Installation Date]])</f>
        <v>46077.791666666701</v>
      </c>
      <c r="AO366" s="27">
        <f>IF(AND((casesCPPM[[#This Row],[Created On]]-casesCPPM[[#This Row],[Oldest Date]])&gt;90,casesCPPM[[#This Row],[Oldest Date]]&lt;&gt;""),0,casesCPPM[[#This Row],[Quantity]])</f>
        <v>8</v>
      </c>
      <c r="AP366" s="27" t="str">
        <f>IF(casesCPPM[[#This Row],[Brand]]="","",IF(casesCPPM[[#This Row],[Brand]]&lt;&gt;"Falcon",casesCPPM[[#This Row],[Brand]],IF(casesCPPM[[#This Row],[Category]]&lt;&gt;"Dctl",casesCPPM[[#This Row],[Brand]]&amp;" - "&amp;casesCPPM[[#This Row],[Category]],casesCPPM[[#This Row],[Brand]]&amp;" - Closer")))</f>
        <v>Ives / Gj Commercial</v>
      </c>
      <c r="AQ36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6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36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6" s="27" t="str">
        <f>TEXT(casesCPPM[[#This Row],[Created On]],"yyyy / mm")</f>
        <v>2026 / 02</v>
      </c>
      <c r="AU366" s="27" t="str">
        <f>casesCPPM[[#This Row],[Interaction Type]]</f>
        <v>Return / Replace / Scrap</v>
      </c>
      <c r="AV36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6" s="27" t="str" cm="1">
        <f t="array" ref="AW366">IF(NOT(ISERROR(FIND("Reader",casesCPPM[[#This Row],[Series4]]))),"Reader",IF(SUMPRODUCT(--ISNUMBER(SEARCH({"card","credential","ibutton"},casesCPPM[[#This Row],[Series4]])))&gt;0,"Card","Unknown"))</f>
        <v>Unknown</v>
      </c>
    </row>
    <row r="367" spans="1:49" hidden="1" x14ac:dyDescent="0.25">
      <c r="A367" s="26">
        <v>46077.416168981501</v>
      </c>
      <c r="B367" s="27" t="s">
        <v>4479</v>
      </c>
      <c r="C367" s="27" t="s">
        <v>87</v>
      </c>
      <c r="D367" s="27" t="s">
        <v>88</v>
      </c>
      <c r="E367" s="27" t="s">
        <v>285</v>
      </c>
      <c r="F367" s="27"/>
      <c r="G367" s="27"/>
      <c r="H367" s="27" t="s">
        <v>12</v>
      </c>
      <c r="I367" s="27" t="s">
        <v>111</v>
      </c>
      <c r="J367" s="27" t="s">
        <v>350</v>
      </c>
      <c r="K367" s="27" t="s">
        <v>33</v>
      </c>
      <c r="L367" s="27" t="s">
        <v>4480</v>
      </c>
      <c r="M367" s="27" t="s">
        <v>1883</v>
      </c>
      <c r="N367" s="28" t="s">
        <v>4481</v>
      </c>
      <c r="O367" s="27" t="s">
        <v>4482</v>
      </c>
      <c r="P367" s="27" t="s">
        <v>4483</v>
      </c>
      <c r="Q367" s="28">
        <v>10</v>
      </c>
      <c r="R367" s="27" t="s">
        <v>12</v>
      </c>
      <c r="S367" s="27" t="s">
        <v>111</v>
      </c>
      <c r="T367" s="27" t="s">
        <v>350</v>
      </c>
      <c r="U367" s="27" t="s">
        <v>33</v>
      </c>
      <c r="V367" s="27">
        <v>3</v>
      </c>
      <c r="W367" s="27" t="s">
        <v>300</v>
      </c>
      <c r="X367" s="27" t="s">
        <v>301</v>
      </c>
      <c r="Y367" s="27"/>
      <c r="Z367" s="27" t="s">
        <v>296</v>
      </c>
      <c r="AA367" s="27"/>
      <c r="AB367" s="27"/>
      <c r="AC367" s="28"/>
      <c r="AD367" s="27"/>
      <c r="AE367" s="37"/>
      <c r="AF367" s="37">
        <v>46077.791666666701</v>
      </c>
      <c r="AG367" s="37"/>
      <c r="AH367" s="27"/>
      <c r="AI367" s="27" t="s">
        <v>104</v>
      </c>
      <c r="AJ367" s="27" t="s">
        <v>105</v>
      </c>
      <c r="AK367" s="27" t="s">
        <v>1946</v>
      </c>
      <c r="AL367" s="27" t="s">
        <v>122</v>
      </c>
      <c r="AM367" s="27" t="s">
        <v>108</v>
      </c>
      <c r="AN367" s="37">
        <f>MIN(casesCPPM[[#This Row],[Manufacture Date]:[Installation Date]])</f>
        <v>46077.791666666701</v>
      </c>
      <c r="AO367" s="27">
        <f>IF(AND((casesCPPM[[#This Row],[Created On]]-casesCPPM[[#This Row],[Oldest Date]])&gt;90,casesCPPM[[#This Row],[Oldest Date]]&lt;&gt;""),0,casesCPPM[[#This Row],[Quantity]])</f>
        <v>3</v>
      </c>
      <c r="AP367" s="27" t="str">
        <f>IF(casesCPPM[[#This Row],[Brand]]="","",IF(casesCPPM[[#This Row],[Brand]]&lt;&gt;"Falcon",casesCPPM[[#This Row],[Brand]],IF(casesCPPM[[#This Row],[Category]]&lt;&gt;"Dctl",casesCPPM[[#This Row],[Brand]]&amp;" - "&amp;casesCPPM[[#This Row],[Category]],casesCPPM[[#This Row],[Brand]]&amp;" - Closer")))</f>
        <v>Ives / Gj Commercial</v>
      </c>
      <c r="AQ36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6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36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7" s="27" t="str">
        <f>TEXT(casesCPPM[[#This Row],[Created On]],"yyyy / mm")</f>
        <v>2026 / 02</v>
      </c>
      <c r="AU367" s="27" t="str">
        <f>casesCPPM[[#This Row],[Interaction Type]]</f>
        <v>Return / Replace / Scrap</v>
      </c>
      <c r="AV36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7" s="27" t="str" cm="1">
        <f t="array" ref="AW367">IF(NOT(ISERROR(FIND("Reader",casesCPPM[[#This Row],[Series4]]))),"Reader",IF(SUMPRODUCT(--ISNUMBER(SEARCH({"card","credential","ibutton"},casesCPPM[[#This Row],[Series4]])))&gt;0,"Card","Unknown"))</f>
        <v>Unknown</v>
      </c>
    </row>
    <row r="368" spans="1:49" hidden="1" x14ac:dyDescent="0.25">
      <c r="A368" s="26">
        <v>46077.490671296298</v>
      </c>
      <c r="B368" s="27" t="s">
        <v>4510</v>
      </c>
      <c r="C368" s="27" t="s">
        <v>87</v>
      </c>
      <c r="D368" s="27" t="s">
        <v>88</v>
      </c>
      <c r="E368" s="27" t="s">
        <v>285</v>
      </c>
      <c r="F368" s="27"/>
      <c r="G368" s="27"/>
      <c r="H368" s="27" t="s">
        <v>24</v>
      </c>
      <c r="I368" s="27" t="s">
        <v>111</v>
      </c>
      <c r="J368" s="27" t="s">
        <v>600</v>
      </c>
      <c r="K368" s="27" t="s">
        <v>33</v>
      </c>
      <c r="L368" s="27" t="s">
        <v>4511</v>
      </c>
      <c r="M368" s="27" t="s">
        <v>4512</v>
      </c>
      <c r="N368" s="28" t="s">
        <v>4513</v>
      </c>
      <c r="O368" s="27" t="s">
        <v>4514</v>
      </c>
      <c r="P368" s="27" t="s">
        <v>4515</v>
      </c>
      <c r="Q368" s="28">
        <v>1</v>
      </c>
      <c r="R368" s="27" t="s">
        <v>24</v>
      </c>
      <c r="S368" s="27" t="s">
        <v>111</v>
      </c>
      <c r="T368" s="27" t="s">
        <v>600</v>
      </c>
      <c r="U368" s="27" t="s">
        <v>33</v>
      </c>
      <c r="V368" s="27">
        <v>1</v>
      </c>
      <c r="W368" s="27" t="s">
        <v>300</v>
      </c>
      <c r="X368" s="27" t="s">
        <v>3827</v>
      </c>
      <c r="Y368" s="27"/>
      <c r="Z368" s="27" t="s">
        <v>296</v>
      </c>
      <c r="AA368" s="27"/>
      <c r="AB368" s="27" t="s">
        <v>4516</v>
      </c>
      <c r="AC368" s="28"/>
      <c r="AD368" s="27"/>
      <c r="AE368" s="37"/>
      <c r="AF368" s="37">
        <v>46014.791666666701</v>
      </c>
      <c r="AG368" s="37"/>
      <c r="AH368" s="27"/>
      <c r="AI368" s="27" t="s">
        <v>104</v>
      </c>
      <c r="AJ368" s="27" t="s">
        <v>105</v>
      </c>
      <c r="AK368" s="27" t="s">
        <v>1946</v>
      </c>
      <c r="AL368" s="27" t="s">
        <v>122</v>
      </c>
      <c r="AM368" s="27" t="s">
        <v>108</v>
      </c>
      <c r="AN368" s="37">
        <f>MIN(casesCPPM[[#This Row],[Manufacture Date]:[Installation Date]])</f>
        <v>46014.791666666701</v>
      </c>
      <c r="AO368" s="27">
        <f>IF(AND((casesCPPM[[#This Row],[Created On]]-casesCPPM[[#This Row],[Oldest Date]])&gt;90,casesCPPM[[#This Row],[Oldest Date]]&lt;&gt;""),0,casesCPPM[[#This Row],[Quantity]])</f>
        <v>1</v>
      </c>
      <c r="AP368" s="27" t="str">
        <f>IF(casesCPPM[[#This Row],[Brand]]="","",IF(casesCPPM[[#This Row],[Brand]]&lt;&gt;"Falcon",casesCPPM[[#This Row],[Brand]],IF(casesCPPM[[#This Row],[Category]]&lt;&gt;"Dctl",casesCPPM[[#This Row],[Brand]]&amp;" - "&amp;casesCPPM[[#This Row],[Category]],casesCPPM[[#This Row],[Brand]]&amp;" - Closer")))</f>
        <v>Zero</v>
      </c>
      <c r="AQ36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6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6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8" s="27" t="str">
        <f>TEXT(casesCPPM[[#This Row],[Created On]],"yyyy / mm")</f>
        <v>2026 / 02</v>
      </c>
      <c r="AU368" s="27" t="str">
        <f>casesCPPM[[#This Row],[Interaction Type]]</f>
        <v>Return / Replace / Scrap</v>
      </c>
      <c r="AV36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8" s="27" t="str" cm="1">
        <f t="array" ref="AW368">IF(NOT(ISERROR(FIND("Reader",casesCPPM[[#This Row],[Series4]]))),"Reader",IF(SUMPRODUCT(--ISNUMBER(SEARCH({"card","credential","ibutton"},casesCPPM[[#This Row],[Series4]])))&gt;0,"Card","Unknown"))</f>
        <v>Unknown</v>
      </c>
    </row>
    <row r="369" spans="1:49" hidden="1" x14ac:dyDescent="0.25">
      <c r="A369" s="26">
        <v>46077.490671296298</v>
      </c>
      <c r="B369" s="27" t="s">
        <v>4510</v>
      </c>
      <c r="C369" s="27" t="s">
        <v>87</v>
      </c>
      <c r="D369" s="27" t="s">
        <v>88</v>
      </c>
      <c r="E369" s="27" t="s">
        <v>285</v>
      </c>
      <c r="F369" s="27"/>
      <c r="G369" s="27"/>
      <c r="H369" s="27" t="s">
        <v>24</v>
      </c>
      <c r="I369" s="27" t="s">
        <v>111</v>
      </c>
      <c r="J369" s="27" t="s">
        <v>600</v>
      </c>
      <c r="K369" s="27" t="s">
        <v>33</v>
      </c>
      <c r="L369" s="27" t="s">
        <v>4511</v>
      </c>
      <c r="M369" s="27" t="s">
        <v>4512</v>
      </c>
      <c r="N369" s="28" t="s">
        <v>4513</v>
      </c>
      <c r="O369" s="27" t="s">
        <v>4514</v>
      </c>
      <c r="P369" s="27" t="s">
        <v>4515</v>
      </c>
      <c r="Q369" s="28">
        <v>2</v>
      </c>
      <c r="R369" s="27" t="s">
        <v>24</v>
      </c>
      <c r="S369" s="27" t="s">
        <v>111</v>
      </c>
      <c r="T369" s="27" t="s">
        <v>600</v>
      </c>
      <c r="U369" s="27" t="s">
        <v>33</v>
      </c>
      <c r="V369" s="27">
        <v>2</v>
      </c>
      <c r="W369" s="27" t="s">
        <v>300</v>
      </c>
      <c r="X369" s="27" t="s">
        <v>3827</v>
      </c>
      <c r="Y369" s="27"/>
      <c r="Z369" s="27" t="s">
        <v>296</v>
      </c>
      <c r="AA369" s="27"/>
      <c r="AB369" s="27" t="s">
        <v>4517</v>
      </c>
      <c r="AC369" s="28"/>
      <c r="AD369" s="27"/>
      <c r="AE369" s="37"/>
      <c r="AF369" s="37">
        <v>46014.791666666701</v>
      </c>
      <c r="AG369" s="37"/>
      <c r="AH369" s="27"/>
      <c r="AI369" s="27" t="s">
        <v>104</v>
      </c>
      <c r="AJ369" s="27" t="s">
        <v>105</v>
      </c>
      <c r="AK369" s="27" t="s">
        <v>1946</v>
      </c>
      <c r="AL369" s="27" t="s">
        <v>122</v>
      </c>
      <c r="AM369" s="27" t="s">
        <v>108</v>
      </c>
      <c r="AN369" s="37">
        <f>MIN(casesCPPM[[#This Row],[Manufacture Date]:[Installation Date]])</f>
        <v>46014.791666666701</v>
      </c>
      <c r="AO369" s="27">
        <f>IF(AND((casesCPPM[[#This Row],[Created On]]-casesCPPM[[#This Row],[Oldest Date]])&gt;90,casesCPPM[[#This Row],[Oldest Date]]&lt;&gt;""),0,casesCPPM[[#This Row],[Quantity]])</f>
        <v>2</v>
      </c>
      <c r="AP369" s="27" t="str">
        <f>IF(casesCPPM[[#This Row],[Brand]]="","",IF(casesCPPM[[#This Row],[Brand]]&lt;&gt;"Falcon",casesCPPM[[#This Row],[Brand]],IF(casesCPPM[[#This Row],[Category]]&lt;&gt;"Dctl",casesCPPM[[#This Row],[Brand]]&amp;" - "&amp;casesCPPM[[#This Row],[Category]],casesCPPM[[#This Row],[Brand]]&amp;" - Closer")))</f>
        <v>Zero</v>
      </c>
      <c r="AQ36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6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6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9" s="27" t="str">
        <f>TEXT(casesCPPM[[#This Row],[Created On]],"yyyy / mm")</f>
        <v>2026 / 02</v>
      </c>
      <c r="AU369" s="27" t="str">
        <f>casesCPPM[[#This Row],[Interaction Type]]</f>
        <v>Return / Replace / Scrap</v>
      </c>
      <c r="AV36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9" s="27" t="str" cm="1">
        <f t="array" ref="AW369">IF(NOT(ISERROR(FIND("Reader",casesCPPM[[#This Row],[Series4]]))),"Reader",IF(SUMPRODUCT(--ISNUMBER(SEARCH({"card","credential","ibutton"},casesCPPM[[#This Row],[Series4]])))&gt;0,"Card","Unknown"))</f>
        <v>Unknown</v>
      </c>
    </row>
    <row r="370" spans="1:49" hidden="1" x14ac:dyDescent="0.25">
      <c r="A370" s="26">
        <v>46077.490671296298</v>
      </c>
      <c r="B370" s="27" t="s">
        <v>4510</v>
      </c>
      <c r="C370" s="27" t="s">
        <v>87</v>
      </c>
      <c r="D370" s="27" t="s">
        <v>88</v>
      </c>
      <c r="E370" s="27" t="s">
        <v>285</v>
      </c>
      <c r="F370" s="27"/>
      <c r="G370" s="27"/>
      <c r="H370" s="27" t="s">
        <v>24</v>
      </c>
      <c r="I370" s="27" t="s">
        <v>111</v>
      </c>
      <c r="J370" s="27" t="s">
        <v>600</v>
      </c>
      <c r="K370" s="27" t="s">
        <v>33</v>
      </c>
      <c r="L370" s="27" t="s">
        <v>4511</v>
      </c>
      <c r="M370" s="27" t="s">
        <v>4512</v>
      </c>
      <c r="N370" s="28" t="s">
        <v>4513</v>
      </c>
      <c r="O370" s="27" t="s">
        <v>4514</v>
      </c>
      <c r="P370" s="27" t="s">
        <v>4515</v>
      </c>
      <c r="Q370" s="28">
        <v>3</v>
      </c>
      <c r="R370" s="27" t="s">
        <v>24</v>
      </c>
      <c r="S370" s="27" t="s">
        <v>111</v>
      </c>
      <c r="T370" s="27" t="s">
        <v>600</v>
      </c>
      <c r="U370" s="27" t="s">
        <v>33</v>
      </c>
      <c r="V370" s="27">
        <v>2</v>
      </c>
      <c r="W370" s="27" t="s">
        <v>300</v>
      </c>
      <c r="X370" s="27" t="s">
        <v>3827</v>
      </c>
      <c r="Y370" s="27"/>
      <c r="Z370" s="27" t="s">
        <v>296</v>
      </c>
      <c r="AA370" s="27"/>
      <c r="AB370" s="27" t="s">
        <v>4517</v>
      </c>
      <c r="AC370" s="28" t="s">
        <v>4518</v>
      </c>
      <c r="AD370" s="27"/>
      <c r="AE370" s="37"/>
      <c r="AF370" s="37">
        <v>46014.791666666701</v>
      </c>
      <c r="AG370" s="37"/>
      <c r="AH370" s="27"/>
      <c r="AI370" s="27" t="s">
        <v>104</v>
      </c>
      <c r="AJ370" s="27" t="s">
        <v>105</v>
      </c>
      <c r="AK370" s="27" t="s">
        <v>1946</v>
      </c>
      <c r="AL370" s="27" t="s">
        <v>122</v>
      </c>
      <c r="AM370" s="27" t="s">
        <v>108</v>
      </c>
      <c r="AN370" s="37">
        <f>MIN(casesCPPM[[#This Row],[Manufacture Date]:[Installation Date]])</f>
        <v>46014.791666666701</v>
      </c>
      <c r="AO370" s="27">
        <f>IF(AND((casesCPPM[[#This Row],[Created On]]-casesCPPM[[#This Row],[Oldest Date]])&gt;90,casesCPPM[[#This Row],[Oldest Date]]&lt;&gt;""),0,casesCPPM[[#This Row],[Quantity]])</f>
        <v>2</v>
      </c>
      <c r="AP370" s="27" t="str">
        <f>IF(casesCPPM[[#This Row],[Brand]]="","",IF(casesCPPM[[#This Row],[Brand]]&lt;&gt;"Falcon",casesCPPM[[#This Row],[Brand]],IF(casesCPPM[[#This Row],[Category]]&lt;&gt;"Dctl",casesCPPM[[#This Row],[Brand]]&amp;" - "&amp;casesCPPM[[#This Row],[Category]],casesCPPM[[#This Row],[Brand]]&amp;" - Closer")))</f>
        <v>Zero</v>
      </c>
      <c r="AQ37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7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7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0" s="27" t="str">
        <f>TEXT(casesCPPM[[#This Row],[Created On]],"yyyy / mm")</f>
        <v>2026 / 02</v>
      </c>
      <c r="AU370" s="27" t="str">
        <f>casesCPPM[[#This Row],[Interaction Type]]</f>
        <v>Return / Replace / Scrap</v>
      </c>
      <c r="AV37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0" s="27" t="str" cm="1">
        <f t="array" ref="AW370">IF(NOT(ISERROR(FIND("Reader",casesCPPM[[#This Row],[Series4]]))),"Reader",IF(SUMPRODUCT(--ISNUMBER(SEARCH({"card","credential","ibutton"},casesCPPM[[#This Row],[Series4]])))&gt;0,"Card","Unknown"))</f>
        <v>Unknown</v>
      </c>
    </row>
    <row r="371" spans="1:49" hidden="1" x14ac:dyDescent="0.25">
      <c r="A371" s="26">
        <v>46077.490671296298</v>
      </c>
      <c r="B371" s="27" t="s">
        <v>4510</v>
      </c>
      <c r="C371" s="27" t="s">
        <v>87</v>
      </c>
      <c r="D371" s="27" t="s">
        <v>88</v>
      </c>
      <c r="E371" s="27" t="s">
        <v>285</v>
      </c>
      <c r="F371" s="27"/>
      <c r="G371" s="27"/>
      <c r="H371" s="27" t="s">
        <v>24</v>
      </c>
      <c r="I371" s="27" t="s">
        <v>111</v>
      </c>
      <c r="J371" s="27" t="s">
        <v>600</v>
      </c>
      <c r="K371" s="27" t="s">
        <v>33</v>
      </c>
      <c r="L371" s="27" t="s">
        <v>4511</v>
      </c>
      <c r="M371" s="27" t="s">
        <v>4512</v>
      </c>
      <c r="N371" s="28" t="s">
        <v>4513</v>
      </c>
      <c r="O371" s="27" t="s">
        <v>4514</v>
      </c>
      <c r="P371" s="27" t="s">
        <v>4515</v>
      </c>
      <c r="Q371" s="28">
        <v>4</v>
      </c>
      <c r="R371" s="27" t="s">
        <v>24</v>
      </c>
      <c r="S371" s="27" t="s">
        <v>111</v>
      </c>
      <c r="T371" s="27" t="s">
        <v>600</v>
      </c>
      <c r="U371" s="27" t="s">
        <v>33</v>
      </c>
      <c r="V371" s="27">
        <v>2</v>
      </c>
      <c r="W371" s="27" t="s">
        <v>300</v>
      </c>
      <c r="X371" s="27" t="s">
        <v>3827</v>
      </c>
      <c r="Y371" s="27"/>
      <c r="Z371" s="27" t="s">
        <v>296</v>
      </c>
      <c r="AA371" s="27"/>
      <c r="AB371" s="27" t="s">
        <v>4519</v>
      </c>
      <c r="AC371" s="28" t="s">
        <v>4518</v>
      </c>
      <c r="AD371" s="27"/>
      <c r="AE371" s="37"/>
      <c r="AF371" s="37">
        <v>46014.791666666701</v>
      </c>
      <c r="AG371" s="37"/>
      <c r="AH371" s="27"/>
      <c r="AI371" s="27" t="s">
        <v>104</v>
      </c>
      <c r="AJ371" s="27" t="s">
        <v>105</v>
      </c>
      <c r="AK371" s="27" t="s">
        <v>1946</v>
      </c>
      <c r="AL371" s="27" t="s">
        <v>122</v>
      </c>
      <c r="AM371" s="27" t="s">
        <v>108</v>
      </c>
      <c r="AN371" s="37">
        <f>MIN(casesCPPM[[#This Row],[Manufacture Date]:[Installation Date]])</f>
        <v>46014.791666666701</v>
      </c>
      <c r="AO371" s="27">
        <f>IF(AND((casesCPPM[[#This Row],[Created On]]-casesCPPM[[#This Row],[Oldest Date]])&gt;90,casesCPPM[[#This Row],[Oldest Date]]&lt;&gt;""),0,casesCPPM[[#This Row],[Quantity]])</f>
        <v>2</v>
      </c>
      <c r="AP371" s="27" t="str">
        <f>IF(casesCPPM[[#This Row],[Brand]]="","",IF(casesCPPM[[#This Row],[Brand]]&lt;&gt;"Falcon",casesCPPM[[#This Row],[Brand]],IF(casesCPPM[[#This Row],[Category]]&lt;&gt;"Dctl",casesCPPM[[#This Row],[Brand]]&amp;" - "&amp;casesCPPM[[#This Row],[Category]],casesCPPM[[#This Row],[Brand]]&amp;" - Closer")))</f>
        <v>Zero</v>
      </c>
      <c r="AQ37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7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7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1" s="27" t="str">
        <f>TEXT(casesCPPM[[#This Row],[Created On]],"yyyy / mm")</f>
        <v>2026 / 02</v>
      </c>
      <c r="AU371" s="27" t="str">
        <f>casesCPPM[[#This Row],[Interaction Type]]</f>
        <v>Return / Replace / Scrap</v>
      </c>
      <c r="AV37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1" s="27" t="str" cm="1">
        <f t="array" ref="AW371">IF(NOT(ISERROR(FIND("Reader",casesCPPM[[#This Row],[Series4]]))),"Reader",IF(SUMPRODUCT(--ISNUMBER(SEARCH({"card","credential","ibutton"},casesCPPM[[#This Row],[Series4]])))&gt;0,"Card","Unknown"))</f>
        <v>Unknown</v>
      </c>
    </row>
    <row r="372" spans="1:49" hidden="1" x14ac:dyDescent="0.25">
      <c r="A372" s="26">
        <v>46077.535567129598</v>
      </c>
      <c r="B372" s="27" t="s">
        <v>4528</v>
      </c>
      <c r="C372" s="27" t="s">
        <v>87</v>
      </c>
      <c r="D372" s="27" t="s">
        <v>88</v>
      </c>
      <c r="E372" s="27" t="s">
        <v>110</v>
      </c>
      <c r="F372" s="27"/>
      <c r="G372" s="27"/>
      <c r="H372" s="27" t="s">
        <v>17</v>
      </c>
      <c r="I372" s="27" t="s">
        <v>148</v>
      </c>
      <c r="J372" s="27" t="s">
        <v>161</v>
      </c>
      <c r="K372" s="27" t="s">
        <v>31</v>
      </c>
      <c r="L372" s="27" t="s">
        <v>4529</v>
      </c>
      <c r="M372" s="27" t="s">
        <v>4530</v>
      </c>
      <c r="N372" s="28" t="s">
        <v>4531</v>
      </c>
      <c r="O372" s="27" t="s">
        <v>4532</v>
      </c>
      <c r="P372" s="27"/>
      <c r="Q372" s="28">
        <v>1</v>
      </c>
      <c r="R372" s="27" t="s">
        <v>17</v>
      </c>
      <c r="S372" s="27" t="s">
        <v>148</v>
      </c>
      <c r="T372" s="27" t="s">
        <v>161</v>
      </c>
      <c r="U372" s="27" t="s">
        <v>31</v>
      </c>
      <c r="V372" s="27">
        <v>1</v>
      </c>
      <c r="W372" s="27" t="s">
        <v>155</v>
      </c>
      <c r="X372" s="27" t="s">
        <v>156</v>
      </c>
      <c r="Y372" s="27"/>
      <c r="Z372" s="27" t="s">
        <v>101</v>
      </c>
      <c r="AA372" s="27"/>
      <c r="AB372" s="27" t="s">
        <v>4533</v>
      </c>
      <c r="AC372" s="28"/>
      <c r="AD372" s="27"/>
      <c r="AE372" s="37"/>
      <c r="AF372" s="37">
        <v>46069.791666666701</v>
      </c>
      <c r="AG372" s="37"/>
      <c r="AH372" s="27"/>
      <c r="AI372" s="27" t="s">
        <v>104</v>
      </c>
      <c r="AJ372" s="27" t="s">
        <v>105</v>
      </c>
      <c r="AK372" s="27" t="s">
        <v>1970</v>
      </c>
      <c r="AL372" s="27" t="s">
        <v>1970</v>
      </c>
      <c r="AM372" s="27" t="s">
        <v>159</v>
      </c>
      <c r="AN372" s="37">
        <f>MIN(casesCPPM[[#This Row],[Manufacture Date]:[Installation Date]])</f>
        <v>46069.791666666701</v>
      </c>
      <c r="AO372" s="27">
        <f>IF(AND((casesCPPM[[#This Row],[Created On]]-casesCPPM[[#This Row],[Oldest Date]])&gt;90,casesCPPM[[#This Row],[Oldest Date]]&lt;&gt;""),0,casesCPPM[[#This Row],[Quantity]])</f>
        <v>1</v>
      </c>
      <c r="AP372" s="27" t="str">
        <f>IF(casesCPPM[[#This Row],[Brand]]="","",IF(casesCPPM[[#This Row],[Brand]]&lt;&gt;"Falcon",casesCPPM[[#This Row],[Brand]],IF(casesCPPM[[#This Row],[Category]]&lt;&gt;"Dctl",casesCPPM[[#This Row],[Brand]]&amp;" - "&amp;casesCPPM[[#This Row],[Category]],casesCPPM[[#This Row],[Brand]]&amp;" - Closer")))</f>
        <v>Schlage Commercial</v>
      </c>
      <c r="AQ37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7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37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2" s="27" t="str">
        <f>TEXT(casesCPPM[[#This Row],[Created On]],"yyyy / mm")</f>
        <v>2026 / 02</v>
      </c>
      <c r="AU372" s="27" t="str">
        <f>casesCPPM[[#This Row],[Interaction Type]]</f>
        <v>Return / Replace / Scrap</v>
      </c>
      <c r="AV37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2" s="27" t="str" cm="1">
        <f t="array" ref="AW372">IF(NOT(ISERROR(FIND("Reader",casesCPPM[[#This Row],[Series4]]))),"Reader",IF(SUMPRODUCT(--ISNUMBER(SEARCH({"card","credential","ibutton"},casesCPPM[[#This Row],[Series4]])))&gt;0,"Card","Unknown"))</f>
        <v>Unknown</v>
      </c>
    </row>
    <row r="373" spans="1:49" hidden="1" x14ac:dyDescent="0.25">
      <c r="A373" s="26">
        <v>46078.613229166702</v>
      </c>
      <c r="B373" s="27" t="s">
        <v>4560</v>
      </c>
      <c r="C373" s="27" t="s">
        <v>87</v>
      </c>
      <c r="D373" s="27" t="s">
        <v>88</v>
      </c>
      <c r="E373" s="27" t="s">
        <v>285</v>
      </c>
      <c r="F373" s="27"/>
      <c r="G373" s="27"/>
      <c r="H373" s="27" t="s">
        <v>720</v>
      </c>
      <c r="I373" s="27" t="s">
        <v>91</v>
      </c>
      <c r="J373" s="27" t="s">
        <v>3494</v>
      </c>
      <c r="K373" s="27" t="s">
        <v>33</v>
      </c>
      <c r="L373" s="27" t="s">
        <v>4561</v>
      </c>
      <c r="M373" s="27" t="s">
        <v>2115</v>
      </c>
      <c r="N373" s="28" t="s">
        <v>4562</v>
      </c>
      <c r="O373" s="27" t="s">
        <v>4563</v>
      </c>
      <c r="P373" s="27" t="s">
        <v>4564</v>
      </c>
      <c r="Q373" s="28">
        <v>3</v>
      </c>
      <c r="R373" s="27" t="s">
        <v>720</v>
      </c>
      <c r="S373" s="27" t="s">
        <v>91</v>
      </c>
      <c r="T373" s="27" t="s">
        <v>3494</v>
      </c>
      <c r="U373" s="27" t="s">
        <v>33</v>
      </c>
      <c r="V373" s="27">
        <v>1</v>
      </c>
      <c r="W373" s="27" t="s">
        <v>294</v>
      </c>
      <c r="X373" s="27" t="s">
        <v>295</v>
      </c>
      <c r="Y373" s="27"/>
      <c r="Z373" s="27" t="s">
        <v>296</v>
      </c>
      <c r="AA373" s="27"/>
      <c r="AB373" s="27" t="s">
        <v>4565</v>
      </c>
      <c r="AC373" s="28"/>
      <c r="AD373" s="27"/>
      <c r="AE373" s="37"/>
      <c r="AF373" s="37">
        <v>46071.791666666701</v>
      </c>
      <c r="AG373" s="37"/>
      <c r="AH373" s="27"/>
      <c r="AI373" s="27" t="s">
        <v>104</v>
      </c>
      <c r="AJ373" s="27" t="s">
        <v>105</v>
      </c>
      <c r="AK373" s="27" t="s">
        <v>4052</v>
      </c>
      <c r="AL373" s="27" t="s">
        <v>382</v>
      </c>
      <c r="AM373" s="27" t="s">
        <v>108</v>
      </c>
      <c r="AN373" s="37">
        <f>MIN(casesCPPM[[#This Row],[Manufacture Date]:[Installation Date]])</f>
        <v>46071.791666666701</v>
      </c>
      <c r="AO373" s="27">
        <f>IF(AND((casesCPPM[[#This Row],[Created On]]-casesCPPM[[#This Row],[Oldest Date]])&gt;90,casesCPPM[[#This Row],[Oldest Date]]&lt;&gt;""),0,casesCPPM[[#This Row],[Quantity]])</f>
        <v>1</v>
      </c>
      <c r="AP373" s="27" t="str">
        <f>IF(casesCPPM[[#This Row],[Brand]]="","",IF(casesCPPM[[#This Row],[Brand]]&lt;&gt;"Falcon",casesCPPM[[#This Row],[Brand]],IF(casesCPPM[[#This Row],[Category]]&lt;&gt;"Dctl",casesCPPM[[#This Row],[Brand]]&amp;" - "&amp;casesCPPM[[#This Row],[Category]],casesCPPM[[#This Row],[Brand]]&amp;" - Closer")))</f>
        <v>Falcon - Exit</v>
      </c>
      <c r="AQ37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37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37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3" s="27" t="str">
        <f>TEXT(casesCPPM[[#This Row],[Created On]],"yyyy / mm")</f>
        <v>2026 / 02</v>
      </c>
      <c r="AU373" s="27" t="str">
        <f>casesCPPM[[#This Row],[Interaction Type]]</f>
        <v>Return / Replace / Scrap</v>
      </c>
      <c r="AV37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3" s="27" t="str" cm="1">
        <f t="array" ref="AW373">IF(NOT(ISERROR(FIND("Reader",casesCPPM[[#This Row],[Series4]]))),"Reader",IF(SUMPRODUCT(--ISNUMBER(SEARCH({"card","credential","ibutton"},casesCPPM[[#This Row],[Series4]])))&gt;0,"Card","Unknown"))</f>
        <v>Unknown</v>
      </c>
    </row>
    <row r="374" spans="1:49" hidden="1" x14ac:dyDescent="0.25">
      <c r="A374" s="26">
        <v>46078.613229166702</v>
      </c>
      <c r="B374" s="27" t="s">
        <v>4560</v>
      </c>
      <c r="C374" s="27" t="s">
        <v>87</v>
      </c>
      <c r="D374" s="27" t="s">
        <v>88</v>
      </c>
      <c r="E374" s="27" t="s">
        <v>285</v>
      </c>
      <c r="F374" s="27"/>
      <c r="G374" s="27"/>
      <c r="H374" s="27" t="s">
        <v>720</v>
      </c>
      <c r="I374" s="27" t="s">
        <v>91</v>
      </c>
      <c r="J374" s="27" t="s">
        <v>3494</v>
      </c>
      <c r="K374" s="27" t="s">
        <v>33</v>
      </c>
      <c r="L374" s="27" t="s">
        <v>4561</v>
      </c>
      <c r="M374" s="27" t="s">
        <v>2115</v>
      </c>
      <c r="N374" s="28" t="s">
        <v>4562</v>
      </c>
      <c r="O374" s="27" t="s">
        <v>4563</v>
      </c>
      <c r="P374" s="27" t="s">
        <v>4564</v>
      </c>
      <c r="Q374" s="28">
        <v>1</v>
      </c>
      <c r="R374" s="27" t="s">
        <v>720</v>
      </c>
      <c r="S374" s="27" t="s">
        <v>91</v>
      </c>
      <c r="T374" s="27" t="s">
        <v>3494</v>
      </c>
      <c r="U374" s="27" t="s">
        <v>33</v>
      </c>
      <c r="V374" s="27">
        <v>2</v>
      </c>
      <c r="W374" s="27" t="s">
        <v>155</v>
      </c>
      <c r="X374" s="27" t="s">
        <v>156</v>
      </c>
      <c r="Y374" s="27"/>
      <c r="Z374" s="27" t="s">
        <v>101</v>
      </c>
      <c r="AA374" s="27"/>
      <c r="AB374" s="27" t="s">
        <v>4566</v>
      </c>
      <c r="AC374" s="28"/>
      <c r="AD374" s="27"/>
      <c r="AE374" s="37"/>
      <c r="AF374" s="37">
        <v>46071.791666666701</v>
      </c>
      <c r="AG374" s="37"/>
      <c r="AH374" s="27"/>
      <c r="AI374" s="27" t="s">
        <v>104</v>
      </c>
      <c r="AJ374" s="27" t="s">
        <v>105</v>
      </c>
      <c r="AK374" s="27" t="s">
        <v>4052</v>
      </c>
      <c r="AL374" s="27" t="s">
        <v>382</v>
      </c>
      <c r="AM374" s="27" t="s">
        <v>108</v>
      </c>
      <c r="AN374" s="37">
        <f>MIN(casesCPPM[[#This Row],[Manufacture Date]:[Installation Date]])</f>
        <v>46071.791666666701</v>
      </c>
      <c r="AO374" s="27">
        <f>IF(AND((casesCPPM[[#This Row],[Created On]]-casesCPPM[[#This Row],[Oldest Date]])&gt;90,casesCPPM[[#This Row],[Oldest Date]]&lt;&gt;""),0,casesCPPM[[#This Row],[Quantity]])</f>
        <v>2</v>
      </c>
      <c r="AP374" s="27" t="str">
        <f>IF(casesCPPM[[#This Row],[Brand]]="","",IF(casesCPPM[[#This Row],[Brand]]&lt;&gt;"Falcon",casesCPPM[[#This Row],[Brand]],IF(casesCPPM[[#This Row],[Category]]&lt;&gt;"Dctl",casesCPPM[[#This Row],[Brand]]&amp;" - "&amp;casesCPPM[[#This Row],[Category]],casesCPPM[[#This Row],[Brand]]&amp;" - Closer")))</f>
        <v>Falcon - Exit</v>
      </c>
      <c r="AQ37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7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37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4" s="27" t="str">
        <f>TEXT(casesCPPM[[#This Row],[Created On]],"yyyy / mm")</f>
        <v>2026 / 02</v>
      </c>
      <c r="AU374" s="27" t="str">
        <f>casesCPPM[[#This Row],[Interaction Type]]</f>
        <v>Return / Replace / Scrap</v>
      </c>
      <c r="AV37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4" s="27" t="str" cm="1">
        <f t="array" ref="AW374">IF(NOT(ISERROR(FIND("Reader",casesCPPM[[#This Row],[Series4]]))),"Reader",IF(SUMPRODUCT(--ISNUMBER(SEARCH({"card","credential","ibutton"},casesCPPM[[#This Row],[Series4]])))&gt;0,"Card","Unknown"))</f>
        <v>Unknown</v>
      </c>
    </row>
    <row r="375" spans="1:49" hidden="1" x14ac:dyDescent="0.25">
      <c r="A375" s="26">
        <v>46079.4207523148</v>
      </c>
      <c r="B375" s="27" t="s">
        <v>4573</v>
      </c>
      <c r="C375" s="27" t="s">
        <v>87</v>
      </c>
      <c r="D375" s="27" t="s">
        <v>88</v>
      </c>
      <c r="E375" s="27" t="s">
        <v>110</v>
      </c>
      <c r="F375" s="27"/>
      <c r="G375" s="27"/>
      <c r="H375" s="27" t="s">
        <v>11</v>
      </c>
      <c r="I375" s="27" t="s">
        <v>469</v>
      </c>
      <c r="J375" s="27" t="s">
        <v>469</v>
      </c>
      <c r="K375" s="27" t="s">
        <v>35</v>
      </c>
      <c r="L375" s="27" t="s">
        <v>4574</v>
      </c>
      <c r="M375" s="27" t="s">
        <v>4575</v>
      </c>
      <c r="N375" s="28" t="s">
        <v>4576</v>
      </c>
      <c r="O375" s="27" t="s">
        <v>4577</v>
      </c>
      <c r="P375" s="27" t="s">
        <v>4578</v>
      </c>
      <c r="Q375" s="28">
        <v>4</v>
      </c>
      <c r="R375" s="27" t="s">
        <v>17</v>
      </c>
      <c r="S375" s="27" t="s">
        <v>148</v>
      </c>
      <c r="T375" s="27" t="s">
        <v>636</v>
      </c>
      <c r="U375" s="27" t="s">
        <v>35</v>
      </c>
      <c r="V375" s="27">
        <v>50</v>
      </c>
      <c r="W375" s="27" t="s">
        <v>155</v>
      </c>
      <c r="X375" s="27" t="s">
        <v>156</v>
      </c>
      <c r="Y375" s="27"/>
      <c r="Z375" s="27" t="s">
        <v>101</v>
      </c>
      <c r="AA375" s="27"/>
      <c r="AB375" s="27" t="s">
        <v>4579</v>
      </c>
      <c r="AC375" s="28"/>
      <c r="AD375" s="27"/>
      <c r="AE375" s="37"/>
      <c r="AF375" s="37">
        <v>46072.791666666701</v>
      </c>
      <c r="AG375" s="37"/>
      <c r="AH375" s="27"/>
      <c r="AI375" s="27" t="s">
        <v>104</v>
      </c>
      <c r="AJ375" s="27" t="s">
        <v>105</v>
      </c>
      <c r="AK375" s="27" t="s">
        <v>106</v>
      </c>
      <c r="AL375" s="27" t="s">
        <v>1196</v>
      </c>
      <c r="AM375" s="27" t="s">
        <v>108</v>
      </c>
      <c r="AN375" s="37">
        <f>MIN(casesCPPM[[#This Row],[Manufacture Date]:[Installation Date]])</f>
        <v>46072.791666666701</v>
      </c>
      <c r="AO375" s="27">
        <f>IF(AND((casesCPPM[[#This Row],[Created On]]-casesCPPM[[#This Row],[Oldest Date]])&gt;90,casesCPPM[[#This Row],[Oldest Date]]&lt;&gt;""),0,casesCPPM[[#This Row],[Quantity]])</f>
        <v>50</v>
      </c>
      <c r="AP375" s="27" t="str">
        <f>IF(casesCPPM[[#This Row],[Brand]]="","",IF(casesCPPM[[#This Row],[Brand]]&lt;&gt;"Falcon",casesCPPM[[#This Row],[Brand]],IF(casesCPPM[[#This Row],[Category]]&lt;&gt;"Dctl",casesCPPM[[#This Row],[Brand]]&amp;" - "&amp;casesCPPM[[#This Row],[Category]],casesCPPM[[#This Row],[Brand]]&amp;" - Closer")))</f>
        <v>Fast Track</v>
      </c>
      <c r="AQ37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7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37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5" s="27" t="str">
        <f>TEXT(casesCPPM[[#This Row],[Created On]],"yyyy / mm")</f>
        <v>2026 / 02</v>
      </c>
      <c r="AU375" s="27" t="str">
        <f>casesCPPM[[#This Row],[Interaction Type]]</f>
        <v>Return / Replace / Scrap</v>
      </c>
      <c r="AV37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5" s="27" t="str" cm="1">
        <f t="array" ref="AW375">IF(NOT(ISERROR(FIND("Reader",casesCPPM[[#This Row],[Series4]]))),"Reader",IF(SUMPRODUCT(--ISNUMBER(SEARCH({"card","credential","ibutton"},casesCPPM[[#This Row],[Series4]])))&gt;0,"Card","Unknown"))</f>
        <v>Unknown</v>
      </c>
    </row>
    <row r="376" spans="1:49" hidden="1" x14ac:dyDescent="0.25">
      <c r="A376" s="26">
        <v>46079.5917708333</v>
      </c>
      <c r="B376" s="27" t="s">
        <v>4580</v>
      </c>
      <c r="C376" s="27" t="s">
        <v>87</v>
      </c>
      <c r="D376" s="27" t="s">
        <v>88</v>
      </c>
      <c r="E376" s="27" t="s">
        <v>89</v>
      </c>
      <c r="F376" s="27"/>
      <c r="G376" s="27" t="s">
        <v>168</v>
      </c>
      <c r="H376" s="27" t="s">
        <v>21</v>
      </c>
      <c r="I376" s="27" t="s">
        <v>272</v>
      </c>
      <c r="J376" s="27" t="s">
        <v>1638</v>
      </c>
      <c r="K376" s="27" t="s">
        <v>35</v>
      </c>
      <c r="L376" s="27" t="s">
        <v>4581</v>
      </c>
      <c r="M376" s="27" t="s">
        <v>4582</v>
      </c>
      <c r="N376" s="28" t="s">
        <v>276</v>
      </c>
      <c r="O376" s="27" t="s">
        <v>4583</v>
      </c>
      <c r="P376" s="27"/>
      <c r="Q376" s="28"/>
      <c r="R376" s="27" t="s">
        <v>21</v>
      </c>
      <c r="S376" s="27" t="s">
        <v>272</v>
      </c>
      <c r="T376" s="27" t="s">
        <v>1638</v>
      </c>
      <c r="U376" s="27" t="s">
        <v>35</v>
      </c>
      <c r="V376" s="27">
        <v>1</v>
      </c>
      <c r="W376" s="27" t="s">
        <v>266</v>
      </c>
      <c r="X376" s="27" t="s">
        <v>4584</v>
      </c>
      <c r="Y376" s="27" t="s">
        <v>4585</v>
      </c>
      <c r="Z376" s="27" t="s">
        <v>101</v>
      </c>
      <c r="AA376" s="27"/>
      <c r="AB376" s="27" t="s">
        <v>4586</v>
      </c>
      <c r="AC376" s="28" t="s">
        <v>4587</v>
      </c>
      <c r="AD376" s="27"/>
      <c r="AE376" s="37"/>
      <c r="AF376" s="37">
        <v>45512.833333333299</v>
      </c>
      <c r="AG376" s="37"/>
      <c r="AH376" s="27"/>
      <c r="AI376" s="27" t="s">
        <v>104</v>
      </c>
      <c r="AJ376" s="27" t="s">
        <v>105</v>
      </c>
      <c r="AK376" s="27" t="s">
        <v>4588</v>
      </c>
      <c r="AL376" s="27" t="s">
        <v>146</v>
      </c>
      <c r="AM376" s="27" t="s">
        <v>108</v>
      </c>
      <c r="AN376" s="37">
        <f>MIN(casesCPPM[[#This Row],[Manufacture Date]:[Installation Date]])</f>
        <v>45512.833333333299</v>
      </c>
      <c r="AO376" s="27">
        <f>IF(AND((casesCPPM[[#This Row],[Created On]]-casesCPPM[[#This Row],[Oldest Date]])&gt;90,casesCPPM[[#This Row],[Oldest Date]]&lt;&gt;""),0,casesCPPM[[#This Row],[Quantity]])</f>
        <v>0</v>
      </c>
      <c r="AP376" s="27" t="str">
        <f>IF(casesCPPM[[#This Row],[Brand]]="","",IF(casesCPPM[[#This Row],[Brand]]&lt;&gt;"Falcon",casesCPPM[[#This Row],[Brand]],IF(casesCPPM[[#This Row],[Category]]&lt;&gt;"Dctl",casesCPPM[[#This Row],[Brand]]&amp;" - "&amp;casesCPPM[[#This Row],[Category]],casesCPPM[[#This Row],[Brand]]&amp;" - Closer")))</f>
        <v>Schlage System Components</v>
      </c>
      <c r="AQ37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7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Firmware Update Failed</v>
      </c>
      <c r="AS37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Will Not Update</v>
      </c>
      <c r="AT376" s="27" t="str">
        <f>TEXT(casesCPPM[[#This Row],[Created On]],"yyyy / mm")</f>
        <v>2026 / 02</v>
      </c>
      <c r="AU376" s="27" t="str">
        <f>casesCPPM[[#This Row],[Interaction Type]]</f>
        <v>Return / Replace / Scrap</v>
      </c>
      <c r="AV37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6" s="27" t="str" cm="1">
        <f t="array" ref="AW376">IF(NOT(ISERROR(FIND("Reader",casesCPPM[[#This Row],[Series4]]))),"Reader",IF(SUMPRODUCT(--ISNUMBER(SEARCH({"card","credential","ibutton"},casesCPPM[[#This Row],[Series4]])))&gt;0,"Card","Unknown"))</f>
        <v>Unknown</v>
      </c>
    </row>
    <row r="377" spans="1:49" hidden="1" x14ac:dyDescent="0.25">
      <c r="A377" s="26">
        <v>46077.559224536999</v>
      </c>
      <c r="B377" s="27" t="s">
        <v>4601</v>
      </c>
      <c r="C377" s="27" t="s">
        <v>87</v>
      </c>
      <c r="D377" s="27" t="s">
        <v>88</v>
      </c>
      <c r="E377" s="27" t="s">
        <v>89</v>
      </c>
      <c r="F377" s="27"/>
      <c r="G377" s="27" t="s">
        <v>90</v>
      </c>
      <c r="H377" s="27" t="s">
        <v>14</v>
      </c>
      <c r="I377" s="27" t="s">
        <v>182</v>
      </c>
      <c r="J377" s="27" t="s">
        <v>946</v>
      </c>
      <c r="K377" s="27" t="s">
        <v>34</v>
      </c>
      <c r="L377" s="27" t="s">
        <v>4602</v>
      </c>
      <c r="M377" s="27" t="s">
        <v>4603</v>
      </c>
      <c r="N377" s="28" t="s">
        <v>4604</v>
      </c>
      <c r="O377" s="27" t="s">
        <v>4605</v>
      </c>
      <c r="P377" s="27" t="s">
        <v>4606</v>
      </c>
      <c r="Q377" s="28">
        <v>1</v>
      </c>
      <c r="R377" s="27" t="s">
        <v>14</v>
      </c>
      <c r="S377" s="27" t="s">
        <v>182</v>
      </c>
      <c r="T377" s="27" t="s">
        <v>946</v>
      </c>
      <c r="U377" s="27" t="s">
        <v>34</v>
      </c>
      <c r="V377" s="27">
        <v>1</v>
      </c>
      <c r="W377" s="27" t="s">
        <v>714</v>
      </c>
      <c r="X377" s="27" t="s">
        <v>1209</v>
      </c>
      <c r="Y377" s="27"/>
      <c r="Z377" s="27" t="s">
        <v>101</v>
      </c>
      <c r="AA377" s="27"/>
      <c r="AB377" s="27" t="s">
        <v>3133</v>
      </c>
      <c r="AC377" s="28" t="s">
        <v>3134</v>
      </c>
      <c r="AD377" s="27"/>
      <c r="AE377" s="37"/>
      <c r="AF377" s="37">
        <v>45494.833333333299</v>
      </c>
      <c r="AG377" s="37"/>
      <c r="AH377" s="27"/>
      <c r="AI377" s="27" t="s">
        <v>178</v>
      </c>
      <c r="AJ377" s="27" t="s">
        <v>134</v>
      </c>
      <c r="AK377" s="27" t="s">
        <v>106</v>
      </c>
      <c r="AL377" s="27" t="s">
        <v>192</v>
      </c>
      <c r="AM377" s="27" t="s">
        <v>108</v>
      </c>
      <c r="AN377" s="37">
        <f>MIN(casesCPPM[[#This Row],[Manufacture Date]:[Installation Date]])</f>
        <v>45494.833333333299</v>
      </c>
      <c r="AO377" s="27">
        <f>IF(AND((casesCPPM[[#This Row],[Created On]]-casesCPPM[[#This Row],[Oldest Date]])&gt;90,casesCPPM[[#This Row],[Oldest Date]]&lt;&gt;""),0,casesCPPM[[#This Row],[Quantity]])</f>
        <v>0</v>
      </c>
      <c r="AP377" s="27" t="str">
        <f>IF(casesCPPM[[#This Row],[Brand]]="","",IF(casesCPPM[[#This Row],[Brand]]&lt;&gt;"Falcon",casesCPPM[[#This Row],[Brand]],IF(casesCPPM[[#This Row],[Category]]&lt;&gt;"Dctl",casesCPPM[[#This Row],[Brand]]&amp;" - "&amp;casesCPPM[[#This Row],[Category]],casesCPPM[[#This Row],[Brand]]&amp;" - Closer")))</f>
        <v>Lcn</v>
      </c>
      <c r="AQ37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37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37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7" s="27" t="str">
        <f>TEXT(casesCPPM[[#This Row],[Created On]],"yyyy / mm")</f>
        <v>2026 / 02</v>
      </c>
      <c r="AU377" s="27" t="str">
        <f>casesCPPM[[#This Row],[Interaction Type]]</f>
        <v>Return / Replace / Scrap</v>
      </c>
      <c r="AV37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7" s="27" t="str" cm="1">
        <f t="array" ref="AW377">IF(NOT(ISERROR(FIND("Reader",casesCPPM[[#This Row],[Series4]]))),"Reader",IF(SUMPRODUCT(--ISNUMBER(SEARCH({"card","credential","ibutton"},casesCPPM[[#This Row],[Series4]])))&gt;0,"Card","Unknown"))</f>
        <v>Unknown</v>
      </c>
    </row>
    <row r="378" spans="1:49" hidden="1" x14ac:dyDescent="0.25">
      <c r="A378" s="26">
        <v>46079.498310185198</v>
      </c>
      <c r="B378" s="27" t="s">
        <v>4630</v>
      </c>
      <c r="C378" s="27" t="s">
        <v>87</v>
      </c>
      <c r="D378" s="27" t="s">
        <v>88</v>
      </c>
      <c r="E378" s="27" t="s">
        <v>89</v>
      </c>
      <c r="F378" s="27"/>
      <c r="G378" s="27" t="s">
        <v>168</v>
      </c>
      <c r="H378" s="27" t="s">
        <v>15</v>
      </c>
      <c r="I378" s="27" t="s">
        <v>272</v>
      </c>
      <c r="J378" s="27" t="s">
        <v>4631</v>
      </c>
      <c r="K378" s="27" t="s">
        <v>288</v>
      </c>
      <c r="L378" s="27" t="s">
        <v>4632</v>
      </c>
      <c r="M378" s="27" t="s">
        <v>975</v>
      </c>
      <c r="N378" s="28" t="s">
        <v>4633</v>
      </c>
      <c r="O378" s="27" t="s">
        <v>4634</v>
      </c>
      <c r="P378" s="27"/>
      <c r="Q378" s="28">
        <v>1</v>
      </c>
      <c r="R378" s="27" t="s">
        <v>15</v>
      </c>
      <c r="S378" s="27" t="s">
        <v>272</v>
      </c>
      <c r="T378" s="27" t="s">
        <v>4631</v>
      </c>
      <c r="U378" s="27" t="s">
        <v>288</v>
      </c>
      <c r="V378" s="27">
        <v>1</v>
      </c>
      <c r="W378" s="27" t="s">
        <v>266</v>
      </c>
      <c r="X378" s="27" t="s">
        <v>1968</v>
      </c>
      <c r="Y378" s="27"/>
      <c r="Z378" s="27" t="s">
        <v>101</v>
      </c>
      <c r="AA378" s="27"/>
      <c r="AB378" s="27" t="s">
        <v>4635</v>
      </c>
      <c r="AC378" s="28" t="s">
        <v>4636</v>
      </c>
      <c r="AD378" s="27"/>
      <c r="AE378" s="37"/>
      <c r="AF378" s="37">
        <v>46027.791666666701</v>
      </c>
      <c r="AG378" s="37"/>
      <c r="AH378" s="27"/>
      <c r="AI378" s="27" t="s">
        <v>104</v>
      </c>
      <c r="AJ378" s="27" t="s">
        <v>134</v>
      </c>
      <c r="AK378" s="27" t="s">
        <v>1970</v>
      </c>
      <c r="AL378" s="27" t="s">
        <v>1970</v>
      </c>
      <c r="AM378" s="27" t="s">
        <v>159</v>
      </c>
      <c r="AN378" s="37">
        <f>MIN(casesCPPM[[#This Row],[Manufacture Date]:[Installation Date]])</f>
        <v>46027.791666666701</v>
      </c>
      <c r="AO378" s="27">
        <f>IF(AND((casesCPPM[[#This Row],[Created On]]-casesCPPM[[#This Row],[Oldest Date]])&gt;90,casesCPPM[[#This Row],[Oldest Date]]&lt;&gt;""),0,casesCPPM[[#This Row],[Quantity]])</f>
        <v>1</v>
      </c>
      <c r="AP378" s="27" t="str">
        <f>IF(casesCPPM[[#This Row],[Brand]]="","",IF(casesCPPM[[#This Row],[Brand]]&lt;&gt;"Falcon",casesCPPM[[#This Row],[Brand]],IF(casesCPPM[[#This Row],[Category]]&lt;&gt;"Dctl",casesCPPM[[#This Row],[Brand]]&amp;" - "&amp;casesCPPM[[#This Row],[Category]],casesCPPM[[#This Row],[Brand]]&amp;" - Closer")))</f>
        <v>Locknetics</v>
      </c>
      <c r="AQ37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7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Wiring</v>
      </c>
      <c r="AS37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8" s="27" t="str">
        <f>TEXT(casesCPPM[[#This Row],[Created On]],"yyyy / mm")</f>
        <v>2026 / 02</v>
      </c>
      <c r="AU378" s="27" t="str">
        <f>casesCPPM[[#This Row],[Interaction Type]]</f>
        <v>Return / Replace / Scrap</v>
      </c>
      <c r="AV37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8" s="27" t="str" cm="1">
        <f t="array" ref="AW378">IF(NOT(ISERROR(FIND("Reader",casesCPPM[[#This Row],[Series4]]))),"Reader",IF(SUMPRODUCT(--ISNUMBER(SEARCH({"card","credential","ibutton"},casesCPPM[[#This Row],[Series4]])))&gt;0,"Card","Unknown"))</f>
        <v>Unknown</v>
      </c>
    </row>
    <row r="379" spans="1:49" hidden="1" x14ac:dyDescent="0.25">
      <c r="A379" s="26">
        <v>46080.457048611097</v>
      </c>
      <c r="B379" s="27" t="s">
        <v>4643</v>
      </c>
      <c r="C379" s="27" t="s">
        <v>87</v>
      </c>
      <c r="D379" s="27" t="s">
        <v>88</v>
      </c>
      <c r="E379" s="27" t="s">
        <v>110</v>
      </c>
      <c r="F379" s="27"/>
      <c r="G379" s="27"/>
      <c r="H379" s="27" t="s">
        <v>22</v>
      </c>
      <c r="I379" s="27" t="s">
        <v>124</v>
      </c>
      <c r="J379" s="27" t="s">
        <v>3089</v>
      </c>
      <c r="K379" s="27" t="s">
        <v>30</v>
      </c>
      <c r="L379" s="27" t="s">
        <v>4644</v>
      </c>
      <c r="M379" s="27" t="s">
        <v>838</v>
      </c>
      <c r="N379" s="28" t="s">
        <v>4645</v>
      </c>
      <c r="O379" s="27" t="s">
        <v>4646</v>
      </c>
      <c r="P379" s="27" t="s">
        <v>4647</v>
      </c>
      <c r="Q379" s="28">
        <v>30</v>
      </c>
      <c r="R379" s="27" t="s">
        <v>22</v>
      </c>
      <c r="S379" s="27" t="s">
        <v>124</v>
      </c>
      <c r="T379" s="27" t="s">
        <v>3089</v>
      </c>
      <c r="U379" s="27" t="s">
        <v>30</v>
      </c>
      <c r="V379" s="27">
        <v>1</v>
      </c>
      <c r="W379" s="27" t="s">
        <v>811</v>
      </c>
      <c r="X379" s="27" t="s">
        <v>2762</v>
      </c>
      <c r="Y379" s="27"/>
      <c r="Z379" s="27" t="s">
        <v>101</v>
      </c>
      <c r="AA379" s="27"/>
      <c r="AB379" s="27" t="s">
        <v>4648</v>
      </c>
      <c r="AC379" s="28"/>
      <c r="AD379" s="27"/>
      <c r="AE379" s="37"/>
      <c r="AF379" s="37"/>
      <c r="AG379" s="37">
        <v>46080</v>
      </c>
      <c r="AH379" s="27"/>
      <c r="AI379" s="27" t="s">
        <v>104</v>
      </c>
      <c r="AJ379" s="27" t="s">
        <v>134</v>
      </c>
      <c r="AK379" s="27" t="s">
        <v>1025</v>
      </c>
      <c r="AL379" s="27" t="s">
        <v>146</v>
      </c>
      <c r="AM379" s="27" t="s">
        <v>108</v>
      </c>
      <c r="AN379" s="37">
        <f>MIN(casesCPPM[[#This Row],[Manufacture Date]:[Installation Date]])</f>
        <v>46080</v>
      </c>
      <c r="AO379" s="27">
        <f>IF(AND((casesCPPM[[#This Row],[Created On]]-casesCPPM[[#This Row],[Oldest Date]])&gt;90,casesCPPM[[#This Row],[Oldest Date]]&lt;&gt;""),0,casesCPPM[[#This Row],[Quantity]])</f>
        <v>1</v>
      </c>
      <c r="AP379" s="27" t="str">
        <f>IF(casesCPPM[[#This Row],[Brand]]="","",IF(casesCPPM[[#This Row],[Brand]]&lt;&gt;"Falcon",casesCPPM[[#This Row],[Brand]],IF(casesCPPM[[#This Row],[Category]]&lt;&gt;"Dctl",casesCPPM[[#This Row],[Brand]]&amp;" - "&amp;casesCPPM[[#This Row],[Category]],casesCPPM[[#This Row],[Brand]]&amp;" - Closer")))</f>
        <v>Steelcraft</v>
      </c>
      <c r="AQ37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7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Trim</v>
      </c>
      <c r="AS37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9" s="27" t="str">
        <f>TEXT(casesCPPM[[#This Row],[Created On]],"yyyy / mm")</f>
        <v>2026 / 02</v>
      </c>
      <c r="AU379" s="27" t="str">
        <f>casesCPPM[[#This Row],[Interaction Type]]</f>
        <v>Return / Replace / Scrap</v>
      </c>
      <c r="AV37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9" s="27" t="str" cm="1">
        <f t="array" ref="AW379">IF(NOT(ISERROR(FIND("Reader",casesCPPM[[#This Row],[Series4]]))),"Reader",IF(SUMPRODUCT(--ISNUMBER(SEARCH({"card","credential","ibutton"},casesCPPM[[#This Row],[Series4]])))&gt;0,"Card","Unknown"))</f>
        <v>Unknown</v>
      </c>
    </row>
    <row r="380" spans="1:49" hidden="1" x14ac:dyDescent="0.25">
      <c r="A380" s="26">
        <v>46080.514479166697</v>
      </c>
      <c r="B380" s="27" t="s">
        <v>4654</v>
      </c>
      <c r="C380" s="27" t="s">
        <v>87</v>
      </c>
      <c r="D380" s="27" t="s">
        <v>88</v>
      </c>
      <c r="E380" s="27" t="s">
        <v>89</v>
      </c>
      <c r="F380" s="27"/>
      <c r="G380" s="27" t="s">
        <v>90</v>
      </c>
      <c r="H380" s="27" t="s">
        <v>17</v>
      </c>
      <c r="I380" s="27" t="s">
        <v>148</v>
      </c>
      <c r="J380" s="27" t="s">
        <v>149</v>
      </c>
      <c r="K380" s="27" t="s">
        <v>35</v>
      </c>
      <c r="L380" s="27" t="s">
        <v>4655</v>
      </c>
      <c r="M380" s="27" t="s">
        <v>4656</v>
      </c>
      <c r="N380" s="28" t="s">
        <v>4657</v>
      </c>
      <c r="O380" s="27" t="s">
        <v>4658</v>
      </c>
      <c r="P380" s="27" t="s">
        <v>4659</v>
      </c>
      <c r="Q380" s="28">
        <v>6</v>
      </c>
      <c r="R380" s="27" t="s">
        <v>17</v>
      </c>
      <c r="S380" s="27" t="s">
        <v>148</v>
      </c>
      <c r="T380" s="27" t="s">
        <v>149</v>
      </c>
      <c r="U380" s="27" t="s">
        <v>35</v>
      </c>
      <c r="V380" s="27">
        <v>1</v>
      </c>
      <c r="W380" s="27" t="s">
        <v>98</v>
      </c>
      <c r="X380" s="27" t="s">
        <v>317</v>
      </c>
      <c r="Y380" s="27"/>
      <c r="Z380" s="27" t="s">
        <v>101</v>
      </c>
      <c r="AA380" s="27"/>
      <c r="AB380" s="27" t="s">
        <v>4660</v>
      </c>
      <c r="AC380" s="28" t="s">
        <v>4661</v>
      </c>
      <c r="AD380" s="27"/>
      <c r="AE380" s="37"/>
      <c r="AF380" s="37">
        <v>45943.083333333299</v>
      </c>
      <c r="AG380" s="37"/>
      <c r="AH380" s="27"/>
      <c r="AI380" s="27" t="s">
        <v>104</v>
      </c>
      <c r="AJ380" s="27" t="s">
        <v>134</v>
      </c>
      <c r="AK380" s="27" t="s">
        <v>2226</v>
      </c>
      <c r="AL380" s="27" t="s">
        <v>2226</v>
      </c>
      <c r="AM380" s="27" t="s">
        <v>108</v>
      </c>
      <c r="AN380" s="37">
        <f>MIN(casesCPPM[[#This Row],[Manufacture Date]:[Installation Date]])</f>
        <v>45943.083333333299</v>
      </c>
      <c r="AO380" s="27">
        <f>IF(AND((casesCPPM[[#This Row],[Created On]]-casesCPPM[[#This Row],[Oldest Date]])&gt;90,casesCPPM[[#This Row],[Oldest Date]]&lt;&gt;""),0,casesCPPM[[#This Row],[Quantity]])</f>
        <v>0</v>
      </c>
      <c r="AP380" s="27" t="str">
        <f>IF(casesCPPM[[#This Row],[Brand]]="","",IF(casesCPPM[[#This Row],[Brand]]&lt;&gt;"Falcon",casesCPPM[[#This Row],[Brand]],IF(casesCPPM[[#This Row],[Category]]&lt;&gt;"Dctl",casesCPPM[[#This Row],[Brand]]&amp;" - "&amp;casesCPPM[[#This Row],[Category]],casesCPPM[[#This Row],[Brand]]&amp;" - Closer")))</f>
        <v>Schlage Commercial</v>
      </c>
      <c r="AQ38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8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8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0" s="27" t="str">
        <f>TEXT(casesCPPM[[#This Row],[Created On]],"yyyy / mm")</f>
        <v>2026 / 02</v>
      </c>
      <c r="AU380" s="27" t="str">
        <f>casesCPPM[[#This Row],[Interaction Type]]</f>
        <v>Return / Replace / Scrap</v>
      </c>
      <c r="AV38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0" s="27" t="str" cm="1">
        <f t="array" ref="AW380">IF(NOT(ISERROR(FIND("Reader",casesCPPM[[#This Row],[Series4]]))),"Reader",IF(SUMPRODUCT(--ISNUMBER(SEARCH({"card","credential","ibutton"},casesCPPM[[#This Row],[Series4]])))&gt;0,"Card","Unknown"))</f>
        <v>Unknown</v>
      </c>
    </row>
    <row r="381" spans="1:49" hidden="1" x14ac:dyDescent="0.25">
      <c r="A381" s="26">
        <v>46076.574467592603</v>
      </c>
      <c r="B381" s="27" t="s">
        <v>4671</v>
      </c>
      <c r="C381" s="27" t="s">
        <v>87</v>
      </c>
      <c r="D381" s="27" t="s">
        <v>88</v>
      </c>
      <c r="E381" s="27" t="s">
        <v>110</v>
      </c>
      <c r="F381" s="27"/>
      <c r="G381" s="27"/>
      <c r="H381" s="27" t="s">
        <v>22</v>
      </c>
      <c r="I381" s="27" t="s">
        <v>124</v>
      </c>
      <c r="J381" s="27" t="s">
        <v>805</v>
      </c>
      <c r="K381" s="27" t="s">
        <v>30</v>
      </c>
      <c r="L381" s="27" t="s">
        <v>4672</v>
      </c>
      <c r="M381" s="27" t="s">
        <v>807</v>
      </c>
      <c r="N381" s="28" t="s">
        <v>4673</v>
      </c>
      <c r="O381" s="27" t="s">
        <v>4674</v>
      </c>
      <c r="P381" s="27" t="s">
        <v>4675</v>
      </c>
      <c r="Q381" s="28"/>
      <c r="R381" s="27" t="s">
        <v>22</v>
      </c>
      <c r="S381" s="27" t="s">
        <v>124</v>
      </c>
      <c r="T381" s="27" t="s">
        <v>805</v>
      </c>
      <c r="U381" s="27" t="s">
        <v>30</v>
      </c>
      <c r="V381" s="27">
        <v>1</v>
      </c>
      <c r="W381" s="27" t="s">
        <v>811</v>
      </c>
      <c r="X381" s="27" t="s">
        <v>1798</v>
      </c>
      <c r="Y381" s="27"/>
      <c r="Z381" s="27" t="s">
        <v>101</v>
      </c>
      <c r="AA381" s="27"/>
      <c r="AB381" s="27"/>
      <c r="AC381" s="28"/>
      <c r="AD381" s="27"/>
      <c r="AE381" s="37"/>
      <c r="AF381" s="37"/>
      <c r="AG381" s="37">
        <v>46078</v>
      </c>
      <c r="AH381" s="27"/>
      <c r="AI381" s="27" t="s">
        <v>204</v>
      </c>
      <c r="AJ381" s="27" t="s">
        <v>105</v>
      </c>
      <c r="AK381" s="27" t="s">
        <v>106</v>
      </c>
      <c r="AL381" s="27" t="s">
        <v>1025</v>
      </c>
      <c r="AM381" s="27" t="s">
        <v>108</v>
      </c>
      <c r="AN381" s="37">
        <f>MIN(casesCPPM[[#This Row],[Manufacture Date]:[Installation Date]])</f>
        <v>46078</v>
      </c>
      <c r="AO381" s="27">
        <f>IF(AND((casesCPPM[[#This Row],[Created On]]-casesCPPM[[#This Row],[Oldest Date]])&gt;90,casesCPPM[[#This Row],[Oldest Date]]&lt;&gt;""),0,casesCPPM[[#This Row],[Quantity]])</f>
        <v>1</v>
      </c>
      <c r="AP381" s="27" t="str">
        <f>IF(casesCPPM[[#This Row],[Brand]]="","",IF(casesCPPM[[#This Row],[Brand]]&lt;&gt;"Falcon",casesCPPM[[#This Row],[Brand]],IF(casesCPPM[[#This Row],[Category]]&lt;&gt;"Dctl",casesCPPM[[#This Row],[Brand]]&amp;" - "&amp;casesCPPM[[#This Row],[Category]],casesCPPM[[#This Row],[Brand]]&amp;" - Closer")))</f>
        <v>Steelcraft</v>
      </c>
      <c r="AQ38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8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Door Size Height</v>
      </c>
      <c r="AS38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1" s="27" t="str">
        <f>TEXT(casesCPPM[[#This Row],[Created On]],"yyyy / mm")</f>
        <v>2026 / 02</v>
      </c>
      <c r="AU381" s="27" t="str">
        <f>casesCPPM[[#This Row],[Interaction Type]]</f>
        <v>Return / Replace / Scrap</v>
      </c>
      <c r="AV38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1" s="27" t="str" cm="1">
        <f t="array" ref="AW381">IF(NOT(ISERROR(FIND("Reader",casesCPPM[[#This Row],[Series4]]))),"Reader",IF(SUMPRODUCT(--ISNUMBER(SEARCH({"card","credential","ibutton"},casesCPPM[[#This Row],[Series4]])))&gt;0,"Card","Unknown"))</f>
        <v>Unknown</v>
      </c>
    </row>
    <row r="382" spans="1:49" hidden="1" x14ac:dyDescent="0.25">
      <c r="A382" s="26">
        <v>46076.600787037001</v>
      </c>
      <c r="B382" s="27" t="s">
        <v>4677</v>
      </c>
      <c r="C382" s="27" t="s">
        <v>87</v>
      </c>
      <c r="D382" s="27" t="s">
        <v>88</v>
      </c>
      <c r="E382" s="27" t="s">
        <v>62</v>
      </c>
      <c r="F382" s="27"/>
      <c r="G382" s="27"/>
      <c r="H382" s="27" t="s">
        <v>17</v>
      </c>
      <c r="I382" s="27" t="s">
        <v>148</v>
      </c>
      <c r="J382" s="27" t="s">
        <v>161</v>
      </c>
      <c r="K382" s="27" t="s">
        <v>35</v>
      </c>
      <c r="L382" s="27" t="s">
        <v>4678</v>
      </c>
      <c r="M382" s="27" t="s">
        <v>1123</v>
      </c>
      <c r="N382" s="28" t="s">
        <v>4679</v>
      </c>
      <c r="O382" s="27" t="s">
        <v>4680</v>
      </c>
      <c r="P382" s="27" t="s">
        <v>4681</v>
      </c>
      <c r="Q382" s="28">
        <v>1</v>
      </c>
      <c r="R382" s="27" t="s">
        <v>17</v>
      </c>
      <c r="S382" s="27" t="s">
        <v>148</v>
      </c>
      <c r="T382" s="27" t="s">
        <v>161</v>
      </c>
      <c r="U382" s="27" t="s">
        <v>35</v>
      </c>
      <c r="V382" s="27">
        <v>10</v>
      </c>
      <c r="W382" s="27" t="s">
        <v>346</v>
      </c>
      <c r="X382" s="27" t="s">
        <v>347</v>
      </c>
      <c r="Y382" s="27"/>
      <c r="Z382" s="27" t="s">
        <v>285</v>
      </c>
      <c r="AA382" s="27"/>
      <c r="AB382" s="27" t="s">
        <v>4682</v>
      </c>
      <c r="AC382" s="28"/>
      <c r="AD382" s="27"/>
      <c r="AE382" s="37"/>
      <c r="AF382" s="37">
        <v>46068.791666666701</v>
      </c>
      <c r="AG382" s="37"/>
      <c r="AH382" s="27"/>
      <c r="AI382" s="27" t="s">
        <v>104</v>
      </c>
      <c r="AJ382" s="27" t="s">
        <v>105</v>
      </c>
      <c r="AK382" s="27" t="s">
        <v>680</v>
      </c>
      <c r="AL382" s="27" t="s">
        <v>578</v>
      </c>
      <c r="AM382" s="27" t="s">
        <v>108</v>
      </c>
      <c r="AN382" s="37">
        <f>MIN(casesCPPM[[#This Row],[Manufacture Date]:[Installation Date]])</f>
        <v>46068.791666666701</v>
      </c>
      <c r="AO382" s="27">
        <f>IF(AND((casesCPPM[[#This Row],[Created On]]-casesCPPM[[#This Row],[Oldest Date]])&gt;90,casesCPPM[[#This Row],[Oldest Date]]&lt;&gt;""),0,casesCPPM[[#This Row],[Quantity]])</f>
        <v>10</v>
      </c>
      <c r="AP382" s="27" t="str">
        <f>IF(casesCPPM[[#This Row],[Brand]]="","",IF(casesCPPM[[#This Row],[Brand]]&lt;&gt;"Falcon",casesCPPM[[#This Row],[Brand]],IF(casesCPPM[[#This Row],[Category]]&lt;&gt;"Dctl",casesCPPM[[#This Row],[Brand]]&amp;" - "&amp;casesCPPM[[#This Row],[Category]],casesCPPM[[#This Row],[Brand]]&amp;" - Closer")))</f>
        <v>Schlage Commercial</v>
      </c>
      <c r="AQ38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8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38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2" s="27" t="str">
        <f>TEXT(casesCPPM[[#This Row],[Created On]],"yyyy / mm")</f>
        <v>2026 / 02</v>
      </c>
      <c r="AU382" s="27" t="str">
        <f>casesCPPM[[#This Row],[Interaction Type]]</f>
        <v>Return / Replace / Scrap</v>
      </c>
      <c r="AV38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2" s="27" t="str" cm="1">
        <f t="array" ref="AW382">IF(NOT(ISERROR(FIND("Reader",casesCPPM[[#This Row],[Series4]]))),"Reader",IF(SUMPRODUCT(--ISNUMBER(SEARCH({"card","credential","ibutton"},casesCPPM[[#This Row],[Series4]])))&gt;0,"Card","Unknown"))</f>
        <v>Unknown</v>
      </c>
    </row>
    <row r="383" spans="1:49" hidden="1" x14ac:dyDescent="0.25">
      <c r="A383" s="26">
        <v>46076.713425925896</v>
      </c>
      <c r="B383" s="27" t="s">
        <v>4683</v>
      </c>
      <c r="C383" s="27" t="s">
        <v>87</v>
      </c>
      <c r="D383" s="27" t="s">
        <v>88</v>
      </c>
      <c r="E383" s="27" t="s">
        <v>110</v>
      </c>
      <c r="F383" s="27"/>
      <c r="G383" s="27"/>
      <c r="H383" s="27" t="s">
        <v>12</v>
      </c>
      <c r="I383" s="27" t="s">
        <v>111</v>
      </c>
      <c r="J383" s="27" t="s">
        <v>112</v>
      </c>
      <c r="K383" s="27" t="s">
        <v>33</v>
      </c>
      <c r="L383" s="27" t="s">
        <v>4684</v>
      </c>
      <c r="M383" s="27" t="s">
        <v>1129</v>
      </c>
      <c r="N383" s="28" t="s">
        <v>4685</v>
      </c>
      <c r="O383" s="27" t="s">
        <v>4686</v>
      </c>
      <c r="P383" s="27" t="s">
        <v>4687</v>
      </c>
      <c r="Q383" s="28">
        <v>3</v>
      </c>
      <c r="R383" s="27" t="s">
        <v>12</v>
      </c>
      <c r="S383" s="27" t="s">
        <v>111</v>
      </c>
      <c r="T383" s="27" t="s">
        <v>112</v>
      </c>
      <c r="U383" s="27" t="s">
        <v>33</v>
      </c>
      <c r="V383" s="27">
        <v>8</v>
      </c>
      <c r="W383" s="27" t="s">
        <v>119</v>
      </c>
      <c r="X383" s="27" t="s">
        <v>120</v>
      </c>
      <c r="Y383" s="27"/>
      <c r="Z383" s="27" t="s">
        <v>101</v>
      </c>
      <c r="AA383" s="27"/>
      <c r="AB383" s="27" t="s">
        <v>4629</v>
      </c>
      <c r="AC383" s="28"/>
      <c r="AD383" s="27"/>
      <c r="AE383" s="37"/>
      <c r="AF383" s="37">
        <v>46069.791666666701</v>
      </c>
      <c r="AG383" s="37"/>
      <c r="AH383" s="27"/>
      <c r="AI383" s="27" t="s">
        <v>204</v>
      </c>
      <c r="AJ383" s="27" t="s">
        <v>134</v>
      </c>
      <c r="AK383" s="27" t="s">
        <v>106</v>
      </c>
      <c r="AL383" s="27" t="s">
        <v>122</v>
      </c>
      <c r="AM383" s="27" t="s">
        <v>108</v>
      </c>
      <c r="AN383" s="37">
        <f>MIN(casesCPPM[[#This Row],[Manufacture Date]:[Installation Date]])</f>
        <v>46069.791666666701</v>
      </c>
      <c r="AO383" s="27">
        <f>IF(AND((casesCPPM[[#This Row],[Created On]]-casesCPPM[[#This Row],[Oldest Date]])&gt;90,casesCPPM[[#This Row],[Oldest Date]]&lt;&gt;""),0,casesCPPM[[#This Row],[Quantity]])</f>
        <v>8</v>
      </c>
      <c r="AP383" s="27" t="str">
        <f>IF(casesCPPM[[#This Row],[Brand]]="","",IF(casesCPPM[[#This Row],[Brand]]&lt;&gt;"Falcon",casesCPPM[[#This Row],[Brand]],IF(casesCPPM[[#This Row],[Category]]&lt;&gt;"Dctl",casesCPPM[[#This Row],[Brand]]&amp;" - "&amp;casesCPPM[[#This Row],[Category]],casesCPPM[[#This Row],[Brand]]&amp;" - Closer")))</f>
        <v>Ives / Gj Commercial</v>
      </c>
      <c r="AQ38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8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38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3" s="27" t="str">
        <f>TEXT(casesCPPM[[#This Row],[Created On]],"yyyy / mm")</f>
        <v>2026 / 02</v>
      </c>
      <c r="AU383" s="27" t="str">
        <f>casesCPPM[[#This Row],[Interaction Type]]</f>
        <v>Return / Replace / Scrap</v>
      </c>
      <c r="AV38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3" s="27" t="str" cm="1">
        <f t="array" ref="AW383">IF(NOT(ISERROR(FIND("Reader",casesCPPM[[#This Row],[Series4]]))),"Reader",IF(SUMPRODUCT(--ISNUMBER(SEARCH({"card","credential","ibutton"},casesCPPM[[#This Row],[Series4]])))&gt;0,"Card","Unknown"))</f>
        <v>Unknown</v>
      </c>
    </row>
    <row r="384" spans="1:49" hidden="1" x14ac:dyDescent="0.25">
      <c r="A384" s="26">
        <v>46078.622083333299</v>
      </c>
      <c r="B384" s="27" t="s">
        <v>4700</v>
      </c>
      <c r="C384" s="27" t="s">
        <v>87</v>
      </c>
      <c r="D384" s="27" t="s">
        <v>88</v>
      </c>
      <c r="E384" s="27" t="s">
        <v>285</v>
      </c>
      <c r="F384" s="27"/>
      <c r="G384" s="27"/>
      <c r="H384" s="27" t="s">
        <v>12</v>
      </c>
      <c r="I384" s="27" t="s">
        <v>111</v>
      </c>
      <c r="J384" s="27" t="s">
        <v>112</v>
      </c>
      <c r="K384" s="27" t="s">
        <v>33</v>
      </c>
      <c r="L384" s="27" t="s">
        <v>4701</v>
      </c>
      <c r="M384" s="27" t="s">
        <v>4702</v>
      </c>
      <c r="N384" s="28" t="s">
        <v>4703</v>
      </c>
      <c r="O384" s="27" t="s">
        <v>4704</v>
      </c>
      <c r="P384" s="27"/>
      <c r="Q384" s="28"/>
      <c r="R384" s="27" t="s">
        <v>12</v>
      </c>
      <c r="S384" s="27" t="s">
        <v>111</v>
      </c>
      <c r="T384" s="27" t="s">
        <v>112</v>
      </c>
      <c r="U384" s="27" t="s">
        <v>33</v>
      </c>
      <c r="V384" s="27">
        <v>1</v>
      </c>
      <c r="W384" s="27" t="s">
        <v>300</v>
      </c>
      <c r="X384" s="27" t="s">
        <v>3827</v>
      </c>
      <c r="Y384" s="27"/>
      <c r="Z384" s="27" t="s">
        <v>296</v>
      </c>
      <c r="AA384" s="27"/>
      <c r="AB384" s="27"/>
      <c r="AC384" s="28"/>
      <c r="AD384" s="27"/>
      <c r="AE384" s="37"/>
      <c r="AF384" s="37">
        <v>46077.791666666701</v>
      </c>
      <c r="AG384" s="37"/>
      <c r="AH384" s="27"/>
      <c r="AI384" s="27" t="s">
        <v>419</v>
      </c>
      <c r="AJ384" s="27" t="s">
        <v>134</v>
      </c>
      <c r="AK384" s="27" t="s">
        <v>1423</v>
      </c>
      <c r="AL384" s="27" t="s">
        <v>1423</v>
      </c>
      <c r="AM384" s="27" t="s">
        <v>108</v>
      </c>
      <c r="AN384" s="37">
        <f>MIN(casesCPPM[[#This Row],[Manufacture Date]:[Installation Date]])</f>
        <v>46077.791666666701</v>
      </c>
      <c r="AO384" s="27">
        <f>IF(AND((casesCPPM[[#This Row],[Created On]]-casesCPPM[[#This Row],[Oldest Date]])&gt;90,casesCPPM[[#This Row],[Oldest Date]]&lt;&gt;""),0,casesCPPM[[#This Row],[Quantity]])</f>
        <v>1</v>
      </c>
      <c r="AP384" s="27" t="str">
        <f>IF(casesCPPM[[#This Row],[Brand]]="","",IF(casesCPPM[[#This Row],[Brand]]&lt;&gt;"Falcon",casesCPPM[[#This Row],[Brand]],IF(casesCPPM[[#This Row],[Category]]&lt;&gt;"Dctl",casesCPPM[[#This Row],[Brand]]&amp;" - "&amp;casesCPPM[[#This Row],[Category]],casesCPPM[[#This Row],[Brand]]&amp;" - Closer")))</f>
        <v>Ives / Gj Commercial</v>
      </c>
      <c r="AQ38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8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8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4" s="27" t="str">
        <f>TEXT(casesCPPM[[#This Row],[Created On]],"yyyy / mm")</f>
        <v>2026 / 02</v>
      </c>
      <c r="AU384" s="27" t="str">
        <f>casesCPPM[[#This Row],[Interaction Type]]</f>
        <v>Return / Replace / Scrap</v>
      </c>
      <c r="AV38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4" s="27" t="str" cm="1">
        <f t="array" ref="AW384">IF(NOT(ISERROR(FIND("Reader",casesCPPM[[#This Row],[Series4]]))),"Reader",IF(SUMPRODUCT(--ISNUMBER(SEARCH({"card","credential","ibutton"},casesCPPM[[#This Row],[Series4]])))&gt;0,"Card","Unknown"))</f>
        <v>Unknown</v>
      </c>
    </row>
    <row r="385" spans="1:49" hidden="1" x14ac:dyDescent="0.25">
      <c r="A385" s="26">
        <v>46078.639699074098</v>
      </c>
      <c r="B385" s="27" t="s">
        <v>4705</v>
      </c>
      <c r="C385" s="27" t="s">
        <v>87</v>
      </c>
      <c r="D385" s="27" t="s">
        <v>88</v>
      </c>
      <c r="E385" s="27" t="s">
        <v>89</v>
      </c>
      <c r="F385" s="27"/>
      <c r="G385" s="27" t="s">
        <v>90</v>
      </c>
      <c r="H385" s="27" t="s">
        <v>12</v>
      </c>
      <c r="I385" s="27" t="s">
        <v>111</v>
      </c>
      <c r="J385" s="27" t="s">
        <v>350</v>
      </c>
      <c r="K385" s="27" t="s">
        <v>33</v>
      </c>
      <c r="L385" s="27" t="s">
        <v>4706</v>
      </c>
      <c r="M385" s="27" t="s">
        <v>4707</v>
      </c>
      <c r="N385" s="28" t="s">
        <v>4708</v>
      </c>
      <c r="O385" s="27" t="s">
        <v>4709</v>
      </c>
      <c r="P385" s="27" t="s">
        <v>4710</v>
      </c>
      <c r="Q385" s="28">
        <v>2</v>
      </c>
      <c r="R385" s="27" t="s">
        <v>12</v>
      </c>
      <c r="S385" s="27" t="s">
        <v>111</v>
      </c>
      <c r="T385" s="27" t="s">
        <v>350</v>
      </c>
      <c r="U385" s="27" t="s">
        <v>33</v>
      </c>
      <c r="V385" s="27">
        <v>1</v>
      </c>
      <c r="W385" s="27" t="s">
        <v>98</v>
      </c>
      <c r="X385" s="27" t="s">
        <v>1070</v>
      </c>
      <c r="Y385" s="27"/>
      <c r="Z385" s="27" t="s">
        <v>101</v>
      </c>
      <c r="AA385" s="27"/>
      <c r="AB385" s="27" t="s">
        <v>4711</v>
      </c>
      <c r="AC385" s="28" t="s">
        <v>398</v>
      </c>
      <c r="AD385" s="27"/>
      <c r="AE385" s="37"/>
      <c r="AF385" s="37">
        <v>45978.791666666701</v>
      </c>
      <c r="AG385" s="37"/>
      <c r="AH385" s="27"/>
      <c r="AI385" s="27" t="s">
        <v>104</v>
      </c>
      <c r="AJ385" s="27" t="s">
        <v>134</v>
      </c>
      <c r="AK385" s="27" t="s">
        <v>1423</v>
      </c>
      <c r="AL385" s="27" t="s">
        <v>1423</v>
      </c>
      <c r="AM385" s="27" t="s">
        <v>108</v>
      </c>
      <c r="AN385" s="37">
        <f>MIN(casesCPPM[[#This Row],[Manufacture Date]:[Installation Date]])</f>
        <v>45978.791666666701</v>
      </c>
      <c r="AO385" s="27">
        <f>IF(AND((casesCPPM[[#This Row],[Created On]]-casesCPPM[[#This Row],[Oldest Date]])&gt;90,casesCPPM[[#This Row],[Oldest Date]]&lt;&gt;""),0,casesCPPM[[#This Row],[Quantity]])</f>
        <v>0</v>
      </c>
      <c r="AP385" s="27" t="str">
        <f>IF(casesCPPM[[#This Row],[Brand]]="","",IF(casesCPPM[[#This Row],[Brand]]&lt;&gt;"Falcon",casesCPPM[[#This Row],[Brand]],IF(casesCPPM[[#This Row],[Category]]&lt;&gt;"Dctl",casesCPPM[[#This Row],[Brand]]&amp;" - "&amp;casesCPPM[[#This Row],[Category]],casesCPPM[[#This Row],[Brand]]&amp;" - Closer")))</f>
        <v>Ives / Gj Commercial</v>
      </c>
      <c r="AQ38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8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38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5" s="27" t="str">
        <f>TEXT(casesCPPM[[#This Row],[Created On]],"yyyy / mm")</f>
        <v>2026 / 02</v>
      </c>
      <c r="AU385" s="27" t="str">
        <f>casesCPPM[[#This Row],[Interaction Type]]</f>
        <v>Return / Replace / Scrap</v>
      </c>
      <c r="AV38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5" s="27" t="str" cm="1">
        <f t="array" ref="AW385">IF(NOT(ISERROR(FIND("Reader",casesCPPM[[#This Row],[Series4]]))),"Reader",IF(SUMPRODUCT(--ISNUMBER(SEARCH({"card","credential","ibutton"},casesCPPM[[#This Row],[Series4]])))&gt;0,"Card","Unknown"))</f>
        <v>Unknown</v>
      </c>
    </row>
    <row r="386" spans="1:49" hidden="1" x14ac:dyDescent="0.25">
      <c r="A386" s="26">
        <v>46078.755844907399</v>
      </c>
      <c r="B386" s="27" t="s">
        <v>4717</v>
      </c>
      <c r="C386" s="27" t="s">
        <v>87</v>
      </c>
      <c r="D386" s="27" t="s">
        <v>88</v>
      </c>
      <c r="E386" s="27" t="s">
        <v>89</v>
      </c>
      <c r="F386" s="27"/>
      <c r="G386" s="27" t="s">
        <v>168</v>
      </c>
      <c r="H386" s="27" t="s">
        <v>23</v>
      </c>
      <c r="I386" s="27" t="s">
        <v>91</v>
      </c>
      <c r="J386" s="27" t="s">
        <v>92</v>
      </c>
      <c r="K386" s="27" t="s">
        <v>33</v>
      </c>
      <c r="L386" s="27" t="s">
        <v>4718</v>
      </c>
      <c r="M386" s="27" t="s">
        <v>754</v>
      </c>
      <c r="N386" s="28" t="s">
        <v>4719</v>
      </c>
      <c r="O386" s="27" t="s">
        <v>4720</v>
      </c>
      <c r="P386" s="27" t="s">
        <v>4721</v>
      </c>
      <c r="Q386" s="28">
        <v>1</v>
      </c>
      <c r="R386" s="27" t="s">
        <v>23</v>
      </c>
      <c r="S386" s="27" t="s">
        <v>91</v>
      </c>
      <c r="T386" s="27" t="s">
        <v>92</v>
      </c>
      <c r="U386" s="27" t="s">
        <v>33</v>
      </c>
      <c r="V386" s="27">
        <v>1</v>
      </c>
      <c r="W386" s="27" t="s">
        <v>98</v>
      </c>
      <c r="X386" s="27" t="s">
        <v>1148</v>
      </c>
      <c r="Y386" s="27" t="s">
        <v>1633</v>
      </c>
      <c r="Z386" s="27" t="s">
        <v>101</v>
      </c>
      <c r="AA386" s="27"/>
      <c r="AB386" s="27" t="s">
        <v>4722</v>
      </c>
      <c r="AC386" s="28" t="s">
        <v>547</v>
      </c>
      <c r="AD386" s="27"/>
      <c r="AE386" s="37">
        <v>45918</v>
      </c>
      <c r="AF386" s="37">
        <v>45917.833333333299</v>
      </c>
      <c r="AG386" s="37"/>
      <c r="AH386" s="27"/>
      <c r="AI386" s="27" t="s">
        <v>104</v>
      </c>
      <c r="AJ386" s="27" t="s">
        <v>134</v>
      </c>
      <c r="AK386" s="27" t="s">
        <v>4723</v>
      </c>
      <c r="AL386" s="27" t="s">
        <v>382</v>
      </c>
      <c r="AM386" s="27" t="s">
        <v>108</v>
      </c>
      <c r="AN386" s="37">
        <f>MIN(casesCPPM[[#This Row],[Manufacture Date]:[Installation Date]])</f>
        <v>45917.833333333299</v>
      </c>
      <c r="AO386" s="27">
        <f>IF(AND((casesCPPM[[#This Row],[Created On]]-casesCPPM[[#This Row],[Oldest Date]])&gt;90,casesCPPM[[#This Row],[Oldest Date]]&lt;&gt;""),0,casesCPPM[[#This Row],[Quantity]])</f>
        <v>0</v>
      </c>
      <c r="AP386" s="27" t="str">
        <f>IF(casesCPPM[[#This Row],[Brand]]="","",IF(casesCPPM[[#This Row],[Brand]]&lt;&gt;"Falcon",casesCPPM[[#This Row],[Brand]],IF(casesCPPM[[#This Row],[Category]]&lt;&gt;"Dctl",casesCPPM[[#This Row],[Brand]]&amp;" - "&amp;casesCPPM[[#This Row],[Category]],casesCPPM[[#This Row],[Brand]]&amp;" - Closer")))</f>
        <v>Von Duprin</v>
      </c>
      <c r="AQ38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8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38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Retract</v>
      </c>
      <c r="AT386" s="27" t="str">
        <f>TEXT(casesCPPM[[#This Row],[Created On]],"yyyy / mm")</f>
        <v>2026 / 02</v>
      </c>
      <c r="AU386" s="27" t="str">
        <f>casesCPPM[[#This Row],[Interaction Type]]</f>
        <v>Return / Replace / Scrap</v>
      </c>
      <c r="AV38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6" s="27" t="str" cm="1">
        <f t="array" ref="AW386">IF(NOT(ISERROR(FIND("Reader",casesCPPM[[#This Row],[Series4]]))),"Reader",IF(SUMPRODUCT(--ISNUMBER(SEARCH({"card","credential","ibutton"},casesCPPM[[#This Row],[Series4]])))&gt;0,"Card","Unknown"))</f>
        <v>Unknown</v>
      </c>
    </row>
    <row r="387" spans="1:49" hidden="1" x14ac:dyDescent="0.25">
      <c r="A387" s="26">
        <v>46079.370324074102</v>
      </c>
      <c r="B387" s="27" t="s">
        <v>4724</v>
      </c>
      <c r="C387" s="27" t="s">
        <v>87</v>
      </c>
      <c r="D387" s="27" t="s">
        <v>88</v>
      </c>
      <c r="E387" s="27" t="s">
        <v>110</v>
      </c>
      <c r="F387" s="27"/>
      <c r="G387" s="27"/>
      <c r="H387" s="27" t="s">
        <v>720</v>
      </c>
      <c r="I387" s="27" t="s">
        <v>91</v>
      </c>
      <c r="J387" s="27" t="s">
        <v>4725</v>
      </c>
      <c r="K387" s="27" t="s">
        <v>33</v>
      </c>
      <c r="L387" s="27" t="s">
        <v>4726</v>
      </c>
      <c r="M387" s="27" t="s">
        <v>872</v>
      </c>
      <c r="N387" s="28" t="s">
        <v>4727</v>
      </c>
      <c r="O387" s="27" t="s">
        <v>4728</v>
      </c>
      <c r="P387" s="27" t="s">
        <v>4729</v>
      </c>
      <c r="Q387" s="28">
        <v>1</v>
      </c>
      <c r="R387" s="27" t="s">
        <v>720</v>
      </c>
      <c r="S387" s="27" t="s">
        <v>91</v>
      </c>
      <c r="T387" s="27" t="s">
        <v>4725</v>
      </c>
      <c r="U387" s="27" t="s">
        <v>33</v>
      </c>
      <c r="V387" s="27">
        <v>4</v>
      </c>
      <c r="W387" s="27" t="s">
        <v>155</v>
      </c>
      <c r="X387" s="27" t="s">
        <v>587</v>
      </c>
      <c r="Y387" s="27"/>
      <c r="Z387" s="27" t="s">
        <v>101</v>
      </c>
      <c r="AA387" s="27"/>
      <c r="AB387" s="27" t="s">
        <v>4730</v>
      </c>
      <c r="AC387" s="28"/>
      <c r="AD387" s="27"/>
      <c r="AE387" s="37"/>
      <c r="AF387" s="37">
        <v>46062.791666666701</v>
      </c>
      <c r="AG387" s="37"/>
      <c r="AH387" s="27"/>
      <c r="AI387" s="27" t="s">
        <v>104</v>
      </c>
      <c r="AJ387" s="27" t="s">
        <v>105</v>
      </c>
      <c r="AK387" s="27" t="s">
        <v>106</v>
      </c>
      <c r="AL387" s="27" t="s">
        <v>877</v>
      </c>
      <c r="AM387" s="27" t="s">
        <v>108</v>
      </c>
      <c r="AN387" s="37">
        <f>MIN(casesCPPM[[#This Row],[Manufacture Date]:[Installation Date]])</f>
        <v>46062.791666666701</v>
      </c>
      <c r="AO387" s="27">
        <f>IF(AND((casesCPPM[[#This Row],[Created On]]-casesCPPM[[#This Row],[Oldest Date]])&gt;90,casesCPPM[[#This Row],[Oldest Date]]&lt;&gt;""),0,casesCPPM[[#This Row],[Quantity]])</f>
        <v>4</v>
      </c>
      <c r="AP387" s="27" t="str">
        <f>IF(casesCPPM[[#This Row],[Brand]]="","",IF(casesCPPM[[#This Row],[Brand]]&lt;&gt;"Falcon",casesCPPM[[#This Row],[Brand]],IF(casesCPPM[[#This Row],[Category]]&lt;&gt;"Dctl",casesCPPM[[#This Row],[Brand]]&amp;" - "&amp;casesCPPM[[#This Row],[Category]],casesCPPM[[#This Row],[Brand]]&amp;" - Closer")))</f>
        <v>Falcon - Exit</v>
      </c>
      <c r="AQ38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8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8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7" s="27" t="str">
        <f>TEXT(casesCPPM[[#This Row],[Created On]],"yyyy / mm")</f>
        <v>2026 / 02</v>
      </c>
      <c r="AU387" s="27" t="str">
        <f>casesCPPM[[#This Row],[Interaction Type]]</f>
        <v>Return / Replace / Scrap</v>
      </c>
      <c r="AV38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7" s="27" t="str" cm="1">
        <f t="array" ref="AW387">IF(NOT(ISERROR(FIND("Reader",casesCPPM[[#This Row],[Series4]]))),"Reader",IF(SUMPRODUCT(--ISNUMBER(SEARCH({"card","credential","ibutton"},casesCPPM[[#This Row],[Series4]])))&gt;0,"Card","Unknown"))</f>
        <v>Unknown</v>
      </c>
    </row>
    <row r="388" spans="1:49" hidden="1" x14ac:dyDescent="0.25">
      <c r="A388" s="26">
        <v>46079.706053240698</v>
      </c>
      <c r="B388" s="27" t="s">
        <v>4732</v>
      </c>
      <c r="C388" s="27" t="s">
        <v>87</v>
      </c>
      <c r="D388" s="27" t="s">
        <v>88</v>
      </c>
      <c r="E388" s="27" t="s">
        <v>110</v>
      </c>
      <c r="F388" s="27"/>
      <c r="G388" s="27"/>
      <c r="H388" s="27" t="s">
        <v>18</v>
      </c>
      <c r="I388" s="27" t="s">
        <v>460</v>
      </c>
      <c r="J388" s="27" t="s">
        <v>514</v>
      </c>
      <c r="K388" s="27" t="s">
        <v>32</v>
      </c>
      <c r="L388" s="27" t="s">
        <v>4733</v>
      </c>
      <c r="M388" s="27" t="s">
        <v>2717</v>
      </c>
      <c r="N388" s="28" t="s">
        <v>4734</v>
      </c>
      <c r="O388" s="27" t="s">
        <v>4735</v>
      </c>
      <c r="P388" s="27" t="s">
        <v>4736</v>
      </c>
      <c r="Q388" s="28"/>
      <c r="R388" s="27" t="s">
        <v>18</v>
      </c>
      <c r="S388" s="27" t="s">
        <v>460</v>
      </c>
      <c r="T388" s="27" t="s">
        <v>514</v>
      </c>
      <c r="U388" s="27" t="s">
        <v>32</v>
      </c>
      <c r="V388" s="27">
        <v>1</v>
      </c>
      <c r="W388" s="27" t="s">
        <v>155</v>
      </c>
      <c r="X388" s="27" t="s">
        <v>587</v>
      </c>
      <c r="Y388" s="27"/>
      <c r="Z388" s="27" t="s">
        <v>101</v>
      </c>
      <c r="AA388" s="27"/>
      <c r="AB388" s="27" t="s">
        <v>4737</v>
      </c>
      <c r="AC388" s="28"/>
      <c r="AD388" s="27"/>
      <c r="AE388" s="37"/>
      <c r="AF388" s="37">
        <v>46080</v>
      </c>
      <c r="AG388" s="37"/>
      <c r="AH388" s="27"/>
      <c r="AI388" s="27" t="s">
        <v>104</v>
      </c>
      <c r="AJ388" s="27" t="s">
        <v>105</v>
      </c>
      <c r="AK388" s="27" t="s">
        <v>106</v>
      </c>
      <c r="AL388" s="27" t="s">
        <v>146</v>
      </c>
      <c r="AM388" s="27" t="s">
        <v>108</v>
      </c>
      <c r="AN388" s="37">
        <f>MIN(casesCPPM[[#This Row],[Manufacture Date]:[Installation Date]])</f>
        <v>46080</v>
      </c>
      <c r="AO388" s="27">
        <f>IF(AND((casesCPPM[[#This Row],[Created On]]-casesCPPM[[#This Row],[Oldest Date]])&gt;90,casesCPPM[[#This Row],[Oldest Date]]&lt;&gt;""),0,casesCPPM[[#This Row],[Quantity]])</f>
        <v>1</v>
      </c>
      <c r="AP388" s="27" t="str">
        <f>IF(casesCPPM[[#This Row],[Brand]]="","",IF(casesCPPM[[#This Row],[Brand]]&lt;&gt;"Falcon",casesCPPM[[#This Row],[Brand]],IF(casesCPPM[[#This Row],[Category]]&lt;&gt;"Dctl",casesCPPM[[#This Row],[Brand]]&amp;" - "&amp;casesCPPM[[#This Row],[Category]],casesCPPM[[#This Row],[Brand]]&amp;" - Closer")))</f>
        <v>Schlage Electronic Locks</v>
      </c>
      <c r="AQ38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8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8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8" s="27" t="str">
        <f>TEXT(casesCPPM[[#This Row],[Created On]],"yyyy / mm")</f>
        <v>2026 / 02</v>
      </c>
      <c r="AU388" s="27" t="str">
        <f>casesCPPM[[#This Row],[Interaction Type]]</f>
        <v>Return / Replace / Scrap</v>
      </c>
      <c r="AV38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8" s="27" t="str" cm="1">
        <f t="array" ref="AW388">IF(NOT(ISERROR(FIND("Reader",casesCPPM[[#This Row],[Series4]]))),"Reader",IF(SUMPRODUCT(--ISNUMBER(SEARCH({"card","credential","ibutton"},casesCPPM[[#This Row],[Series4]])))&gt;0,"Card","Unknown"))</f>
        <v>Unknown</v>
      </c>
    </row>
    <row r="389" spans="1:49" hidden="1" x14ac:dyDescent="0.25">
      <c r="A389" s="26">
        <v>46080.369814814803</v>
      </c>
      <c r="B389" s="27" t="s">
        <v>4738</v>
      </c>
      <c r="C389" s="27" t="s">
        <v>87</v>
      </c>
      <c r="D389" s="27" t="s">
        <v>88</v>
      </c>
      <c r="E389" s="27" t="s">
        <v>110</v>
      </c>
      <c r="F389" s="27"/>
      <c r="G389" s="27"/>
      <c r="H389" s="27" t="s">
        <v>720</v>
      </c>
      <c r="I389" s="27" t="s">
        <v>91</v>
      </c>
      <c r="J389" s="27" t="s">
        <v>3494</v>
      </c>
      <c r="K389" s="27" t="s">
        <v>33</v>
      </c>
      <c r="L389" s="27" t="s">
        <v>4739</v>
      </c>
      <c r="M389" s="27" t="s">
        <v>4740</v>
      </c>
      <c r="N389" s="28"/>
      <c r="O389" s="27" t="s">
        <v>4741</v>
      </c>
      <c r="P389" s="27"/>
      <c r="Q389" s="28"/>
      <c r="R389" s="27" t="s">
        <v>720</v>
      </c>
      <c r="S389" s="27" t="s">
        <v>91</v>
      </c>
      <c r="T389" s="27" t="s">
        <v>3494</v>
      </c>
      <c r="U389" s="27" t="s">
        <v>33</v>
      </c>
      <c r="V389" s="27">
        <v>1</v>
      </c>
      <c r="W389" s="27" t="s">
        <v>119</v>
      </c>
      <c r="X389" s="27" t="s">
        <v>570</v>
      </c>
      <c r="Y389" s="27"/>
      <c r="Z389" s="27" t="s">
        <v>101</v>
      </c>
      <c r="AA389" s="27"/>
      <c r="AB389" s="27"/>
      <c r="AC389" s="28"/>
      <c r="AD389" s="27"/>
      <c r="AE389" s="37">
        <v>46064</v>
      </c>
      <c r="AF389" s="37"/>
      <c r="AG389" s="37"/>
      <c r="AH389" s="27"/>
      <c r="AI389" s="27" t="s">
        <v>178</v>
      </c>
      <c r="AJ389" s="27" t="s">
        <v>134</v>
      </c>
      <c r="AK389" s="27" t="s">
        <v>1812</v>
      </c>
      <c r="AL389" s="27" t="s">
        <v>1812</v>
      </c>
      <c r="AM389" s="27" t="s">
        <v>108</v>
      </c>
      <c r="AN389" s="37">
        <f>MIN(casesCPPM[[#This Row],[Manufacture Date]:[Installation Date]])</f>
        <v>46064</v>
      </c>
      <c r="AO389" s="27">
        <f>IF(AND((casesCPPM[[#This Row],[Created On]]-casesCPPM[[#This Row],[Oldest Date]])&gt;90,casesCPPM[[#This Row],[Oldest Date]]&lt;&gt;""),0,casesCPPM[[#This Row],[Quantity]])</f>
        <v>1</v>
      </c>
      <c r="AP389" s="27" t="str">
        <f>IF(casesCPPM[[#This Row],[Brand]]="","",IF(casesCPPM[[#This Row],[Brand]]&lt;&gt;"Falcon",casesCPPM[[#This Row],[Brand]],IF(casesCPPM[[#This Row],[Category]]&lt;&gt;"Dctl",casesCPPM[[#This Row],[Brand]]&amp;" - "&amp;casesCPPM[[#This Row],[Category]],casesCPPM[[#This Row],[Brand]]&amp;" - Closer")))</f>
        <v>Falcon - Exit</v>
      </c>
      <c r="AQ38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8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8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9" s="27" t="str">
        <f>TEXT(casesCPPM[[#This Row],[Created On]],"yyyy / mm")</f>
        <v>2026 / 02</v>
      </c>
      <c r="AU389" s="27" t="str">
        <f>casesCPPM[[#This Row],[Interaction Type]]</f>
        <v>Return / Replace / Scrap</v>
      </c>
      <c r="AV38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9" s="27" t="str" cm="1">
        <f t="array" ref="AW389">IF(NOT(ISERROR(FIND("Reader",casesCPPM[[#This Row],[Series4]]))),"Reader",IF(SUMPRODUCT(--ISNUMBER(SEARCH({"card","credential","ibutton"},casesCPPM[[#This Row],[Series4]])))&gt;0,"Card","Unknown"))</f>
        <v>Unknown</v>
      </c>
    </row>
    <row r="390" spans="1:49" hidden="1" x14ac:dyDescent="0.25">
      <c r="A390" s="26">
        <v>46080.413333333301</v>
      </c>
      <c r="B390" s="27" t="s">
        <v>4742</v>
      </c>
      <c r="C390" s="27" t="s">
        <v>87</v>
      </c>
      <c r="D390" s="27" t="s">
        <v>88</v>
      </c>
      <c r="E390" s="27" t="s">
        <v>110</v>
      </c>
      <c r="F390" s="27"/>
      <c r="G390" s="27"/>
      <c r="H390" s="27" t="s">
        <v>17</v>
      </c>
      <c r="I390" s="27" t="s">
        <v>148</v>
      </c>
      <c r="J390" s="27" t="s">
        <v>169</v>
      </c>
      <c r="K390" s="27" t="s">
        <v>35</v>
      </c>
      <c r="L390" s="27" t="s">
        <v>4743</v>
      </c>
      <c r="M390" s="27" t="s">
        <v>4744</v>
      </c>
      <c r="N390" s="28" t="s">
        <v>4745</v>
      </c>
      <c r="O390" s="27" t="s">
        <v>4746</v>
      </c>
      <c r="P390" s="27" t="s">
        <v>4747</v>
      </c>
      <c r="Q390" s="28">
        <v>7</v>
      </c>
      <c r="R390" s="27" t="s">
        <v>17</v>
      </c>
      <c r="S390" s="27" t="s">
        <v>148</v>
      </c>
      <c r="T390" s="27" t="s">
        <v>169</v>
      </c>
      <c r="U390" s="27" t="s">
        <v>35</v>
      </c>
      <c r="V390" s="27">
        <v>1</v>
      </c>
      <c r="W390" s="27" t="s">
        <v>155</v>
      </c>
      <c r="X390" s="27" t="s">
        <v>587</v>
      </c>
      <c r="Y390" s="27"/>
      <c r="Z390" s="27" t="s">
        <v>101</v>
      </c>
      <c r="AA390" s="27"/>
      <c r="AB390" s="27" t="s">
        <v>4748</v>
      </c>
      <c r="AC390" s="28"/>
      <c r="AD390" s="27"/>
      <c r="AE390" s="37"/>
      <c r="AF390" s="37">
        <v>45845.083333333299</v>
      </c>
      <c r="AG390" s="37"/>
      <c r="AH390" s="27"/>
      <c r="AI390" s="27" t="s">
        <v>104</v>
      </c>
      <c r="AJ390" s="27" t="s">
        <v>134</v>
      </c>
      <c r="AK390" s="27" t="s">
        <v>529</v>
      </c>
      <c r="AL390" s="27" t="s">
        <v>529</v>
      </c>
      <c r="AM390" s="27" t="s">
        <v>108</v>
      </c>
      <c r="AN390" s="37">
        <f>MIN(casesCPPM[[#This Row],[Manufacture Date]:[Installation Date]])</f>
        <v>45845.083333333299</v>
      </c>
      <c r="AO390" s="27">
        <f>IF(AND((casesCPPM[[#This Row],[Created On]]-casesCPPM[[#This Row],[Oldest Date]])&gt;90,casesCPPM[[#This Row],[Oldest Date]]&lt;&gt;""),0,casesCPPM[[#This Row],[Quantity]])</f>
        <v>0</v>
      </c>
      <c r="AP390" s="27" t="str">
        <f>IF(casesCPPM[[#This Row],[Brand]]="","",IF(casesCPPM[[#This Row],[Brand]]&lt;&gt;"Falcon",casesCPPM[[#This Row],[Brand]],IF(casesCPPM[[#This Row],[Category]]&lt;&gt;"Dctl",casesCPPM[[#This Row],[Brand]]&amp;" - "&amp;casesCPPM[[#This Row],[Category]],casesCPPM[[#This Row],[Brand]]&amp;" - Closer")))</f>
        <v>Schlage Commercial</v>
      </c>
      <c r="AQ39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9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9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0" s="27" t="str">
        <f>TEXT(casesCPPM[[#This Row],[Created On]],"yyyy / mm")</f>
        <v>2026 / 02</v>
      </c>
      <c r="AU390" s="27" t="str">
        <f>casesCPPM[[#This Row],[Interaction Type]]</f>
        <v>Return / Replace / Scrap</v>
      </c>
      <c r="AV39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0" s="27" t="str" cm="1">
        <f t="array" ref="AW390">IF(NOT(ISERROR(FIND("Reader",casesCPPM[[#This Row],[Series4]]))),"Reader",IF(SUMPRODUCT(--ISNUMBER(SEARCH({"card","credential","ibutton"},casesCPPM[[#This Row],[Series4]])))&gt;0,"Card","Unknown"))</f>
        <v>Unknown</v>
      </c>
    </row>
    <row r="391" spans="1:49" hidden="1" x14ac:dyDescent="0.25">
      <c r="A391" s="26">
        <v>46076.408055555599</v>
      </c>
      <c r="B391" s="27" t="s">
        <v>4761</v>
      </c>
      <c r="C391" s="27" t="s">
        <v>87</v>
      </c>
      <c r="D391" s="27" t="s">
        <v>88</v>
      </c>
      <c r="E391" s="27" t="s">
        <v>89</v>
      </c>
      <c r="F391" s="27"/>
      <c r="G391" s="27" t="s">
        <v>90</v>
      </c>
      <c r="H391" s="27" t="s">
        <v>14</v>
      </c>
      <c r="I391" s="27" t="s">
        <v>182</v>
      </c>
      <c r="J391" s="27" t="s">
        <v>183</v>
      </c>
      <c r="K391" s="27" t="s">
        <v>34</v>
      </c>
      <c r="L391" s="27" t="s">
        <v>4762</v>
      </c>
      <c r="M391" s="27" t="s">
        <v>787</v>
      </c>
      <c r="N391" s="28" t="s">
        <v>4763</v>
      </c>
      <c r="O391" s="27" t="s">
        <v>4764</v>
      </c>
      <c r="P391" s="27" t="s">
        <v>4765</v>
      </c>
      <c r="Q391" s="28">
        <v>2</v>
      </c>
      <c r="R391" s="27" t="s">
        <v>14</v>
      </c>
      <c r="S391" s="27" t="s">
        <v>182</v>
      </c>
      <c r="T391" s="27" t="s">
        <v>183</v>
      </c>
      <c r="U391" s="27" t="s">
        <v>34</v>
      </c>
      <c r="V391" s="27">
        <v>1</v>
      </c>
      <c r="W391" s="27" t="s">
        <v>1391</v>
      </c>
      <c r="X391" s="27" t="s">
        <v>4766</v>
      </c>
      <c r="Y391" s="27"/>
      <c r="Z391" s="27" t="s">
        <v>101</v>
      </c>
      <c r="AA391" s="27"/>
      <c r="AB391" s="27" t="s">
        <v>4767</v>
      </c>
      <c r="AC391" s="28" t="s">
        <v>190</v>
      </c>
      <c r="AD391" s="27"/>
      <c r="AE391" s="37"/>
      <c r="AF391" s="37">
        <v>45902.833333333299</v>
      </c>
      <c r="AG391" s="37"/>
      <c r="AH391" s="27"/>
      <c r="AI391" s="27" t="s">
        <v>178</v>
      </c>
      <c r="AJ391" s="27" t="s">
        <v>134</v>
      </c>
      <c r="AK391" s="27" t="s">
        <v>106</v>
      </c>
      <c r="AL391" s="27" t="s">
        <v>1196</v>
      </c>
      <c r="AM391" s="27" t="s">
        <v>108</v>
      </c>
      <c r="AN391" s="37">
        <f>MIN(casesCPPM[[#This Row],[Manufacture Date]:[Installation Date]])</f>
        <v>45902.833333333299</v>
      </c>
      <c r="AO391" s="27">
        <f>IF(AND((casesCPPM[[#This Row],[Created On]]-casesCPPM[[#This Row],[Oldest Date]])&gt;90,casesCPPM[[#This Row],[Oldest Date]]&lt;&gt;""),0,casesCPPM[[#This Row],[Quantity]])</f>
        <v>0</v>
      </c>
      <c r="AP391" s="27" t="str">
        <f>IF(casesCPPM[[#This Row],[Brand]]="","",IF(casesCPPM[[#This Row],[Brand]]&lt;&gt;"Falcon",casesCPPM[[#This Row],[Brand]],IF(casesCPPM[[#This Row],[Category]]&lt;&gt;"Dctl",casesCPPM[[#This Row],[Brand]]&amp;" - "&amp;casesCPPM[[#This Row],[Category]],casesCPPM[[#This Row],[Brand]]&amp;" - Closer")))</f>
        <v>Lcn</v>
      </c>
      <c r="AQ39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Out of the Box</v>
      </c>
      <c r="AR39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Packing Nut</v>
      </c>
      <c r="AS39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1" s="27" t="str">
        <f>TEXT(casesCPPM[[#This Row],[Created On]],"yyyy / mm")</f>
        <v>2026 / 02</v>
      </c>
      <c r="AU391" s="27" t="str">
        <f>casesCPPM[[#This Row],[Interaction Type]]</f>
        <v>Return / Replace / Scrap</v>
      </c>
      <c r="AV39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1" s="27" t="str" cm="1">
        <f t="array" ref="AW391">IF(NOT(ISERROR(FIND("Reader",casesCPPM[[#This Row],[Series4]]))),"Reader",IF(SUMPRODUCT(--ISNUMBER(SEARCH({"card","credential","ibutton"},casesCPPM[[#This Row],[Series4]])))&gt;0,"Card","Unknown"))</f>
        <v>Unknown</v>
      </c>
    </row>
    <row r="392" spans="1:49" hidden="1" x14ac:dyDescent="0.25">
      <c r="A392" s="26">
        <v>46077.342881944402</v>
      </c>
      <c r="B392" s="27" t="s">
        <v>4768</v>
      </c>
      <c r="C392" s="27" t="s">
        <v>87</v>
      </c>
      <c r="D392" s="27" t="s">
        <v>88</v>
      </c>
      <c r="E392" s="27" t="s">
        <v>89</v>
      </c>
      <c r="F392" s="27"/>
      <c r="G392" s="27" t="s">
        <v>168</v>
      </c>
      <c r="H392" s="27" t="s">
        <v>14</v>
      </c>
      <c r="I392" s="27" t="s">
        <v>182</v>
      </c>
      <c r="J392" s="27" t="s">
        <v>4769</v>
      </c>
      <c r="K392" s="27" t="s">
        <v>34</v>
      </c>
      <c r="L392" s="27" t="s">
        <v>4770</v>
      </c>
      <c r="M392" s="27" t="s">
        <v>1379</v>
      </c>
      <c r="N392" s="28" t="s">
        <v>4771</v>
      </c>
      <c r="O392" s="27" t="s">
        <v>4772</v>
      </c>
      <c r="P392" s="27" t="s">
        <v>4771</v>
      </c>
      <c r="Q392" s="28">
        <v>5</v>
      </c>
      <c r="R392" s="27" t="s">
        <v>14</v>
      </c>
      <c r="S392" s="27" t="s">
        <v>182</v>
      </c>
      <c r="T392" s="27" t="s">
        <v>4769</v>
      </c>
      <c r="U392" s="27" t="s">
        <v>34</v>
      </c>
      <c r="V392" s="27">
        <v>1</v>
      </c>
      <c r="W392" s="27" t="s">
        <v>958</v>
      </c>
      <c r="X392" s="27" t="s">
        <v>959</v>
      </c>
      <c r="Y392" s="27"/>
      <c r="Z392" s="27" t="s">
        <v>101</v>
      </c>
      <c r="AA392" s="27"/>
      <c r="AB392" s="27" t="s">
        <v>4773</v>
      </c>
      <c r="AC392" s="28" t="s">
        <v>161</v>
      </c>
      <c r="AD392" s="27"/>
      <c r="AE392" s="37"/>
      <c r="AF392" s="37">
        <v>45687.791666666701</v>
      </c>
      <c r="AG392" s="37"/>
      <c r="AH392" s="27"/>
      <c r="AI392" s="27" t="s">
        <v>178</v>
      </c>
      <c r="AJ392" s="27" t="s">
        <v>134</v>
      </c>
      <c r="AK392" s="27" t="s">
        <v>106</v>
      </c>
      <c r="AL392" s="27" t="s">
        <v>192</v>
      </c>
      <c r="AM392" s="27" t="s">
        <v>108</v>
      </c>
      <c r="AN392" s="37">
        <f>MIN(casesCPPM[[#This Row],[Manufacture Date]:[Installation Date]])</f>
        <v>45687.791666666701</v>
      </c>
      <c r="AO392" s="27">
        <f>IF(AND((casesCPPM[[#This Row],[Created On]]-casesCPPM[[#This Row],[Oldest Date]])&gt;90,casesCPPM[[#This Row],[Oldest Date]]&lt;&gt;""),0,casesCPPM[[#This Row],[Quantity]])</f>
        <v>0</v>
      </c>
      <c r="AP392" s="27" t="str">
        <f>IF(casesCPPM[[#This Row],[Brand]]="","",IF(casesCPPM[[#This Row],[Brand]]&lt;&gt;"Falcon",casesCPPM[[#This Row],[Brand]],IF(casesCPPM[[#This Row],[Category]]&lt;&gt;"Dctl",casesCPPM[[#This Row],[Brand]]&amp;" - "&amp;casesCPPM[[#This Row],[Category]],casesCPPM[[#This Row],[Brand]]&amp;" - Closer")))</f>
        <v>Lcn</v>
      </c>
      <c r="AQ39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39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Shaft</v>
      </c>
      <c r="AS39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2" s="27" t="str">
        <f>TEXT(casesCPPM[[#This Row],[Created On]],"yyyy / mm")</f>
        <v>2026 / 02</v>
      </c>
      <c r="AU392" s="27" t="str">
        <f>casesCPPM[[#This Row],[Interaction Type]]</f>
        <v>Return / Replace / Scrap</v>
      </c>
      <c r="AV39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2" s="27" t="str" cm="1">
        <f t="array" ref="AW392">IF(NOT(ISERROR(FIND("Reader",casesCPPM[[#This Row],[Series4]]))),"Reader",IF(SUMPRODUCT(--ISNUMBER(SEARCH({"card","credential","ibutton"},casesCPPM[[#This Row],[Series4]])))&gt;0,"Card","Unknown"))</f>
        <v>Unknown</v>
      </c>
    </row>
    <row r="393" spans="1:49" hidden="1" x14ac:dyDescent="0.25">
      <c r="A393" s="26">
        <v>46077.530833333301</v>
      </c>
      <c r="B393" s="27" t="s">
        <v>4774</v>
      </c>
      <c r="C393" s="27" t="s">
        <v>87</v>
      </c>
      <c r="D393" s="27" t="s">
        <v>88</v>
      </c>
      <c r="E393" s="27" t="s">
        <v>89</v>
      </c>
      <c r="F393" s="27"/>
      <c r="G393" s="27" t="s">
        <v>90</v>
      </c>
      <c r="H393" s="27" t="s">
        <v>17</v>
      </c>
      <c r="I393" s="27" t="s">
        <v>148</v>
      </c>
      <c r="J393" s="27" t="s">
        <v>149</v>
      </c>
      <c r="K393" s="27" t="s">
        <v>35</v>
      </c>
      <c r="L393" s="27" t="s">
        <v>4775</v>
      </c>
      <c r="M393" s="27" t="s">
        <v>393</v>
      </c>
      <c r="N393" s="28" t="s">
        <v>4776</v>
      </c>
      <c r="O393" s="27" t="s">
        <v>4777</v>
      </c>
      <c r="P393" s="27" t="s">
        <v>4778</v>
      </c>
      <c r="Q393" s="28">
        <v>3</v>
      </c>
      <c r="R393" s="27" t="s">
        <v>17</v>
      </c>
      <c r="S393" s="27" t="s">
        <v>148</v>
      </c>
      <c r="T393" s="27" t="s">
        <v>149</v>
      </c>
      <c r="U393" s="27" t="s">
        <v>35</v>
      </c>
      <c r="V393" s="27">
        <v>4</v>
      </c>
      <c r="W393" s="27" t="s">
        <v>98</v>
      </c>
      <c r="X393" s="27" t="s">
        <v>317</v>
      </c>
      <c r="Y393" s="27"/>
      <c r="Z393" s="27" t="s">
        <v>101</v>
      </c>
      <c r="AA393" s="27"/>
      <c r="AB393" s="27" t="s">
        <v>929</v>
      </c>
      <c r="AC393" s="28" t="s">
        <v>708</v>
      </c>
      <c r="AD393" s="27"/>
      <c r="AE393" s="37"/>
      <c r="AF393" s="37">
        <v>45782.833333333299</v>
      </c>
      <c r="AG393" s="37"/>
      <c r="AH393" s="27"/>
      <c r="AI393" s="27" t="s">
        <v>104</v>
      </c>
      <c r="AJ393" s="27" t="s">
        <v>134</v>
      </c>
      <c r="AK393" s="27" t="s">
        <v>270</v>
      </c>
      <c r="AL393" s="27" t="s">
        <v>578</v>
      </c>
      <c r="AM393" s="27" t="s">
        <v>108</v>
      </c>
      <c r="AN393" s="37">
        <f>MIN(casesCPPM[[#This Row],[Manufacture Date]:[Installation Date]])</f>
        <v>45782.833333333299</v>
      </c>
      <c r="AO393" s="27">
        <f>IF(AND((casesCPPM[[#This Row],[Created On]]-casesCPPM[[#This Row],[Oldest Date]])&gt;90,casesCPPM[[#This Row],[Oldest Date]]&lt;&gt;""),0,casesCPPM[[#This Row],[Quantity]])</f>
        <v>0</v>
      </c>
      <c r="AP393" s="27" t="str">
        <f>IF(casesCPPM[[#This Row],[Brand]]="","",IF(casesCPPM[[#This Row],[Brand]]&lt;&gt;"Falcon",casesCPPM[[#This Row],[Brand]],IF(casesCPPM[[#This Row],[Category]]&lt;&gt;"Dctl",casesCPPM[[#This Row],[Brand]]&amp;" - "&amp;casesCPPM[[#This Row],[Category]],casesCPPM[[#This Row],[Brand]]&amp;" - Closer")))</f>
        <v>Schlage Commercial</v>
      </c>
      <c r="AQ39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9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9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3" s="27" t="str">
        <f>TEXT(casesCPPM[[#This Row],[Created On]],"yyyy / mm")</f>
        <v>2026 / 02</v>
      </c>
      <c r="AU393" s="27" t="str">
        <f>casesCPPM[[#This Row],[Interaction Type]]</f>
        <v>Return / Replace / Scrap</v>
      </c>
      <c r="AV39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3" s="27" t="str" cm="1">
        <f t="array" ref="AW393">IF(NOT(ISERROR(FIND("Reader",casesCPPM[[#This Row],[Series4]]))),"Reader",IF(SUMPRODUCT(--ISNUMBER(SEARCH({"card","credential","ibutton"},casesCPPM[[#This Row],[Series4]])))&gt;0,"Card","Unknown"))</f>
        <v>Unknown</v>
      </c>
    </row>
    <row r="394" spans="1:49" hidden="1" x14ac:dyDescent="0.25">
      <c r="A394" s="26">
        <v>46077.545416666697</v>
      </c>
      <c r="B394" s="27" t="s">
        <v>4779</v>
      </c>
      <c r="C394" s="27" t="s">
        <v>87</v>
      </c>
      <c r="D394" s="27" t="s">
        <v>88</v>
      </c>
      <c r="E394" s="27" t="s">
        <v>110</v>
      </c>
      <c r="F394" s="27"/>
      <c r="G394" s="27"/>
      <c r="H394" s="27" t="s">
        <v>17</v>
      </c>
      <c r="I394" s="27" t="s">
        <v>148</v>
      </c>
      <c r="J394" s="27" t="s">
        <v>149</v>
      </c>
      <c r="K394" s="27" t="s">
        <v>35</v>
      </c>
      <c r="L394" s="27" t="s">
        <v>4780</v>
      </c>
      <c r="M394" s="27" t="s">
        <v>393</v>
      </c>
      <c r="N394" s="28" t="s">
        <v>4781</v>
      </c>
      <c r="O394" s="27" t="s">
        <v>4782</v>
      </c>
      <c r="P394" s="27" t="s">
        <v>4783</v>
      </c>
      <c r="Q394" s="28">
        <v>4</v>
      </c>
      <c r="R394" s="27" t="s">
        <v>17</v>
      </c>
      <c r="S394" s="27" t="s">
        <v>148</v>
      </c>
      <c r="T394" s="27" t="s">
        <v>149</v>
      </c>
      <c r="U394" s="27" t="s">
        <v>35</v>
      </c>
      <c r="V394" s="27">
        <v>20</v>
      </c>
      <c r="W394" s="27" t="s">
        <v>155</v>
      </c>
      <c r="X394" s="27" t="s">
        <v>587</v>
      </c>
      <c r="Y394" s="27"/>
      <c r="Z394" s="27" t="s">
        <v>101</v>
      </c>
      <c r="AA394" s="27"/>
      <c r="AB394" s="27" t="s">
        <v>4784</v>
      </c>
      <c r="AC394" s="28" t="s">
        <v>708</v>
      </c>
      <c r="AD394" s="27"/>
      <c r="AE394" s="37"/>
      <c r="AF394" s="37">
        <v>45985.791666666701</v>
      </c>
      <c r="AG394" s="37"/>
      <c r="AH394" s="27"/>
      <c r="AI394" s="27" t="s">
        <v>104</v>
      </c>
      <c r="AJ394" s="27" t="s">
        <v>105</v>
      </c>
      <c r="AK394" s="27" t="s">
        <v>270</v>
      </c>
      <c r="AL394" s="27" t="s">
        <v>270</v>
      </c>
      <c r="AM394" s="27" t="s">
        <v>108</v>
      </c>
      <c r="AN394" s="37">
        <f>MIN(casesCPPM[[#This Row],[Manufacture Date]:[Installation Date]])</f>
        <v>45985.791666666701</v>
      </c>
      <c r="AO394" s="27">
        <f>IF(AND((casesCPPM[[#This Row],[Created On]]-casesCPPM[[#This Row],[Oldest Date]])&gt;90,casesCPPM[[#This Row],[Oldest Date]]&lt;&gt;""),0,casesCPPM[[#This Row],[Quantity]])</f>
        <v>0</v>
      </c>
      <c r="AP394" s="27" t="str">
        <f>IF(casesCPPM[[#This Row],[Brand]]="","",IF(casesCPPM[[#This Row],[Brand]]&lt;&gt;"Falcon",casesCPPM[[#This Row],[Brand]],IF(casesCPPM[[#This Row],[Category]]&lt;&gt;"Dctl",casesCPPM[[#This Row],[Brand]]&amp;" - "&amp;casesCPPM[[#This Row],[Category]],casesCPPM[[#This Row],[Brand]]&amp;" - Closer")))</f>
        <v>Schlage Commercial</v>
      </c>
      <c r="AQ39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9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9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4" s="27" t="str">
        <f>TEXT(casesCPPM[[#This Row],[Created On]],"yyyy / mm")</f>
        <v>2026 / 02</v>
      </c>
      <c r="AU394" s="27" t="str">
        <f>casesCPPM[[#This Row],[Interaction Type]]</f>
        <v>Return / Replace / Scrap</v>
      </c>
      <c r="AV39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4" s="27" t="str" cm="1">
        <f t="array" ref="AW394">IF(NOT(ISERROR(FIND("Reader",casesCPPM[[#This Row],[Series4]]))),"Reader",IF(SUMPRODUCT(--ISNUMBER(SEARCH({"card","credential","ibutton"},casesCPPM[[#This Row],[Series4]])))&gt;0,"Card","Unknown"))</f>
        <v>Unknown</v>
      </c>
    </row>
    <row r="395" spans="1:49" hidden="1" x14ac:dyDescent="0.25">
      <c r="A395" s="26">
        <v>46079.473344907397</v>
      </c>
      <c r="B395" s="27" t="s">
        <v>4798</v>
      </c>
      <c r="C395" s="27" t="s">
        <v>87</v>
      </c>
      <c r="D395" s="27" t="s">
        <v>88</v>
      </c>
      <c r="E395" s="27" t="s">
        <v>89</v>
      </c>
      <c r="F395" s="27"/>
      <c r="G395" s="27" t="s">
        <v>168</v>
      </c>
      <c r="H395" s="27" t="s">
        <v>18</v>
      </c>
      <c r="I395" s="27" t="s">
        <v>460</v>
      </c>
      <c r="J395" s="27" t="s">
        <v>506</v>
      </c>
      <c r="K395" s="27" t="s">
        <v>35</v>
      </c>
      <c r="L395" s="27" t="s">
        <v>4799</v>
      </c>
      <c r="M395" s="27" t="s">
        <v>4800</v>
      </c>
      <c r="N395" s="28" t="s">
        <v>276</v>
      </c>
      <c r="O395" s="27" t="s">
        <v>4801</v>
      </c>
      <c r="P395" s="27"/>
      <c r="Q395" s="28"/>
      <c r="R395" s="27" t="s">
        <v>18</v>
      </c>
      <c r="S395" s="27" t="s">
        <v>460</v>
      </c>
      <c r="T395" s="27" t="s">
        <v>506</v>
      </c>
      <c r="U395" s="27" t="s">
        <v>35</v>
      </c>
      <c r="V395" s="27">
        <v>2</v>
      </c>
      <c r="W395" s="27" t="s">
        <v>266</v>
      </c>
      <c r="X395" s="27" t="s">
        <v>510</v>
      </c>
      <c r="Y395" s="27"/>
      <c r="Z395" s="27" t="s">
        <v>101</v>
      </c>
      <c r="AA395" s="27"/>
      <c r="AB395" s="27" t="s">
        <v>4802</v>
      </c>
      <c r="AC395" s="28" t="s">
        <v>4803</v>
      </c>
      <c r="AD395" s="27"/>
      <c r="AE395" s="37"/>
      <c r="AF395" s="37"/>
      <c r="AG395" s="37">
        <v>46079.083333333299</v>
      </c>
      <c r="AH395" s="27"/>
      <c r="AI395" s="27" t="s">
        <v>104</v>
      </c>
      <c r="AJ395" s="27" t="s">
        <v>134</v>
      </c>
      <c r="AK395" s="27" t="s">
        <v>496</v>
      </c>
      <c r="AL395" s="27" t="s">
        <v>146</v>
      </c>
      <c r="AM395" s="27" t="s">
        <v>108</v>
      </c>
      <c r="AN395" s="37">
        <f>MIN(casesCPPM[[#This Row],[Manufacture Date]:[Installation Date]])</f>
        <v>46079.083333333299</v>
      </c>
      <c r="AO395" s="27">
        <f>IF(AND((casesCPPM[[#This Row],[Created On]]-casesCPPM[[#This Row],[Oldest Date]])&gt;90,casesCPPM[[#This Row],[Oldest Date]]&lt;&gt;""),0,casesCPPM[[#This Row],[Quantity]])</f>
        <v>2</v>
      </c>
      <c r="AP395" s="27" t="str">
        <f>IF(casesCPPM[[#This Row],[Brand]]="","",IF(casesCPPM[[#This Row],[Brand]]&lt;&gt;"Falcon",casesCPPM[[#This Row],[Brand]],IF(casesCPPM[[#This Row],[Category]]&lt;&gt;"Dctl",casesCPPM[[#This Row],[Brand]]&amp;" - "&amp;casesCPPM[[#This Row],[Category]],casesCPPM[[#This Row],[Brand]]&amp;" - Closer")))</f>
        <v>Schlage Electronic Locks</v>
      </c>
      <c r="AQ39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9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39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5" s="27" t="str">
        <f>TEXT(casesCPPM[[#This Row],[Created On]],"yyyy / mm")</f>
        <v>2026 / 02</v>
      </c>
      <c r="AU395" s="27" t="str">
        <f>casesCPPM[[#This Row],[Interaction Type]]</f>
        <v>Return / Replace / Scrap</v>
      </c>
      <c r="AV39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5" s="27" t="str" cm="1">
        <f t="array" ref="AW395">IF(NOT(ISERROR(FIND("Reader",casesCPPM[[#This Row],[Series4]]))),"Reader",IF(SUMPRODUCT(--ISNUMBER(SEARCH({"card","credential","ibutton"},casesCPPM[[#This Row],[Series4]])))&gt;0,"Card","Unknown"))</f>
        <v>Reader</v>
      </c>
    </row>
    <row r="396" spans="1:49" hidden="1" x14ac:dyDescent="0.25">
      <c r="A396" s="26">
        <v>46079.513599537</v>
      </c>
      <c r="B396" s="27" t="s">
        <v>4804</v>
      </c>
      <c r="C396" s="27" t="s">
        <v>87</v>
      </c>
      <c r="D396" s="27" t="s">
        <v>88</v>
      </c>
      <c r="E396" s="27" t="s">
        <v>110</v>
      </c>
      <c r="F396" s="27"/>
      <c r="G396" s="27"/>
      <c r="H396" s="27" t="s">
        <v>22</v>
      </c>
      <c r="I396" s="27" t="s">
        <v>124</v>
      </c>
      <c r="J396" s="27" t="s">
        <v>1018</v>
      </c>
      <c r="K396" s="27" t="s">
        <v>30</v>
      </c>
      <c r="L396" s="27" t="s">
        <v>4805</v>
      </c>
      <c r="M396" s="27" t="s">
        <v>3986</v>
      </c>
      <c r="N396" s="28" t="s">
        <v>4806</v>
      </c>
      <c r="O396" s="27" t="s">
        <v>4807</v>
      </c>
      <c r="P396" s="27" t="s">
        <v>4808</v>
      </c>
      <c r="Q396" s="28">
        <v>1</v>
      </c>
      <c r="R396" s="27" t="s">
        <v>22</v>
      </c>
      <c r="S396" s="27" t="s">
        <v>124</v>
      </c>
      <c r="T396" s="27" t="s">
        <v>1018</v>
      </c>
      <c r="U396" s="27" t="s">
        <v>30</v>
      </c>
      <c r="V396" s="27">
        <v>1</v>
      </c>
      <c r="W396" s="27" t="s">
        <v>811</v>
      </c>
      <c r="X396" s="27" t="s">
        <v>812</v>
      </c>
      <c r="Y396" s="27"/>
      <c r="Z396" s="27" t="s">
        <v>101</v>
      </c>
      <c r="AA396" s="27"/>
      <c r="AB396" s="27" t="s">
        <v>4809</v>
      </c>
      <c r="AC396" s="28"/>
      <c r="AD396" s="27"/>
      <c r="AE396" s="37"/>
      <c r="AF396" s="37">
        <v>46078.791666666701</v>
      </c>
      <c r="AG396" s="37"/>
      <c r="AH396" s="27"/>
      <c r="AI396" s="27" t="s">
        <v>104</v>
      </c>
      <c r="AJ396" s="27" t="s">
        <v>134</v>
      </c>
      <c r="AK396" s="27" t="s">
        <v>135</v>
      </c>
      <c r="AL396" s="27" t="s">
        <v>146</v>
      </c>
      <c r="AM396" s="27" t="s">
        <v>108</v>
      </c>
      <c r="AN396" s="37">
        <f>MIN(casesCPPM[[#This Row],[Manufacture Date]:[Installation Date]])</f>
        <v>46078.791666666701</v>
      </c>
      <c r="AO396" s="27">
        <f>IF(AND((casesCPPM[[#This Row],[Created On]]-casesCPPM[[#This Row],[Oldest Date]])&gt;90,casesCPPM[[#This Row],[Oldest Date]]&lt;&gt;""),0,casesCPPM[[#This Row],[Quantity]])</f>
        <v>1</v>
      </c>
      <c r="AP396" s="27" t="str">
        <f>IF(casesCPPM[[#This Row],[Brand]]="","",IF(casesCPPM[[#This Row],[Brand]]&lt;&gt;"Falcon",casesCPPM[[#This Row],[Brand]],IF(casesCPPM[[#This Row],[Category]]&lt;&gt;"Dctl",casesCPPM[[#This Row],[Brand]]&amp;" - "&amp;casesCPPM[[#This Row],[Category]],casesCPPM[[#This Row],[Brand]]&amp;" - Closer")))</f>
        <v>Steelcraft</v>
      </c>
      <c r="AQ39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9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39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6" s="27" t="str">
        <f>TEXT(casesCPPM[[#This Row],[Created On]],"yyyy / mm")</f>
        <v>2026 / 02</v>
      </c>
      <c r="AU396" s="27" t="str">
        <f>casesCPPM[[#This Row],[Interaction Type]]</f>
        <v>Return / Replace / Scrap</v>
      </c>
      <c r="AV39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6" s="27" t="str" cm="1">
        <f t="array" ref="AW396">IF(NOT(ISERROR(FIND("Reader",casesCPPM[[#This Row],[Series4]]))),"Reader",IF(SUMPRODUCT(--ISNUMBER(SEARCH({"card","credential","ibutton"},casesCPPM[[#This Row],[Series4]])))&gt;0,"Card","Unknown"))</f>
        <v>Unknown</v>
      </c>
    </row>
    <row r="397" spans="1:49" hidden="1" x14ac:dyDescent="0.25">
      <c r="A397" s="26">
        <v>46079.513599537</v>
      </c>
      <c r="B397" s="27" t="s">
        <v>4804</v>
      </c>
      <c r="C397" s="27" t="s">
        <v>87</v>
      </c>
      <c r="D397" s="27" t="s">
        <v>88</v>
      </c>
      <c r="E397" s="27" t="s">
        <v>110</v>
      </c>
      <c r="F397" s="27"/>
      <c r="G397" s="27"/>
      <c r="H397" s="27" t="s">
        <v>22</v>
      </c>
      <c r="I397" s="27" t="s">
        <v>124</v>
      </c>
      <c r="J397" s="27" t="s">
        <v>1018</v>
      </c>
      <c r="K397" s="27" t="s">
        <v>30</v>
      </c>
      <c r="L397" s="27" t="s">
        <v>4805</v>
      </c>
      <c r="M397" s="27" t="s">
        <v>3986</v>
      </c>
      <c r="N397" s="28" t="s">
        <v>4806</v>
      </c>
      <c r="O397" s="27" t="s">
        <v>4807</v>
      </c>
      <c r="P397" s="27" t="s">
        <v>4808</v>
      </c>
      <c r="Q397" s="28">
        <v>16</v>
      </c>
      <c r="R397" s="27" t="s">
        <v>22</v>
      </c>
      <c r="S397" s="27" t="s">
        <v>124</v>
      </c>
      <c r="T397" s="27" t="s">
        <v>1018</v>
      </c>
      <c r="U397" s="27" t="s">
        <v>30</v>
      </c>
      <c r="V397" s="27">
        <v>2</v>
      </c>
      <c r="W397" s="27" t="s">
        <v>811</v>
      </c>
      <c r="X397" s="27" t="s">
        <v>812</v>
      </c>
      <c r="Y397" s="27"/>
      <c r="Z397" s="27" t="s">
        <v>101</v>
      </c>
      <c r="AA397" s="27"/>
      <c r="AB397" s="27" t="s">
        <v>4809</v>
      </c>
      <c r="AC397" s="28" t="s">
        <v>1018</v>
      </c>
      <c r="AD397" s="27"/>
      <c r="AE397" s="37"/>
      <c r="AF397" s="37">
        <v>46078.791666666701</v>
      </c>
      <c r="AG397" s="37"/>
      <c r="AH397" s="27"/>
      <c r="AI397" s="27" t="s">
        <v>104</v>
      </c>
      <c r="AJ397" s="27" t="s">
        <v>134</v>
      </c>
      <c r="AK397" s="27" t="s">
        <v>135</v>
      </c>
      <c r="AL397" s="27" t="s">
        <v>146</v>
      </c>
      <c r="AM397" s="27" t="s">
        <v>108</v>
      </c>
      <c r="AN397" s="37">
        <f>MIN(casesCPPM[[#This Row],[Manufacture Date]:[Installation Date]])</f>
        <v>46078.791666666701</v>
      </c>
      <c r="AO397" s="27">
        <f>IF(AND((casesCPPM[[#This Row],[Created On]]-casesCPPM[[#This Row],[Oldest Date]])&gt;90,casesCPPM[[#This Row],[Oldest Date]]&lt;&gt;""),0,casesCPPM[[#This Row],[Quantity]])</f>
        <v>2</v>
      </c>
      <c r="AP397" s="27" t="str">
        <f>IF(casesCPPM[[#This Row],[Brand]]="","",IF(casesCPPM[[#This Row],[Brand]]&lt;&gt;"Falcon",casesCPPM[[#This Row],[Brand]],IF(casesCPPM[[#This Row],[Category]]&lt;&gt;"Dctl",casesCPPM[[#This Row],[Brand]]&amp;" - "&amp;casesCPPM[[#This Row],[Category]],casesCPPM[[#This Row],[Brand]]&amp;" - Closer")))</f>
        <v>Steelcraft</v>
      </c>
      <c r="AQ39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9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39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7" s="27" t="str">
        <f>TEXT(casesCPPM[[#This Row],[Created On]],"yyyy / mm")</f>
        <v>2026 / 02</v>
      </c>
      <c r="AU397" s="27" t="str">
        <f>casesCPPM[[#This Row],[Interaction Type]]</f>
        <v>Return / Replace / Scrap</v>
      </c>
      <c r="AV39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7" s="27" t="str" cm="1">
        <f t="array" ref="AW397">IF(NOT(ISERROR(FIND("Reader",casesCPPM[[#This Row],[Series4]]))),"Reader",IF(SUMPRODUCT(--ISNUMBER(SEARCH({"card","credential","ibutton"},casesCPPM[[#This Row],[Series4]])))&gt;0,"Card","Unknown"))</f>
        <v>Unknown</v>
      </c>
    </row>
    <row r="398" spans="1:49" hidden="1" x14ac:dyDescent="0.25">
      <c r="A398" s="26">
        <v>46079.513599537</v>
      </c>
      <c r="B398" s="27" t="s">
        <v>4804</v>
      </c>
      <c r="C398" s="27" t="s">
        <v>87</v>
      </c>
      <c r="D398" s="27" t="s">
        <v>88</v>
      </c>
      <c r="E398" s="27" t="s">
        <v>110</v>
      </c>
      <c r="F398" s="27"/>
      <c r="G398" s="27"/>
      <c r="H398" s="27" t="s">
        <v>22</v>
      </c>
      <c r="I398" s="27" t="s">
        <v>124</v>
      </c>
      <c r="J398" s="27" t="s">
        <v>1018</v>
      </c>
      <c r="K398" s="27" t="s">
        <v>30</v>
      </c>
      <c r="L398" s="27" t="s">
        <v>4805</v>
      </c>
      <c r="M398" s="27" t="s">
        <v>3986</v>
      </c>
      <c r="N398" s="28" t="s">
        <v>4806</v>
      </c>
      <c r="O398" s="27" t="s">
        <v>4807</v>
      </c>
      <c r="P398" s="27" t="s">
        <v>4808</v>
      </c>
      <c r="Q398" s="28">
        <v>19</v>
      </c>
      <c r="R398" s="27" t="s">
        <v>22</v>
      </c>
      <c r="S398" s="27" t="s">
        <v>124</v>
      </c>
      <c r="T398" s="27" t="s">
        <v>1018</v>
      </c>
      <c r="U398" s="27" t="s">
        <v>30</v>
      </c>
      <c r="V398" s="27">
        <v>1</v>
      </c>
      <c r="W398" s="27" t="s">
        <v>811</v>
      </c>
      <c r="X398" s="27" t="s">
        <v>812</v>
      </c>
      <c r="Y398" s="27"/>
      <c r="Z398" s="27" t="s">
        <v>101</v>
      </c>
      <c r="AA398" s="27"/>
      <c r="AB398" s="27" t="s">
        <v>4810</v>
      </c>
      <c r="AC398" s="28"/>
      <c r="AD398" s="27"/>
      <c r="AE398" s="37"/>
      <c r="AF398" s="37">
        <v>46078.791666666701</v>
      </c>
      <c r="AG398" s="37"/>
      <c r="AH398" s="27"/>
      <c r="AI398" s="27" t="s">
        <v>104</v>
      </c>
      <c r="AJ398" s="27" t="s">
        <v>134</v>
      </c>
      <c r="AK398" s="27" t="s">
        <v>135</v>
      </c>
      <c r="AL398" s="27" t="s">
        <v>146</v>
      </c>
      <c r="AM398" s="27" t="s">
        <v>108</v>
      </c>
      <c r="AN398" s="37">
        <f>MIN(casesCPPM[[#This Row],[Manufacture Date]:[Installation Date]])</f>
        <v>46078.791666666701</v>
      </c>
      <c r="AO398" s="27">
        <f>IF(AND((casesCPPM[[#This Row],[Created On]]-casesCPPM[[#This Row],[Oldest Date]])&gt;90,casesCPPM[[#This Row],[Oldest Date]]&lt;&gt;""),0,casesCPPM[[#This Row],[Quantity]])</f>
        <v>1</v>
      </c>
      <c r="AP398" s="27" t="str">
        <f>IF(casesCPPM[[#This Row],[Brand]]="","",IF(casesCPPM[[#This Row],[Brand]]&lt;&gt;"Falcon",casesCPPM[[#This Row],[Brand]],IF(casesCPPM[[#This Row],[Category]]&lt;&gt;"Dctl",casesCPPM[[#This Row],[Brand]]&amp;" - "&amp;casesCPPM[[#This Row],[Category]],casesCPPM[[#This Row],[Brand]]&amp;" - Closer")))</f>
        <v>Steelcraft</v>
      </c>
      <c r="AQ39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9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39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8" s="27" t="str">
        <f>TEXT(casesCPPM[[#This Row],[Created On]],"yyyy / mm")</f>
        <v>2026 / 02</v>
      </c>
      <c r="AU398" s="27" t="str">
        <f>casesCPPM[[#This Row],[Interaction Type]]</f>
        <v>Return / Replace / Scrap</v>
      </c>
      <c r="AV39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8" s="27" t="str" cm="1">
        <f t="array" ref="AW398">IF(NOT(ISERROR(FIND("Reader",casesCPPM[[#This Row],[Series4]]))),"Reader",IF(SUMPRODUCT(--ISNUMBER(SEARCH({"card","credential","ibutton"},casesCPPM[[#This Row],[Series4]])))&gt;0,"Card","Unknown"))</f>
        <v>Unknown</v>
      </c>
    </row>
    <row r="399" spans="1:49" hidden="1" x14ac:dyDescent="0.25">
      <c r="A399" s="26">
        <v>46079.513599537</v>
      </c>
      <c r="B399" s="27" t="s">
        <v>4804</v>
      </c>
      <c r="C399" s="27" t="s">
        <v>87</v>
      </c>
      <c r="D399" s="27" t="s">
        <v>88</v>
      </c>
      <c r="E399" s="27" t="s">
        <v>110</v>
      </c>
      <c r="F399" s="27"/>
      <c r="G399" s="27"/>
      <c r="H399" s="27" t="s">
        <v>22</v>
      </c>
      <c r="I399" s="27" t="s">
        <v>124</v>
      </c>
      <c r="J399" s="27" t="s">
        <v>1018</v>
      </c>
      <c r="K399" s="27" t="s">
        <v>30</v>
      </c>
      <c r="L399" s="27" t="s">
        <v>4805</v>
      </c>
      <c r="M399" s="27" t="s">
        <v>3986</v>
      </c>
      <c r="N399" s="28" t="s">
        <v>4806</v>
      </c>
      <c r="O399" s="27" t="s">
        <v>4807</v>
      </c>
      <c r="P399" s="27" t="s">
        <v>4808</v>
      </c>
      <c r="Q399" s="28">
        <v>37</v>
      </c>
      <c r="R399" s="27" t="s">
        <v>22</v>
      </c>
      <c r="S399" s="27" t="s">
        <v>124</v>
      </c>
      <c r="T399" s="27" t="s">
        <v>1018</v>
      </c>
      <c r="U399" s="27" t="s">
        <v>30</v>
      </c>
      <c r="V399" s="27">
        <v>1</v>
      </c>
      <c r="W399" s="27" t="s">
        <v>811</v>
      </c>
      <c r="X399" s="27" t="s">
        <v>812</v>
      </c>
      <c r="Y399" s="27"/>
      <c r="Z399" s="27" t="s">
        <v>101</v>
      </c>
      <c r="AA399" s="27"/>
      <c r="AB399" s="27" t="s">
        <v>4809</v>
      </c>
      <c r="AC399" s="28"/>
      <c r="AD399" s="27"/>
      <c r="AE399" s="37"/>
      <c r="AF399" s="37">
        <v>46071.791666666701</v>
      </c>
      <c r="AG399" s="37">
        <v>46079</v>
      </c>
      <c r="AH399" s="27"/>
      <c r="AI399" s="27" t="s">
        <v>104</v>
      </c>
      <c r="AJ399" s="27" t="s">
        <v>134</v>
      </c>
      <c r="AK399" s="27" t="s">
        <v>135</v>
      </c>
      <c r="AL399" s="27" t="s">
        <v>146</v>
      </c>
      <c r="AM399" s="27" t="s">
        <v>108</v>
      </c>
      <c r="AN399" s="37">
        <f>MIN(casesCPPM[[#This Row],[Manufacture Date]:[Installation Date]])</f>
        <v>46071.791666666701</v>
      </c>
      <c r="AO399" s="27">
        <f>IF(AND((casesCPPM[[#This Row],[Created On]]-casesCPPM[[#This Row],[Oldest Date]])&gt;90,casesCPPM[[#This Row],[Oldest Date]]&lt;&gt;""),0,casesCPPM[[#This Row],[Quantity]])</f>
        <v>1</v>
      </c>
      <c r="AP399" s="27" t="str">
        <f>IF(casesCPPM[[#This Row],[Brand]]="","",IF(casesCPPM[[#This Row],[Brand]]&lt;&gt;"Falcon",casesCPPM[[#This Row],[Brand]],IF(casesCPPM[[#This Row],[Category]]&lt;&gt;"Dctl",casesCPPM[[#This Row],[Brand]]&amp;" - "&amp;casesCPPM[[#This Row],[Category]],casesCPPM[[#This Row],[Brand]]&amp;" - Closer")))</f>
        <v>Steelcraft</v>
      </c>
      <c r="AQ39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9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39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9" s="27" t="str">
        <f>TEXT(casesCPPM[[#This Row],[Created On]],"yyyy / mm")</f>
        <v>2026 / 02</v>
      </c>
      <c r="AU399" s="27" t="str">
        <f>casesCPPM[[#This Row],[Interaction Type]]</f>
        <v>Return / Replace / Scrap</v>
      </c>
      <c r="AV39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9" s="27" t="str" cm="1">
        <f t="array" ref="AW399">IF(NOT(ISERROR(FIND("Reader",casesCPPM[[#This Row],[Series4]]))),"Reader",IF(SUMPRODUCT(--ISNUMBER(SEARCH({"card","credential","ibutton"},casesCPPM[[#This Row],[Series4]])))&gt;0,"Card","Unknown"))</f>
        <v>Unknown</v>
      </c>
    </row>
    <row r="400" spans="1:49" hidden="1" x14ac:dyDescent="0.25">
      <c r="A400" s="26">
        <v>46080.440636574102</v>
      </c>
      <c r="B400" s="27" t="s">
        <v>4841</v>
      </c>
      <c r="C400" s="27" t="s">
        <v>87</v>
      </c>
      <c r="D400" s="27" t="s">
        <v>88</v>
      </c>
      <c r="E400" s="27" t="s">
        <v>89</v>
      </c>
      <c r="F400" s="27"/>
      <c r="G400" s="27" t="s">
        <v>90</v>
      </c>
      <c r="H400" s="27" t="s">
        <v>17</v>
      </c>
      <c r="I400" s="27" t="s">
        <v>148</v>
      </c>
      <c r="J400" s="27" t="s">
        <v>149</v>
      </c>
      <c r="K400" s="27" t="s">
        <v>35</v>
      </c>
      <c r="L400" s="27" t="s">
        <v>4842</v>
      </c>
      <c r="M400" s="27" t="s">
        <v>412</v>
      </c>
      <c r="N400" s="28" t="s">
        <v>4843</v>
      </c>
      <c r="O400" s="27" t="s">
        <v>4844</v>
      </c>
      <c r="P400" s="27" t="s">
        <v>4845</v>
      </c>
      <c r="Q400" s="28">
        <v>20</v>
      </c>
      <c r="R400" s="27" t="s">
        <v>17</v>
      </c>
      <c r="S400" s="27" t="s">
        <v>148</v>
      </c>
      <c r="T400" s="27" t="s">
        <v>149</v>
      </c>
      <c r="U400" s="27" t="s">
        <v>35</v>
      </c>
      <c r="V400" s="27">
        <v>1</v>
      </c>
      <c r="W400" s="27" t="s">
        <v>378</v>
      </c>
      <c r="X400" s="27" t="s">
        <v>379</v>
      </c>
      <c r="Y400" s="27"/>
      <c r="Z400" s="27" t="s">
        <v>285</v>
      </c>
      <c r="AA400" s="27"/>
      <c r="AB400" s="27" t="s">
        <v>4846</v>
      </c>
      <c r="AC400" s="28" t="s">
        <v>820</v>
      </c>
      <c r="AD400" s="27"/>
      <c r="AE400" s="37"/>
      <c r="AF400" s="37">
        <v>45998.791666666701</v>
      </c>
      <c r="AG400" s="37"/>
      <c r="AH400" s="27"/>
      <c r="AI400" s="27" t="s">
        <v>104</v>
      </c>
      <c r="AJ400" s="27" t="s">
        <v>105</v>
      </c>
      <c r="AK400" s="27" t="s">
        <v>106</v>
      </c>
      <c r="AL400" s="27" t="s">
        <v>803</v>
      </c>
      <c r="AM400" s="27" t="s">
        <v>108</v>
      </c>
      <c r="AN400" s="37">
        <f>MIN(casesCPPM[[#This Row],[Manufacture Date]:[Installation Date]])</f>
        <v>45998.791666666701</v>
      </c>
      <c r="AO400" s="27">
        <f>IF(AND((casesCPPM[[#This Row],[Created On]]-casesCPPM[[#This Row],[Oldest Date]])&gt;90,casesCPPM[[#This Row],[Oldest Date]]&lt;&gt;""),0,casesCPPM[[#This Row],[Quantity]])</f>
        <v>1</v>
      </c>
      <c r="AP400" s="27" t="str">
        <f>IF(casesCPPM[[#This Row],[Brand]]="","",IF(casesCPPM[[#This Row],[Brand]]&lt;&gt;"Falcon",casesCPPM[[#This Row],[Brand]],IF(casesCPPM[[#This Row],[Category]]&lt;&gt;"Dctl",casesCPPM[[#This Row],[Brand]]&amp;" - "&amp;casesCPPM[[#This Row],[Category]],casesCPPM[[#This Row],[Brand]]&amp;" - Closer")))</f>
        <v>Schlage Commercial</v>
      </c>
      <c r="AQ40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40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40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0" s="27" t="str">
        <f>TEXT(casesCPPM[[#This Row],[Created On]],"yyyy / mm")</f>
        <v>2026 / 02</v>
      </c>
      <c r="AU400" s="27" t="str">
        <f>casesCPPM[[#This Row],[Interaction Type]]</f>
        <v>Return / Replace / Scrap</v>
      </c>
      <c r="AV40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0" s="27" t="str" cm="1">
        <f t="array" ref="AW400">IF(NOT(ISERROR(FIND("Reader",casesCPPM[[#This Row],[Series4]]))),"Reader",IF(SUMPRODUCT(--ISNUMBER(SEARCH({"card","credential","ibutton"},casesCPPM[[#This Row],[Series4]])))&gt;0,"Card","Unknown"))</f>
        <v>Unknown</v>
      </c>
    </row>
    <row r="401" spans="1:49" hidden="1" x14ac:dyDescent="0.25">
      <c r="A401" s="26">
        <v>46080.596412036997</v>
      </c>
      <c r="B401" s="27" t="s">
        <v>4854</v>
      </c>
      <c r="C401" s="27" t="s">
        <v>87</v>
      </c>
      <c r="D401" s="27" t="s">
        <v>88</v>
      </c>
      <c r="E401" s="27" t="s">
        <v>89</v>
      </c>
      <c r="F401" s="27"/>
      <c r="G401" s="27" t="s">
        <v>90</v>
      </c>
      <c r="H401" s="27" t="s">
        <v>23</v>
      </c>
      <c r="I401" s="27" t="s">
        <v>91</v>
      </c>
      <c r="J401" s="27" t="s">
        <v>557</v>
      </c>
      <c r="K401" s="27" t="s">
        <v>33</v>
      </c>
      <c r="L401" s="27" t="s">
        <v>4855</v>
      </c>
      <c r="M401" s="27" t="s">
        <v>2115</v>
      </c>
      <c r="N401" s="28" t="s">
        <v>4856</v>
      </c>
      <c r="O401" s="27" t="s">
        <v>4857</v>
      </c>
      <c r="P401" s="27" t="s">
        <v>4858</v>
      </c>
      <c r="Q401" s="28">
        <v>1</v>
      </c>
      <c r="R401" s="27"/>
      <c r="S401" s="27"/>
      <c r="T401" s="27"/>
      <c r="U401" s="27"/>
      <c r="V401" s="27">
        <v>1</v>
      </c>
      <c r="W401" s="27" t="s">
        <v>378</v>
      </c>
      <c r="X401" s="27" t="s">
        <v>379</v>
      </c>
      <c r="Y401" s="27"/>
      <c r="Z401" s="27" t="s">
        <v>285</v>
      </c>
      <c r="AA401" s="27"/>
      <c r="AB401" s="27" t="s">
        <v>4859</v>
      </c>
      <c r="AC401" s="28"/>
      <c r="AD401" s="27"/>
      <c r="AE401" s="37"/>
      <c r="AF401" s="37">
        <v>46075.791666666701</v>
      </c>
      <c r="AG401" s="37"/>
      <c r="AH401" s="27"/>
      <c r="AI401" s="27"/>
      <c r="AJ401" s="27" t="s">
        <v>134</v>
      </c>
      <c r="AK401" s="27" t="s">
        <v>106</v>
      </c>
      <c r="AL401" s="27" t="s">
        <v>106</v>
      </c>
      <c r="AM401" s="27" t="s">
        <v>108</v>
      </c>
      <c r="AN401" s="37">
        <f>MIN(casesCPPM[[#This Row],[Manufacture Date]:[Installation Date]])</f>
        <v>46075.791666666701</v>
      </c>
      <c r="AO401" s="27">
        <f>IF(AND((casesCPPM[[#This Row],[Created On]]-casesCPPM[[#This Row],[Oldest Date]])&gt;90,casesCPPM[[#This Row],[Oldest Date]]&lt;&gt;""),0,casesCPPM[[#This Row],[Quantity]])</f>
        <v>1</v>
      </c>
      <c r="AP401" s="27" t="str">
        <f>IF(casesCPPM[[#This Row],[Brand]]="","",IF(casesCPPM[[#This Row],[Brand]]&lt;&gt;"Falcon",casesCPPM[[#This Row],[Brand]],IF(casesCPPM[[#This Row],[Category]]&lt;&gt;"Dctl",casesCPPM[[#This Row],[Brand]]&amp;" - "&amp;casesCPPM[[#This Row],[Category]],casesCPPM[[#This Row],[Brand]]&amp;" - Closer")))</f>
        <v>Von Duprin</v>
      </c>
      <c r="AQ40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40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40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1" s="27" t="str">
        <f>TEXT(casesCPPM[[#This Row],[Created On]],"yyyy / mm")</f>
        <v>2026 / 02</v>
      </c>
      <c r="AU401" s="27" t="str">
        <f>casesCPPM[[#This Row],[Interaction Type]]</f>
        <v>Return / Replace / Scrap</v>
      </c>
      <c r="AV40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1" s="27" t="str" cm="1">
        <f t="array" ref="AW401">IF(NOT(ISERROR(FIND("Reader",casesCPPM[[#This Row],[Series4]]))),"Reader",IF(SUMPRODUCT(--ISNUMBER(SEARCH({"card","credential","ibutton"},casesCPPM[[#This Row],[Series4]])))&gt;0,"Card","Unknown"))</f>
        <v>Unknown</v>
      </c>
    </row>
    <row r="402" spans="1:49" hidden="1" x14ac:dyDescent="0.25">
      <c r="A402" s="26">
        <v>46080.620752314797</v>
      </c>
      <c r="B402" s="27" t="s">
        <v>4860</v>
      </c>
      <c r="C402" s="27" t="s">
        <v>87</v>
      </c>
      <c r="D402" s="27" t="s">
        <v>88</v>
      </c>
      <c r="E402" s="27" t="s">
        <v>89</v>
      </c>
      <c r="F402" s="27"/>
      <c r="G402" s="27" t="s">
        <v>90</v>
      </c>
      <c r="H402" s="27" t="s">
        <v>12</v>
      </c>
      <c r="I402" s="27" t="s">
        <v>111</v>
      </c>
      <c r="J402" s="27" t="s">
        <v>1112</v>
      </c>
      <c r="K402" s="27" t="s">
        <v>33</v>
      </c>
      <c r="L402" s="27" t="s">
        <v>4861</v>
      </c>
      <c r="M402" s="27" t="s">
        <v>1316</v>
      </c>
      <c r="N402" s="28" t="s">
        <v>4862</v>
      </c>
      <c r="O402" s="27" t="s">
        <v>4863</v>
      </c>
      <c r="P402" s="27" t="s">
        <v>4864</v>
      </c>
      <c r="Q402" s="28">
        <v>1</v>
      </c>
      <c r="R402" s="27"/>
      <c r="S402" s="27"/>
      <c r="T402" s="27"/>
      <c r="U402" s="27"/>
      <c r="V402" s="27">
        <v>2</v>
      </c>
      <c r="W402" s="27" t="s">
        <v>378</v>
      </c>
      <c r="X402" s="27" t="s">
        <v>379</v>
      </c>
      <c r="Y402" s="27"/>
      <c r="Z402" s="27" t="s">
        <v>285</v>
      </c>
      <c r="AA402" s="27"/>
      <c r="AB402" s="27" t="s">
        <v>244</v>
      </c>
      <c r="AC402" s="28"/>
      <c r="AD402" s="27"/>
      <c r="AE402" s="37"/>
      <c r="AF402" s="37">
        <v>46070.791666666701</v>
      </c>
      <c r="AG402" s="37"/>
      <c r="AH402" s="27"/>
      <c r="AI402" s="27"/>
      <c r="AJ402" s="27" t="s">
        <v>134</v>
      </c>
      <c r="AK402" s="27" t="s">
        <v>106</v>
      </c>
      <c r="AL402" s="27" t="s">
        <v>106</v>
      </c>
      <c r="AM402" s="27" t="s">
        <v>108</v>
      </c>
      <c r="AN402" s="37">
        <f>MIN(casesCPPM[[#This Row],[Manufacture Date]:[Installation Date]])</f>
        <v>46070.791666666701</v>
      </c>
      <c r="AO402" s="27">
        <f>IF(AND((casesCPPM[[#This Row],[Created On]]-casesCPPM[[#This Row],[Oldest Date]])&gt;90,casesCPPM[[#This Row],[Oldest Date]]&lt;&gt;""),0,casesCPPM[[#This Row],[Quantity]])</f>
        <v>2</v>
      </c>
      <c r="AP402" s="27" t="str">
        <f>IF(casesCPPM[[#This Row],[Brand]]="","",IF(casesCPPM[[#This Row],[Brand]]&lt;&gt;"Falcon",casesCPPM[[#This Row],[Brand]],IF(casesCPPM[[#This Row],[Category]]&lt;&gt;"Dctl",casesCPPM[[#This Row],[Brand]]&amp;" - "&amp;casesCPPM[[#This Row],[Category]],casesCPPM[[#This Row],[Brand]]&amp;" - Closer")))</f>
        <v>Ives / Gj Commercial</v>
      </c>
      <c r="AQ40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40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40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2" s="27" t="str">
        <f>TEXT(casesCPPM[[#This Row],[Created On]],"yyyy / mm")</f>
        <v>2026 / 02</v>
      </c>
      <c r="AU402" s="27" t="str">
        <f>casesCPPM[[#This Row],[Interaction Type]]</f>
        <v>Return / Replace / Scrap</v>
      </c>
      <c r="AV40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2" s="27" t="str" cm="1">
        <f t="array" ref="AW402">IF(NOT(ISERROR(FIND("Reader",casesCPPM[[#This Row],[Series4]]))),"Reader",IF(SUMPRODUCT(--ISNUMBER(SEARCH({"card","credential","ibutton"},casesCPPM[[#This Row],[Series4]])))&gt;0,"Card","Unknown"))</f>
        <v>Unknown</v>
      </c>
    </row>
    <row r="403" spans="1:49" hidden="1" x14ac:dyDescent="0.25">
      <c r="A403" s="26">
        <v>46080.6778009259</v>
      </c>
      <c r="B403" s="27" t="s">
        <v>4871</v>
      </c>
      <c r="C403" s="27" t="s">
        <v>87</v>
      </c>
      <c r="D403" s="27" t="s">
        <v>4872</v>
      </c>
      <c r="E403" s="27" t="s">
        <v>4873</v>
      </c>
      <c r="F403" s="27"/>
      <c r="G403" s="27"/>
      <c r="H403" s="27" t="s">
        <v>17</v>
      </c>
      <c r="I403" s="27" t="s">
        <v>148</v>
      </c>
      <c r="J403" s="27" t="s">
        <v>149</v>
      </c>
      <c r="K403" s="27" t="s">
        <v>35</v>
      </c>
      <c r="L403" s="27" t="s">
        <v>4874</v>
      </c>
      <c r="M403" s="27" t="s">
        <v>4069</v>
      </c>
      <c r="N403" s="28" t="s">
        <v>2372</v>
      </c>
      <c r="O403" s="27" t="s">
        <v>2373</v>
      </c>
      <c r="P403" s="27" t="s">
        <v>2374</v>
      </c>
      <c r="Q403" s="28"/>
      <c r="R403" s="27" t="s">
        <v>17</v>
      </c>
      <c r="S403" s="27" t="s">
        <v>148</v>
      </c>
      <c r="T403" s="27" t="s">
        <v>149</v>
      </c>
      <c r="U403" s="27" t="s">
        <v>35</v>
      </c>
      <c r="V403" s="27">
        <v>1</v>
      </c>
      <c r="W403" s="27" t="s">
        <v>4875</v>
      </c>
      <c r="X403" s="27" t="s">
        <v>4876</v>
      </c>
      <c r="Y403" s="27"/>
      <c r="Z403" s="27" t="s">
        <v>101</v>
      </c>
      <c r="AA403" s="27"/>
      <c r="AB403" s="27"/>
      <c r="AC403" s="28"/>
      <c r="AD403" s="27"/>
      <c r="AE403" s="37"/>
      <c r="AF403" s="37">
        <v>45558</v>
      </c>
      <c r="AG403" s="37"/>
      <c r="AH403" s="27"/>
      <c r="AI403" s="27" t="s">
        <v>204</v>
      </c>
      <c r="AJ403" s="27" t="s">
        <v>134</v>
      </c>
      <c r="AK403" s="27" t="s">
        <v>857</v>
      </c>
      <c r="AL403" s="27" t="s">
        <v>857</v>
      </c>
      <c r="AM403" s="27" t="s">
        <v>108</v>
      </c>
      <c r="AN403" s="37">
        <f>MIN(casesCPPM[[#This Row],[Manufacture Date]:[Installation Date]])</f>
        <v>45558</v>
      </c>
      <c r="AO403" s="27">
        <f>IF(AND((casesCPPM[[#This Row],[Created On]]-casesCPPM[[#This Row],[Oldest Date]])&gt;90,casesCPPM[[#This Row],[Oldest Date]]&lt;&gt;""),0,casesCPPM[[#This Row],[Quantity]])</f>
        <v>0</v>
      </c>
      <c r="AP403" s="27" t="str">
        <f>IF(casesCPPM[[#This Row],[Brand]]="","",IF(casesCPPM[[#This Row],[Brand]]&lt;&gt;"Falcon",casesCPPM[[#This Row],[Brand]],IF(casesCPPM[[#This Row],[Category]]&lt;&gt;"Dctl",casesCPPM[[#This Row],[Brand]]&amp;" - "&amp;casesCPPM[[#This Row],[Category]],casesCPPM[[#This Row],[Brand]]&amp;" - Closer")))</f>
        <v>Schlage Commercial</v>
      </c>
      <c r="AQ40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External Labor</v>
      </c>
      <c r="AR40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External Labor</v>
      </c>
      <c r="AS40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3" s="27" t="str">
        <f>TEXT(casesCPPM[[#This Row],[Created On]],"yyyy / mm")</f>
        <v>2026 / 02</v>
      </c>
      <c r="AU403" s="27" t="str">
        <f>casesCPPM[[#This Row],[Interaction Type]]</f>
        <v>Warranty Service</v>
      </c>
      <c r="AV40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3" s="27" t="str" cm="1">
        <f t="array" ref="AW403">IF(NOT(ISERROR(FIND("Reader",casesCPPM[[#This Row],[Series4]]))),"Reader",IF(SUMPRODUCT(--ISNUMBER(SEARCH({"card","credential","ibutton"},casesCPPM[[#This Row],[Series4]])))&gt;0,"Card","Unknown"))</f>
        <v>Unknown</v>
      </c>
    </row>
    <row r="404" spans="1:49" hidden="1" x14ac:dyDescent="0.25">
      <c r="A404" s="26">
        <v>46076.374050925901</v>
      </c>
      <c r="B404" s="27" t="s">
        <v>4877</v>
      </c>
      <c r="C404" s="27" t="s">
        <v>87</v>
      </c>
      <c r="D404" s="27" t="s">
        <v>88</v>
      </c>
      <c r="E404" s="27" t="s">
        <v>285</v>
      </c>
      <c r="F404" s="27"/>
      <c r="G404" s="27"/>
      <c r="H404" s="27" t="s">
        <v>23</v>
      </c>
      <c r="I404" s="27" t="s">
        <v>91</v>
      </c>
      <c r="J404" s="27" t="s">
        <v>4878</v>
      </c>
      <c r="K404" s="27" t="s">
        <v>33</v>
      </c>
      <c r="L404" s="27" t="s">
        <v>4879</v>
      </c>
      <c r="M404" s="27" t="s">
        <v>4880</v>
      </c>
      <c r="N404" s="28" t="s">
        <v>4881</v>
      </c>
      <c r="O404" s="27" t="s">
        <v>4882</v>
      </c>
      <c r="P404" s="27"/>
      <c r="Q404" s="28"/>
      <c r="R404" s="27" t="s">
        <v>23</v>
      </c>
      <c r="S404" s="27" t="s">
        <v>91</v>
      </c>
      <c r="T404" s="27" t="s">
        <v>4878</v>
      </c>
      <c r="U404" s="27" t="s">
        <v>33</v>
      </c>
      <c r="V404" s="27">
        <v>3</v>
      </c>
      <c r="W404" s="27" t="s">
        <v>4883</v>
      </c>
      <c r="X404" s="27" t="s">
        <v>4884</v>
      </c>
      <c r="Y404" s="27"/>
      <c r="Z404" s="27" t="s">
        <v>285</v>
      </c>
      <c r="AA404" s="27"/>
      <c r="AB404" s="27" t="s">
        <v>4885</v>
      </c>
      <c r="AC404" s="28"/>
      <c r="AD404" s="27"/>
      <c r="AE404" s="37"/>
      <c r="AF404" s="37">
        <v>46070.791666666701</v>
      </c>
      <c r="AG404" s="37"/>
      <c r="AH404" s="27"/>
      <c r="AI404" s="27" t="s">
        <v>178</v>
      </c>
      <c r="AJ404" s="27" t="s">
        <v>105</v>
      </c>
      <c r="AK404" s="27" t="s">
        <v>3235</v>
      </c>
      <c r="AL404" s="27" t="s">
        <v>3235</v>
      </c>
      <c r="AM404" s="27" t="s">
        <v>159</v>
      </c>
      <c r="AN404" s="37">
        <f>MIN(casesCPPM[[#This Row],[Manufacture Date]:[Installation Date]])</f>
        <v>46070.791666666701</v>
      </c>
      <c r="AO404" s="27">
        <f>IF(AND((casesCPPM[[#This Row],[Created On]]-casesCPPM[[#This Row],[Oldest Date]])&gt;90,casesCPPM[[#This Row],[Oldest Date]]&lt;&gt;""),0,casesCPPM[[#This Row],[Quantity]])</f>
        <v>3</v>
      </c>
      <c r="AP404" s="27" t="str">
        <f>IF(casesCPPM[[#This Row],[Brand]]="","",IF(casesCPPM[[#This Row],[Brand]]&lt;&gt;"Falcon",casesCPPM[[#This Row],[Brand]],IF(casesCPPM[[#This Row],[Category]]&lt;&gt;"Dctl",casesCPPM[[#This Row],[Brand]]&amp;" - "&amp;casesCPPM[[#This Row],[Category]],casesCPPM[[#This Row],[Brand]]&amp;" - Closer")))</f>
        <v>Von Duprin</v>
      </c>
      <c r="AQ40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Wrong Shipping Method</v>
      </c>
      <c r="AR40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Shipping Method</v>
      </c>
      <c r="AS40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4" s="27" t="str">
        <f>TEXT(casesCPPM[[#This Row],[Created On]],"yyyy / mm")</f>
        <v>2026 / 02</v>
      </c>
      <c r="AU404" s="27" t="str">
        <f>casesCPPM[[#This Row],[Interaction Type]]</f>
        <v>Return / Replace / Scrap</v>
      </c>
      <c r="AV40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4" s="27" t="str" cm="1">
        <f t="array" ref="AW404">IF(NOT(ISERROR(FIND("Reader",casesCPPM[[#This Row],[Series4]]))),"Reader",IF(SUMPRODUCT(--ISNUMBER(SEARCH({"card","credential","ibutton"},casesCPPM[[#This Row],[Series4]])))&gt;0,"Card","Unknown"))</f>
        <v>Unknown</v>
      </c>
    </row>
    <row r="405" spans="1:49" hidden="1" x14ac:dyDescent="0.25">
      <c r="A405" s="26">
        <v>46076.556655092601</v>
      </c>
      <c r="B405" s="27" t="s">
        <v>4926</v>
      </c>
      <c r="C405" s="27" t="s">
        <v>87</v>
      </c>
      <c r="D405" s="27" t="s">
        <v>88</v>
      </c>
      <c r="E405" s="27" t="s">
        <v>285</v>
      </c>
      <c r="F405" s="27"/>
      <c r="G405" s="27"/>
      <c r="H405" s="27" t="s">
        <v>12</v>
      </c>
      <c r="I405" s="27" t="s">
        <v>111</v>
      </c>
      <c r="J405" s="27" t="s">
        <v>591</v>
      </c>
      <c r="K405" s="27" t="s">
        <v>33</v>
      </c>
      <c r="L405" s="27" t="s">
        <v>4927</v>
      </c>
      <c r="M405" s="27" t="s">
        <v>253</v>
      </c>
      <c r="N405" s="28" t="s">
        <v>4928</v>
      </c>
      <c r="O405" s="27" t="s">
        <v>4929</v>
      </c>
      <c r="P405" s="27" t="s">
        <v>4930</v>
      </c>
      <c r="Q405" s="28">
        <v>7</v>
      </c>
      <c r="R405" s="27" t="s">
        <v>12</v>
      </c>
      <c r="S405" s="27" t="s">
        <v>111</v>
      </c>
      <c r="T405" s="27" t="s">
        <v>591</v>
      </c>
      <c r="U405" s="27" t="s">
        <v>33</v>
      </c>
      <c r="V405" s="27">
        <v>1</v>
      </c>
      <c r="W405" s="27" t="s">
        <v>155</v>
      </c>
      <c r="X405" s="27" t="s">
        <v>156</v>
      </c>
      <c r="Y405" s="27"/>
      <c r="Z405" s="27" t="s">
        <v>101</v>
      </c>
      <c r="AA405" s="27"/>
      <c r="AB405" s="27" t="s">
        <v>597</v>
      </c>
      <c r="AC405" s="28"/>
      <c r="AD405" s="27"/>
      <c r="AE405" s="37"/>
      <c r="AF405" s="37">
        <v>46072.791666666701</v>
      </c>
      <c r="AG405" s="37"/>
      <c r="AH405" s="27"/>
      <c r="AI405" s="27" t="s">
        <v>104</v>
      </c>
      <c r="AJ405" s="27" t="s">
        <v>105</v>
      </c>
      <c r="AK405" s="27" t="s">
        <v>106</v>
      </c>
      <c r="AL405" s="27" t="s">
        <v>122</v>
      </c>
      <c r="AM405" s="27" t="s">
        <v>108</v>
      </c>
      <c r="AN405" s="37">
        <f>MIN(casesCPPM[[#This Row],[Manufacture Date]:[Installation Date]])</f>
        <v>46072.791666666701</v>
      </c>
      <c r="AO405" s="27">
        <f>IF(AND((casesCPPM[[#This Row],[Created On]]-casesCPPM[[#This Row],[Oldest Date]])&gt;90,casesCPPM[[#This Row],[Oldest Date]]&lt;&gt;""),0,casesCPPM[[#This Row],[Quantity]])</f>
        <v>1</v>
      </c>
      <c r="AP405" s="27" t="str">
        <f>IF(casesCPPM[[#This Row],[Brand]]="","",IF(casesCPPM[[#This Row],[Brand]]&lt;&gt;"Falcon",casesCPPM[[#This Row],[Brand]],IF(casesCPPM[[#This Row],[Category]]&lt;&gt;"Dctl",casesCPPM[[#This Row],[Brand]]&amp;" - "&amp;casesCPPM[[#This Row],[Category]],casesCPPM[[#This Row],[Brand]]&amp;" - Closer")))</f>
        <v>Ives / Gj Commercial</v>
      </c>
      <c r="AQ40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0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0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5" s="27" t="str">
        <f>TEXT(casesCPPM[[#This Row],[Created On]],"yyyy / mm")</f>
        <v>2026 / 02</v>
      </c>
      <c r="AU405" s="27" t="str">
        <f>casesCPPM[[#This Row],[Interaction Type]]</f>
        <v>Return / Replace / Scrap</v>
      </c>
      <c r="AV40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5" s="27" t="str" cm="1">
        <f t="array" ref="AW405">IF(NOT(ISERROR(FIND("Reader",casesCPPM[[#This Row],[Series4]]))),"Reader",IF(SUMPRODUCT(--ISNUMBER(SEARCH({"card","credential","ibutton"},casesCPPM[[#This Row],[Series4]])))&gt;0,"Card","Unknown"))</f>
        <v>Unknown</v>
      </c>
    </row>
    <row r="406" spans="1:49" hidden="1" x14ac:dyDescent="0.25">
      <c r="A406" s="26">
        <v>46077.502951388902</v>
      </c>
      <c r="B406" s="27" t="s">
        <v>4931</v>
      </c>
      <c r="C406" s="27" t="s">
        <v>87</v>
      </c>
      <c r="D406" s="27" t="s">
        <v>88</v>
      </c>
      <c r="E406" s="27" t="s">
        <v>89</v>
      </c>
      <c r="F406" s="27"/>
      <c r="G406" s="27" t="s">
        <v>90</v>
      </c>
      <c r="H406" s="27" t="s">
        <v>23</v>
      </c>
      <c r="I406" s="27" t="s">
        <v>91</v>
      </c>
      <c r="J406" s="27" t="s">
        <v>251</v>
      </c>
      <c r="K406" s="27" t="s">
        <v>33</v>
      </c>
      <c r="L406" s="27" t="s">
        <v>4932</v>
      </c>
      <c r="M406" s="27" t="s">
        <v>4933</v>
      </c>
      <c r="N406" s="28" t="s">
        <v>4934</v>
      </c>
      <c r="O406" s="27" t="s">
        <v>4935</v>
      </c>
      <c r="P406" s="27" t="s">
        <v>4936</v>
      </c>
      <c r="Q406" s="28"/>
      <c r="R406" s="27" t="s">
        <v>23</v>
      </c>
      <c r="S406" s="27" t="s">
        <v>91</v>
      </c>
      <c r="T406" s="27" t="s">
        <v>251</v>
      </c>
      <c r="U406" s="27" t="s">
        <v>33</v>
      </c>
      <c r="V406" s="27">
        <v>1</v>
      </c>
      <c r="W406" s="27" t="s">
        <v>98</v>
      </c>
      <c r="X406" s="27" t="s">
        <v>544</v>
      </c>
      <c r="Y406" s="27" t="s">
        <v>3297</v>
      </c>
      <c r="Z406" s="27" t="s">
        <v>101</v>
      </c>
      <c r="AA406" s="27"/>
      <c r="AB406" s="27"/>
      <c r="AC406" s="28" t="s">
        <v>1635</v>
      </c>
      <c r="AD406" s="27"/>
      <c r="AE406" s="37"/>
      <c r="AF406" s="37">
        <v>45817.833333333299</v>
      </c>
      <c r="AG406" s="37"/>
      <c r="AH406" s="27"/>
      <c r="AI406" s="27" t="s">
        <v>104</v>
      </c>
      <c r="AJ406" s="27" t="s">
        <v>105</v>
      </c>
      <c r="AK406" s="27" t="s">
        <v>1975</v>
      </c>
      <c r="AL406" s="27" t="s">
        <v>792</v>
      </c>
      <c r="AM406" s="27" t="s">
        <v>108</v>
      </c>
      <c r="AN406" s="37">
        <f>MIN(casesCPPM[[#This Row],[Manufacture Date]:[Installation Date]])</f>
        <v>45817.833333333299</v>
      </c>
      <c r="AO406" s="27">
        <f>IF(AND((casesCPPM[[#This Row],[Created On]]-casesCPPM[[#This Row],[Oldest Date]])&gt;90,casesCPPM[[#This Row],[Oldest Date]]&lt;&gt;""),0,casesCPPM[[#This Row],[Quantity]])</f>
        <v>0</v>
      </c>
      <c r="AP406" s="27" t="str">
        <f>IF(casesCPPM[[#This Row],[Brand]]="","",IF(casesCPPM[[#This Row],[Brand]]&lt;&gt;"Falcon",casesCPPM[[#This Row],[Brand]],IF(casesCPPM[[#This Row],[Category]]&lt;&gt;"Dctl",casesCPPM[[#This Row],[Brand]]&amp;" - "&amp;casesCPPM[[#This Row],[Category]],casesCPPM[[#This Row],[Brand]]&amp;" - Closer")))</f>
        <v>Von Duprin</v>
      </c>
      <c r="AQ40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0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40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Broken Components</v>
      </c>
      <c r="AT406" s="27" t="str">
        <f>TEXT(casesCPPM[[#This Row],[Created On]],"yyyy / mm")</f>
        <v>2026 / 02</v>
      </c>
      <c r="AU406" s="27" t="str">
        <f>casesCPPM[[#This Row],[Interaction Type]]</f>
        <v>Return / Replace / Scrap</v>
      </c>
      <c r="AV40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6" s="27" t="str" cm="1">
        <f t="array" ref="AW406">IF(NOT(ISERROR(FIND("Reader",casesCPPM[[#This Row],[Series4]]))),"Reader",IF(SUMPRODUCT(--ISNUMBER(SEARCH({"card","credential","ibutton"},casesCPPM[[#This Row],[Series4]])))&gt;0,"Card","Unknown"))</f>
        <v>Unknown</v>
      </c>
    </row>
    <row r="407" spans="1:49" hidden="1" x14ac:dyDescent="0.25">
      <c r="A407" s="26">
        <v>46077.621736111098</v>
      </c>
      <c r="B407" s="27" t="s">
        <v>4937</v>
      </c>
      <c r="C407" s="27" t="s">
        <v>87</v>
      </c>
      <c r="D407" s="27" t="s">
        <v>88</v>
      </c>
      <c r="E407" s="27" t="s">
        <v>89</v>
      </c>
      <c r="F407" s="27"/>
      <c r="G407" s="27" t="s">
        <v>168</v>
      </c>
      <c r="H407" s="27" t="s">
        <v>17</v>
      </c>
      <c r="I407" s="27" t="s">
        <v>148</v>
      </c>
      <c r="J407" s="27" t="s">
        <v>800</v>
      </c>
      <c r="K407" s="27" t="s">
        <v>31</v>
      </c>
      <c r="L407" s="27" t="s">
        <v>4938</v>
      </c>
      <c r="M407" s="27" t="s">
        <v>4939</v>
      </c>
      <c r="N407" s="28" t="s">
        <v>4940</v>
      </c>
      <c r="O407" s="27" t="s">
        <v>4941</v>
      </c>
      <c r="P407" s="27"/>
      <c r="Q407" s="28"/>
      <c r="R407" s="27" t="s">
        <v>17</v>
      </c>
      <c r="S407" s="27" t="s">
        <v>148</v>
      </c>
      <c r="T407" s="27" t="s">
        <v>800</v>
      </c>
      <c r="U407" s="27" t="s">
        <v>31</v>
      </c>
      <c r="V407" s="27">
        <v>6</v>
      </c>
      <c r="W407" s="27" t="s">
        <v>266</v>
      </c>
      <c r="X407" s="27" t="s">
        <v>175</v>
      </c>
      <c r="Y407" s="27" t="s">
        <v>267</v>
      </c>
      <c r="Z407" s="27" t="s">
        <v>101</v>
      </c>
      <c r="AA407" s="27"/>
      <c r="AB407" s="27" t="s">
        <v>972</v>
      </c>
      <c r="AC407" s="28" t="s">
        <v>802</v>
      </c>
      <c r="AD407" s="27"/>
      <c r="AE407" s="37"/>
      <c r="AF407" s="37"/>
      <c r="AG407" s="37">
        <v>45362.041666666701</v>
      </c>
      <c r="AH407" s="27"/>
      <c r="AI407" s="27" t="s">
        <v>104</v>
      </c>
      <c r="AJ407" s="27" t="s">
        <v>105</v>
      </c>
      <c r="AK407" s="27" t="s">
        <v>4942</v>
      </c>
      <c r="AL407" s="27" t="s">
        <v>408</v>
      </c>
      <c r="AM407" s="27" t="s">
        <v>108</v>
      </c>
      <c r="AN407" s="37">
        <f>MIN(casesCPPM[[#This Row],[Manufacture Date]:[Installation Date]])</f>
        <v>45362.041666666701</v>
      </c>
      <c r="AO407" s="27">
        <f>IF(AND((casesCPPM[[#This Row],[Created On]]-casesCPPM[[#This Row],[Oldest Date]])&gt;90,casesCPPM[[#This Row],[Oldest Date]]&lt;&gt;""),0,casesCPPM[[#This Row],[Quantity]])</f>
        <v>0</v>
      </c>
      <c r="AP407" s="27" t="str">
        <f>IF(casesCPPM[[#This Row],[Brand]]="","",IF(casesCPPM[[#This Row],[Brand]]&lt;&gt;"Falcon",casesCPPM[[#This Row],[Brand]],IF(casesCPPM[[#This Row],[Category]]&lt;&gt;"Dctl",casesCPPM[[#This Row],[Brand]]&amp;" - "&amp;casesCPPM[[#This Row],[Category]],casesCPPM[[#This Row],[Brand]]&amp;" - Closer")))</f>
        <v>Schlage Commercial</v>
      </c>
      <c r="AQ40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0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0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407" s="27" t="str">
        <f>TEXT(casesCPPM[[#This Row],[Created On]],"yyyy / mm")</f>
        <v>2026 / 02</v>
      </c>
      <c r="AU407" s="27" t="str">
        <f>casesCPPM[[#This Row],[Interaction Type]]</f>
        <v>Return / Replace / Scrap</v>
      </c>
      <c r="AV40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7" s="27" t="str" cm="1">
        <f t="array" ref="AW407">IF(NOT(ISERROR(FIND("Reader",casesCPPM[[#This Row],[Series4]]))),"Reader",IF(SUMPRODUCT(--ISNUMBER(SEARCH({"card","credential","ibutton"},casesCPPM[[#This Row],[Series4]])))&gt;0,"Card","Unknown"))</f>
        <v>Unknown</v>
      </c>
    </row>
    <row r="408" spans="1:49" hidden="1" x14ac:dyDescent="0.25">
      <c r="A408" s="26">
        <v>46078.506562499999</v>
      </c>
      <c r="B408" s="27" t="s">
        <v>4955</v>
      </c>
      <c r="C408" s="27" t="s">
        <v>87</v>
      </c>
      <c r="D408" s="27" t="s">
        <v>88</v>
      </c>
      <c r="E408" s="27" t="s">
        <v>110</v>
      </c>
      <c r="F408" s="27"/>
      <c r="G408" s="27" t="s">
        <v>90</v>
      </c>
      <c r="H408" s="27" t="s">
        <v>12</v>
      </c>
      <c r="I408" s="27" t="s">
        <v>111</v>
      </c>
      <c r="J408" s="27" t="s">
        <v>372</v>
      </c>
      <c r="K408" s="27" t="s">
        <v>33</v>
      </c>
      <c r="L408" s="27" t="s">
        <v>4956</v>
      </c>
      <c r="M408" s="27" t="s">
        <v>1336</v>
      </c>
      <c r="N408" s="28" t="s">
        <v>4957</v>
      </c>
      <c r="O408" s="27" t="s">
        <v>4958</v>
      </c>
      <c r="P408" s="27" t="s">
        <v>4959</v>
      </c>
      <c r="Q408" s="28">
        <v>36</v>
      </c>
      <c r="R408" s="27" t="s">
        <v>12</v>
      </c>
      <c r="S408" s="27" t="s">
        <v>111</v>
      </c>
      <c r="T408" s="27" t="s">
        <v>372</v>
      </c>
      <c r="U408" s="27" t="s">
        <v>33</v>
      </c>
      <c r="V408" s="27">
        <v>1</v>
      </c>
      <c r="W408" s="27" t="s">
        <v>155</v>
      </c>
      <c r="X408" s="27" t="s">
        <v>156</v>
      </c>
      <c r="Y408" s="27"/>
      <c r="Z408" s="27" t="s">
        <v>101</v>
      </c>
      <c r="AA408" s="27"/>
      <c r="AB408" s="27" t="s">
        <v>4960</v>
      </c>
      <c r="AC408" s="28"/>
      <c r="AD408" s="27"/>
      <c r="AE408" s="37"/>
      <c r="AF408" s="37">
        <v>45876</v>
      </c>
      <c r="AG408" s="37"/>
      <c r="AH408" s="27"/>
      <c r="AI408" s="27" t="s">
        <v>104</v>
      </c>
      <c r="AJ408" s="27" t="s">
        <v>105</v>
      </c>
      <c r="AK408" s="27" t="s">
        <v>106</v>
      </c>
      <c r="AL408" s="27" t="s">
        <v>1196</v>
      </c>
      <c r="AM408" s="27" t="s">
        <v>108</v>
      </c>
      <c r="AN408" s="37">
        <f>MIN(casesCPPM[[#This Row],[Manufacture Date]:[Installation Date]])</f>
        <v>45876</v>
      </c>
      <c r="AO408" s="27">
        <f>IF(AND((casesCPPM[[#This Row],[Created On]]-casesCPPM[[#This Row],[Oldest Date]])&gt;90,casesCPPM[[#This Row],[Oldest Date]]&lt;&gt;""),0,casesCPPM[[#This Row],[Quantity]])</f>
        <v>0</v>
      </c>
      <c r="AP408" s="27" t="str">
        <f>IF(casesCPPM[[#This Row],[Brand]]="","",IF(casesCPPM[[#This Row],[Brand]]&lt;&gt;"Falcon",casesCPPM[[#This Row],[Brand]],IF(casesCPPM[[#This Row],[Category]]&lt;&gt;"Dctl",casesCPPM[[#This Row],[Brand]]&amp;" - "&amp;casesCPPM[[#This Row],[Category]],casesCPPM[[#This Row],[Brand]]&amp;" - Closer")))</f>
        <v>Ives / Gj Commercial</v>
      </c>
      <c r="AQ40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0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0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8" s="27" t="str">
        <f>TEXT(casesCPPM[[#This Row],[Created On]],"yyyy / mm")</f>
        <v>2026 / 02</v>
      </c>
      <c r="AU408" s="27" t="str">
        <f>casesCPPM[[#This Row],[Interaction Type]]</f>
        <v>Return / Replace / Scrap</v>
      </c>
      <c r="AV40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8" s="27" t="str" cm="1">
        <f t="array" ref="AW408">IF(NOT(ISERROR(FIND("Reader",casesCPPM[[#This Row],[Series4]]))),"Reader",IF(SUMPRODUCT(--ISNUMBER(SEARCH({"card","credential","ibutton"},casesCPPM[[#This Row],[Series4]])))&gt;0,"Card","Unknown"))</f>
        <v>Unknown</v>
      </c>
    </row>
    <row r="409" spans="1:49" hidden="1" x14ac:dyDescent="0.25">
      <c r="A409" s="26">
        <v>46078.637291666702</v>
      </c>
      <c r="B409" s="27" t="s">
        <v>4967</v>
      </c>
      <c r="C409" s="27" t="s">
        <v>87</v>
      </c>
      <c r="D409" s="27" t="s">
        <v>88</v>
      </c>
      <c r="E409" s="27" t="s">
        <v>89</v>
      </c>
      <c r="F409" s="27"/>
      <c r="G409" s="27" t="s">
        <v>90</v>
      </c>
      <c r="H409" s="27" t="s">
        <v>18</v>
      </c>
      <c r="I409" s="27" t="s">
        <v>460</v>
      </c>
      <c r="J409" s="27" t="s">
        <v>461</v>
      </c>
      <c r="K409" s="27" t="s">
        <v>31</v>
      </c>
      <c r="L409" s="27" t="s">
        <v>4968</v>
      </c>
      <c r="M409" s="27" t="s">
        <v>4969</v>
      </c>
      <c r="N409" s="28" t="s">
        <v>4970</v>
      </c>
      <c r="O409" s="27" t="s">
        <v>4971</v>
      </c>
      <c r="P409" s="27" t="s">
        <v>4972</v>
      </c>
      <c r="Q409" s="28"/>
      <c r="R409" s="27" t="s">
        <v>18</v>
      </c>
      <c r="S409" s="27" t="s">
        <v>460</v>
      </c>
      <c r="T409" s="27" t="s">
        <v>461</v>
      </c>
      <c r="U409" s="27" t="s">
        <v>31</v>
      </c>
      <c r="V409" s="27">
        <v>1</v>
      </c>
      <c r="W409" s="27" t="s">
        <v>98</v>
      </c>
      <c r="X409" s="27" t="s">
        <v>317</v>
      </c>
      <c r="Y409" s="27"/>
      <c r="Z409" s="27" t="s">
        <v>101</v>
      </c>
      <c r="AA409" s="27"/>
      <c r="AB409" s="27" t="s">
        <v>4973</v>
      </c>
      <c r="AC409" s="28" t="s">
        <v>2348</v>
      </c>
      <c r="AD409" s="27"/>
      <c r="AE409" s="37"/>
      <c r="AF409" s="37">
        <v>46013.791666666701</v>
      </c>
      <c r="AG409" s="37"/>
      <c r="AH409" s="27"/>
      <c r="AI409" s="27" t="s">
        <v>104</v>
      </c>
      <c r="AJ409" s="27" t="s">
        <v>105</v>
      </c>
      <c r="AK409" s="27" t="s">
        <v>1369</v>
      </c>
      <c r="AL409" s="27" t="s">
        <v>146</v>
      </c>
      <c r="AM409" s="27" t="s">
        <v>108</v>
      </c>
      <c r="AN409" s="37">
        <f>MIN(casesCPPM[[#This Row],[Manufacture Date]:[Installation Date]])</f>
        <v>46013.791666666701</v>
      </c>
      <c r="AO409" s="27">
        <f>IF(AND((casesCPPM[[#This Row],[Created On]]-casesCPPM[[#This Row],[Oldest Date]])&gt;90,casesCPPM[[#This Row],[Oldest Date]]&lt;&gt;""),0,casesCPPM[[#This Row],[Quantity]])</f>
        <v>1</v>
      </c>
      <c r="AP409" s="27" t="str">
        <f>IF(casesCPPM[[#This Row],[Brand]]="","",IF(casesCPPM[[#This Row],[Brand]]&lt;&gt;"Falcon",casesCPPM[[#This Row],[Brand]],IF(casesCPPM[[#This Row],[Category]]&lt;&gt;"Dctl",casesCPPM[[#This Row],[Brand]]&amp;" - "&amp;casesCPPM[[#This Row],[Category]],casesCPPM[[#This Row],[Brand]]&amp;" - Closer")))</f>
        <v>Schlage Electronic Locks</v>
      </c>
      <c r="AQ40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0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40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9" s="27" t="str">
        <f>TEXT(casesCPPM[[#This Row],[Created On]],"yyyy / mm")</f>
        <v>2026 / 02</v>
      </c>
      <c r="AU409" s="27" t="str">
        <f>casesCPPM[[#This Row],[Interaction Type]]</f>
        <v>Return / Replace / Scrap</v>
      </c>
      <c r="AV40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9" s="27" t="str" cm="1">
        <f t="array" ref="AW409">IF(NOT(ISERROR(FIND("Reader",casesCPPM[[#This Row],[Series4]]))),"Reader",IF(SUMPRODUCT(--ISNUMBER(SEARCH({"card","credential","ibutton"},casesCPPM[[#This Row],[Series4]])))&gt;0,"Card","Unknown"))</f>
        <v>Unknown</v>
      </c>
    </row>
    <row r="410" spans="1:49" hidden="1" x14ac:dyDescent="0.25">
      <c r="A410" s="26">
        <v>46078.877673611103</v>
      </c>
      <c r="B410" s="27" t="s">
        <v>4982</v>
      </c>
      <c r="C410" s="27" t="s">
        <v>87</v>
      </c>
      <c r="D410" s="27" t="s">
        <v>88</v>
      </c>
      <c r="E410" s="27" t="s">
        <v>89</v>
      </c>
      <c r="F410" s="27"/>
      <c r="G410" s="27" t="s">
        <v>90</v>
      </c>
      <c r="H410" s="27" t="s">
        <v>17</v>
      </c>
      <c r="I410" s="27" t="s">
        <v>148</v>
      </c>
      <c r="J410" s="27" t="s">
        <v>800</v>
      </c>
      <c r="K410" s="27" t="s">
        <v>35</v>
      </c>
      <c r="L410" s="27" t="s">
        <v>4983</v>
      </c>
      <c r="M410" s="27" t="s">
        <v>94</v>
      </c>
      <c r="N410" s="28" t="s">
        <v>4984</v>
      </c>
      <c r="O410" s="27" t="s">
        <v>4985</v>
      </c>
      <c r="P410" s="27" t="s">
        <v>4986</v>
      </c>
      <c r="Q410" s="28">
        <v>1</v>
      </c>
      <c r="R410" s="27" t="s">
        <v>17</v>
      </c>
      <c r="S410" s="27" t="s">
        <v>148</v>
      </c>
      <c r="T410" s="27" t="s">
        <v>800</v>
      </c>
      <c r="U410" s="27" t="s">
        <v>35</v>
      </c>
      <c r="V410" s="27">
        <v>1</v>
      </c>
      <c r="W410" s="27" t="s">
        <v>266</v>
      </c>
      <c r="X410" s="27" t="s">
        <v>175</v>
      </c>
      <c r="Y410" s="27" t="s">
        <v>267</v>
      </c>
      <c r="Z410" s="27" t="s">
        <v>101</v>
      </c>
      <c r="AA410" s="27"/>
      <c r="AB410" s="27" t="s">
        <v>4987</v>
      </c>
      <c r="AC410" s="28" t="s">
        <v>802</v>
      </c>
      <c r="AD410" s="27"/>
      <c r="AE410" s="37"/>
      <c r="AF410" s="37">
        <v>45981.791666666701</v>
      </c>
      <c r="AG410" s="37"/>
      <c r="AH410" s="27"/>
      <c r="AI410" s="27" t="s">
        <v>104</v>
      </c>
      <c r="AJ410" s="27" t="s">
        <v>105</v>
      </c>
      <c r="AK410" s="27" t="s">
        <v>106</v>
      </c>
      <c r="AL410" s="27" t="s">
        <v>803</v>
      </c>
      <c r="AM410" s="27" t="s">
        <v>108</v>
      </c>
      <c r="AN410" s="37">
        <f>MIN(casesCPPM[[#This Row],[Manufacture Date]:[Installation Date]])</f>
        <v>45981.791666666701</v>
      </c>
      <c r="AO410" s="27">
        <f>IF(AND((casesCPPM[[#This Row],[Created On]]-casesCPPM[[#This Row],[Oldest Date]])&gt;90,casesCPPM[[#This Row],[Oldest Date]]&lt;&gt;""),0,casesCPPM[[#This Row],[Quantity]])</f>
        <v>0</v>
      </c>
      <c r="AP410" s="27" t="str">
        <f>IF(casesCPPM[[#This Row],[Brand]]="","",IF(casesCPPM[[#This Row],[Brand]]&lt;&gt;"Falcon",casesCPPM[[#This Row],[Brand]],IF(casesCPPM[[#This Row],[Category]]&lt;&gt;"Dctl",casesCPPM[[#This Row],[Brand]]&amp;" - "&amp;casesCPPM[[#This Row],[Category]],casesCPPM[[#This Row],[Brand]]&amp;" - Closer")))</f>
        <v>Schlage Commercial</v>
      </c>
      <c r="AQ41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1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1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410" s="27" t="str">
        <f>TEXT(casesCPPM[[#This Row],[Created On]],"yyyy / mm")</f>
        <v>2026 / 02</v>
      </c>
      <c r="AU410" s="27" t="str">
        <f>casesCPPM[[#This Row],[Interaction Type]]</f>
        <v>Return / Replace / Scrap</v>
      </c>
      <c r="AV41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0" s="27" t="str" cm="1">
        <f t="array" ref="AW410">IF(NOT(ISERROR(FIND("Reader",casesCPPM[[#This Row],[Series4]]))),"Reader",IF(SUMPRODUCT(--ISNUMBER(SEARCH({"card","credential","ibutton"},casesCPPM[[#This Row],[Series4]])))&gt;0,"Card","Unknown"))</f>
        <v>Unknown</v>
      </c>
    </row>
    <row r="411" spans="1:49" hidden="1" x14ac:dyDescent="0.25">
      <c r="A411" s="26">
        <v>46079.499872685199</v>
      </c>
      <c r="B411" s="27" t="s">
        <v>4994</v>
      </c>
      <c r="C411" s="27" t="s">
        <v>87</v>
      </c>
      <c r="D411" s="27" t="s">
        <v>88</v>
      </c>
      <c r="E411" s="27" t="s">
        <v>89</v>
      </c>
      <c r="F411" s="27"/>
      <c r="G411" s="27" t="s">
        <v>168</v>
      </c>
      <c r="H411" s="27" t="s">
        <v>17</v>
      </c>
      <c r="I411" s="27" t="s">
        <v>148</v>
      </c>
      <c r="J411" s="27" t="s">
        <v>265</v>
      </c>
      <c r="K411" s="27" t="s">
        <v>31</v>
      </c>
      <c r="L411" s="27" t="s">
        <v>4995</v>
      </c>
      <c r="M411" s="27" t="s">
        <v>975</v>
      </c>
      <c r="N411" s="28" t="s">
        <v>4996</v>
      </c>
      <c r="O411" s="27"/>
      <c r="P411" s="27"/>
      <c r="Q411" s="28"/>
      <c r="R411" s="27" t="s">
        <v>17</v>
      </c>
      <c r="S411" s="27" t="s">
        <v>148</v>
      </c>
      <c r="T411" s="27" t="s">
        <v>265</v>
      </c>
      <c r="U411" s="27" t="s">
        <v>31</v>
      </c>
      <c r="V411" s="27">
        <v>1</v>
      </c>
      <c r="W411" s="27" t="s">
        <v>98</v>
      </c>
      <c r="X411" s="27" t="s">
        <v>175</v>
      </c>
      <c r="Y411" s="27"/>
      <c r="Z411" s="27" t="s">
        <v>101</v>
      </c>
      <c r="AA411" s="27"/>
      <c r="AB411" s="27"/>
      <c r="AC411" s="28" t="s">
        <v>458</v>
      </c>
      <c r="AD411" s="27" t="s">
        <v>1930</v>
      </c>
      <c r="AE411" s="37"/>
      <c r="AF411" s="37">
        <v>45869.833333333299</v>
      </c>
      <c r="AG411" s="37"/>
      <c r="AH411" s="27"/>
      <c r="AI411" s="27" t="s">
        <v>178</v>
      </c>
      <c r="AJ411" s="27" t="s">
        <v>134</v>
      </c>
      <c r="AK411" s="27" t="s">
        <v>555</v>
      </c>
      <c r="AL411" s="27" t="s">
        <v>555</v>
      </c>
      <c r="AM411" s="27" t="s">
        <v>108</v>
      </c>
      <c r="AN411" s="37">
        <f>MIN(casesCPPM[[#This Row],[Manufacture Date]:[Installation Date]])</f>
        <v>45869.833333333299</v>
      </c>
      <c r="AO411" s="27">
        <f>IF(AND((casesCPPM[[#This Row],[Created On]]-casesCPPM[[#This Row],[Oldest Date]])&gt;90,casesCPPM[[#This Row],[Oldest Date]]&lt;&gt;""),0,casesCPPM[[#This Row],[Quantity]])</f>
        <v>0</v>
      </c>
      <c r="AP411" s="27" t="str">
        <f>IF(casesCPPM[[#This Row],[Brand]]="","",IF(casesCPPM[[#This Row],[Brand]]&lt;&gt;"Falcon",casesCPPM[[#This Row],[Brand]],IF(casesCPPM[[#This Row],[Category]]&lt;&gt;"Dctl",casesCPPM[[#This Row],[Brand]]&amp;" - "&amp;casesCPPM[[#This Row],[Category]],casesCPPM[[#This Row],[Brand]]&amp;" - Closer")))</f>
        <v>Schlage Commercial</v>
      </c>
      <c r="AQ41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1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1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1" s="27" t="str">
        <f>TEXT(casesCPPM[[#This Row],[Created On]],"yyyy / mm")</f>
        <v>2026 / 02</v>
      </c>
      <c r="AU411" s="27" t="str">
        <f>casesCPPM[[#This Row],[Interaction Type]]</f>
        <v>Return / Replace / Scrap</v>
      </c>
      <c r="AV41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1" s="27" t="str" cm="1">
        <f t="array" ref="AW411">IF(NOT(ISERROR(FIND("Reader",casesCPPM[[#This Row],[Series4]]))),"Reader",IF(SUMPRODUCT(--ISNUMBER(SEARCH({"card","credential","ibutton"},casesCPPM[[#This Row],[Series4]])))&gt;0,"Card","Unknown"))</f>
        <v>Unknown</v>
      </c>
    </row>
    <row r="412" spans="1:49" hidden="1" x14ac:dyDescent="0.25">
      <c r="A412" s="26">
        <v>46080.366238425901</v>
      </c>
      <c r="B412" s="27" t="s">
        <v>5030</v>
      </c>
      <c r="C412" s="27" t="s">
        <v>87</v>
      </c>
      <c r="D412" s="27" t="s">
        <v>88</v>
      </c>
      <c r="E412" s="27" t="s">
        <v>110</v>
      </c>
      <c r="F412" s="27"/>
      <c r="G412" s="27"/>
      <c r="H412" s="27" t="s">
        <v>12</v>
      </c>
      <c r="I412" s="27" t="s">
        <v>111</v>
      </c>
      <c r="J412" s="27" t="s">
        <v>591</v>
      </c>
      <c r="K412" s="27" t="s">
        <v>33</v>
      </c>
      <c r="L412" s="27" t="s">
        <v>5031</v>
      </c>
      <c r="M412" s="27" t="s">
        <v>5032</v>
      </c>
      <c r="N412" s="28" t="s">
        <v>5033</v>
      </c>
      <c r="O412" s="27" t="s">
        <v>5034</v>
      </c>
      <c r="P412" s="27" t="s">
        <v>5035</v>
      </c>
      <c r="Q412" s="28">
        <v>1</v>
      </c>
      <c r="R412" s="27" t="s">
        <v>12</v>
      </c>
      <c r="S412" s="27" t="s">
        <v>111</v>
      </c>
      <c r="T412" s="27" t="s">
        <v>591</v>
      </c>
      <c r="U412" s="27" t="s">
        <v>33</v>
      </c>
      <c r="V412" s="27">
        <v>1</v>
      </c>
      <c r="W412" s="27" t="s">
        <v>119</v>
      </c>
      <c r="X412" s="27" t="s">
        <v>120</v>
      </c>
      <c r="Y412" s="27"/>
      <c r="Z412" s="27" t="s">
        <v>101</v>
      </c>
      <c r="AA412" s="27"/>
      <c r="AB412" s="27" t="s">
        <v>4094</v>
      </c>
      <c r="AC412" s="28"/>
      <c r="AD412" s="27"/>
      <c r="AE412" s="37"/>
      <c r="AF412" s="37">
        <v>46076.791666666701</v>
      </c>
      <c r="AG412" s="37"/>
      <c r="AH412" s="27"/>
      <c r="AI412" s="27" t="s">
        <v>104</v>
      </c>
      <c r="AJ412" s="27" t="s">
        <v>105</v>
      </c>
      <c r="AK412" s="27" t="s">
        <v>106</v>
      </c>
      <c r="AL412" s="27" t="s">
        <v>122</v>
      </c>
      <c r="AM412" s="27" t="s">
        <v>108</v>
      </c>
      <c r="AN412" s="37">
        <f>MIN(casesCPPM[[#This Row],[Manufacture Date]:[Installation Date]])</f>
        <v>46076.791666666701</v>
      </c>
      <c r="AO412" s="27">
        <f>IF(AND((casesCPPM[[#This Row],[Created On]]-casesCPPM[[#This Row],[Oldest Date]])&gt;90,casesCPPM[[#This Row],[Oldest Date]]&lt;&gt;""),0,casesCPPM[[#This Row],[Quantity]])</f>
        <v>1</v>
      </c>
      <c r="AP412" s="27" t="str">
        <f>IF(casesCPPM[[#This Row],[Brand]]="","",IF(casesCPPM[[#This Row],[Brand]]&lt;&gt;"Falcon",casesCPPM[[#This Row],[Brand]],IF(casesCPPM[[#This Row],[Category]]&lt;&gt;"Dctl",casesCPPM[[#This Row],[Brand]]&amp;" - "&amp;casesCPPM[[#This Row],[Category]],casesCPPM[[#This Row],[Brand]]&amp;" - Closer")))</f>
        <v>Ives / Gj Commercial</v>
      </c>
      <c r="AQ41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1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41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2" s="27" t="str">
        <f>TEXT(casesCPPM[[#This Row],[Created On]],"yyyy / mm")</f>
        <v>2026 / 02</v>
      </c>
      <c r="AU412" s="27" t="str">
        <f>casesCPPM[[#This Row],[Interaction Type]]</f>
        <v>Return / Replace / Scrap</v>
      </c>
      <c r="AV41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2" s="27" t="str" cm="1">
        <f t="array" ref="AW412">IF(NOT(ISERROR(FIND("Reader",casesCPPM[[#This Row],[Series4]]))),"Reader",IF(SUMPRODUCT(--ISNUMBER(SEARCH({"card","credential","ibutton"},casesCPPM[[#This Row],[Series4]])))&gt;0,"Card","Unknown"))</f>
        <v>Unknown</v>
      </c>
    </row>
    <row r="413" spans="1:49" hidden="1" x14ac:dyDescent="0.25">
      <c r="A413" s="26">
        <v>46076.365289351903</v>
      </c>
      <c r="B413" s="27" t="s">
        <v>5049</v>
      </c>
      <c r="C413" s="27" t="s">
        <v>87</v>
      </c>
      <c r="D413" s="27" t="s">
        <v>88</v>
      </c>
      <c r="E413" s="27" t="s">
        <v>110</v>
      </c>
      <c r="F413" s="27"/>
      <c r="G413" s="27"/>
      <c r="H413" s="27" t="s">
        <v>720</v>
      </c>
      <c r="I413" s="27" t="s">
        <v>148</v>
      </c>
      <c r="J413" s="27" t="s">
        <v>1027</v>
      </c>
      <c r="K413" s="27" t="s">
        <v>31</v>
      </c>
      <c r="L413" s="27" t="s">
        <v>5050</v>
      </c>
      <c r="M413" s="27" t="s">
        <v>3977</v>
      </c>
      <c r="N413" s="28" t="s">
        <v>5051</v>
      </c>
      <c r="O413" s="27" t="s">
        <v>5052</v>
      </c>
      <c r="P413" s="27" t="s">
        <v>5053</v>
      </c>
      <c r="Q413" s="28">
        <v>1</v>
      </c>
      <c r="R413" s="27" t="s">
        <v>720</v>
      </c>
      <c r="S413" s="27" t="s">
        <v>148</v>
      </c>
      <c r="T413" s="27" t="s">
        <v>1027</v>
      </c>
      <c r="U413" s="27" t="s">
        <v>31</v>
      </c>
      <c r="V413" s="27">
        <v>3</v>
      </c>
      <c r="W413" s="27" t="s">
        <v>155</v>
      </c>
      <c r="X413" s="27" t="s">
        <v>587</v>
      </c>
      <c r="Y413" s="27"/>
      <c r="Z413" s="27" t="s">
        <v>101</v>
      </c>
      <c r="AA413" s="27"/>
      <c r="AB413" s="27" t="s">
        <v>5054</v>
      </c>
      <c r="AC413" s="28"/>
      <c r="AD413" s="27"/>
      <c r="AE413" s="37"/>
      <c r="AF413" s="37">
        <v>45737.833333333299</v>
      </c>
      <c r="AG413" s="37"/>
      <c r="AH413" s="27"/>
      <c r="AI413" s="27" t="s">
        <v>178</v>
      </c>
      <c r="AJ413" s="27" t="s">
        <v>134</v>
      </c>
      <c r="AK413" s="27" t="s">
        <v>106</v>
      </c>
      <c r="AL413" s="27" t="s">
        <v>857</v>
      </c>
      <c r="AM413" s="27" t="s">
        <v>108</v>
      </c>
      <c r="AN413" s="37">
        <f>MIN(casesCPPM[[#This Row],[Manufacture Date]:[Installation Date]])</f>
        <v>45737.833333333299</v>
      </c>
      <c r="AO413" s="27">
        <f>IF(AND((casesCPPM[[#This Row],[Created On]]-casesCPPM[[#This Row],[Oldest Date]])&gt;90,casesCPPM[[#This Row],[Oldest Date]]&lt;&gt;""),0,casesCPPM[[#This Row],[Quantity]])</f>
        <v>0</v>
      </c>
      <c r="AP413" s="27" t="str">
        <f>IF(casesCPPM[[#This Row],[Brand]]="","",IF(casesCPPM[[#This Row],[Brand]]&lt;&gt;"Falcon",casesCPPM[[#This Row],[Brand]],IF(casesCPPM[[#This Row],[Category]]&lt;&gt;"Dctl",casesCPPM[[#This Row],[Brand]]&amp;" - "&amp;casesCPPM[[#This Row],[Category]],casesCPPM[[#This Row],[Brand]]&amp;" - Closer")))</f>
        <v>Falcon - Lock</v>
      </c>
      <c r="AQ41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1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1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3" s="27" t="str">
        <f>TEXT(casesCPPM[[#This Row],[Created On]],"yyyy / mm")</f>
        <v>2026 / 02</v>
      </c>
      <c r="AU413" s="27" t="str">
        <f>casesCPPM[[#This Row],[Interaction Type]]</f>
        <v>Return / Replace / Scrap</v>
      </c>
      <c r="AV41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3" s="27" t="str" cm="1">
        <f t="array" ref="AW413">IF(NOT(ISERROR(FIND("Reader",casesCPPM[[#This Row],[Series4]]))),"Reader",IF(SUMPRODUCT(--ISNUMBER(SEARCH({"card","credential","ibutton"},casesCPPM[[#This Row],[Series4]])))&gt;0,"Card","Unknown"))</f>
        <v>Unknown</v>
      </c>
    </row>
    <row r="414" spans="1:49" hidden="1" x14ac:dyDescent="0.25">
      <c r="A414" s="26">
        <v>46076.365289351903</v>
      </c>
      <c r="B414" s="27" t="s">
        <v>5049</v>
      </c>
      <c r="C414" s="27" t="s">
        <v>87</v>
      </c>
      <c r="D414" s="27" t="s">
        <v>88</v>
      </c>
      <c r="E414" s="27" t="s">
        <v>110</v>
      </c>
      <c r="F414" s="27"/>
      <c r="G414" s="27"/>
      <c r="H414" s="27" t="s">
        <v>720</v>
      </c>
      <c r="I414" s="27" t="s">
        <v>148</v>
      </c>
      <c r="J414" s="27" t="s">
        <v>1027</v>
      </c>
      <c r="K414" s="27" t="s">
        <v>31</v>
      </c>
      <c r="L414" s="27" t="s">
        <v>5050</v>
      </c>
      <c r="M414" s="27" t="s">
        <v>3977</v>
      </c>
      <c r="N414" s="28" t="s">
        <v>5051</v>
      </c>
      <c r="O414" s="27" t="s">
        <v>5052</v>
      </c>
      <c r="P414" s="27" t="s">
        <v>5053</v>
      </c>
      <c r="Q414" s="28">
        <v>2</v>
      </c>
      <c r="R414" s="27" t="s">
        <v>720</v>
      </c>
      <c r="S414" s="27" t="s">
        <v>148</v>
      </c>
      <c r="T414" s="27" t="s">
        <v>1027</v>
      </c>
      <c r="U414" s="27" t="s">
        <v>31</v>
      </c>
      <c r="V414" s="27">
        <v>9</v>
      </c>
      <c r="W414" s="27" t="s">
        <v>155</v>
      </c>
      <c r="X414" s="27" t="s">
        <v>587</v>
      </c>
      <c r="Y414" s="27"/>
      <c r="Z414" s="27" t="s">
        <v>101</v>
      </c>
      <c r="AA414" s="27"/>
      <c r="AB414" s="27" t="s">
        <v>5055</v>
      </c>
      <c r="AC414" s="28"/>
      <c r="AD414" s="27"/>
      <c r="AE414" s="37"/>
      <c r="AF414" s="37">
        <v>45737.833333333299</v>
      </c>
      <c r="AG414" s="37"/>
      <c r="AH414" s="27"/>
      <c r="AI414" s="27" t="s">
        <v>178</v>
      </c>
      <c r="AJ414" s="27" t="s">
        <v>134</v>
      </c>
      <c r="AK414" s="27" t="s">
        <v>106</v>
      </c>
      <c r="AL414" s="27" t="s">
        <v>857</v>
      </c>
      <c r="AM414" s="27" t="s">
        <v>108</v>
      </c>
      <c r="AN414" s="37">
        <f>MIN(casesCPPM[[#This Row],[Manufacture Date]:[Installation Date]])</f>
        <v>45737.833333333299</v>
      </c>
      <c r="AO414" s="27">
        <f>IF(AND((casesCPPM[[#This Row],[Created On]]-casesCPPM[[#This Row],[Oldest Date]])&gt;90,casesCPPM[[#This Row],[Oldest Date]]&lt;&gt;""),0,casesCPPM[[#This Row],[Quantity]])</f>
        <v>0</v>
      </c>
      <c r="AP414" s="27" t="str">
        <f>IF(casesCPPM[[#This Row],[Brand]]="","",IF(casesCPPM[[#This Row],[Brand]]&lt;&gt;"Falcon",casesCPPM[[#This Row],[Brand]],IF(casesCPPM[[#This Row],[Category]]&lt;&gt;"Dctl",casesCPPM[[#This Row],[Brand]]&amp;" - "&amp;casesCPPM[[#This Row],[Category]],casesCPPM[[#This Row],[Brand]]&amp;" - Closer")))</f>
        <v>Falcon - Lock</v>
      </c>
      <c r="AQ41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1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1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4" s="27" t="str">
        <f>TEXT(casesCPPM[[#This Row],[Created On]],"yyyy / mm")</f>
        <v>2026 / 02</v>
      </c>
      <c r="AU414" s="27" t="str">
        <f>casesCPPM[[#This Row],[Interaction Type]]</f>
        <v>Return / Replace / Scrap</v>
      </c>
      <c r="AV41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4" s="27" t="str" cm="1">
        <f t="array" ref="AW414">IF(NOT(ISERROR(FIND("Reader",casesCPPM[[#This Row],[Series4]]))),"Reader",IF(SUMPRODUCT(--ISNUMBER(SEARCH({"card","credential","ibutton"},casesCPPM[[#This Row],[Series4]])))&gt;0,"Card","Unknown"))</f>
        <v>Unknown</v>
      </c>
    </row>
    <row r="415" spans="1:49" hidden="1" x14ac:dyDescent="0.25">
      <c r="A415" s="26">
        <v>46076.399317129602</v>
      </c>
      <c r="B415" s="27" t="s">
        <v>5056</v>
      </c>
      <c r="C415" s="27" t="s">
        <v>87</v>
      </c>
      <c r="D415" s="27" t="s">
        <v>88</v>
      </c>
      <c r="E415" s="27" t="s">
        <v>89</v>
      </c>
      <c r="F415" s="27"/>
      <c r="G415" s="27" t="s">
        <v>90</v>
      </c>
      <c r="H415" s="27" t="s">
        <v>17</v>
      </c>
      <c r="I415" s="27" t="s">
        <v>148</v>
      </c>
      <c r="J415" s="27" t="s">
        <v>149</v>
      </c>
      <c r="K415" s="27" t="s">
        <v>35</v>
      </c>
      <c r="L415" s="27" t="s">
        <v>5057</v>
      </c>
      <c r="M415" s="27" t="s">
        <v>1906</v>
      </c>
      <c r="N415" s="28" t="s">
        <v>5058</v>
      </c>
      <c r="O415" s="27" t="s">
        <v>5059</v>
      </c>
      <c r="P415" s="27" t="s">
        <v>5060</v>
      </c>
      <c r="Q415" s="28">
        <v>2</v>
      </c>
      <c r="R415" s="27" t="s">
        <v>17</v>
      </c>
      <c r="S415" s="27" t="s">
        <v>148</v>
      </c>
      <c r="T415" s="27" t="s">
        <v>149</v>
      </c>
      <c r="U415" s="27" t="s">
        <v>35</v>
      </c>
      <c r="V415" s="27">
        <v>2</v>
      </c>
      <c r="W415" s="27" t="s">
        <v>98</v>
      </c>
      <c r="X415" s="27" t="s">
        <v>175</v>
      </c>
      <c r="Y415" s="27"/>
      <c r="Z415" s="27" t="s">
        <v>101</v>
      </c>
      <c r="AA415" s="27"/>
      <c r="AB415" s="27" t="s">
        <v>5061</v>
      </c>
      <c r="AC415" s="28" t="s">
        <v>5062</v>
      </c>
      <c r="AD415" s="27"/>
      <c r="AE415" s="37"/>
      <c r="AF415" s="37">
        <v>45939.833333333299</v>
      </c>
      <c r="AG415" s="37"/>
      <c r="AH415" s="27"/>
      <c r="AI415" s="27" t="s">
        <v>104</v>
      </c>
      <c r="AJ415" s="27" t="s">
        <v>105</v>
      </c>
      <c r="AK415" s="27" t="s">
        <v>106</v>
      </c>
      <c r="AL415" s="27" t="s">
        <v>803</v>
      </c>
      <c r="AM415" s="27" t="s">
        <v>108</v>
      </c>
      <c r="AN415" s="37">
        <f>MIN(casesCPPM[[#This Row],[Manufacture Date]:[Installation Date]])</f>
        <v>45939.833333333299</v>
      </c>
      <c r="AO415" s="27">
        <f>IF(AND((casesCPPM[[#This Row],[Created On]]-casesCPPM[[#This Row],[Oldest Date]])&gt;90,casesCPPM[[#This Row],[Oldest Date]]&lt;&gt;""),0,casesCPPM[[#This Row],[Quantity]])</f>
        <v>0</v>
      </c>
      <c r="AP415" s="27" t="str">
        <f>IF(casesCPPM[[#This Row],[Brand]]="","",IF(casesCPPM[[#This Row],[Brand]]&lt;&gt;"Falcon",casesCPPM[[#This Row],[Brand]],IF(casesCPPM[[#This Row],[Category]]&lt;&gt;"Dctl",casesCPPM[[#This Row],[Brand]]&amp;" - "&amp;casesCPPM[[#This Row],[Category]],casesCPPM[[#This Row],[Brand]]&amp;" - Closer")))</f>
        <v>Schlage Commercial</v>
      </c>
      <c r="AQ41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1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1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5" s="27" t="str">
        <f>TEXT(casesCPPM[[#This Row],[Created On]],"yyyy / mm")</f>
        <v>2026 / 02</v>
      </c>
      <c r="AU415" s="27" t="str">
        <f>casesCPPM[[#This Row],[Interaction Type]]</f>
        <v>Return / Replace / Scrap</v>
      </c>
      <c r="AV41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5" s="27" t="str" cm="1">
        <f t="array" ref="AW415">IF(NOT(ISERROR(FIND("Reader",casesCPPM[[#This Row],[Series4]]))),"Reader",IF(SUMPRODUCT(--ISNUMBER(SEARCH({"card","credential","ibutton"},casesCPPM[[#This Row],[Series4]])))&gt;0,"Card","Unknown"))</f>
        <v>Unknown</v>
      </c>
    </row>
    <row r="416" spans="1:49" hidden="1" x14ac:dyDescent="0.25">
      <c r="A416" s="26">
        <v>46076.427337963003</v>
      </c>
      <c r="B416" s="27" t="s">
        <v>5063</v>
      </c>
      <c r="C416" s="27" t="s">
        <v>87</v>
      </c>
      <c r="D416" s="27" t="s">
        <v>88</v>
      </c>
      <c r="E416" s="27" t="s">
        <v>110</v>
      </c>
      <c r="F416" s="27"/>
      <c r="G416" s="27"/>
      <c r="H416" s="27" t="s">
        <v>17</v>
      </c>
      <c r="I416" s="27" t="s">
        <v>148</v>
      </c>
      <c r="J416" s="27" t="s">
        <v>636</v>
      </c>
      <c r="K416" s="27" t="s">
        <v>35</v>
      </c>
      <c r="L416" s="27" t="s">
        <v>5064</v>
      </c>
      <c r="M416" s="27" t="s">
        <v>94</v>
      </c>
      <c r="N416" s="28" t="s">
        <v>5065</v>
      </c>
      <c r="O416" s="27" t="s">
        <v>5066</v>
      </c>
      <c r="P416" s="27" t="s">
        <v>5067</v>
      </c>
      <c r="Q416" s="28">
        <v>3</v>
      </c>
      <c r="R416" s="27" t="s">
        <v>17</v>
      </c>
      <c r="S416" s="27" t="s">
        <v>148</v>
      </c>
      <c r="T416" s="27" t="s">
        <v>636</v>
      </c>
      <c r="U416" s="27" t="s">
        <v>35</v>
      </c>
      <c r="V416" s="27">
        <v>3</v>
      </c>
      <c r="W416" s="27" t="s">
        <v>155</v>
      </c>
      <c r="X416" s="27" t="s">
        <v>156</v>
      </c>
      <c r="Y416" s="27"/>
      <c r="Z416" s="27" t="s">
        <v>101</v>
      </c>
      <c r="AA416" s="27"/>
      <c r="AB416" s="27" t="s">
        <v>5068</v>
      </c>
      <c r="AC416" s="28"/>
      <c r="AD416" s="27"/>
      <c r="AE416" s="37"/>
      <c r="AF416" s="37">
        <v>46041.791666666701</v>
      </c>
      <c r="AG416" s="37"/>
      <c r="AH416" s="27"/>
      <c r="AI416" s="27" t="s">
        <v>104</v>
      </c>
      <c r="AJ416" s="27" t="s">
        <v>105</v>
      </c>
      <c r="AK416" s="27" t="s">
        <v>180</v>
      </c>
      <c r="AL416" s="27" t="s">
        <v>578</v>
      </c>
      <c r="AM416" s="27" t="s">
        <v>108</v>
      </c>
      <c r="AN416" s="37">
        <f>MIN(casesCPPM[[#This Row],[Manufacture Date]:[Installation Date]])</f>
        <v>46041.791666666701</v>
      </c>
      <c r="AO416" s="27">
        <f>IF(AND((casesCPPM[[#This Row],[Created On]]-casesCPPM[[#This Row],[Oldest Date]])&gt;90,casesCPPM[[#This Row],[Oldest Date]]&lt;&gt;""),0,casesCPPM[[#This Row],[Quantity]])</f>
        <v>3</v>
      </c>
      <c r="AP416" s="27" t="str">
        <f>IF(casesCPPM[[#This Row],[Brand]]="","",IF(casesCPPM[[#This Row],[Brand]]&lt;&gt;"Falcon",casesCPPM[[#This Row],[Brand]],IF(casesCPPM[[#This Row],[Category]]&lt;&gt;"Dctl",casesCPPM[[#This Row],[Brand]]&amp;" - "&amp;casesCPPM[[#This Row],[Category]],casesCPPM[[#This Row],[Brand]]&amp;" - Closer")))</f>
        <v>Schlage Commercial</v>
      </c>
      <c r="AQ41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1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1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6" s="27" t="str">
        <f>TEXT(casesCPPM[[#This Row],[Created On]],"yyyy / mm")</f>
        <v>2026 / 02</v>
      </c>
      <c r="AU416" s="27" t="str">
        <f>casesCPPM[[#This Row],[Interaction Type]]</f>
        <v>Return / Replace / Scrap</v>
      </c>
      <c r="AV41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6" s="27" t="str" cm="1">
        <f t="array" ref="AW416">IF(NOT(ISERROR(FIND("Reader",casesCPPM[[#This Row],[Series4]]))),"Reader",IF(SUMPRODUCT(--ISNUMBER(SEARCH({"card","credential","ibutton"},casesCPPM[[#This Row],[Series4]])))&gt;0,"Card","Unknown"))</f>
        <v>Unknown</v>
      </c>
    </row>
    <row r="417" spans="1:49" hidden="1" x14ac:dyDescent="0.25">
      <c r="A417" s="26">
        <v>46076.479699074102</v>
      </c>
      <c r="B417" s="27" t="s">
        <v>5069</v>
      </c>
      <c r="C417" s="27" t="s">
        <v>87</v>
      </c>
      <c r="D417" s="27" t="s">
        <v>88</v>
      </c>
      <c r="E417" s="27" t="s">
        <v>110</v>
      </c>
      <c r="F417" s="27"/>
      <c r="G417" s="27"/>
      <c r="H417" s="27" t="s">
        <v>17</v>
      </c>
      <c r="I417" s="27" t="s">
        <v>148</v>
      </c>
      <c r="J417" s="27" t="s">
        <v>410</v>
      </c>
      <c r="K417" s="27" t="s">
        <v>35</v>
      </c>
      <c r="L417" s="27" t="s">
        <v>5070</v>
      </c>
      <c r="M417" s="27" t="s">
        <v>5071</v>
      </c>
      <c r="N417" s="28" t="s">
        <v>5072</v>
      </c>
      <c r="O417" s="27" t="s">
        <v>5073</v>
      </c>
      <c r="P417" s="27" t="s">
        <v>5074</v>
      </c>
      <c r="Q417" s="28">
        <v>1</v>
      </c>
      <c r="R417" s="27" t="s">
        <v>17</v>
      </c>
      <c r="S417" s="27" t="s">
        <v>148</v>
      </c>
      <c r="T417" s="27" t="s">
        <v>410</v>
      </c>
      <c r="U417" s="27" t="s">
        <v>35</v>
      </c>
      <c r="V417" s="27">
        <v>2</v>
      </c>
      <c r="W417" s="27" t="s">
        <v>155</v>
      </c>
      <c r="X417" s="27" t="s">
        <v>587</v>
      </c>
      <c r="Y417" s="27"/>
      <c r="Z417" s="27" t="s">
        <v>101</v>
      </c>
      <c r="AA417" s="27"/>
      <c r="AB417" s="27" t="s">
        <v>5075</v>
      </c>
      <c r="AC417" s="28"/>
      <c r="AD417" s="27"/>
      <c r="AE417" s="37"/>
      <c r="AF417" s="37">
        <v>45455.833333333299</v>
      </c>
      <c r="AG417" s="37"/>
      <c r="AH417" s="27"/>
      <c r="AI417" s="27" t="s">
        <v>104</v>
      </c>
      <c r="AJ417" s="27" t="s">
        <v>105</v>
      </c>
      <c r="AK417" s="27" t="s">
        <v>106</v>
      </c>
      <c r="AL417" s="27" t="s">
        <v>857</v>
      </c>
      <c r="AM417" s="27" t="s">
        <v>108</v>
      </c>
      <c r="AN417" s="37">
        <f>MIN(casesCPPM[[#This Row],[Manufacture Date]:[Installation Date]])</f>
        <v>45455.833333333299</v>
      </c>
      <c r="AO417" s="27">
        <f>IF(AND((casesCPPM[[#This Row],[Created On]]-casesCPPM[[#This Row],[Oldest Date]])&gt;90,casesCPPM[[#This Row],[Oldest Date]]&lt;&gt;""),0,casesCPPM[[#This Row],[Quantity]])</f>
        <v>0</v>
      </c>
      <c r="AP417" s="27" t="str">
        <f>IF(casesCPPM[[#This Row],[Brand]]="","",IF(casesCPPM[[#This Row],[Brand]]&lt;&gt;"Falcon",casesCPPM[[#This Row],[Brand]],IF(casesCPPM[[#This Row],[Category]]&lt;&gt;"Dctl",casesCPPM[[#This Row],[Brand]]&amp;" - "&amp;casesCPPM[[#This Row],[Category]],casesCPPM[[#This Row],[Brand]]&amp;" - Closer")))</f>
        <v>Schlage Commercial</v>
      </c>
      <c r="AQ41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1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1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7" s="27" t="str">
        <f>TEXT(casesCPPM[[#This Row],[Created On]],"yyyy / mm")</f>
        <v>2026 / 02</v>
      </c>
      <c r="AU417" s="27" t="str">
        <f>casesCPPM[[#This Row],[Interaction Type]]</f>
        <v>Return / Replace / Scrap</v>
      </c>
      <c r="AV41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7" s="27" t="str" cm="1">
        <f t="array" ref="AW417">IF(NOT(ISERROR(FIND("Reader",casesCPPM[[#This Row],[Series4]]))),"Reader",IF(SUMPRODUCT(--ISNUMBER(SEARCH({"card","credential","ibutton"},casesCPPM[[#This Row],[Series4]])))&gt;0,"Card","Unknown"))</f>
        <v>Unknown</v>
      </c>
    </row>
    <row r="418" spans="1:49" hidden="1" x14ac:dyDescent="0.25">
      <c r="A418" s="26">
        <v>46076.7374305556</v>
      </c>
      <c r="B418" s="27" t="s">
        <v>5113</v>
      </c>
      <c r="C418" s="27" t="s">
        <v>87</v>
      </c>
      <c r="D418" s="27" t="s">
        <v>88</v>
      </c>
      <c r="E418" s="27" t="s">
        <v>110</v>
      </c>
      <c r="F418" s="27"/>
      <c r="G418" s="27"/>
      <c r="H418" s="27" t="s">
        <v>17</v>
      </c>
      <c r="I418" s="27" t="s">
        <v>148</v>
      </c>
      <c r="J418" s="27" t="s">
        <v>161</v>
      </c>
      <c r="K418" s="27" t="s">
        <v>35</v>
      </c>
      <c r="L418" s="27" t="s">
        <v>5114</v>
      </c>
      <c r="M418" s="27" t="s">
        <v>2644</v>
      </c>
      <c r="N418" s="28" t="s">
        <v>5115</v>
      </c>
      <c r="O418" s="27" t="s">
        <v>5116</v>
      </c>
      <c r="P418" s="27" t="s">
        <v>5117</v>
      </c>
      <c r="Q418" s="28">
        <v>5</v>
      </c>
      <c r="R418" s="27" t="s">
        <v>17</v>
      </c>
      <c r="S418" s="27" t="s">
        <v>148</v>
      </c>
      <c r="T418" s="27" t="s">
        <v>161</v>
      </c>
      <c r="U418" s="27" t="s">
        <v>35</v>
      </c>
      <c r="V418" s="27">
        <v>1</v>
      </c>
      <c r="W418" s="27" t="s">
        <v>155</v>
      </c>
      <c r="X418" s="27" t="s">
        <v>156</v>
      </c>
      <c r="Y418" s="27"/>
      <c r="Z418" s="27" t="s">
        <v>101</v>
      </c>
      <c r="AA418" s="27"/>
      <c r="AB418" s="27" t="s">
        <v>5118</v>
      </c>
      <c r="AC418" s="28"/>
      <c r="AD418" s="27"/>
      <c r="AE418" s="37"/>
      <c r="AF418" s="37">
        <v>46063.791666666701</v>
      </c>
      <c r="AG418" s="37"/>
      <c r="AH418" s="27"/>
      <c r="AI418" s="27" t="s">
        <v>419</v>
      </c>
      <c r="AJ418" s="27" t="s">
        <v>105</v>
      </c>
      <c r="AK418" s="27" t="s">
        <v>106</v>
      </c>
      <c r="AL418" s="27" t="s">
        <v>270</v>
      </c>
      <c r="AM418" s="27" t="s">
        <v>108</v>
      </c>
      <c r="AN418" s="37">
        <f>MIN(casesCPPM[[#This Row],[Manufacture Date]:[Installation Date]])</f>
        <v>46063.791666666701</v>
      </c>
      <c r="AO418" s="27">
        <f>IF(AND((casesCPPM[[#This Row],[Created On]]-casesCPPM[[#This Row],[Oldest Date]])&gt;90,casesCPPM[[#This Row],[Oldest Date]]&lt;&gt;""),0,casesCPPM[[#This Row],[Quantity]])</f>
        <v>1</v>
      </c>
      <c r="AP418" s="27" t="str">
        <f>IF(casesCPPM[[#This Row],[Brand]]="","",IF(casesCPPM[[#This Row],[Brand]]&lt;&gt;"Falcon",casesCPPM[[#This Row],[Brand]],IF(casesCPPM[[#This Row],[Category]]&lt;&gt;"Dctl",casesCPPM[[#This Row],[Brand]]&amp;" - "&amp;casesCPPM[[#This Row],[Category]],casesCPPM[[#This Row],[Brand]]&amp;" - Closer")))</f>
        <v>Schlage Commercial</v>
      </c>
      <c r="AQ41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1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1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8" s="27" t="str">
        <f>TEXT(casesCPPM[[#This Row],[Created On]],"yyyy / mm")</f>
        <v>2026 / 02</v>
      </c>
      <c r="AU418" s="27" t="str">
        <f>casesCPPM[[#This Row],[Interaction Type]]</f>
        <v>Return / Replace / Scrap</v>
      </c>
      <c r="AV41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8" s="27" t="str" cm="1">
        <f t="array" ref="AW418">IF(NOT(ISERROR(FIND("Reader",casesCPPM[[#This Row],[Series4]]))),"Reader",IF(SUMPRODUCT(--ISNUMBER(SEARCH({"card","credential","ibutton"},casesCPPM[[#This Row],[Series4]])))&gt;0,"Card","Unknown"))</f>
        <v>Unknown</v>
      </c>
    </row>
    <row r="419" spans="1:49" hidden="1" x14ac:dyDescent="0.25">
      <c r="A419" s="26">
        <v>46076.738622685203</v>
      </c>
      <c r="B419" s="27" t="s">
        <v>5119</v>
      </c>
      <c r="C419" s="27" t="s">
        <v>87</v>
      </c>
      <c r="D419" s="27" t="s">
        <v>88</v>
      </c>
      <c r="E419" s="27" t="s">
        <v>89</v>
      </c>
      <c r="F419" s="27"/>
      <c r="G419" s="27" t="s">
        <v>90</v>
      </c>
      <c r="H419" s="27" t="s">
        <v>17</v>
      </c>
      <c r="I419" s="27" t="s">
        <v>148</v>
      </c>
      <c r="J419" s="27" t="s">
        <v>169</v>
      </c>
      <c r="K419" s="27" t="s">
        <v>35</v>
      </c>
      <c r="L419" s="27" t="s">
        <v>5120</v>
      </c>
      <c r="M419" s="27" t="s">
        <v>2604</v>
      </c>
      <c r="N419" s="28" t="s">
        <v>5121</v>
      </c>
      <c r="O419" s="27" t="s">
        <v>5122</v>
      </c>
      <c r="P419" s="27" t="s">
        <v>5123</v>
      </c>
      <c r="Q419" s="28">
        <v>10</v>
      </c>
      <c r="R419" s="27" t="s">
        <v>17</v>
      </c>
      <c r="S419" s="27" t="s">
        <v>148</v>
      </c>
      <c r="T419" s="27" t="s">
        <v>169</v>
      </c>
      <c r="U419" s="27" t="s">
        <v>35</v>
      </c>
      <c r="V419" s="27">
        <v>1</v>
      </c>
      <c r="W419" s="27" t="s">
        <v>98</v>
      </c>
      <c r="X419" s="27" t="s">
        <v>175</v>
      </c>
      <c r="Y419" s="27"/>
      <c r="Z419" s="27" t="s">
        <v>101</v>
      </c>
      <c r="AA419" s="27"/>
      <c r="AB419" s="27" t="s">
        <v>5124</v>
      </c>
      <c r="AC419" s="28" t="s">
        <v>5125</v>
      </c>
      <c r="AD419" s="27"/>
      <c r="AE419" s="37"/>
      <c r="AF419" s="37">
        <v>45985.791666666701</v>
      </c>
      <c r="AG419" s="37"/>
      <c r="AH419" s="27"/>
      <c r="AI419" s="27" t="s">
        <v>104</v>
      </c>
      <c r="AJ419" s="27" t="s">
        <v>105</v>
      </c>
      <c r="AK419" s="27" t="s">
        <v>106</v>
      </c>
      <c r="AL419" s="27" t="s">
        <v>146</v>
      </c>
      <c r="AM419" s="27" t="s">
        <v>108</v>
      </c>
      <c r="AN419" s="37">
        <f>MIN(casesCPPM[[#This Row],[Manufacture Date]:[Installation Date]])</f>
        <v>45985.791666666701</v>
      </c>
      <c r="AO419" s="27">
        <f>IF(AND((casesCPPM[[#This Row],[Created On]]-casesCPPM[[#This Row],[Oldest Date]])&gt;90,casesCPPM[[#This Row],[Oldest Date]]&lt;&gt;""),0,casesCPPM[[#This Row],[Quantity]])</f>
        <v>0</v>
      </c>
      <c r="AP419" s="27" t="str">
        <f>IF(casesCPPM[[#This Row],[Brand]]="","",IF(casesCPPM[[#This Row],[Brand]]&lt;&gt;"Falcon",casesCPPM[[#This Row],[Brand]],IF(casesCPPM[[#This Row],[Category]]&lt;&gt;"Dctl",casesCPPM[[#This Row],[Brand]]&amp;" - "&amp;casesCPPM[[#This Row],[Category]],casesCPPM[[#This Row],[Brand]]&amp;" - Closer")))</f>
        <v>Schlage Commercial</v>
      </c>
      <c r="AQ41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1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1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9" s="27" t="str">
        <f>TEXT(casesCPPM[[#This Row],[Created On]],"yyyy / mm")</f>
        <v>2026 / 02</v>
      </c>
      <c r="AU419" s="27" t="str">
        <f>casesCPPM[[#This Row],[Interaction Type]]</f>
        <v>Return / Replace / Scrap</v>
      </c>
      <c r="AV41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9" s="27" t="str" cm="1">
        <f t="array" ref="AW419">IF(NOT(ISERROR(FIND("Reader",casesCPPM[[#This Row],[Series4]]))),"Reader",IF(SUMPRODUCT(--ISNUMBER(SEARCH({"card","credential","ibutton"},casesCPPM[[#This Row],[Series4]])))&gt;0,"Card","Unknown"))</f>
        <v>Unknown</v>
      </c>
    </row>
    <row r="420" spans="1:49" hidden="1" x14ac:dyDescent="0.25">
      <c r="A420" s="26">
        <v>46077.421770833302</v>
      </c>
      <c r="B420" s="27" t="s">
        <v>5126</v>
      </c>
      <c r="C420" s="27" t="s">
        <v>87</v>
      </c>
      <c r="D420" s="27" t="s">
        <v>88</v>
      </c>
      <c r="E420" s="27" t="s">
        <v>285</v>
      </c>
      <c r="F420" s="27"/>
      <c r="G420" s="27"/>
      <c r="H420" s="27" t="s">
        <v>720</v>
      </c>
      <c r="I420" s="27" t="s">
        <v>182</v>
      </c>
      <c r="J420" s="27" t="s">
        <v>2915</v>
      </c>
      <c r="K420" s="27" t="s">
        <v>288</v>
      </c>
      <c r="L420" s="27" t="s">
        <v>5127</v>
      </c>
      <c r="M420" s="27" t="s">
        <v>5128</v>
      </c>
      <c r="N420" s="28" t="s">
        <v>5129</v>
      </c>
      <c r="O420" s="27" t="s">
        <v>5130</v>
      </c>
      <c r="P420" s="27" t="s">
        <v>5131</v>
      </c>
      <c r="Q420" s="28"/>
      <c r="R420" s="27" t="s">
        <v>720</v>
      </c>
      <c r="S420" s="27" t="s">
        <v>182</v>
      </c>
      <c r="T420" s="27" t="s">
        <v>2915</v>
      </c>
      <c r="U420" s="27" t="s">
        <v>288</v>
      </c>
      <c r="V420" s="27">
        <v>6</v>
      </c>
      <c r="W420" s="27" t="s">
        <v>300</v>
      </c>
      <c r="X420" s="27" t="s">
        <v>301</v>
      </c>
      <c r="Y420" s="27"/>
      <c r="Z420" s="27" t="s">
        <v>296</v>
      </c>
      <c r="AA420" s="27"/>
      <c r="AB420" s="27" t="s">
        <v>5132</v>
      </c>
      <c r="AC420" s="28"/>
      <c r="AD420" s="27"/>
      <c r="AE420" s="37"/>
      <c r="AF420" s="37">
        <v>46065</v>
      </c>
      <c r="AG420" s="37"/>
      <c r="AH420" s="27"/>
      <c r="AI420" s="27" t="s">
        <v>104</v>
      </c>
      <c r="AJ420" s="27" t="s">
        <v>105</v>
      </c>
      <c r="AK420" s="27" t="s">
        <v>106</v>
      </c>
      <c r="AL420" s="27" t="s">
        <v>1196</v>
      </c>
      <c r="AM420" s="27" t="s">
        <v>108</v>
      </c>
      <c r="AN420" s="37">
        <f>MIN(casesCPPM[[#This Row],[Manufacture Date]:[Installation Date]])</f>
        <v>46065</v>
      </c>
      <c r="AO420" s="27">
        <f>IF(AND((casesCPPM[[#This Row],[Created On]]-casesCPPM[[#This Row],[Oldest Date]])&gt;90,casesCPPM[[#This Row],[Oldest Date]]&lt;&gt;""),0,casesCPPM[[#This Row],[Quantity]])</f>
        <v>6</v>
      </c>
      <c r="AP420" s="27" t="str">
        <f>IF(casesCPPM[[#This Row],[Brand]]="","",IF(casesCPPM[[#This Row],[Brand]]&lt;&gt;"Falcon",casesCPPM[[#This Row],[Brand]],IF(casesCPPM[[#This Row],[Category]]&lt;&gt;"Dctl",casesCPPM[[#This Row],[Brand]]&amp;" - "&amp;casesCPPM[[#This Row],[Category]],casesCPPM[[#This Row],[Brand]]&amp;" - Closer")))</f>
        <v>Falcon - Closer</v>
      </c>
      <c r="AQ42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42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42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0" s="27" t="str">
        <f>TEXT(casesCPPM[[#This Row],[Created On]],"yyyy / mm")</f>
        <v>2026 / 02</v>
      </c>
      <c r="AU420" s="27" t="str">
        <f>casesCPPM[[#This Row],[Interaction Type]]</f>
        <v>Return / Replace / Scrap</v>
      </c>
      <c r="AV42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0" s="27" t="str" cm="1">
        <f t="array" ref="AW420">IF(NOT(ISERROR(FIND("Reader",casesCPPM[[#This Row],[Series4]]))),"Reader",IF(SUMPRODUCT(--ISNUMBER(SEARCH({"card","credential","ibutton"},casesCPPM[[#This Row],[Series4]])))&gt;0,"Card","Unknown"))</f>
        <v>Unknown</v>
      </c>
    </row>
    <row r="421" spans="1:49" hidden="1" x14ac:dyDescent="0.25">
      <c r="A421" s="26">
        <v>46077.568391203698</v>
      </c>
      <c r="B421" s="27" t="s">
        <v>5139</v>
      </c>
      <c r="C421" s="27" t="s">
        <v>87</v>
      </c>
      <c r="D421" s="27" t="s">
        <v>88</v>
      </c>
      <c r="E421" s="27" t="s">
        <v>110</v>
      </c>
      <c r="F421" s="27"/>
      <c r="G421" s="27"/>
      <c r="H421" s="27" t="s">
        <v>23</v>
      </c>
      <c r="I421" s="27" t="s">
        <v>91</v>
      </c>
      <c r="J421" s="27" t="s">
        <v>251</v>
      </c>
      <c r="K421" s="27" t="s">
        <v>33</v>
      </c>
      <c r="L421" s="27" t="s">
        <v>5140</v>
      </c>
      <c r="M421" s="27" t="s">
        <v>5141</v>
      </c>
      <c r="N421" s="28" t="s">
        <v>5142</v>
      </c>
      <c r="O421" s="27" t="s">
        <v>5143</v>
      </c>
      <c r="P421" s="27" t="s">
        <v>5144</v>
      </c>
      <c r="Q421" s="28"/>
      <c r="R421" s="27" t="s">
        <v>23</v>
      </c>
      <c r="S421" s="27" t="s">
        <v>91</v>
      </c>
      <c r="T421" s="27" t="s">
        <v>251</v>
      </c>
      <c r="U421" s="27" t="s">
        <v>33</v>
      </c>
      <c r="V421" s="27">
        <v>1</v>
      </c>
      <c r="W421" s="27" t="s">
        <v>155</v>
      </c>
      <c r="X421" s="27" t="s">
        <v>587</v>
      </c>
      <c r="Y421" s="27"/>
      <c r="Z421" s="27" t="s">
        <v>101</v>
      </c>
      <c r="AA421" s="27"/>
      <c r="AB421" s="27" t="s">
        <v>5145</v>
      </c>
      <c r="AC421" s="28"/>
      <c r="AD421" s="27"/>
      <c r="AE421" s="37"/>
      <c r="AF421" s="37">
        <v>45895.833333333299</v>
      </c>
      <c r="AG421" s="37"/>
      <c r="AH421" s="27"/>
      <c r="AI421" s="27" t="s">
        <v>419</v>
      </c>
      <c r="AJ421" s="27" t="s">
        <v>105</v>
      </c>
      <c r="AK421" s="27" t="s">
        <v>1196</v>
      </c>
      <c r="AL421" s="27" t="s">
        <v>792</v>
      </c>
      <c r="AM421" s="27" t="s">
        <v>108</v>
      </c>
      <c r="AN421" s="37">
        <f>MIN(casesCPPM[[#This Row],[Manufacture Date]:[Installation Date]])</f>
        <v>45895.833333333299</v>
      </c>
      <c r="AO421" s="27">
        <f>IF(AND((casesCPPM[[#This Row],[Created On]]-casesCPPM[[#This Row],[Oldest Date]])&gt;90,casesCPPM[[#This Row],[Oldest Date]]&lt;&gt;""),0,casesCPPM[[#This Row],[Quantity]])</f>
        <v>0</v>
      </c>
      <c r="AP421" s="27" t="str">
        <f>IF(casesCPPM[[#This Row],[Brand]]="","",IF(casesCPPM[[#This Row],[Brand]]&lt;&gt;"Falcon",casesCPPM[[#This Row],[Brand]],IF(casesCPPM[[#This Row],[Category]]&lt;&gt;"Dctl",casesCPPM[[#This Row],[Brand]]&amp;" - "&amp;casesCPPM[[#This Row],[Category]],casesCPPM[[#This Row],[Brand]]&amp;" - Closer")))</f>
        <v>Von Duprin</v>
      </c>
      <c r="AQ42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2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2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1" s="27" t="str">
        <f>TEXT(casesCPPM[[#This Row],[Created On]],"yyyy / mm")</f>
        <v>2026 / 02</v>
      </c>
      <c r="AU421" s="27" t="str">
        <f>casesCPPM[[#This Row],[Interaction Type]]</f>
        <v>Return / Replace / Scrap</v>
      </c>
      <c r="AV42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1" s="27" t="str" cm="1">
        <f t="array" ref="AW421">IF(NOT(ISERROR(FIND("Reader",casesCPPM[[#This Row],[Series4]]))),"Reader",IF(SUMPRODUCT(--ISNUMBER(SEARCH({"card","credential","ibutton"},casesCPPM[[#This Row],[Series4]])))&gt;0,"Card","Unknown"))</f>
        <v>Unknown</v>
      </c>
    </row>
    <row r="422" spans="1:49" hidden="1" x14ac:dyDescent="0.25">
      <c r="A422" s="26">
        <v>46077.581111111103</v>
      </c>
      <c r="B422" s="27" t="s">
        <v>5146</v>
      </c>
      <c r="C422" s="27" t="s">
        <v>87</v>
      </c>
      <c r="D422" s="27" t="s">
        <v>88</v>
      </c>
      <c r="E422" s="27" t="s">
        <v>89</v>
      </c>
      <c r="F422" s="27"/>
      <c r="G422" s="27" t="s">
        <v>168</v>
      </c>
      <c r="H422" s="27" t="s">
        <v>720</v>
      </c>
      <c r="I422" s="27" t="s">
        <v>91</v>
      </c>
      <c r="J422" s="27" t="s">
        <v>721</v>
      </c>
      <c r="K422" s="27" t="s">
        <v>33</v>
      </c>
      <c r="L422" s="27" t="s">
        <v>5147</v>
      </c>
      <c r="M422" s="27" t="s">
        <v>5148</v>
      </c>
      <c r="N422" s="28" t="s">
        <v>5149</v>
      </c>
      <c r="O422" s="27" t="s">
        <v>5150</v>
      </c>
      <c r="P422" s="27" t="s">
        <v>5151</v>
      </c>
      <c r="Q422" s="28">
        <v>12</v>
      </c>
      <c r="R422" s="27" t="s">
        <v>720</v>
      </c>
      <c r="S422" s="27" t="s">
        <v>91</v>
      </c>
      <c r="T422" s="27" t="s">
        <v>721</v>
      </c>
      <c r="U422" s="27" t="s">
        <v>33</v>
      </c>
      <c r="V422" s="27">
        <v>1</v>
      </c>
      <c r="W422" s="27" t="s">
        <v>98</v>
      </c>
      <c r="X422" s="27" t="s">
        <v>1148</v>
      </c>
      <c r="Y422" s="27" t="s">
        <v>1399</v>
      </c>
      <c r="Z422" s="27" t="s">
        <v>101</v>
      </c>
      <c r="AA422" s="27"/>
      <c r="AB422" s="27" t="s">
        <v>5152</v>
      </c>
      <c r="AC422" s="28" t="s">
        <v>3459</v>
      </c>
      <c r="AD422" s="27"/>
      <c r="AE422" s="37"/>
      <c r="AF422" s="37">
        <v>45687.791666666701</v>
      </c>
      <c r="AG422" s="37"/>
      <c r="AH422" s="27"/>
      <c r="AI422" s="27" t="s">
        <v>104</v>
      </c>
      <c r="AJ422" s="27" t="s">
        <v>105</v>
      </c>
      <c r="AK422" s="27" t="s">
        <v>1196</v>
      </c>
      <c r="AL422" s="27" t="s">
        <v>1196</v>
      </c>
      <c r="AM422" s="27" t="s">
        <v>108</v>
      </c>
      <c r="AN422" s="37">
        <f>MIN(casesCPPM[[#This Row],[Manufacture Date]:[Installation Date]])</f>
        <v>45687.791666666701</v>
      </c>
      <c r="AO422" s="27">
        <f>IF(AND((casesCPPM[[#This Row],[Created On]]-casesCPPM[[#This Row],[Oldest Date]])&gt;90,casesCPPM[[#This Row],[Oldest Date]]&lt;&gt;""),0,casesCPPM[[#This Row],[Quantity]])</f>
        <v>0</v>
      </c>
      <c r="AP422" s="27" t="str">
        <f>IF(casesCPPM[[#This Row],[Brand]]="","",IF(casesCPPM[[#This Row],[Brand]]&lt;&gt;"Falcon",casesCPPM[[#This Row],[Brand]],IF(casesCPPM[[#This Row],[Category]]&lt;&gt;"Dctl",casesCPPM[[#This Row],[Brand]]&amp;" - "&amp;casesCPPM[[#This Row],[Category]],casesCPPM[[#This Row],[Brand]]&amp;" - Closer")))</f>
        <v>Falcon - Exit</v>
      </c>
      <c r="AQ42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2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42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Release</v>
      </c>
      <c r="AT422" s="27" t="str">
        <f>TEXT(casesCPPM[[#This Row],[Created On]],"yyyy / mm")</f>
        <v>2026 / 02</v>
      </c>
      <c r="AU422" s="27" t="str">
        <f>casesCPPM[[#This Row],[Interaction Type]]</f>
        <v>Return / Replace / Scrap</v>
      </c>
      <c r="AV42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2" s="27" t="str" cm="1">
        <f t="array" ref="AW422">IF(NOT(ISERROR(FIND("Reader",casesCPPM[[#This Row],[Series4]]))),"Reader",IF(SUMPRODUCT(--ISNUMBER(SEARCH({"card","credential","ibutton"},casesCPPM[[#This Row],[Series4]])))&gt;0,"Card","Unknown"))</f>
        <v>Unknown</v>
      </c>
    </row>
    <row r="423" spans="1:49" hidden="1" x14ac:dyDescent="0.25">
      <c r="A423" s="26">
        <v>46077.590104166702</v>
      </c>
      <c r="B423" s="27" t="s">
        <v>5153</v>
      </c>
      <c r="C423" s="27" t="s">
        <v>87</v>
      </c>
      <c r="D423" s="27" t="s">
        <v>88</v>
      </c>
      <c r="E423" s="27" t="s">
        <v>89</v>
      </c>
      <c r="F423" s="27"/>
      <c r="G423" s="27" t="s">
        <v>168</v>
      </c>
      <c r="H423" s="27" t="s">
        <v>23</v>
      </c>
      <c r="I423" s="27" t="s">
        <v>91</v>
      </c>
      <c r="J423" s="27" t="s">
        <v>251</v>
      </c>
      <c r="K423" s="27" t="s">
        <v>33</v>
      </c>
      <c r="L423" s="27" t="s">
        <v>5154</v>
      </c>
      <c r="M423" s="27" t="s">
        <v>1495</v>
      </c>
      <c r="N423" s="28" t="s">
        <v>5155</v>
      </c>
      <c r="O423" s="27" t="s">
        <v>5156</v>
      </c>
      <c r="P423" s="27" t="s">
        <v>5157</v>
      </c>
      <c r="Q423" s="28"/>
      <c r="R423" s="27" t="s">
        <v>23</v>
      </c>
      <c r="S423" s="27" t="s">
        <v>91</v>
      </c>
      <c r="T423" s="27" t="s">
        <v>251</v>
      </c>
      <c r="U423" s="27" t="s">
        <v>33</v>
      </c>
      <c r="V423" s="27">
        <v>1</v>
      </c>
      <c r="W423" s="27" t="s">
        <v>98</v>
      </c>
      <c r="X423" s="27" t="s">
        <v>1683</v>
      </c>
      <c r="Y423" s="27" t="s">
        <v>1684</v>
      </c>
      <c r="Z423" s="27" t="s">
        <v>101</v>
      </c>
      <c r="AA423" s="27"/>
      <c r="AB423" s="27" t="s">
        <v>5158</v>
      </c>
      <c r="AC423" s="28" t="s">
        <v>5159</v>
      </c>
      <c r="AD423" s="27"/>
      <c r="AE423" s="37"/>
      <c r="AF423" s="37">
        <v>45796.833333333299</v>
      </c>
      <c r="AG423" s="37"/>
      <c r="AH423" s="27"/>
      <c r="AI423" s="27" t="s">
        <v>104</v>
      </c>
      <c r="AJ423" s="27" t="s">
        <v>105</v>
      </c>
      <c r="AK423" s="27" t="s">
        <v>1196</v>
      </c>
      <c r="AL423" s="27" t="s">
        <v>792</v>
      </c>
      <c r="AM423" s="27" t="s">
        <v>108</v>
      </c>
      <c r="AN423" s="37">
        <f>MIN(casesCPPM[[#This Row],[Manufacture Date]:[Installation Date]])</f>
        <v>45796.833333333299</v>
      </c>
      <c r="AO423" s="27">
        <f>IF(AND((casesCPPM[[#This Row],[Created On]]-casesCPPM[[#This Row],[Oldest Date]])&gt;90,casesCPPM[[#This Row],[Oldest Date]]&lt;&gt;""),0,casesCPPM[[#This Row],[Quantity]])</f>
        <v>0</v>
      </c>
      <c r="AP423" s="27" t="str">
        <f>IF(casesCPPM[[#This Row],[Brand]]="","",IF(casesCPPM[[#This Row],[Brand]]&lt;&gt;"Falcon",casesCPPM[[#This Row],[Brand]],IF(casesCPPM[[#This Row],[Category]]&lt;&gt;"Dctl",casesCPPM[[#This Row],[Brand]]&amp;" - "&amp;casesCPPM[[#This Row],[Category]],casesCPPM[[#This Row],[Brand]]&amp;" - Closer")))</f>
        <v>Von Duprin</v>
      </c>
      <c r="AQ42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2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Wear and Tear</v>
      </c>
      <c r="AS42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Worn Part / Broken Part</v>
      </c>
      <c r="AT423" s="27" t="str">
        <f>TEXT(casesCPPM[[#This Row],[Created On]],"yyyy / mm")</f>
        <v>2026 / 02</v>
      </c>
      <c r="AU423" s="27" t="str">
        <f>casesCPPM[[#This Row],[Interaction Type]]</f>
        <v>Return / Replace / Scrap</v>
      </c>
      <c r="AV42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3" s="27" t="str" cm="1">
        <f t="array" ref="AW423">IF(NOT(ISERROR(FIND("Reader",casesCPPM[[#This Row],[Series4]]))),"Reader",IF(SUMPRODUCT(--ISNUMBER(SEARCH({"card","credential","ibutton"},casesCPPM[[#This Row],[Series4]])))&gt;0,"Card","Unknown"))</f>
        <v>Unknown</v>
      </c>
    </row>
    <row r="424" spans="1:49" hidden="1" x14ac:dyDescent="0.25">
      <c r="A424" s="26">
        <v>46077.601261574098</v>
      </c>
      <c r="B424" s="27" t="s">
        <v>5160</v>
      </c>
      <c r="C424" s="27" t="s">
        <v>87</v>
      </c>
      <c r="D424" s="27" t="s">
        <v>88</v>
      </c>
      <c r="E424" s="27" t="s">
        <v>110</v>
      </c>
      <c r="F424" s="27"/>
      <c r="G424" s="27"/>
      <c r="H424" s="27" t="s">
        <v>23</v>
      </c>
      <c r="I424" s="27" t="s">
        <v>91</v>
      </c>
      <c r="J424" s="27" t="s">
        <v>1256</v>
      </c>
      <c r="K424" s="27" t="s">
        <v>33</v>
      </c>
      <c r="L424" s="27" t="s">
        <v>5161</v>
      </c>
      <c r="M424" s="27" t="s">
        <v>5162</v>
      </c>
      <c r="N424" s="28" t="s">
        <v>5163</v>
      </c>
      <c r="O424" s="27" t="s">
        <v>5164</v>
      </c>
      <c r="P424" s="27" t="s">
        <v>5165</v>
      </c>
      <c r="Q424" s="28">
        <v>2</v>
      </c>
      <c r="R424" s="27" t="s">
        <v>23</v>
      </c>
      <c r="S424" s="27" t="s">
        <v>91</v>
      </c>
      <c r="T424" s="27" t="s">
        <v>1256</v>
      </c>
      <c r="U424" s="27" t="s">
        <v>33</v>
      </c>
      <c r="V424" s="27">
        <v>1</v>
      </c>
      <c r="W424" s="27" t="s">
        <v>119</v>
      </c>
      <c r="X424" s="27" t="s">
        <v>570</v>
      </c>
      <c r="Y424" s="27"/>
      <c r="Z424" s="27" t="s">
        <v>101</v>
      </c>
      <c r="AA424" s="27"/>
      <c r="AB424" s="27" t="s">
        <v>5166</v>
      </c>
      <c r="AC424" s="28"/>
      <c r="AD424" s="27"/>
      <c r="AE424" s="37"/>
      <c r="AF424" s="37">
        <v>45611.791666666701</v>
      </c>
      <c r="AG424" s="37"/>
      <c r="AH424" s="27"/>
      <c r="AI424" s="27" t="s">
        <v>419</v>
      </c>
      <c r="AJ424" s="27" t="s">
        <v>105</v>
      </c>
      <c r="AK424" s="27" t="s">
        <v>1196</v>
      </c>
      <c r="AL424" s="27" t="s">
        <v>1196</v>
      </c>
      <c r="AM424" s="27" t="s">
        <v>108</v>
      </c>
      <c r="AN424" s="37">
        <f>MIN(casesCPPM[[#This Row],[Manufacture Date]:[Installation Date]])</f>
        <v>45611.791666666701</v>
      </c>
      <c r="AO424" s="27">
        <f>IF(AND((casesCPPM[[#This Row],[Created On]]-casesCPPM[[#This Row],[Oldest Date]])&gt;90,casesCPPM[[#This Row],[Oldest Date]]&lt;&gt;""),0,casesCPPM[[#This Row],[Quantity]])</f>
        <v>0</v>
      </c>
      <c r="AP424" s="27" t="str">
        <f>IF(casesCPPM[[#This Row],[Brand]]="","",IF(casesCPPM[[#This Row],[Brand]]&lt;&gt;"Falcon",casesCPPM[[#This Row],[Brand]],IF(casesCPPM[[#This Row],[Category]]&lt;&gt;"Dctl",casesCPPM[[#This Row],[Brand]]&amp;" - "&amp;casesCPPM[[#This Row],[Category]],casesCPPM[[#This Row],[Brand]]&amp;" - Closer")))</f>
        <v>Von Duprin</v>
      </c>
      <c r="AQ42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2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2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4" s="27" t="str">
        <f>TEXT(casesCPPM[[#This Row],[Created On]],"yyyy / mm")</f>
        <v>2026 / 02</v>
      </c>
      <c r="AU424" s="27" t="str">
        <f>casesCPPM[[#This Row],[Interaction Type]]</f>
        <v>Return / Replace / Scrap</v>
      </c>
      <c r="AV42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4" s="27" t="str" cm="1">
        <f t="array" ref="AW424">IF(NOT(ISERROR(FIND("Reader",casesCPPM[[#This Row],[Series4]]))),"Reader",IF(SUMPRODUCT(--ISNUMBER(SEARCH({"card","credential","ibutton"},casesCPPM[[#This Row],[Series4]])))&gt;0,"Card","Unknown"))</f>
        <v>Unknown</v>
      </c>
    </row>
    <row r="425" spans="1:49" hidden="1" x14ac:dyDescent="0.25">
      <c r="A425" s="26">
        <v>46077.601261574098</v>
      </c>
      <c r="B425" s="27" t="s">
        <v>5160</v>
      </c>
      <c r="C425" s="27" t="s">
        <v>87</v>
      </c>
      <c r="D425" s="27" t="s">
        <v>88</v>
      </c>
      <c r="E425" s="27" t="s">
        <v>110</v>
      </c>
      <c r="F425" s="27"/>
      <c r="G425" s="27"/>
      <c r="H425" s="27" t="s">
        <v>23</v>
      </c>
      <c r="I425" s="27" t="s">
        <v>91</v>
      </c>
      <c r="J425" s="27" t="s">
        <v>1256</v>
      </c>
      <c r="K425" s="27" t="s">
        <v>33</v>
      </c>
      <c r="L425" s="27" t="s">
        <v>5161</v>
      </c>
      <c r="M425" s="27" t="s">
        <v>5162</v>
      </c>
      <c r="N425" s="28" t="s">
        <v>5163</v>
      </c>
      <c r="O425" s="27" t="s">
        <v>5164</v>
      </c>
      <c r="P425" s="27" t="s">
        <v>5165</v>
      </c>
      <c r="Q425" s="28">
        <v>1</v>
      </c>
      <c r="R425" s="27" t="s">
        <v>23</v>
      </c>
      <c r="S425" s="27" t="s">
        <v>91</v>
      </c>
      <c r="T425" s="27" t="s">
        <v>1256</v>
      </c>
      <c r="U425" s="27" t="s">
        <v>33</v>
      </c>
      <c r="V425" s="27">
        <v>1</v>
      </c>
      <c r="W425" s="27" t="s">
        <v>119</v>
      </c>
      <c r="X425" s="27" t="s">
        <v>570</v>
      </c>
      <c r="Y425" s="27"/>
      <c r="Z425" s="27" t="s">
        <v>101</v>
      </c>
      <c r="AA425" s="27"/>
      <c r="AB425" s="27" t="s">
        <v>5167</v>
      </c>
      <c r="AC425" s="28"/>
      <c r="AD425" s="27"/>
      <c r="AE425" s="37"/>
      <c r="AF425" s="37">
        <v>45611.791666666701</v>
      </c>
      <c r="AG425" s="37"/>
      <c r="AH425" s="27"/>
      <c r="AI425" s="27" t="s">
        <v>104</v>
      </c>
      <c r="AJ425" s="27" t="s">
        <v>105</v>
      </c>
      <c r="AK425" s="27" t="s">
        <v>1196</v>
      </c>
      <c r="AL425" s="27" t="s">
        <v>1196</v>
      </c>
      <c r="AM425" s="27" t="s">
        <v>108</v>
      </c>
      <c r="AN425" s="37">
        <f>MIN(casesCPPM[[#This Row],[Manufacture Date]:[Installation Date]])</f>
        <v>45611.791666666701</v>
      </c>
      <c r="AO425" s="27">
        <f>IF(AND((casesCPPM[[#This Row],[Created On]]-casesCPPM[[#This Row],[Oldest Date]])&gt;90,casesCPPM[[#This Row],[Oldest Date]]&lt;&gt;""),0,casesCPPM[[#This Row],[Quantity]])</f>
        <v>0</v>
      </c>
      <c r="AP425" s="27" t="str">
        <f>IF(casesCPPM[[#This Row],[Brand]]="","",IF(casesCPPM[[#This Row],[Brand]]&lt;&gt;"Falcon",casesCPPM[[#This Row],[Brand]],IF(casesCPPM[[#This Row],[Category]]&lt;&gt;"Dctl",casesCPPM[[#This Row],[Brand]]&amp;" - "&amp;casesCPPM[[#This Row],[Category]],casesCPPM[[#This Row],[Brand]]&amp;" - Closer")))</f>
        <v>Von Duprin</v>
      </c>
      <c r="AQ42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2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2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5" s="27" t="str">
        <f>TEXT(casesCPPM[[#This Row],[Created On]],"yyyy / mm")</f>
        <v>2026 / 02</v>
      </c>
      <c r="AU425" s="27" t="str">
        <f>casesCPPM[[#This Row],[Interaction Type]]</f>
        <v>Return / Replace / Scrap</v>
      </c>
      <c r="AV42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5" s="27" t="str" cm="1">
        <f t="array" ref="AW425">IF(NOT(ISERROR(FIND("Reader",casesCPPM[[#This Row],[Series4]]))),"Reader",IF(SUMPRODUCT(--ISNUMBER(SEARCH({"card","credential","ibutton"},casesCPPM[[#This Row],[Series4]])))&gt;0,"Card","Unknown"))</f>
        <v>Unknown</v>
      </c>
    </row>
    <row r="426" spans="1:49" hidden="1" x14ac:dyDescent="0.25">
      <c r="A426" s="26">
        <v>46077.605648148201</v>
      </c>
      <c r="B426" s="27" t="s">
        <v>5168</v>
      </c>
      <c r="C426" s="27" t="s">
        <v>87</v>
      </c>
      <c r="D426" s="27" t="s">
        <v>88</v>
      </c>
      <c r="E426" s="27" t="s">
        <v>89</v>
      </c>
      <c r="F426" s="27"/>
      <c r="G426" s="27" t="s">
        <v>90</v>
      </c>
      <c r="H426" s="27" t="s">
        <v>18</v>
      </c>
      <c r="I426" s="27" t="s">
        <v>460</v>
      </c>
      <c r="J426" s="27" t="s">
        <v>4196</v>
      </c>
      <c r="K426" s="27" t="s">
        <v>35</v>
      </c>
      <c r="L426" s="27" t="s">
        <v>5169</v>
      </c>
      <c r="M426" s="27" t="s">
        <v>1021</v>
      </c>
      <c r="N426" s="28" t="s">
        <v>5170</v>
      </c>
      <c r="O426" s="27" t="s">
        <v>5171</v>
      </c>
      <c r="P426" s="27" t="s">
        <v>5172</v>
      </c>
      <c r="Q426" s="28"/>
      <c r="R426" s="27" t="s">
        <v>18</v>
      </c>
      <c r="S426" s="27" t="s">
        <v>460</v>
      </c>
      <c r="T426" s="27" t="s">
        <v>461</v>
      </c>
      <c r="U426" s="27" t="s">
        <v>31</v>
      </c>
      <c r="V426" s="27">
        <v>1</v>
      </c>
      <c r="W426" s="27" t="s">
        <v>266</v>
      </c>
      <c r="X426" s="27" t="s">
        <v>279</v>
      </c>
      <c r="Y426" s="27" t="s">
        <v>677</v>
      </c>
      <c r="Z426" s="27" t="s">
        <v>101</v>
      </c>
      <c r="AA426" s="27"/>
      <c r="AB426" s="27" t="s">
        <v>5173</v>
      </c>
      <c r="AC426" s="28" t="s">
        <v>1368</v>
      </c>
      <c r="AD426" s="27"/>
      <c r="AE426" s="37"/>
      <c r="AF426" s="37">
        <v>46062.791666666701</v>
      </c>
      <c r="AG426" s="37"/>
      <c r="AH426" s="27"/>
      <c r="AI426" s="27" t="s">
        <v>104</v>
      </c>
      <c r="AJ426" s="27" t="s">
        <v>105</v>
      </c>
      <c r="AK426" s="27" t="s">
        <v>106</v>
      </c>
      <c r="AL426" s="27" t="s">
        <v>146</v>
      </c>
      <c r="AM426" s="27" t="s">
        <v>108</v>
      </c>
      <c r="AN426" s="37">
        <f>MIN(casesCPPM[[#This Row],[Manufacture Date]:[Installation Date]])</f>
        <v>46062.791666666701</v>
      </c>
      <c r="AO426" s="27">
        <f>IF(AND((casesCPPM[[#This Row],[Created On]]-casesCPPM[[#This Row],[Oldest Date]])&gt;90,casesCPPM[[#This Row],[Oldest Date]]&lt;&gt;""),0,casesCPPM[[#This Row],[Quantity]])</f>
        <v>1</v>
      </c>
      <c r="AP426" s="27" t="str">
        <f>IF(casesCPPM[[#This Row],[Brand]]="","",IF(casesCPPM[[#This Row],[Brand]]&lt;&gt;"Falcon",casesCPPM[[#This Row],[Brand]],IF(casesCPPM[[#This Row],[Category]]&lt;&gt;"Dctl",casesCPPM[[#This Row],[Brand]]&amp;" - "&amp;casesCPPM[[#This Row],[Category]],casesCPPM[[#This Row],[Brand]]&amp;" - Closer")))</f>
        <v>Schlage Electronic Locks</v>
      </c>
      <c r="AQ42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2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2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426" s="27" t="str">
        <f>TEXT(casesCPPM[[#This Row],[Created On]],"yyyy / mm")</f>
        <v>2026 / 02</v>
      </c>
      <c r="AU426" s="27" t="str">
        <f>casesCPPM[[#This Row],[Interaction Type]]</f>
        <v>Return / Replace / Scrap</v>
      </c>
      <c r="AV42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6" s="27" t="str" cm="1">
        <f t="array" ref="AW426">IF(NOT(ISERROR(FIND("Reader",casesCPPM[[#This Row],[Series4]]))),"Reader",IF(SUMPRODUCT(--ISNUMBER(SEARCH({"card","credential","ibutton"},casesCPPM[[#This Row],[Series4]])))&gt;0,"Card","Unknown"))</f>
        <v>Unknown</v>
      </c>
    </row>
    <row r="427" spans="1:49" hidden="1" x14ac:dyDescent="0.25">
      <c r="A427" s="26">
        <v>46077.6879050926</v>
      </c>
      <c r="B427" s="27" t="s">
        <v>5202</v>
      </c>
      <c r="C427" s="27" t="s">
        <v>87</v>
      </c>
      <c r="D427" s="27" t="s">
        <v>88</v>
      </c>
      <c r="E427" s="27" t="s">
        <v>285</v>
      </c>
      <c r="F427" s="27"/>
      <c r="G427" s="27"/>
      <c r="H427" s="27" t="s">
        <v>23</v>
      </c>
      <c r="I427" s="27" t="s">
        <v>91</v>
      </c>
      <c r="J427" s="27" t="s">
        <v>557</v>
      </c>
      <c r="K427" s="27" t="s">
        <v>33</v>
      </c>
      <c r="L427" s="27" t="s">
        <v>5203</v>
      </c>
      <c r="M427" s="27" t="s">
        <v>5204</v>
      </c>
      <c r="N427" s="28" t="s">
        <v>5205</v>
      </c>
      <c r="O427" s="27" t="s">
        <v>5206</v>
      </c>
      <c r="P427" s="27"/>
      <c r="Q427" s="28">
        <v>2</v>
      </c>
      <c r="R427" s="27" t="s">
        <v>23</v>
      </c>
      <c r="S427" s="27" t="s">
        <v>91</v>
      </c>
      <c r="T427" s="27" t="s">
        <v>557</v>
      </c>
      <c r="U427" s="27" t="s">
        <v>33</v>
      </c>
      <c r="V427" s="27">
        <v>2</v>
      </c>
      <c r="W427" s="27" t="s">
        <v>300</v>
      </c>
      <c r="X427" s="27" t="s">
        <v>301</v>
      </c>
      <c r="Y427" s="27"/>
      <c r="Z427" s="27" t="s">
        <v>296</v>
      </c>
      <c r="AA427" s="27"/>
      <c r="AB427" s="27" t="s">
        <v>5207</v>
      </c>
      <c r="AC427" s="28"/>
      <c r="AD427" s="27"/>
      <c r="AE427" s="37"/>
      <c r="AF427" s="37">
        <v>46063.791666666701</v>
      </c>
      <c r="AG427" s="37"/>
      <c r="AH427" s="27"/>
      <c r="AI427" s="27" t="s">
        <v>419</v>
      </c>
      <c r="AJ427" s="27" t="s">
        <v>134</v>
      </c>
      <c r="AK427" s="27" t="s">
        <v>563</v>
      </c>
      <c r="AL427" s="27" t="s">
        <v>792</v>
      </c>
      <c r="AM427" s="27" t="s">
        <v>108</v>
      </c>
      <c r="AN427" s="37">
        <f>MIN(casesCPPM[[#This Row],[Manufacture Date]:[Installation Date]])</f>
        <v>46063.791666666701</v>
      </c>
      <c r="AO427" s="27">
        <f>IF(AND((casesCPPM[[#This Row],[Created On]]-casesCPPM[[#This Row],[Oldest Date]])&gt;90,casesCPPM[[#This Row],[Oldest Date]]&lt;&gt;""),0,casesCPPM[[#This Row],[Quantity]])</f>
        <v>2</v>
      </c>
      <c r="AP427" s="27" t="str">
        <f>IF(casesCPPM[[#This Row],[Brand]]="","",IF(casesCPPM[[#This Row],[Brand]]&lt;&gt;"Falcon",casesCPPM[[#This Row],[Brand]],IF(casesCPPM[[#This Row],[Category]]&lt;&gt;"Dctl",casesCPPM[[#This Row],[Brand]]&amp;" - "&amp;casesCPPM[[#This Row],[Category]],casesCPPM[[#This Row],[Brand]]&amp;" - Closer")))</f>
        <v>Von Duprin</v>
      </c>
      <c r="AQ42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42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42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7" s="27" t="str">
        <f>TEXT(casesCPPM[[#This Row],[Created On]],"yyyy / mm")</f>
        <v>2026 / 02</v>
      </c>
      <c r="AU427" s="27" t="str">
        <f>casesCPPM[[#This Row],[Interaction Type]]</f>
        <v>Return / Replace / Scrap</v>
      </c>
      <c r="AV42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7" s="27" t="str" cm="1">
        <f t="array" ref="AW427">IF(NOT(ISERROR(FIND("Reader",casesCPPM[[#This Row],[Series4]]))),"Reader",IF(SUMPRODUCT(--ISNUMBER(SEARCH({"card","credential","ibutton"},casesCPPM[[#This Row],[Series4]])))&gt;0,"Card","Unknown"))</f>
        <v>Unknown</v>
      </c>
    </row>
    <row r="428" spans="1:49" hidden="1" x14ac:dyDescent="0.25">
      <c r="A428" s="26">
        <v>46078.428298611099</v>
      </c>
      <c r="B428" s="27" t="s">
        <v>5208</v>
      </c>
      <c r="C428" s="27" t="s">
        <v>87</v>
      </c>
      <c r="D428" s="27" t="s">
        <v>88</v>
      </c>
      <c r="E428" s="27" t="s">
        <v>89</v>
      </c>
      <c r="F428" s="27"/>
      <c r="G428" s="27" t="s">
        <v>168</v>
      </c>
      <c r="H428" s="27" t="s">
        <v>18</v>
      </c>
      <c r="I428" s="27" t="s">
        <v>460</v>
      </c>
      <c r="J428" s="27" t="s">
        <v>490</v>
      </c>
      <c r="K428" s="27" t="s">
        <v>32</v>
      </c>
      <c r="L428" s="27" t="s">
        <v>5209</v>
      </c>
      <c r="M428" s="27" t="s">
        <v>1481</v>
      </c>
      <c r="N428" s="28" t="s">
        <v>5210</v>
      </c>
      <c r="O428" s="27" t="s">
        <v>5211</v>
      </c>
      <c r="P428" s="27" t="s">
        <v>5212</v>
      </c>
      <c r="Q428" s="28"/>
      <c r="R428" s="27"/>
      <c r="S428" s="27"/>
      <c r="T428" s="27"/>
      <c r="U428" s="27"/>
      <c r="V428" s="27">
        <v>1</v>
      </c>
      <c r="W428" s="27" t="s">
        <v>378</v>
      </c>
      <c r="X428" s="27" t="s">
        <v>379</v>
      </c>
      <c r="Y428" s="27"/>
      <c r="Z428" s="27" t="s">
        <v>285</v>
      </c>
      <c r="AA428" s="27"/>
      <c r="AB428" s="27" t="s">
        <v>5213</v>
      </c>
      <c r="AC428" s="28"/>
      <c r="AD428" s="27"/>
      <c r="AE428" s="37"/>
      <c r="AF428" s="37">
        <v>45592.833333333299</v>
      </c>
      <c r="AG428" s="37"/>
      <c r="AH428" s="27"/>
      <c r="AI428" s="27"/>
      <c r="AJ428" s="27" t="s">
        <v>105</v>
      </c>
      <c r="AK428" s="27" t="s">
        <v>106</v>
      </c>
      <c r="AL428" s="27" t="s">
        <v>146</v>
      </c>
      <c r="AM428" s="27" t="s">
        <v>108</v>
      </c>
      <c r="AN428" s="37">
        <f>MIN(casesCPPM[[#This Row],[Manufacture Date]:[Installation Date]])</f>
        <v>45592.833333333299</v>
      </c>
      <c r="AO428" s="27">
        <f>IF(AND((casesCPPM[[#This Row],[Created On]]-casesCPPM[[#This Row],[Oldest Date]])&gt;90,casesCPPM[[#This Row],[Oldest Date]]&lt;&gt;""),0,casesCPPM[[#This Row],[Quantity]])</f>
        <v>0</v>
      </c>
      <c r="AP428" s="27" t="str">
        <f>IF(casesCPPM[[#This Row],[Brand]]="","",IF(casesCPPM[[#This Row],[Brand]]&lt;&gt;"Falcon",casesCPPM[[#This Row],[Brand]],IF(casesCPPM[[#This Row],[Category]]&lt;&gt;"Dctl",casesCPPM[[#This Row],[Brand]]&amp;" - "&amp;casesCPPM[[#This Row],[Category]],casesCPPM[[#This Row],[Brand]]&amp;" - Closer")))</f>
        <v>Schlage Electronic Locks</v>
      </c>
      <c r="AQ42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42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42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8" s="27" t="str">
        <f>TEXT(casesCPPM[[#This Row],[Created On]],"yyyy / mm")</f>
        <v>2026 / 02</v>
      </c>
      <c r="AU428" s="27" t="str">
        <f>casesCPPM[[#This Row],[Interaction Type]]</f>
        <v>Return / Replace / Scrap</v>
      </c>
      <c r="AV42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8" s="27" t="str" cm="1">
        <f t="array" ref="AW428">IF(NOT(ISERROR(FIND("Reader",casesCPPM[[#This Row],[Series4]]))),"Reader",IF(SUMPRODUCT(--ISNUMBER(SEARCH({"card","credential","ibutton"},casesCPPM[[#This Row],[Series4]])))&gt;0,"Card","Unknown"))</f>
        <v>Unknown</v>
      </c>
    </row>
    <row r="429" spans="1:49" hidden="1" x14ac:dyDescent="0.25">
      <c r="A429" s="26">
        <v>46078.4668634259</v>
      </c>
      <c r="B429" s="27" t="s">
        <v>5214</v>
      </c>
      <c r="C429" s="27" t="s">
        <v>87</v>
      </c>
      <c r="D429" s="27" t="s">
        <v>88</v>
      </c>
      <c r="E429" s="27" t="s">
        <v>89</v>
      </c>
      <c r="F429" s="27"/>
      <c r="G429" s="27" t="s">
        <v>90</v>
      </c>
      <c r="H429" s="27" t="s">
        <v>720</v>
      </c>
      <c r="I429" s="27" t="s">
        <v>148</v>
      </c>
      <c r="J429" s="27" t="s">
        <v>161</v>
      </c>
      <c r="K429" s="27" t="s">
        <v>288</v>
      </c>
      <c r="L429" s="27" t="s">
        <v>5215</v>
      </c>
      <c r="M429" s="27" t="s">
        <v>4447</v>
      </c>
      <c r="N429" s="28" t="s">
        <v>5216</v>
      </c>
      <c r="O429" s="27" t="s">
        <v>5217</v>
      </c>
      <c r="P429" s="27" t="s">
        <v>5218</v>
      </c>
      <c r="Q429" s="28"/>
      <c r="R429" s="27" t="s">
        <v>720</v>
      </c>
      <c r="S429" s="27" t="s">
        <v>148</v>
      </c>
      <c r="T429" s="27" t="s">
        <v>161</v>
      </c>
      <c r="U429" s="27" t="s">
        <v>288</v>
      </c>
      <c r="V429" s="27">
        <v>12</v>
      </c>
      <c r="W429" s="27" t="s">
        <v>98</v>
      </c>
      <c r="X429" s="27" t="s">
        <v>175</v>
      </c>
      <c r="Y429" s="27"/>
      <c r="Z429" s="27" t="s">
        <v>101</v>
      </c>
      <c r="AA429" s="27"/>
      <c r="AB429" s="27" t="s">
        <v>5219</v>
      </c>
      <c r="AC429" s="28" t="s">
        <v>1621</v>
      </c>
      <c r="AD429" s="27"/>
      <c r="AE429" s="37"/>
      <c r="AF429" s="37">
        <v>45970.791666666701</v>
      </c>
      <c r="AG429" s="37"/>
      <c r="AH429" s="27"/>
      <c r="AI429" s="27" t="s">
        <v>104</v>
      </c>
      <c r="AJ429" s="27" t="s">
        <v>105</v>
      </c>
      <c r="AK429" s="27" t="s">
        <v>578</v>
      </c>
      <c r="AL429" s="27" t="s">
        <v>578</v>
      </c>
      <c r="AM429" s="27" t="s">
        <v>108</v>
      </c>
      <c r="AN429" s="37">
        <f>MIN(casesCPPM[[#This Row],[Manufacture Date]:[Installation Date]])</f>
        <v>45970.791666666701</v>
      </c>
      <c r="AO429" s="27">
        <f>IF(AND((casesCPPM[[#This Row],[Created On]]-casesCPPM[[#This Row],[Oldest Date]])&gt;90,casesCPPM[[#This Row],[Oldest Date]]&lt;&gt;""),0,casesCPPM[[#This Row],[Quantity]])</f>
        <v>0</v>
      </c>
      <c r="AP429" s="27" t="str">
        <f>IF(casesCPPM[[#This Row],[Brand]]="","",IF(casesCPPM[[#This Row],[Brand]]&lt;&gt;"Falcon",casesCPPM[[#This Row],[Brand]],IF(casesCPPM[[#This Row],[Category]]&lt;&gt;"Dctl",casesCPPM[[#This Row],[Brand]]&amp;" - "&amp;casesCPPM[[#This Row],[Category]],casesCPPM[[#This Row],[Brand]]&amp;" - Closer")))</f>
        <v>Falcon - Lock</v>
      </c>
      <c r="AQ42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2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2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9" s="27" t="str">
        <f>TEXT(casesCPPM[[#This Row],[Created On]],"yyyy / mm")</f>
        <v>2026 / 02</v>
      </c>
      <c r="AU429" s="27" t="str">
        <f>casesCPPM[[#This Row],[Interaction Type]]</f>
        <v>Return / Replace / Scrap</v>
      </c>
      <c r="AV42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9" s="27" t="str" cm="1">
        <f t="array" ref="AW429">IF(NOT(ISERROR(FIND("Reader",casesCPPM[[#This Row],[Series4]]))),"Reader",IF(SUMPRODUCT(--ISNUMBER(SEARCH({"card","credential","ibutton"},casesCPPM[[#This Row],[Series4]])))&gt;0,"Card","Unknown"))</f>
        <v>Unknown</v>
      </c>
    </row>
    <row r="430" spans="1:49" hidden="1" x14ac:dyDescent="0.25">
      <c r="A430" s="26">
        <v>46078.473414351902</v>
      </c>
      <c r="B430" s="27" t="s">
        <v>5221</v>
      </c>
      <c r="C430" s="27" t="s">
        <v>87</v>
      </c>
      <c r="D430" s="27" t="s">
        <v>88</v>
      </c>
      <c r="E430" s="27" t="s">
        <v>89</v>
      </c>
      <c r="F430" s="27"/>
      <c r="G430" s="27" t="s">
        <v>90</v>
      </c>
      <c r="H430" s="27" t="s">
        <v>16</v>
      </c>
      <c r="I430" s="27" t="s">
        <v>469</v>
      </c>
      <c r="J430" s="27" t="s">
        <v>469</v>
      </c>
      <c r="K430" s="27" t="s">
        <v>288</v>
      </c>
      <c r="L430" s="27" t="s">
        <v>5222</v>
      </c>
      <c r="M430" s="27" t="s">
        <v>3019</v>
      </c>
      <c r="N430" s="28" t="s">
        <v>5223</v>
      </c>
      <c r="O430" s="27" t="s">
        <v>5224</v>
      </c>
      <c r="P430" s="27" t="s">
        <v>5225</v>
      </c>
      <c r="Q430" s="28">
        <v>3</v>
      </c>
      <c r="R430" s="27" t="s">
        <v>720</v>
      </c>
      <c r="S430" s="27" t="s">
        <v>91</v>
      </c>
      <c r="T430" s="27" t="s">
        <v>5226</v>
      </c>
      <c r="U430" s="27" t="s">
        <v>288</v>
      </c>
      <c r="V430" s="27">
        <v>1</v>
      </c>
      <c r="W430" s="27" t="s">
        <v>98</v>
      </c>
      <c r="X430" s="27" t="s">
        <v>544</v>
      </c>
      <c r="Y430" s="27" t="s">
        <v>545</v>
      </c>
      <c r="Z430" s="27" t="s">
        <v>101</v>
      </c>
      <c r="AA430" s="27"/>
      <c r="AB430" s="27" t="s">
        <v>5227</v>
      </c>
      <c r="AC430" s="28" t="s">
        <v>5228</v>
      </c>
      <c r="AD430" s="27"/>
      <c r="AE430" s="37"/>
      <c r="AF430" s="37">
        <v>46036.791666666701</v>
      </c>
      <c r="AG430" s="37"/>
      <c r="AH430" s="27"/>
      <c r="AI430" s="27" t="s">
        <v>104</v>
      </c>
      <c r="AJ430" s="27" t="s">
        <v>105</v>
      </c>
      <c r="AK430" s="27" t="s">
        <v>106</v>
      </c>
      <c r="AL430" s="27" t="s">
        <v>420</v>
      </c>
      <c r="AM430" s="27" t="s">
        <v>108</v>
      </c>
      <c r="AN430" s="37">
        <f>MIN(casesCPPM[[#This Row],[Manufacture Date]:[Installation Date]])</f>
        <v>46036.791666666701</v>
      </c>
      <c r="AO430" s="27">
        <f>IF(AND((casesCPPM[[#This Row],[Created On]]-casesCPPM[[#This Row],[Oldest Date]])&gt;90,casesCPPM[[#This Row],[Oldest Date]]&lt;&gt;""),0,casesCPPM[[#This Row],[Quantity]])</f>
        <v>1</v>
      </c>
      <c r="AP430" s="27" t="str">
        <f>IF(casesCPPM[[#This Row],[Brand]]="","",IF(casesCPPM[[#This Row],[Brand]]&lt;&gt;"Falcon",casesCPPM[[#This Row],[Brand]],IF(casesCPPM[[#This Row],[Category]]&lt;&gt;"Dctl",casesCPPM[[#This Row],[Brand]]&amp;" - "&amp;casesCPPM[[#This Row],[Category]],casesCPPM[[#This Row],[Brand]]&amp;" - Closer")))</f>
        <v>Proexpress</v>
      </c>
      <c r="AQ43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3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43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430" s="27" t="str">
        <f>TEXT(casesCPPM[[#This Row],[Created On]],"yyyy / mm")</f>
        <v>2026 / 02</v>
      </c>
      <c r="AU430" s="27" t="str">
        <f>casesCPPM[[#This Row],[Interaction Type]]</f>
        <v>Return / Replace / Scrap</v>
      </c>
      <c r="AV43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0" s="27" t="str" cm="1">
        <f t="array" ref="AW430">IF(NOT(ISERROR(FIND("Reader",casesCPPM[[#This Row],[Series4]]))),"Reader",IF(SUMPRODUCT(--ISNUMBER(SEARCH({"card","credential","ibutton"},casesCPPM[[#This Row],[Series4]])))&gt;0,"Card","Unknown"))</f>
        <v>Unknown</v>
      </c>
    </row>
    <row r="431" spans="1:49" hidden="1" x14ac:dyDescent="0.25">
      <c r="A431" s="26">
        <v>46078.504687499997</v>
      </c>
      <c r="B431" s="27" t="s">
        <v>5229</v>
      </c>
      <c r="C431" s="27" t="s">
        <v>87</v>
      </c>
      <c r="D431" s="27" t="s">
        <v>88</v>
      </c>
      <c r="E431" s="27" t="s">
        <v>110</v>
      </c>
      <c r="F431" s="27"/>
      <c r="G431" s="27"/>
      <c r="H431" s="27" t="s">
        <v>17</v>
      </c>
      <c r="I431" s="27" t="s">
        <v>148</v>
      </c>
      <c r="J431" s="27" t="s">
        <v>636</v>
      </c>
      <c r="K431" s="27" t="s">
        <v>35</v>
      </c>
      <c r="L431" s="27" t="s">
        <v>5230</v>
      </c>
      <c r="M431" s="27" t="s">
        <v>4405</v>
      </c>
      <c r="N431" s="28" t="s">
        <v>5231</v>
      </c>
      <c r="O431" s="27" t="s">
        <v>5232</v>
      </c>
      <c r="P431" s="27" t="s">
        <v>5233</v>
      </c>
      <c r="Q431" s="28">
        <v>6</v>
      </c>
      <c r="R431" s="27" t="s">
        <v>17</v>
      </c>
      <c r="S431" s="27" t="s">
        <v>148</v>
      </c>
      <c r="T431" s="27" t="s">
        <v>636</v>
      </c>
      <c r="U431" s="27" t="s">
        <v>35</v>
      </c>
      <c r="V431" s="27">
        <v>141</v>
      </c>
      <c r="W431" s="27" t="s">
        <v>119</v>
      </c>
      <c r="X431" s="27" t="s">
        <v>570</v>
      </c>
      <c r="Y431" s="27"/>
      <c r="Z431" s="27" t="s">
        <v>101</v>
      </c>
      <c r="AA431" s="27"/>
      <c r="AB431" s="27" t="s">
        <v>5234</v>
      </c>
      <c r="AC431" s="28"/>
      <c r="AD431" s="27"/>
      <c r="AE431" s="37"/>
      <c r="AF431" s="37">
        <v>46036.791666666701</v>
      </c>
      <c r="AG431" s="37"/>
      <c r="AH431" s="27"/>
      <c r="AI431" s="27" t="s">
        <v>104</v>
      </c>
      <c r="AJ431" s="27" t="s">
        <v>105</v>
      </c>
      <c r="AK431" s="27" t="s">
        <v>578</v>
      </c>
      <c r="AL431" s="27" t="s">
        <v>578</v>
      </c>
      <c r="AM431" s="27" t="s">
        <v>108</v>
      </c>
      <c r="AN431" s="37">
        <f>MIN(casesCPPM[[#This Row],[Manufacture Date]:[Installation Date]])</f>
        <v>46036.791666666701</v>
      </c>
      <c r="AO431" s="27">
        <f>IF(AND((casesCPPM[[#This Row],[Created On]]-casesCPPM[[#This Row],[Oldest Date]])&gt;90,casesCPPM[[#This Row],[Oldest Date]]&lt;&gt;""),0,casesCPPM[[#This Row],[Quantity]])</f>
        <v>141</v>
      </c>
      <c r="AP431" s="27" t="str">
        <f>IF(casesCPPM[[#This Row],[Brand]]="","",IF(casesCPPM[[#This Row],[Brand]]&lt;&gt;"Falcon",casesCPPM[[#This Row],[Brand]],IF(casesCPPM[[#This Row],[Category]]&lt;&gt;"Dctl",casesCPPM[[#This Row],[Brand]]&amp;" - "&amp;casesCPPM[[#This Row],[Category]],casesCPPM[[#This Row],[Brand]]&amp;" - Closer")))</f>
        <v>Schlage Commercial</v>
      </c>
      <c r="AQ43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3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3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1" s="27" t="str">
        <f>TEXT(casesCPPM[[#This Row],[Created On]],"yyyy / mm")</f>
        <v>2026 / 02</v>
      </c>
      <c r="AU431" s="27" t="str">
        <f>casesCPPM[[#This Row],[Interaction Type]]</f>
        <v>Return / Replace / Scrap</v>
      </c>
      <c r="AV43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1" s="27" t="str" cm="1">
        <f t="array" ref="AW431">IF(NOT(ISERROR(FIND("Reader",casesCPPM[[#This Row],[Series4]]))),"Reader",IF(SUMPRODUCT(--ISNUMBER(SEARCH({"card","credential","ibutton"},casesCPPM[[#This Row],[Series4]])))&gt;0,"Card","Unknown"))</f>
        <v>Unknown</v>
      </c>
    </row>
    <row r="432" spans="1:49" hidden="1" x14ac:dyDescent="0.25">
      <c r="A432" s="26">
        <v>46078.504687499997</v>
      </c>
      <c r="B432" s="27" t="s">
        <v>5229</v>
      </c>
      <c r="C432" s="27" t="s">
        <v>87</v>
      </c>
      <c r="D432" s="27" t="s">
        <v>88</v>
      </c>
      <c r="E432" s="27" t="s">
        <v>110</v>
      </c>
      <c r="F432" s="27"/>
      <c r="G432" s="27"/>
      <c r="H432" s="27" t="s">
        <v>17</v>
      </c>
      <c r="I432" s="27" t="s">
        <v>148</v>
      </c>
      <c r="J432" s="27" t="s">
        <v>636</v>
      </c>
      <c r="K432" s="27" t="s">
        <v>35</v>
      </c>
      <c r="L432" s="27" t="s">
        <v>5230</v>
      </c>
      <c r="M432" s="27" t="s">
        <v>4405</v>
      </c>
      <c r="N432" s="28" t="s">
        <v>5231</v>
      </c>
      <c r="O432" s="27" t="s">
        <v>5232</v>
      </c>
      <c r="P432" s="27" t="s">
        <v>5233</v>
      </c>
      <c r="Q432" s="28">
        <v>7</v>
      </c>
      <c r="R432" s="27" t="s">
        <v>17</v>
      </c>
      <c r="S432" s="27" t="s">
        <v>148</v>
      </c>
      <c r="T432" s="27" t="s">
        <v>636</v>
      </c>
      <c r="U432" s="27" t="s">
        <v>35</v>
      </c>
      <c r="V432" s="27">
        <v>1</v>
      </c>
      <c r="W432" s="27" t="s">
        <v>119</v>
      </c>
      <c r="X432" s="27" t="s">
        <v>570</v>
      </c>
      <c r="Y432" s="27"/>
      <c r="Z432" s="27" t="s">
        <v>101</v>
      </c>
      <c r="AA432" s="27"/>
      <c r="AB432" s="27" t="s">
        <v>5235</v>
      </c>
      <c r="AC432" s="28"/>
      <c r="AD432" s="27"/>
      <c r="AE432" s="37"/>
      <c r="AF432" s="37">
        <v>46036.791666666701</v>
      </c>
      <c r="AG432" s="37"/>
      <c r="AH432" s="27"/>
      <c r="AI432" s="27" t="s">
        <v>104</v>
      </c>
      <c r="AJ432" s="27" t="s">
        <v>105</v>
      </c>
      <c r="AK432" s="27" t="s">
        <v>578</v>
      </c>
      <c r="AL432" s="27" t="s">
        <v>578</v>
      </c>
      <c r="AM432" s="27" t="s">
        <v>108</v>
      </c>
      <c r="AN432" s="37">
        <f>MIN(casesCPPM[[#This Row],[Manufacture Date]:[Installation Date]])</f>
        <v>46036.791666666701</v>
      </c>
      <c r="AO432" s="27">
        <f>IF(AND((casesCPPM[[#This Row],[Created On]]-casesCPPM[[#This Row],[Oldest Date]])&gt;90,casesCPPM[[#This Row],[Oldest Date]]&lt;&gt;""),0,casesCPPM[[#This Row],[Quantity]])</f>
        <v>1</v>
      </c>
      <c r="AP432" s="27" t="str">
        <f>IF(casesCPPM[[#This Row],[Brand]]="","",IF(casesCPPM[[#This Row],[Brand]]&lt;&gt;"Falcon",casesCPPM[[#This Row],[Brand]],IF(casesCPPM[[#This Row],[Category]]&lt;&gt;"Dctl",casesCPPM[[#This Row],[Brand]]&amp;" - "&amp;casesCPPM[[#This Row],[Category]],casesCPPM[[#This Row],[Brand]]&amp;" - Closer")))</f>
        <v>Schlage Commercial</v>
      </c>
      <c r="AQ43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3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3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2" s="27" t="str">
        <f>TEXT(casesCPPM[[#This Row],[Created On]],"yyyy / mm")</f>
        <v>2026 / 02</v>
      </c>
      <c r="AU432" s="27" t="str">
        <f>casesCPPM[[#This Row],[Interaction Type]]</f>
        <v>Return / Replace / Scrap</v>
      </c>
      <c r="AV43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2" s="27" t="str" cm="1">
        <f t="array" ref="AW432">IF(NOT(ISERROR(FIND("Reader",casesCPPM[[#This Row],[Series4]]))),"Reader",IF(SUMPRODUCT(--ISNUMBER(SEARCH({"card","credential","ibutton"},casesCPPM[[#This Row],[Series4]])))&gt;0,"Card","Unknown"))</f>
        <v>Unknown</v>
      </c>
    </row>
    <row r="433" spans="1:49" hidden="1" x14ac:dyDescent="0.25">
      <c r="A433" s="26">
        <v>46079.051203703697</v>
      </c>
      <c r="B433" s="27" t="s">
        <v>5267</v>
      </c>
      <c r="C433" s="27" t="s">
        <v>87</v>
      </c>
      <c r="D433" s="27" t="s">
        <v>88</v>
      </c>
      <c r="E433" s="27" t="s">
        <v>89</v>
      </c>
      <c r="F433" s="27"/>
      <c r="G433" s="27" t="s">
        <v>90</v>
      </c>
      <c r="H433" s="27" t="s">
        <v>17</v>
      </c>
      <c r="I433" s="27" t="s">
        <v>148</v>
      </c>
      <c r="J433" s="27" t="s">
        <v>161</v>
      </c>
      <c r="K433" s="27" t="s">
        <v>31</v>
      </c>
      <c r="L433" s="27" t="s">
        <v>5268</v>
      </c>
      <c r="M433" s="27" t="s">
        <v>5269</v>
      </c>
      <c r="N433" s="28" t="s">
        <v>5270</v>
      </c>
      <c r="O433" s="27"/>
      <c r="P433" s="27"/>
      <c r="Q433" s="28"/>
      <c r="R433" s="27" t="s">
        <v>17</v>
      </c>
      <c r="S433" s="27" t="s">
        <v>148</v>
      </c>
      <c r="T433" s="27" t="s">
        <v>161</v>
      </c>
      <c r="U433" s="27" t="s">
        <v>31</v>
      </c>
      <c r="V433" s="27">
        <v>10</v>
      </c>
      <c r="W433" s="27" t="s">
        <v>98</v>
      </c>
      <c r="X433" s="27" t="s">
        <v>317</v>
      </c>
      <c r="Y433" s="27"/>
      <c r="Z433" s="27" t="s">
        <v>101</v>
      </c>
      <c r="AA433" s="27"/>
      <c r="AB433" s="27" t="s">
        <v>5271</v>
      </c>
      <c r="AC433" s="28" t="s">
        <v>3612</v>
      </c>
      <c r="AD433" s="27"/>
      <c r="AE433" s="37"/>
      <c r="AF433" s="37"/>
      <c r="AG433" s="37">
        <v>45981</v>
      </c>
      <c r="AH433" s="27"/>
      <c r="AI433" s="27" t="s">
        <v>178</v>
      </c>
      <c r="AJ433" s="27" t="s">
        <v>134</v>
      </c>
      <c r="AK433" s="27" t="s">
        <v>5272</v>
      </c>
      <c r="AL433" s="27" t="s">
        <v>5272</v>
      </c>
      <c r="AM433" s="27" t="s">
        <v>108</v>
      </c>
      <c r="AN433" s="37">
        <f>MIN(casesCPPM[[#This Row],[Manufacture Date]:[Installation Date]])</f>
        <v>45981</v>
      </c>
      <c r="AO433" s="27">
        <f>IF(AND((casesCPPM[[#This Row],[Created On]]-casesCPPM[[#This Row],[Oldest Date]])&gt;90,casesCPPM[[#This Row],[Oldest Date]]&lt;&gt;""),0,casesCPPM[[#This Row],[Quantity]])</f>
        <v>0</v>
      </c>
      <c r="AP433" s="27" t="str">
        <f>IF(casesCPPM[[#This Row],[Brand]]="","",IF(casesCPPM[[#This Row],[Brand]]&lt;&gt;"Falcon",casesCPPM[[#This Row],[Brand]],IF(casesCPPM[[#This Row],[Category]]&lt;&gt;"Dctl",casesCPPM[[#This Row],[Brand]]&amp;" - "&amp;casesCPPM[[#This Row],[Category]],casesCPPM[[#This Row],[Brand]]&amp;" - Closer")))</f>
        <v>Schlage Commercial</v>
      </c>
      <c r="AQ43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3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43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3" s="27" t="str">
        <f>TEXT(casesCPPM[[#This Row],[Created On]],"yyyy / mm")</f>
        <v>2026 / 02</v>
      </c>
      <c r="AU433" s="27" t="str">
        <f>casesCPPM[[#This Row],[Interaction Type]]</f>
        <v>Return / Replace / Scrap</v>
      </c>
      <c r="AV43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3" s="27" t="str" cm="1">
        <f t="array" ref="AW433">IF(NOT(ISERROR(FIND("Reader",casesCPPM[[#This Row],[Series4]]))),"Reader",IF(SUMPRODUCT(--ISNUMBER(SEARCH({"card","credential","ibutton"},casesCPPM[[#This Row],[Series4]])))&gt;0,"Card","Unknown"))</f>
        <v>Unknown</v>
      </c>
    </row>
    <row r="434" spans="1:49" hidden="1" x14ac:dyDescent="0.25">
      <c r="A434" s="26">
        <v>46079.486006944397</v>
      </c>
      <c r="B434" s="27" t="s">
        <v>5285</v>
      </c>
      <c r="C434" s="27" t="s">
        <v>87</v>
      </c>
      <c r="D434" s="27" t="s">
        <v>88</v>
      </c>
      <c r="E434" s="27" t="s">
        <v>89</v>
      </c>
      <c r="F434" s="27"/>
      <c r="G434" s="27" t="s">
        <v>90</v>
      </c>
      <c r="H434" s="27" t="s">
        <v>18</v>
      </c>
      <c r="I434" s="27" t="s">
        <v>460</v>
      </c>
      <c r="J434" s="27" t="s">
        <v>490</v>
      </c>
      <c r="K434" s="27" t="s">
        <v>32</v>
      </c>
      <c r="L434" s="27" t="s">
        <v>5286</v>
      </c>
      <c r="M434" s="27" t="s">
        <v>1191</v>
      </c>
      <c r="N434" s="28" t="s">
        <v>5287</v>
      </c>
      <c r="O434" s="27" t="s">
        <v>5288</v>
      </c>
      <c r="P434" s="27" t="s">
        <v>5289</v>
      </c>
      <c r="Q434" s="28">
        <v>4</v>
      </c>
      <c r="R434" s="27" t="s">
        <v>18</v>
      </c>
      <c r="S434" s="27" t="s">
        <v>460</v>
      </c>
      <c r="T434" s="27" t="s">
        <v>490</v>
      </c>
      <c r="U434" s="27" t="s">
        <v>32</v>
      </c>
      <c r="V434" s="27">
        <v>1</v>
      </c>
      <c r="W434" s="27" t="s">
        <v>266</v>
      </c>
      <c r="X434" s="27" t="s">
        <v>279</v>
      </c>
      <c r="Y434" s="27" t="s">
        <v>5290</v>
      </c>
      <c r="Z434" s="27" t="s">
        <v>101</v>
      </c>
      <c r="AA434" s="27"/>
      <c r="AB434" s="27" t="s">
        <v>5291</v>
      </c>
      <c r="AC434" s="28"/>
      <c r="AD434" s="27"/>
      <c r="AE434" s="37"/>
      <c r="AF434" s="37">
        <v>45578.833333333299</v>
      </c>
      <c r="AG434" s="37"/>
      <c r="AH434" s="27"/>
      <c r="AI434" s="27" t="s">
        <v>204</v>
      </c>
      <c r="AJ434" s="27" t="s">
        <v>134</v>
      </c>
      <c r="AK434" s="27" t="s">
        <v>776</v>
      </c>
      <c r="AL434" s="27" t="s">
        <v>146</v>
      </c>
      <c r="AM434" s="27" t="s">
        <v>108</v>
      </c>
      <c r="AN434" s="37">
        <f>MIN(casesCPPM[[#This Row],[Manufacture Date]:[Installation Date]])</f>
        <v>45578.833333333299</v>
      </c>
      <c r="AO434" s="27">
        <f>IF(AND((casesCPPM[[#This Row],[Created On]]-casesCPPM[[#This Row],[Oldest Date]])&gt;90,casesCPPM[[#This Row],[Oldest Date]]&lt;&gt;""),0,casesCPPM[[#This Row],[Quantity]])</f>
        <v>0</v>
      </c>
      <c r="AP434" s="27" t="str">
        <f>IF(casesCPPM[[#This Row],[Brand]]="","",IF(casesCPPM[[#This Row],[Brand]]&lt;&gt;"Falcon",casesCPPM[[#This Row],[Brand]],IF(casesCPPM[[#This Row],[Category]]&lt;&gt;"Dctl",casesCPPM[[#This Row],[Brand]]&amp;" - "&amp;casesCPPM[[#This Row],[Category]],casesCPPM[[#This Row],[Brand]]&amp;" - Closer")))</f>
        <v>Schlage Electronic Locks</v>
      </c>
      <c r="AQ43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3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3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Will not Commission</v>
      </c>
      <c r="AT434" s="27" t="str">
        <f>TEXT(casesCPPM[[#This Row],[Created On]],"yyyy / mm")</f>
        <v>2026 / 02</v>
      </c>
      <c r="AU434" s="27" t="str">
        <f>casesCPPM[[#This Row],[Interaction Type]]</f>
        <v>Return / Replace / Scrap</v>
      </c>
      <c r="AV43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4" s="27" t="str" cm="1">
        <f t="array" ref="AW434">IF(NOT(ISERROR(FIND("Reader",casesCPPM[[#This Row],[Series4]]))),"Reader",IF(SUMPRODUCT(--ISNUMBER(SEARCH({"card","credential","ibutton"},casesCPPM[[#This Row],[Series4]])))&gt;0,"Card","Unknown"))</f>
        <v>Unknown</v>
      </c>
    </row>
    <row r="435" spans="1:49" hidden="1" x14ac:dyDescent="0.25">
      <c r="A435" s="26">
        <v>46079.554525462998</v>
      </c>
      <c r="B435" s="27" t="s">
        <v>5292</v>
      </c>
      <c r="C435" s="27" t="s">
        <v>87</v>
      </c>
      <c r="D435" s="27" t="s">
        <v>88</v>
      </c>
      <c r="E435" s="27" t="s">
        <v>89</v>
      </c>
      <c r="F435" s="27"/>
      <c r="G435" s="27" t="s">
        <v>90</v>
      </c>
      <c r="H435" s="27" t="s">
        <v>17</v>
      </c>
      <c r="I435" s="27" t="s">
        <v>148</v>
      </c>
      <c r="J435" s="27" t="s">
        <v>410</v>
      </c>
      <c r="K435" s="27" t="s">
        <v>35</v>
      </c>
      <c r="L435" s="27" t="s">
        <v>5293</v>
      </c>
      <c r="M435" s="27" t="s">
        <v>5294</v>
      </c>
      <c r="N435" s="28" t="s">
        <v>5295</v>
      </c>
      <c r="O435" s="27" t="s">
        <v>5296</v>
      </c>
      <c r="P435" s="27" t="s">
        <v>5297</v>
      </c>
      <c r="Q435" s="28"/>
      <c r="R435" s="27" t="s">
        <v>17</v>
      </c>
      <c r="S435" s="27" t="s">
        <v>148</v>
      </c>
      <c r="T435" s="27" t="s">
        <v>410</v>
      </c>
      <c r="U435" s="27" t="s">
        <v>35</v>
      </c>
      <c r="V435" s="27">
        <v>1</v>
      </c>
      <c r="W435" s="27" t="s">
        <v>98</v>
      </c>
      <c r="X435" s="27" t="s">
        <v>175</v>
      </c>
      <c r="Y435" s="27"/>
      <c r="Z435" s="27" t="s">
        <v>101</v>
      </c>
      <c r="AA435" s="27"/>
      <c r="AB435" s="27" t="s">
        <v>5298</v>
      </c>
      <c r="AC435" s="28" t="s">
        <v>5299</v>
      </c>
      <c r="AD435" s="27"/>
      <c r="AE435" s="37"/>
      <c r="AF435" s="37"/>
      <c r="AG435" s="37">
        <v>46079.083333333299</v>
      </c>
      <c r="AH435" s="27"/>
      <c r="AI435" s="27" t="s">
        <v>178</v>
      </c>
      <c r="AJ435" s="27" t="s">
        <v>134</v>
      </c>
      <c r="AK435" s="27" t="s">
        <v>538</v>
      </c>
      <c r="AL435" s="27" t="s">
        <v>578</v>
      </c>
      <c r="AM435" s="27" t="s">
        <v>108</v>
      </c>
      <c r="AN435" s="37">
        <f>MIN(casesCPPM[[#This Row],[Manufacture Date]:[Installation Date]])</f>
        <v>46079.083333333299</v>
      </c>
      <c r="AO435" s="27">
        <f>IF(AND((casesCPPM[[#This Row],[Created On]]-casesCPPM[[#This Row],[Oldest Date]])&gt;90,casesCPPM[[#This Row],[Oldest Date]]&lt;&gt;""),0,casesCPPM[[#This Row],[Quantity]])</f>
        <v>1</v>
      </c>
      <c r="AP435" s="27" t="str">
        <f>IF(casesCPPM[[#This Row],[Brand]]="","",IF(casesCPPM[[#This Row],[Brand]]&lt;&gt;"Falcon",casesCPPM[[#This Row],[Brand]],IF(casesCPPM[[#This Row],[Category]]&lt;&gt;"Dctl",casesCPPM[[#This Row],[Brand]]&amp;" - "&amp;casesCPPM[[#This Row],[Category]],casesCPPM[[#This Row],[Brand]]&amp;" - Closer")))</f>
        <v>Schlage Commercial</v>
      </c>
      <c r="AQ43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3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3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5" s="27" t="str">
        <f>TEXT(casesCPPM[[#This Row],[Created On]],"yyyy / mm")</f>
        <v>2026 / 02</v>
      </c>
      <c r="AU435" s="27" t="str">
        <f>casesCPPM[[#This Row],[Interaction Type]]</f>
        <v>Return / Replace / Scrap</v>
      </c>
      <c r="AV43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5" s="27" t="str" cm="1">
        <f t="array" ref="AW435">IF(NOT(ISERROR(FIND("Reader",casesCPPM[[#This Row],[Series4]]))),"Reader",IF(SUMPRODUCT(--ISNUMBER(SEARCH({"card","credential","ibutton"},casesCPPM[[#This Row],[Series4]])))&gt;0,"Card","Unknown"))</f>
        <v>Unknown</v>
      </c>
    </row>
    <row r="436" spans="1:49" hidden="1" x14ac:dyDescent="0.25">
      <c r="A436" s="26">
        <v>46079.576759259297</v>
      </c>
      <c r="B436" s="27" t="s">
        <v>5300</v>
      </c>
      <c r="C436" s="27" t="s">
        <v>87</v>
      </c>
      <c r="D436" s="27" t="s">
        <v>88</v>
      </c>
      <c r="E436" s="27" t="s">
        <v>110</v>
      </c>
      <c r="F436" s="27"/>
      <c r="G436" s="27"/>
      <c r="H436" s="27" t="s">
        <v>17</v>
      </c>
      <c r="I436" s="27" t="s">
        <v>148</v>
      </c>
      <c r="J436" s="27" t="s">
        <v>410</v>
      </c>
      <c r="K436" s="27" t="s">
        <v>31</v>
      </c>
      <c r="L436" s="27" t="s">
        <v>5301</v>
      </c>
      <c r="M436" s="27" t="s">
        <v>5302</v>
      </c>
      <c r="N436" s="28" t="s">
        <v>1351</v>
      </c>
      <c r="O436" s="27" t="s">
        <v>1352</v>
      </c>
      <c r="P436" s="27"/>
      <c r="Q436" s="28"/>
      <c r="R436" s="27" t="s">
        <v>17</v>
      </c>
      <c r="S436" s="27" t="s">
        <v>148</v>
      </c>
      <c r="T436" s="27" t="s">
        <v>410</v>
      </c>
      <c r="U436" s="27" t="s">
        <v>31</v>
      </c>
      <c r="V436" s="27">
        <v>7</v>
      </c>
      <c r="W436" s="27" t="s">
        <v>155</v>
      </c>
      <c r="X436" s="27" t="s">
        <v>156</v>
      </c>
      <c r="Y436" s="27"/>
      <c r="Z436" s="27" t="s">
        <v>101</v>
      </c>
      <c r="AA436" s="27"/>
      <c r="AB436" s="27" t="s">
        <v>5303</v>
      </c>
      <c r="AC436" s="28" t="s">
        <v>5299</v>
      </c>
      <c r="AD436" s="27"/>
      <c r="AE436" s="37"/>
      <c r="AF436" s="37">
        <v>45721.791666666701</v>
      </c>
      <c r="AG436" s="37"/>
      <c r="AH436" s="27"/>
      <c r="AI436" s="27" t="s">
        <v>104</v>
      </c>
      <c r="AJ436" s="27" t="s">
        <v>105</v>
      </c>
      <c r="AK436" s="27" t="s">
        <v>538</v>
      </c>
      <c r="AL436" s="27" t="s">
        <v>408</v>
      </c>
      <c r="AM436" s="27" t="s">
        <v>108</v>
      </c>
      <c r="AN436" s="37">
        <f>MIN(casesCPPM[[#This Row],[Manufacture Date]:[Installation Date]])</f>
        <v>45721.791666666701</v>
      </c>
      <c r="AO436" s="27">
        <f>IF(AND((casesCPPM[[#This Row],[Created On]]-casesCPPM[[#This Row],[Oldest Date]])&gt;90,casesCPPM[[#This Row],[Oldest Date]]&lt;&gt;""),0,casesCPPM[[#This Row],[Quantity]])</f>
        <v>0</v>
      </c>
      <c r="AP436" s="27" t="str">
        <f>IF(casesCPPM[[#This Row],[Brand]]="","",IF(casesCPPM[[#This Row],[Brand]]&lt;&gt;"Falcon",casesCPPM[[#This Row],[Brand]],IF(casesCPPM[[#This Row],[Category]]&lt;&gt;"Dctl",casesCPPM[[#This Row],[Brand]]&amp;" - "&amp;casesCPPM[[#This Row],[Category]],casesCPPM[[#This Row],[Brand]]&amp;" - Closer")))</f>
        <v>Schlage Commercial</v>
      </c>
      <c r="AQ43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3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3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6" s="27" t="str">
        <f>TEXT(casesCPPM[[#This Row],[Created On]],"yyyy / mm")</f>
        <v>2026 / 02</v>
      </c>
      <c r="AU436" s="27" t="str">
        <f>casesCPPM[[#This Row],[Interaction Type]]</f>
        <v>Return / Replace / Scrap</v>
      </c>
      <c r="AV43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6" s="27" t="str" cm="1">
        <f t="array" ref="AW436">IF(NOT(ISERROR(FIND("Reader",casesCPPM[[#This Row],[Series4]]))),"Reader",IF(SUMPRODUCT(--ISNUMBER(SEARCH({"card","credential","ibutton"},casesCPPM[[#This Row],[Series4]])))&gt;0,"Card","Unknown"))</f>
        <v>Unknown</v>
      </c>
    </row>
    <row r="437" spans="1:49" hidden="1" x14ac:dyDescent="0.25">
      <c r="A437" s="26">
        <v>46079.783692129597</v>
      </c>
      <c r="B437" s="27" t="s">
        <v>5304</v>
      </c>
      <c r="C437" s="27" t="s">
        <v>87</v>
      </c>
      <c r="D437" s="27" t="s">
        <v>88</v>
      </c>
      <c r="E437" s="27" t="s">
        <v>285</v>
      </c>
      <c r="F437" s="27"/>
      <c r="G437" s="27"/>
      <c r="H437" s="27" t="s">
        <v>14</v>
      </c>
      <c r="I437" s="27" t="s">
        <v>182</v>
      </c>
      <c r="J437" s="27" t="s">
        <v>5305</v>
      </c>
      <c r="K437" s="27" t="s">
        <v>34</v>
      </c>
      <c r="L437" s="27" t="s">
        <v>5306</v>
      </c>
      <c r="M437" s="27" t="s">
        <v>772</v>
      </c>
      <c r="N437" s="28" t="s">
        <v>5307</v>
      </c>
      <c r="O437" s="27" t="s">
        <v>5308</v>
      </c>
      <c r="P437" s="27" t="s">
        <v>5307</v>
      </c>
      <c r="Q437" s="28"/>
      <c r="R437" s="27" t="s">
        <v>14</v>
      </c>
      <c r="S437" s="27" t="s">
        <v>182</v>
      </c>
      <c r="T437" s="27" t="s">
        <v>5305</v>
      </c>
      <c r="U437" s="27" t="s">
        <v>34</v>
      </c>
      <c r="V437" s="27">
        <v>1</v>
      </c>
      <c r="W437" s="27" t="s">
        <v>294</v>
      </c>
      <c r="X437" s="27" t="s">
        <v>295</v>
      </c>
      <c r="Y437" s="27"/>
      <c r="Z437" s="27" t="s">
        <v>296</v>
      </c>
      <c r="AA437" s="27"/>
      <c r="AB437" s="27" t="s">
        <v>5309</v>
      </c>
      <c r="AC437" s="28" t="s">
        <v>761</v>
      </c>
      <c r="AD437" s="27"/>
      <c r="AE437" s="37"/>
      <c r="AF437" s="37">
        <v>46070.791666666701</v>
      </c>
      <c r="AG437" s="37"/>
      <c r="AH437" s="27"/>
      <c r="AI437" s="27" t="s">
        <v>104</v>
      </c>
      <c r="AJ437" s="27" t="s">
        <v>105</v>
      </c>
      <c r="AK437" s="27" t="s">
        <v>192</v>
      </c>
      <c r="AL437" s="27" t="s">
        <v>192</v>
      </c>
      <c r="AM437" s="27" t="s">
        <v>108</v>
      </c>
      <c r="AN437" s="37">
        <f>MIN(casesCPPM[[#This Row],[Manufacture Date]:[Installation Date]])</f>
        <v>46070.791666666701</v>
      </c>
      <c r="AO437" s="27">
        <f>IF(AND((casesCPPM[[#This Row],[Created On]]-casesCPPM[[#This Row],[Oldest Date]])&gt;90,casesCPPM[[#This Row],[Oldest Date]]&lt;&gt;""),0,casesCPPM[[#This Row],[Quantity]])</f>
        <v>1</v>
      </c>
      <c r="AP437" s="27" t="str">
        <f>IF(casesCPPM[[#This Row],[Brand]]="","",IF(casesCPPM[[#This Row],[Brand]]&lt;&gt;"Falcon",casesCPPM[[#This Row],[Brand]],IF(casesCPPM[[#This Row],[Category]]&lt;&gt;"Dctl",casesCPPM[[#This Row],[Brand]]&amp;" - "&amp;casesCPPM[[#This Row],[Category]],casesCPPM[[#This Row],[Brand]]&amp;" - Closer")))</f>
        <v>Lcn</v>
      </c>
      <c r="AQ43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43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43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7" s="27" t="str">
        <f>TEXT(casesCPPM[[#This Row],[Created On]],"yyyy / mm")</f>
        <v>2026 / 02</v>
      </c>
      <c r="AU437" s="27" t="str">
        <f>casesCPPM[[#This Row],[Interaction Type]]</f>
        <v>Return / Replace / Scrap</v>
      </c>
      <c r="AV43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7" s="27" t="str" cm="1">
        <f t="array" ref="AW437">IF(NOT(ISERROR(FIND("Reader",casesCPPM[[#This Row],[Series4]]))),"Reader",IF(SUMPRODUCT(--ISNUMBER(SEARCH({"card","credential","ibutton"},casesCPPM[[#This Row],[Series4]])))&gt;0,"Card","Unknown"))</f>
        <v>Unknown</v>
      </c>
    </row>
    <row r="438" spans="1:49" hidden="1" x14ac:dyDescent="0.25">
      <c r="A438" s="26">
        <v>46079.951157407399</v>
      </c>
      <c r="B438" s="27" t="s">
        <v>5310</v>
      </c>
      <c r="C438" s="27" t="s">
        <v>87</v>
      </c>
      <c r="D438" s="27" t="s">
        <v>88</v>
      </c>
      <c r="E438" s="27" t="s">
        <v>110</v>
      </c>
      <c r="F438" s="27"/>
      <c r="G438" s="27"/>
      <c r="H438" s="27" t="s">
        <v>14</v>
      </c>
      <c r="I438" s="27" t="s">
        <v>182</v>
      </c>
      <c r="J438" s="27" t="s">
        <v>1402</v>
      </c>
      <c r="K438" s="27" t="s">
        <v>34</v>
      </c>
      <c r="L438" s="27" t="s">
        <v>5311</v>
      </c>
      <c r="M438" s="27" t="s">
        <v>1495</v>
      </c>
      <c r="N438" s="28" t="s">
        <v>5312</v>
      </c>
      <c r="O438" s="27" t="s">
        <v>5313</v>
      </c>
      <c r="P438" s="27" t="s">
        <v>5312</v>
      </c>
      <c r="Q438" s="28">
        <v>1</v>
      </c>
      <c r="R438" s="27" t="s">
        <v>14</v>
      </c>
      <c r="S438" s="27" t="s">
        <v>182</v>
      </c>
      <c r="T438" s="27" t="s">
        <v>1402</v>
      </c>
      <c r="U438" s="27" t="s">
        <v>34</v>
      </c>
      <c r="V438" s="27">
        <v>10</v>
      </c>
      <c r="W438" s="27" t="s">
        <v>155</v>
      </c>
      <c r="X438" s="27" t="s">
        <v>156</v>
      </c>
      <c r="Y438" s="27"/>
      <c r="Z438" s="27" t="s">
        <v>101</v>
      </c>
      <c r="AA438" s="27"/>
      <c r="AB438" s="27" t="s">
        <v>5314</v>
      </c>
      <c r="AC438" s="28" t="s">
        <v>1515</v>
      </c>
      <c r="AD438" s="27"/>
      <c r="AE438" s="37"/>
      <c r="AF438" s="37">
        <v>46062</v>
      </c>
      <c r="AG438" s="37"/>
      <c r="AH438" s="27"/>
      <c r="AI438" s="27" t="s">
        <v>104</v>
      </c>
      <c r="AJ438" s="27" t="s">
        <v>134</v>
      </c>
      <c r="AK438" s="27" t="s">
        <v>192</v>
      </c>
      <c r="AL438" s="27" t="s">
        <v>192</v>
      </c>
      <c r="AM438" s="27" t="s">
        <v>108</v>
      </c>
      <c r="AN438" s="37">
        <f>MIN(casesCPPM[[#This Row],[Manufacture Date]:[Installation Date]])</f>
        <v>46062</v>
      </c>
      <c r="AO438" s="27">
        <f>IF(AND((casesCPPM[[#This Row],[Created On]]-casesCPPM[[#This Row],[Oldest Date]])&gt;90,casesCPPM[[#This Row],[Oldest Date]]&lt;&gt;""),0,casesCPPM[[#This Row],[Quantity]])</f>
        <v>10</v>
      </c>
      <c r="AP438" s="27" t="str">
        <f>IF(casesCPPM[[#This Row],[Brand]]="","",IF(casesCPPM[[#This Row],[Brand]]&lt;&gt;"Falcon",casesCPPM[[#This Row],[Brand]],IF(casesCPPM[[#This Row],[Category]]&lt;&gt;"Dctl",casesCPPM[[#This Row],[Brand]]&amp;" - "&amp;casesCPPM[[#This Row],[Category]],casesCPPM[[#This Row],[Brand]]&amp;" - Closer")))</f>
        <v>Lcn</v>
      </c>
      <c r="AQ43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3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3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8" s="27" t="str">
        <f>TEXT(casesCPPM[[#This Row],[Created On]],"yyyy / mm")</f>
        <v>2026 / 02</v>
      </c>
      <c r="AU438" s="27" t="str">
        <f>casesCPPM[[#This Row],[Interaction Type]]</f>
        <v>Return / Replace / Scrap</v>
      </c>
      <c r="AV43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8" s="27" t="str" cm="1">
        <f t="array" ref="AW438">IF(NOT(ISERROR(FIND("Reader",casesCPPM[[#This Row],[Series4]]))),"Reader",IF(SUMPRODUCT(--ISNUMBER(SEARCH({"card","credential","ibutton"},casesCPPM[[#This Row],[Series4]])))&gt;0,"Card","Unknown"))</f>
        <v>Unknown</v>
      </c>
    </row>
    <row r="439" spans="1:49" hidden="1" x14ac:dyDescent="0.25">
      <c r="A439" s="26">
        <v>46080.419016203698</v>
      </c>
      <c r="B439" s="27" t="s">
        <v>5323</v>
      </c>
      <c r="C439" s="27" t="s">
        <v>87</v>
      </c>
      <c r="D439" s="27" t="s">
        <v>88</v>
      </c>
      <c r="E439" s="27" t="s">
        <v>285</v>
      </c>
      <c r="F439" s="27"/>
      <c r="G439" s="27"/>
      <c r="H439" s="27" t="s">
        <v>23</v>
      </c>
      <c r="I439" s="27" t="s">
        <v>91</v>
      </c>
      <c r="J439" s="27" t="s">
        <v>251</v>
      </c>
      <c r="K439" s="27" t="s">
        <v>33</v>
      </c>
      <c r="L439" s="27" t="s">
        <v>5324</v>
      </c>
      <c r="M439" s="27" t="s">
        <v>872</v>
      </c>
      <c r="N439" s="28" t="s">
        <v>5325</v>
      </c>
      <c r="O439" s="27" t="s">
        <v>5326</v>
      </c>
      <c r="P439" s="27" t="s">
        <v>5327</v>
      </c>
      <c r="Q439" s="28">
        <v>3</v>
      </c>
      <c r="R439" s="27" t="s">
        <v>23</v>
      </c>
      <c r="S439" s="27" t="s">
        <v>91</v>
      </c>
      <c r="T439" s="27" t="s">
        <v>251</v>
      </c>
      <c r="U439" s="27" t="s">
        <v>33</v>
      </c>
      <c r="V439" s="27">
        <v>3</v>
      </c>
      <c r="W439" s="27" t="s">
        <v>300</v>
      </c>
      <c r="X439" s="27" t="s">
        <v>301</v>
      </c>
      <c r="Y439" s="27"/>
      <c r="Z439" s="27" t="s">
        <v>296</v>
      </c>
      <c r="AA439" s="27"/>
      <c r="AB439" s="27" t="s">
        <v>5328</v>
      </c>
      <c r="AC439" s="28"/>
      <c r="AD439" s="27"/>
      <c r="AE439" s="37"/>
      <c r="AF439" s="37">
        <v>46051</v>
      </c>
      <c r="AG439" s="37"/>
      <c r="AH439" s="27"/>
      <c r="AI439" s="27" t="s">
        <v>104</v>
      </c>
      <c r="AJ439" s="27" t="s">
        <v>105</v>
      </c>
      <c r="AK439" s="27" t="s">
        <v>877</v>
      </c>
      <c r="AL439" s="27" t="s">
        <v>877</v>
      </c>
      <c r="AM439" s="27" t="s">
        <v>108</v>
      </c>
      <c r="AN439" s="37">
        <f>MIN(casesCPPM[[#This Row],[Manufacture Date]:[Installation Date]])</f>
        <v>46051</v>
      </c>
      <c r="AO439" s="27">
        <f>IF(AND((casesCPPM[[#This Row],[Created On]]-casesCPPM[[#This Row],[Oldest Date]])&gt;90,casesCPPM[[#This Row],[Oldest Date]]&lt;&gt;""),0,casesCPPM[[#This Row],[Quantity]])</f>
        <v>3</v>
      </c>
      <c r="AP439" s="27" t="str">
        <f>IF(casesCPPM[[#This Row],[Brand]]="","",IF(casesCPPM[[#This Row],[Brand]]&lt;&gt;"Falcon",casesCPPM[[#This Row],[Brand]],IF(casesCPPM[[#This Row],[Category]]&lt;&gt;"Dctl",casesCPPM[[#This Row],[Brand]]&amp;" - "&amp;casesCPPM[[#This Row],[Category]],casesCPPM[[#This Row],[Brand]]&amp;" - Closer")))</f>
        <v>Von Duprin</v>
      </c>
      <c r="AQ43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43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43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9" s="27" t="str">
        <f>TEXT(casesCPPM[[#This Row],[Created On]],"yyyy / mm")</f>
        <v>2026 / 02</v>
      </c>
      <c r="AU439" s="27" t="str">
        <f>casesCPPM[[#This Row],[Interaction Type]]</f>
        <v>Return / Replace / Scrap</v>
      </c>
      <c r="AV43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9" s="27" t="str" cm="1">
        <f t="array" ref="AW439">IF(NOT(ISERROR(FIND("Reader",casesCPPM[[#This Row],[Series4]]))),"Reader",IF(SUMPRODUCT(--ISNUMBER(SEARCH({"card","credential","ibutton"},casesCPPM[[#This Row],[Series4]])))&gt;0,"Card","Unknown"))</f>
        <v>Unknown</v>
      </c>
    </row>
    <row r="440" spans="1:49" hidden="1" x14ac:dyDescent="0.25">
      <c r="A440" s="26">
        <v>46076.365381944401</v>
      </c>
      <c r="B440" s="27" t="s">
        <v>5340</v>
      </c>
      <c r="C440" s="27" t="s">
        <v>87</v>
      </c>
      <c r="D440" s="27" t="s">
        <v>88</v>
      </c>
      <c r="E440" s="27" t="s">
        <v>89</v>
      </c>
      <c r="F440" s="27"/>
      <c r="G440" s="27" t="s">
        <v>168</v>
      </c>
      <c r="H440" s="27" t="s">
        <v>17</v>
      </c>
      <c r="I440" s="27" t="s">
        <v>148</v>
      </c>
      <c r="J440" s="27" t="s">
        <v>149</v>
      </c>
      <c r="K440" s="27" t="s">
        <v>31</v>
      </c>
      <c r="L440" s="27" t="s">
        <v>5341</v>
      </c>
      <c r="M440" s="27" t="s">
        <v>5342</v>
      </c>
      <c r="N440" s="28" t="s">
        <v>5343</v>
      </c>
      <c r="O440" s="27"/>
      <c r="P440" s="27"/>
      <c r="Q440" s="28"/>
      <c r="R440" s="27" t="s">
        <v>17</v>
      </c>
      <c r="S440" s="27" t="s">
        <v>148</v>
      </c>
      <c r="T440" s="27" t="s">
        <v>149</v>
      </c>
      <c r="U440" s="27" t="s">
        <v>31</v>
      </c>
      <c r="V440" s="27">
        <v>27</v>
      </c>
      <c r="W440" s="27" t="s">
        <v>98</v>
      </c>
      <c r="X440" s="27" t="s">
        <v>317</v>
      </c>
      <c r="Y440" s="27"/>
      <c r="Z440" s="27" t="s">
        <v>101</v>
      </c>
      <c r="AA440" s="27"/>
      <c r="AB440" s="27"/>
      <c r="AC440" s="28" t="s">
        <v>4418</v>
      </c>
      <c r="AD440" s="27"/>
      <c r="AE440" s="37"/>
      <c r="AF440" s="37"/>
      <c r="AG440" s="37">
        <v>45910.125</v>
      </c>
      <c r="AH440" s="27"/>
      <c r="AI440" s="27" t="s">
        <v>104</v>
      </c>
      <c r="AJ440" s="27" t="s">
        <v>134</v>
      </c>
      <c r="AK440" s="27" t="s">
        <v>5344</v>
      </c>
      <c r="AL440" s="27" t="s">
        <v>5344</v>
      </c>
      <c r="AM440" s="27" t="s">
        <v>108</v>
      </c>
      <c r="AN440" s="37">
        <f>MIN(casesCPPM[[#This Row],[Manufacture Date]:[Installation Date]])</f>
        <v>45910.125</v>
      </c>
      <c r="AO440" s="27">
        <f>IF(AND((casesCPPM[[#This Row],[Created On]]-casesCPPM[[#This Row],[Oldest Date]])&gt;90,casesCPPM[[#This Row],[Oldest Date]]&lt;&gt;""),0,casesCPPM[[#This Row],[Quantity]])</f>
        <v>0</v>
      </c>
      <c r="AP440" s="27" t="str">
        <f>IF(casesCPPM[[#This Row],[Brand]]="","",IF(casesCPPM[[#This Row],[Brand]]&lt;&gt;"Falcon",casesCPPM[[#This Row],[Brand]],IF(casesCPPM[[#This Row],[Category]]&lt;&gt;"Dctl",casesCPPM[[#This Row],[Brand]]&amp;" - "&amp;casesCPPM[[#This Row],[Category]],casesCPPM[[#This Row],[Brand]]&amp;" - Closer")))</f>
        <v>Schlage Commercial</v>
      </c>
      <c r="AQ44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4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44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0" s="27" t="str">
        <f>TEXT(casesCPPM[[#This Row],[Created On]],"yyyy / mm")</f>
        <v>2026 / 02</v>
      </c>
      <c r="AU440" s="27" t="str">
        <f>casesCPPM[[#This Row],[Interaction Type]]</f>
        <v>Return / Replace / Scrap</v>
      </c>
      <c r="AV44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0" s="27" t="str" cm="1">
        <f t="array" ref="AW440">IF(NOT(ISERROR(FIND("Reader",casesCPPM[[#This Row],[Series4]]))),"Reader",IF(SUMPRODUCT(--ISNUMBER(SEARCH({"card","credential","ibutton"},casesCPPM[[#This Row],[Series4]])))&gt;0,"Card","Unknown"))</f>
        <v>Unknown</v>
      </c>
    </row>
    <row r="441" spans="1:49" hidden="1" x14ac:dyDescent="0.25">
      <c r="A441" s="26">
        <v>46076.438564814802</v>
      </c>
      <c r="B441" s="27" t="s">
        <v>5353</v>
      </c>
      <c r="C441" s="27" t="s">
        <v>87</v>
      </c>
      <c r="D441" s="27" t="s">
        <v>88</v>
      </c>
      <c r="E441" s="27" t="s">
        <v>89</v>
      </c>
      <c r="F441" s="27"/>
      <c r="G441" s="27" t="s">
        <v>90</v>
      </c>
      <c r="H441" s="27" t="s">
        <v>17</v>
      </c>
      <c r="I441" s="27" t="s">
        <v>148</v>
      </c>
      <c r="J441" s="27" t="s">
        <v>149</v>
      </c>
      <c r="K441" s="27" t="s">
        <v>35</v>
      </c>
      <c r="L441" s="27" t="s">
        <v>5354</v>
      </c>
      <c r="M441" s="27" t="s">
        <v>5355</v>
      </c>
      <c r="N441" s="28" t="s">
        <v>5356</v>
      </c>
      <c r="O441" s="27" t="s">
        <v>5357</v>
      </c>
      <c r="P441" s="27" t="s">
        <v>5358</v>
      </c>
      <c r="Q441" s="28"/>
      <c r="R441" s="27" t="s">
        <v>17</v>
      </c>
      <c r="S441" s="27" t="s">
        <v>148</v>
      </c>
      <c r="T441" s="27" t="s">
        <v>149</v>
      </c>
      <c r="U441" s="27" t="s">
        <v>35</v>
      </c>
      <c r="V441" s="27">
        <v>28</v>
      </c>
      <c r="W441" s="27" t="s">
        <v>98</v>
      </c>
      <c r="X441" s="27" t="s">
        <v>175</v>
      </c>
      <c r="Y441" s="27"/>
      <c r="Z441" s="27" t="s">
        <v>101</v>
      </c>
      <c r="AA441" s="27"/>
      <c r="AB441" s="27" t="s">
        <v>4417</v>
      </c>
      <c r="AC441" s="28" t="s">
        <v>4418</v>
      </c>
      <c r="AD441" s="27" t="s">
        <v>1930</v>
      </c>
      <c r="AE441" s="37"/>
      <c r="AF441" s="37">
        <v>46026.791666666701</v>
      </c>
      <c r="AG441" s="37"/>
      <c r="AH441" s="27"/>
      <c r="AI441" s="27" t="s">
        <v>104</v>
      </c>
      <c r="AJ441" s="27" t="s">
        <v>105</v>
      </c>
      <c r="AK441" s="27" t="s">
        <v>538</v>
      </c>
      <c r="AL441" s="27" t="s">
        <v>180</v>
      </c>
      <c r="AM441" s="27" t="s">
        <v>108</v>
      </c>
      <c r="AN441" s="37">
        <f>MIN(casesCPPM[[#This Row],[Manufacture Date]:[Installation Date]])</f>
        <v>46026.791666666701</v>
      </c>
      <c r="AO441" s="27">
        <f>IF(AND((casesCPPM[[#This Row],[Created On]]-casesCPPM[[#This Row],[Oldest Date]])&gt;90,casesCPPM[[#This Row],[Oldest Date]]&lt;&gt;""),0,casesCPPM[[#This Row],[Quantity]])</f>
        <v>28</v>
      </c>
      <c r="AP441" s="27" t="str">
        <f>IF(casesCPPM[[#This Row],[Brand]]="","",IF(casesCPPM[[#This Row],[Brand]]&lt;&gt;"Falcon",casesCPPM[[#This Row],[Brand]],IF(casesCPPM[[#This Row],[Category]]&lt;&gt;"Dctl",casesCPPM[[#This Row],[Brand]]&amp;" - "&amp;casesCPPM[[#This Row],[Category]],casesCPPM[[#This Row],[Brand]]&amp;" - Closer")))</f>
        <v>Schlage Commercial</v>
      </c>
      <c r="AQ44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4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4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1" s="27" t="str">
        <f>TEXT(casesCPPM[[#This Row],[Created On]],"yyyy / mm")</f>
        <v>2026 / 02</v>
      </c>
      <c r="AU441" s="27" t="str">
        <f>casesCPPM[[#This Row],[Interaction Type]]</f>
        <v>Return / Replace / Scrap</v>
      </c>
      <c r="AV44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1" s="27" t="str" cm="1">
        <f t="array" ref="AW441">IF(NOT(ISERROR(FIND("Reader",casesCPPM[[#This Row],[Series4]]))),"Reader",IF(SUMPRODUCT(--ISNUMBER(SEARCH({"card","credential","ibutton"},casesCPPM[[#This Row],[Series4]])))&gt;0,"Card","Unknown"))</f>
        <v>Unknown</v>
      </c>
    </row>
    <row r="442" spans="1:49" hidden="1" x14ac:dyDescent="0.25">
      <c r="A442" s="26">
        <v>46076.459791666697</v>
      </c>
      <c r="B442" s="27" t="s">
        <v>5359</v>
      </c>
      <c r="C442" s="27" t="s">
        <v>87</v>
      </c>
      <c r="D442" s="27" t="s">
        <v>88</v>
      </c>
      <c r="E442" s="27" t="s">
        <v>89</v>
      </c>
      <c r="F442" s="27"/>
      <c r="G442" s="27" t="s">
        <v>168</v>
      </c>
      <c r="H442" s="27" t="s">
        <v>17</v>
      </c>
      <c r="I442" s="27" t="s">
        <v>148</v>
      </c>
      <c r="J442" s="27" t="s">
        <v>800</v>
      </c>
      <c r="K442" s="27" t="s">
        <v>31</v>
      </c>
      <c r="L442" s="27" t="s">
        <v>5360</v>
      </c>
      <c r="M442" s="27" t="s">
        <v>5361</v>
      </c>
      <c r="N442" s="28" t="s">
        <v>5362</v>
      </c>
      <c r="O442" s="27" t="s">
        <v>5363</v>
      </c>
      <c r="P442" s="27"/>
      <c r="Q442" s="28"/>
      <c r="R442" s="27" t="s">
        <v>17</v>
      </c>
      <c r="S442" s="27" t="s">
        <v>148</v>
      </c>
      <c r="T442" s="27" t="s">
        <v>800</v>
      </c>
      <c r="U442" s="27" t="s">
        <v>31</v>
      </c>
      <c r="V442" s="27">
        <v>1</v>
      </c>
      <c r="W442" s="27" t="s">
        <v>98</v>
      </c>
      <c r="X442" s="27" t="s">
        <v>175</v>
      </c>
      <c r="Y442" s="27"/>
      <c r="Z442" s="27" t="s">
        <v>101</v>
      </c>
      <c r="AA442" s="27"/>
      <c r="AB442" s="27" t="s">
        <v>5364</v>
      </c>
      <c r="AC442" s="28" t="s">
        <v>5365</v>
      </c>
      <c r="AD442" s="27" t="s">
        <v>1930</v>
      </c>
      <c r="AE442" s="37"/>
      <c r="AF442" s="37"/>
      <c r="AG442" s="37">
        <v>46076.083333333299</v>
      </c>
      <c r="AH442" s="27"/>
      <c r="AI442" s="27" t="s">
        <v>178</v>
      </c>
      <c r="AJ442" s="27" t="s">
        <v>134</v>
      </c>
      <c r="AK442" s="27" t="s">
        <v>538</v>
      </c>
      <c r="AL442" s="27" t="s">
        <v>408</v>
      </c>
      <c r="AM442" s="27" t="s">
        <v>108</v>
      </c>
      <c r="AN442" s="37">
        <f>MIN(casesCPPM[[#This Row],[Manufacture Date]:[Installation Date]])</f>
        <v>46076.083333333299</v>
      </c>
      <c r="AO442" s="27">
        <f>IF(AND((casesCPPM[[#This Row],[Created On]]-casesCPPM[[#This Row],[Oldest Date]])&gt;90,casesCPPM[[#This Row],[Oldest Date]]&lt;&gt;""),0,casesCPPM[[#This Row],[Quantity]])</f>
        <v>1</v>
      </c>
      <c r="AP442" s="27" t="str">
        <f>IF(casesCPPM[[#This Row],[Brand]]="","",IF(casesCPPM[[#This Row],[Brand]]&lt;&gt;"Falcon",casesCPPM[[#This Row],[Brand]],IF(casesCPPM[[#This Row],[Category]]&lt;&gt;"Dctl",casesCPPM[[#This Row],[Brand]]&amp;" - "&amp;casesCPPM[[#This Row],[Category]],casesCPPM[[#This Row],[Brand]]&amp;" - Closer")))</f>
        <v>Schlage Commercial</v>
      </c>
      <c r="AQ44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4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4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2" s="27" t="str">
        <f>TEXT(casesCPPM[[#This Row],[Created On]],"yyyy / mm")</f>
        <v>2026 / 02</v>
      </c>
      <c r="AU442" s="27" t="str">
        <f>casesCPPM[[#This Row],[Interaction Type]]</f>
        <v>Return / Replace / Scrap</v>
      </c>
      <c r="AV44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2" s="27" t="str" cm="1">
        <f t="array" ref="AW442">IF(NOT(ISERROR(FIND("Reader",casesCPPM[[#This Row],[Series4]]))),"Reader",IF(SUMPRODUCT(--ISNUMBER(SEARCH({"card","credential","ibutton"},casesCPPM[[#This Row],[Series4]])))&gt;0,"Card","Unknown"))</f>
        <v>Unknown</v>
      </c>
    </row>
    <row r="443" spans="1:49" hidden="1" x14ac:dyDescent="0.25">
      <c r="A443" s="26">
        <v>46076.592303240701</v>
      </c>
      <c r="B443" s="27" t="s">
        <v>5374</v>
      </c>
      <c r="C443" s="27" t="s">
        <v>87</v>
      </c>
      <c r="D443" s="27" t="s">
        <v>88</v>
      </c>
      <c r="E443" s="27" t="s">
        <v>89</v>
      </c>
      <c r="F443" s="27"/>
      <c r="G443" s="27" t="s">
        <v>168</v>
      </c>
      <c r="H443" s="27" t="s">
        <v>18</v>
      </c>
      <c r="I443" s="27" t="s">
        <v>460</v>
      </c>
      <c r="J443" s="27" t="s">
        <v>506</v>
      </c>
      <c r="K443" s="27" t="s">
        <v>35</v>
      </c>
      <c r="L443" s="27" t="s">
        <v>5375</v>
      </c>
      <c r="M443" s="27" t="s">
        <v>5376</v>
      </c>
      <c r="N443" s="28" t="s">
        <v>276</v>
      </c>
      <c r="O443" s="27" t="s">
        <v>5377</v>
      </c>
      <c r="P443" s="27"/>
      <c r="Q443" s="28"/>
      <c r="R443" s="27" t="s">
        <v>18</v>
      </c>
      <c r="S443" s="27" t="s">
        <v>460</v>
      </c>
      <c r="T443" s="27" t="s">
        <v>506</v>
      </c>
      <c r="U443" s="27" t="s">
        <v>35</v>
      </c>
      <c r="V443" s="27">
        <v>2</v>
      </c>
      <c r="W443" s="27" t="s">
        <v>266</v>
      </c>
      <c r="X443" s="27" t="s">
        <v>510</v>
      </c>
      <c r="Y443" s="27"/>
      <c r="Z443" s="27" t="s">
        <v>101</v>
      </c>
      <c r="AA443" s="27"/>
      <c r="AB443" s="27" t="s">
        <v>687</v>
      </c>
      <c r="AC443" s="28" t="s">
        <v>511</v>
      </c>
      <c r="AD443" s="27"/>
      <c r="AE443" s="37"/>
      <c r="AF443" s="37"/>
      <c r="AG443" s="37">
        <v>46076.083333333299</v>
      </c>
      <c r="AH443" s="27"/>
      <c r="AI443" s="27" t="s">
        <v>104</v>
      </c>
      <c r="AJ443" s="27" t="s">
        <v>105</v>
      </c>
      <c r="AK443" s="27" t="s">
        <v>1572</v>
      </c>
      <c r="AL443" s="27" t="s">
        <v>146</v>
      </c>
      <c r="AM443" s="27" t="s">
        <v>108</v>
      </c>
      <c r="AN443" s="37">
        <f>MIN(casesCPPM[[#This Row],[Manufacture Date]:[Installation Date]])</f>
        <v>46076.083333333299</v>
      </c>
      <c r="AO443" s="27">
        <f>IF(AND((casesCPPM[[#This Row],[Created On]]-casesCPPM[[#This Row],[Oldest Date]])&gt;90,casesCPPM[[#This Row],[Oldest Date]]&lt;&gt;""),0,casesCPPM[[#This Row],[Quantity]])</f>
        <v>2</v>
      </c>
      <c r="AP443" s="27" t="str">
        <f>IF(casesCPPM[[#This Row],[Brand]]="","",IF(casesCPPM[[#This Row],[Brand]]&lt;&gt;"Falcon",casesCPPM[[#This Row],[Brand]],IF(casesCPPM[[#This Row],[Category]]&lt;&gt;"Dctl",casesCPPM[[#This Row],[Brand]]&amp;" - "&amp;casesCPPM[[#This Row],[Category]],casesCPPM[[#This Row],[Brand]]&amp;" - Closer")))</f>
        <v>Schlage Electronic Locks</v>
      </c>
      <c r="AQ44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4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4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3" s="27" t="str">
        <f>TEXT(casesCPPM[[#This Row],[Created On]],"yyyy / mm")</f>
        <v>2026 / 02</v>
      </c>
      <c r="AU443" s="27" t="str">
        <f>casesCPPM[[#This Row],[Interaction Type]]</f>
        <v>Return / Replace / Scrap</v>
      </c>
      <c r="AV44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3" s="27" t="str" cm="1">
        <f t="array" ref="AW443">IF(NOT(ISERROR(FIND("Reader",casesCPPM[[#This Row],[Series4]]))),"Reader",IF(SUMPRODUCT(--ISNUMBER(SEARCH({"card","credential","ibutton"},casesCPPM[[#This Row],[Series4]])))&gt;0,"Card","Unknown"))</f>
        <v>Reader</v>
      </c>
    </row>
    <row r="444" spans="1:49" hidden="1" x14ac:dyDescent="0.25">
      <c r="A444" s="26">
        <v>46078.4124884259</v>
      </c>
      <c r="B444" s="27" t="s">
        <v>5397</v>
      </c>
      <c r="C444" s="27" t="s">
        <v>87</v>
      </c>
      <c r="D444" s="27" t="s">
        <v>88</v>
      </c>
      <c r="E444" s="27" t="s">
        <v>89</v>
      </c>
      <c r="F444" s="27"/>
      <c r="G444" s="27" t="s">
        <v>168</v>
      </c>
      <c r="H444" s="27" t="s">
        <v>14</v>
      </c>
      <c r="I444" s="27" t="s">
        <v>182</v>
      </c>
      <c r="J444" s="27" t="s">
        <v>1402</v>
      </c>
      <c r="K444" s="27" t="s">
        <v>34</v>
      </c>
      <c r="L444" s="27" t="s">
        <v>5398</v>
      </c>
      <c r="M444" s="27" t="s">
        <v>5032</v>
      </c>
      <c r="N444" s="28" t="s">
        <v>5399</v>
      </c>
      <c r="O444" s="27" t="s">
        <v>5400</v>
      </c>
      <c r="P444" s="27" t="s">
        <v>5399</v>
      </c>
      <c r="Q444" s="28">
        <v>4</v>
      </c>
      <c r="R444" s="27" t="s">
        <v>14</v>
      </c>
      <c r="S444" s="27" t="s">
        <v>182</v>
      </c>
      <c r="T444" s="27" t="s">
        <v>1402</v>
      </c>
      <c r="U444" s="27" t="s">
        <v>34</v>
      </c>
      <c r="V444" s="27">
        <v>1</v>
      </c>
      <c r="W444" s="27" t="s">
        <v>958</v>
      </c>
      <c r="X444" s="27" t="s">
        <v>1805</v>
      </c>
      <c r="Y444" s="27"/>
      <c r="Z444" s="27" t="s">
        <v>101</v>
      </c>
      <c r="AA444" s="27"/>
      <c r="AB444" s="27" t="s">
        <v>5401</v>
      </c>
      <c r="AC444" s="28" t="s">
        <v>190</v>
      </c>
      <c r="AD444" s="27"/>
      <c r="AE444" s="37"/>
      <c r="AF444" s="37">
        <v>45916.833333333299</v>
      </c>
      <c r="AG444" s="37"/>
      <c r="AH444" s="27"/>
      <c r="AI444" s="27" t="s">
        <v>178</v>
      </c>
      <c r="AJ444" s="27" t="s">
        <v>134</v>
      </c>
      <c r="AK444" s="27" t="s">
        <v>106</v>
      </c>
      <c r="AL444" s="27" t="s">
        <v>695</v>
      </c>
      <c r="AM444" s="27" t="s">
        <v>108</v>
      </c>
      <c r="AN444" s="37">
        <f>MIN(casesCPPM[[#This Row],[Manufacture Date]:[Installation Date]])</f>
        <v>45916.833333333299</v>
      </c>
      <c r="AO444" s="27">
        <f>IF(AND((casesCPPM[[#This Row],[Created On]]-casesCPPM[[#This Row],[Oldest Date]])&gt;90,casesCPPM[[#This Row],[Oldest Date]]&lt;&gt;""),0,casesCPPM[[#This Row],[Quantity]])</f>
        <v>0</v>
      </c>
      <c r="AP444" s="27" t="str">
        <f>IF(casesCPPM[[#This Row],[Brand]]="","",IF(casesCPPM[[#This Row],[Brand]]&lt;&gt;"Falcon",casesCPPM[[#This Row],[Brand]],IF(casesCPPM[[#This Row],[Category]]&lt;&gt;"Dctl",casesCPPM[[#This Row],[Brand]]&amp;" - "&amp;casesCPPM[[#This Row],[Category]],casesCPPM[[#This Row],[Brand]]&amp;" - Closer")))</f>
        <v>Lcn</v>
      </c>
      <c r="AQ44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44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44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4" s="27" t="str">
        <f>TEXT(casesCPPM[[#This Row],[Created On]],"yyyy / mm")</f>
        <v>2026 / 02</v>
      </c>
      <c r="AU444" s="27" t="str">
        <f>casesCPPM[[#This Row],[Interaction Type]]</f>
        <v>Return / Replace / Scrap</v>
      </c>
      <c r="AV44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4" s="27" t="str" cm="1">
        <f t="array" ref="AW444">IF(NOT(ISERROR(FIND("Reader",casesCPPM[[#This Row],[Series4]]))),"Reader",IF(SUMPRODUCT(--ISNUMBER(SEARCH({"card","credential","ibutton"},casesCPPM[[#This Row],[Series4]])))&gt;0,"Card","Unknown"))</f>
        <v>Unknown</v>
      </c>
    </row>
    <row r="445" spans="1:49" hidden="1" x14ac:dyDescent="0.25">
      <c r="A445" s="26">
        <v>46079.437557870398</v>
      </c>
      <c r="B445" s="27" t="s">
        <v>5408</v>
      </c>
      <c r="C445" s="27" t="s">
        <v>87</v>
      </c>
      <c r="D445" s="27" t="s">
        <v>88</v>
      </c>
      <c r="E445" s="27" t="s">
        <v>89</v>
      </c>
      <c r="F445" s="27"/>
      <c r="G445" s="27" t="s">
        <v>168</v>
      </c>
      <c r="H445" s="27" t="s">
        <v>18</v>
      </c>
      <c r="I445" s="27" t="s">
        <v>460</v>
      </c>
      <c r="J445" s="27" t="s">
        <v>737</v>
      </c>
      <c r="K445" s="27" t="s">
        <v>35</v>
      </c>
      <c r="L445" s="27" t="s">
        <v>5409</v>
      </c>
      <c r="M445" s="27" t="s">
        <v>739</v>
      </c>
      <c r="N445" s="28" t="s">
        <v>276</v>
      </c>
      <c r="O445" s="27" t="s">
        <v>5410</v>
      </c>
      <c r="P445" s="27"/>
      <c r="Q445" s="28"/>
      <c r="R445" s="27" t="s">
        <v>18</v>
      </c>
      <c r="S445" s="27" t="s">
        <v>460</v>
      </c>
      <c r="T445" s="27" t="s">
        <v>737</v>
      </c>
      <c r="U445" s="27" t="s">
        <v>35</v>
      </c>
      <c r="V445" s="27">
        <v>1</v>
      </c>
      <c r="W445" s="27" t="s">
        <v>266</v>
      </c>
      <c r="X445" s="27" t="s">
        <v>510</v>
      </c>
      <c r="Y445" s="27"/>
      <c r="Z445" s="27" t="s">
        <v>101</v>
      </c>
      <c r="AA445" s="27"/>
      <c r="AB445" s="27" t="s">
        <v>741</v>
      </c>
      <c r="AC445" s="28" t="s">
        <v>741</v>
      </c>
      <c r="AD445" s="27"/>
      <c r="AE445" s="37"/>
      <c r="AF445" s="37"/>
      <c r="AG445" s="37">
        <v>46079.083333333299</v>
      </c>
      <c r="AH445" s="27"/>
      <c r="AI445" s="27" t="s">
        <v>104</v>
      </c>
      <c r="AJ445" s="27" t="s">
        <v>105</v>
      </c>
      <c r="AK445" s="27" t="s">
        <v>1572</v>
      </c>
      <c r="AL445" s="27" t="s">
        <v>146</v>
      </c>
      <c r="AM445" s="27" t="s">
        <v>108</v>
      </c>
      <c r="AN445" s="37">
        <f>MIN(casesCPPM[[#This Row],[Manufacture Date]:[Installation Date]])</f>
        <v>46079.083333333299</v>
      </c>
      <c r="AO445" s="27">
        <f>IF(AND((casesCPPM[[#This Row],[Created On]]-casesCPPM[[#This Row],[Oldest Date]])&gt;90,casesCPPM[[#This Row],[Oldest Date]]&lt;&gt;""),0,casesCPPM[[#This Row],[Quantity]])</f>
        <v>1</v>
      </c>
      <c r="AP445" s="27" t="str">
        <f>IF(casesCPPM[[#This Row],[Brand]]="","",IF(casesCPPM[[#This Row],[Brand]]&lt;&gt;"Falcon",casesCPPM[[#This Row],[Brand]],IF(casesCPPM[[#This Row],[Category]]&lt;&gt;"Dctl",casesCPPM[[#This Row],[Brand]]&amp;" - "&amp;casesCPPM[[#This Row],[Category]],casesCPPM[[#This Row],[Brand]]&amp;" - Closer")))</f>
        <v>Schlage Electronic Locks</v>
      </c>
      <c r="AQ44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4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4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5" s="27" t="str">
        <f>TEXT(casesCPPM[[#This Row],[Created On]],"yyyy / mm")</f>
        <v>2026 / 02</v>
      </c>
      <c r="AU445" s="27" t="str">
        <f>casesCPPM[[#This Row],[Interaction Type]]</f>
        <v>Return / Replace / Scrap</v>
      </c>
      <c r="AV44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5" s="27" t="str" cm="1">
        <f t="array" ref="AW445">IF(NOT(ISERROR(FIND("Reader",casesCPPM[[#This Row],[Series4]]))),"Reader",IF(SUMPRODUCT(--ISNUMBER(SEARCH({"card","credential","ibutton"},casesCPPM[[#This Row],[Series4]])))&gt;0,"Card","Unknown"))</f>
        <v>Reader</v>
      </c>
    </row>
    <row r="446" spans="1:49" hidden="1" x14ac:dyDescent="0.25">
      <c r="A446" s="26">
        <v>46079.440231481502</v>
      </c>
      <c r="B446" s="27" t="s">
        <v>5411</v>
      </c>
      <c r="C446" s="27" t="s">
        <v>87</v>
      </c>
      <c r="D446" s="27" t="s">
        <v>88</v>
      </c>
      <c r="E446" s="27" t="s">
        <v>89</v>
      </c>
      <c r="F446" s="27"/>
      <c r="G446" s="27" t="s">
        <v>168</v>
      </c>
      <c r="H446" s="27" t="s">
        <v>18</v>
      </c>
      <c r="I446" s="27" t="s">
        <v>460</v>
      </c>
      <c r="J446" s="27" t="s">
        <v>737</v>
      </c>
      <c r="K446" s="27" t="s">
        <v>35</v>
      </c>
      <c r="L446" s="27" t="s">
        <v>5412</v>
      </c>
      <c r="M446" s="27" t="s">
        <v>739</v>
      </c>
      <c r="N446" s="28" t="s">
        <v>276</v>
      </c>
      <c r="O446" s="27" t="s">
        <v>5413</v>
      </c>
      <c r="P446" s="27"/>
      <c r="Q446" s="28"/>
      <c r="R446" s="27" t="s">
        <v>18</v>
      </c>
      <c r="S446" s="27" t="s">
        <v>460</v>
      </c>
      <c r="T446" s="27" t="s">
        <v>737</v>
      </c>
      <c r="U446" s="27" t="s">
        <v>35</v>
      </c>
      <c r="V446" s="27">
        <v>1</v>
      </c>
      <c r="W446" s="27" t="s">
        <v>266</v>
      </c>
      <c r="X446" s="27" t="s">
        <v>510</v>
      </c>
      <c r="Y446" s="27"/>
      <c r="Z446" s="27" t="s">
        <v>101</v>
      </c>
      <c r="AA446" s="27"/>
      <c r="AB446" s="27" t="s">
        <v>5414</v>
      </c>
      <c r="AC446" s="28" t="s">
        <v>741</v>
      </c>
      <c r="AD446" s="27"/>
      <c r="AE446" s="37"/>
      <c r="AF446" s="37"/>
      <c r="AG446" s="37">
        <v>46079.083333333299</v>
      </c>
      <c r="AH446" s="27"/>
      <c r="AI446" s="27" t="s">
        <v>104</v>
      </c>
      <c r="AJ446" s="27" t="s">
        <v>105</v>
      </c>
      <c r="AK446" s="27" t="s">
        <v>1572</v>
      </c>
      <c r="AL446" s="27" t="s">
        <v>146</v>
      </c>
      <c r="AM446" s="27" t="s">
        <v>108</v>
      </c>
      <c r="AN446" s="37">
        <f>MIN(casesCPPM[[#This Row],[Manufacture Date]:[Installation Date]])</f>
        <v>46079.083333333299</v>
      </c>
      <c r="AO446" s="27">
        <f>IF(AND((casesCPPM[[#This Row],[Created On]]-casesCPPM[[#This Row],[Oldest Date]])&gt;90,casesCPPM[[#This Row],[Oldest Date]]&lt;&gt;""),0,casesCPPM[[#This Row],[Quantity]])</f>
        <v>1</v>
      </c>
      <c r="AP446" s="27" t="str">
        <f>IF(casesCPPM[[#This Row],[Brand]]="","",IF(casesCPPM[[#This Row],[Brand]]&lt;&gt;"Falcon",casesCPPM[[#This Row],[Brand]],IF(casesCPPM[[#This Row],[Category]]&lt;&gt;"Dctl",casesCPPM[[#This Row],[Brand]]&amp;" - "&amp;casesCPPM[[#This Row],[Category]],casesCPPM[[#This Row],[Brand]]&amp;" - Closer")))</f>
        <v>Schlage Electronic Locks</v>
      </c>
      <c r="AQ44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4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4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6" s="27" t="str">
        <f>TEXT(casesCPPM[[#This Row],[Created On]],"yyyy / mm")</f>
        <v>2026 / 02</v>
      </c>
      <c r="AU446" s="27" t="str">
        <f>casesCPPM[[#This Row],[Interaction Type]]</f>
        <v>Return / Replace / Scrap</v>
      </c>
      <c r="AV44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6" s="27" t="str" cm="1">
        <f t="array" ref="AW446">IF(NOT(ISERROR(FIND("Reader",casesCPPM[[#This Row],[Series4]]))),"Reader",IF(SUMPRODUCT(--ISNUMBER(SEARCH({"card","credential","ibutton"},casesCPPM[[#This Row],[Series4]])))&gt;0,"Card","Unknown"))</f>
        <v>Reader</v>
      </c>
    </row>
    <row r="447" spans="1:49" hidden="1" x14ac:dyDescent="0.25">
      <c r="A447" s="26">
        <v>46080.4630555556</v>
      </c>
      <c r="B447" s="27" t="s">
        <v>5426</v>
      </c>
      <c r="C447" s="27" t="s">
        <v>87</v>
      </c>
      <c r="D447" s="27" t="s">
        <v>88</v>
      </c>
      <c r="E447" s="27" t="s">
        <v>89</v>
      </c>
      <c r="F447" s="27"/>
      <c r="G447" s="27" t="s">
        <v>168</v>
      </c>
      <c r="H447" s="27" t="s">
        <v>17</v>
      </c>
      <c r="I447" s="27" t="s">
        <v>148</v>
      </c>
      <c r="J447" s="27" t="s">
        <v>169</v>
      </c>
      <c r="K447" s="27" t="s">
        <v>35</v>
      </c>
      <c r="L447" s="27" t="s">
        <v>5427</v>
      </c>
      <c r="M447" s="27" t="s">
        <v>748</v>
      </c>
      <c r="N447" s="28" t="s">
        <v>5428</v>
      </c>
      <c r="O447" s="27" t="s">
        <v>5429</v>
      </c>
      <c r="P447" s="27" t="s">
        <v>5430</v>
      </c>
      <c r="Q447" s="28">
        <v>3</v>
      </c>
      <c r="R447" s="27" t="s">
        <v>17</v>
      </c>
      <c r="S447" s="27" t="s">
        <v>148</v>
      </c>
      <c r="T447" s="27" t="s">
        <v>169</v>
      </c>
      <c r="U447" s="27" t="s">
        <v>31</v>
      </c>
      <c r="V447" s="27">
        <v>1</v>
      </c>
      <c r="W447" s="27" t="s">
        <v>378</v>
      </c>
      <c r="X447" s="27" t="s">
        <v>379</v>
      </c>
      <c r="Y447" s="27"/>
      <c r="Z447" s="27" t="s">
        <v>285</v>
      </c>
      <c r="AA447" s="27"/>
      <c r="AB447" s="27" t="s">
        <v>5431</v>
      </c>
      <c r="AC447" s="28" t="s">
        <v>5432</v>
      </c>
      <c r="AD447" s="27"/>
      <c r="AE447" s="37"/>
      <c r="AF447" s="37">
        <v>45644.791666666701</v>
      </c>
      <c r="AG447" s="37"/>
      <c r="AH447" s="27"/>
      <c r="AI447" s="27" t="s">
        <v>104</v>
      </c>
      <c r="AJ447" s="27" t="s">
        <v>105</v>
      </c>
      <c r="AK447" s="27" t="s">
        <v>106</v>
      </c>
      <c r="AL447" s="27" t="s">
        <v>803</v>
      </c>
      <c r="AM447" s="27" t="s">
        <v>108</v>
      </c>
      <c r="AN447" s="37">
        <f>MIN(casesCPPM[[#This Row],[Manufacture Date]:[Installation Date]])</f>
        <v>45644.791666666701</v>
      </c>
      <c r="AO447" s="27">
        <f>IF(AND((casesCPPM[[#This Row],[Created On]]-casesCPPM[[#This Row],[Oldest Date]])&gt;90,casesCPPM[[#This Row],[Oldest Date]]&lt;&gt;""),0,casesCPPM[[#This Row],[Quantity]])</f>
        <v>0</v>
      </c>
      <c r="AP447" s="27" t="str">
        <f>IF(casesCPPM[[#This Row],[Brand]]="","",IF(casesCPPM[[#This Row],[Brand]]&lt;&gt;"Falcon",casesCPPM[[#This Row],[Brand]],IF(casesCPPM[[#This Row],[Category]]&lt;&gt;"Dctl",casesCPPM[[#This Row],[Brand]]&amp;" - "&amp;casesCPPM[[#This Row],[Category]],casesCPPM[[#This Row],[Brand]]&amp;" - Closer")))</f>
        <v>Schlage Commercial</v>
      </c>
      <c r="AQ44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44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44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7" s="27" t="str">
        <f>TEXT(casesCPPM[[#This Row],[Created On]],"yyyy / mm")</f>
        <v>2026 / 02</v>
      </c>
      <c r="AU447" s="27" t="str">
        <f>casesCPPM[[#This Row],[Interaction Type]]</f>
        <v>Return / Replace / Scrap</v>
      </c>
      <c r="AV44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7" s="27" t="str" cm="1">
        <f t="array" ref="AW447">IF(NOT(ISERROR(FIND("Reader",casesCPPM[[#This Row],[Series4]]))),"Reader",IF(SUMPRODUCT(--ISNUMBER(SEARCH({"card","credential","ibutton"},casesCPPM[[#This Row],[Series4]])))&gt;0,"Card","Unknown"))</f>
        <v>Unknown</v>
      </c>
    </row>
    <row r="448" spans="1:49" hidden="1" x14ac:dyDescent="0.25">
      <c r="A448" s="26">
        <v>46076.411099536999</v>
      </c>
      <c r="B448" s="27" t="s">
        <v>5445</v>
      </c>
      <c r="C448" s="27" t="s">
        <v>87</v>
      </c>
      <c r="D448" s="27" t="s">
        <v>88</v>
      </c>
      <c r="E448" s="27" t="s">
        <v>89</v>
      </c>
      <c r="F448" s="27"/>
      <c r="G448" s="27" t="s">
        <v>168</v>
      </c>
      <c r="H448" s="27" t="s">
        <v>17</v>
      </c>
      <c r="I448" s="27" t="s">
        <v>148</v>
      </c>
      <c r="J448" s="27" t="s">
        <v>149</v>
      </c>
      <c r="K448" s="27" t="s">
        <v>35</v>
      </c>
      <c r="L448" s="27" t="s">
        <v>5446</v>
      </c>
      <c r="M448" s="27" t="s">
        <v>1495</v>
      </c>
      <c r="N448" s="28" t="s">
        <v>5447</v>
      </c>
      <c r="O448" s="27" t="s">
        <v>5448</v>
      </c>
      <c r="P448" s="27" t="s">
        <v>5449</v>
      </c>
      <c r="Q448" s="28">
        <v>2</v>
      </c>
      <c r="R448" s="27" t="s">
        <v>17</v>
      </c>
      <c r="S448" s="27" t="s">
        <v>148</v>
      </c>
      <c r="T448" s="27" t="s">
        <v>149</v>
      </c>
      <c r="U448" s="27" t="s">
        <v>35</v>
      </c>
      <c r="V448" s="27">
        <v>1</v>
      </c>
      <c r="W448" s="27" t="s">
        <v>98</v>
      </c>
      <c r="X448" s="27" t="s">
        <v>317</v>
      </c>
      <c r="Y448" s="27"/>
      <c r="Z448" s="27" t="s">
        <v>101</v>
      </c>
      <c r="AA448" s="27"/>
      <c r="AB448" s="27" t="s">
        <v>5450</v>
      </c>
      <c r="AC448" s="28" t="s">
        <v>4418</v>
      </c>
      <c r="AD448" s="27"/>
      <c r="AE448" s="37"/>
      <c r="AF448" s="37">
        <v>46044.791666666701</v>
      </c>
      <c r="AG448" s="37"/>
      <c r="AH448" s="27"/>
      <c r="AI448" s="27" t="s">
        <v>104</v>
      </c>
      <c r="AJ448" s="27" t="s">
        <v>105</v>
      </c>
      <c r="AK448" s="27" t="s">
        <v>2226</v>
      </c>
      <c r="AL448" s="27" t="s">
        <v>578</v>
      </c>
      <c r="AM448" s="27" t="s">
        <v>108</v>
      </c>
      <c r="AN448" s="37">
        <f>MIN(casesCPPM[[#This Row],[Manufacture Date]:[Installation Date]])</f>
        <v>46044.791666666701</v>
      </c>
      <c r="AO448" s="27">
        <f>IF(AND((casesCPPM[[#This Row],[Created On]]-casesCPPM[[#This Row],[Oldest Date]])&gt;90,casesCPPM[[#This Row],[Oldest Date]]&lt;&gt;""),0,casesCPPM[[#This Row],[Quantity]])</f>
        <v>1</v>
      </c>
      <c r="AP448" s="27" t="str">
        <f>IF(casesCPPM[[#This Row],[Brand]]="","",IF(casesCPPM[[#This Row],[Brand]]&lt;&gt;"Falcon",casesCPPM[[#This Row],[Brand]],IF(casesCPPM[[#This Row],[Category]]&lt;&gt;"Dctl",casesCPPM[[#This Row],[Brand]]&amp;" - "&amp;casesCPPM[[#This Row],[Category]],casesCPPM[[#This Row],[Brand]]&amp;" - Closer")))</f>
        <v>Schlage Commercial</v>
      </c>
      <c r="AQ44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4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44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8" s="27" t="str">
        <f>TEXT(casesCPPM[[#This Row],[Created On]],"yyyy / mm")</f>
        <v>2026 / 02</v>
      </c>
      <c r="AU448" s="27" t="str">
        <f>casesCPPM[[#This Row],[Interaction Type]]</f>
        <v>Return / Replace / Scrap</v>
      </c>
      <c r="AV44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8" s="27" t="str" cm="1">
        <f t="array" ref="AW448">IF(NOT(ISERROR(FIND("Reader",casesCPPM[[#This Row],[Series4]]))),"Reader",IF(SUMPRODUCT(--ISNUMBER(SEARCH({"card","credential","ibutton"},casesCPPM[[#This Row],[Series4]])))&gt;0,"Card","Unknown"))</f>
        <v>Unknown</v>
      </c>
    </row>
    <row r="449" spans="1:49" hidden="1" x14ac:dyDescent="0.25">
      <c r="A449" s="26">
        <v>46076.496192129598</v>
      </c>
      <c r="B449" s="27" t="s">
        <v>5451</v>
      </c>
      <c r="C449" s="27" t="s">
        <v>87</v>
      </c>
      <c r="D449" s="27" t="s">
        <v>88</v>
      </c>
      <c r="E449" s="27" t="s">
        <v>110</v>
      </c>
      <c r="F449" s="27"/>
      <c r="G449" s="27"/>
      <c r="H449" s="27" t="s">
        <v>17</v>
      </c>
      <c r="I449" s="27" t="s">
        <v>148</v>
      </c>
      <c r="J449" s="27" t="s">
        <v>636</v>
      </c>
      <c r="K449" s="27" t="s">
        <v>35</v>
      </c>
      <c r="L449" s="27" t="s">
        <v>5452</v>
      </c>
      <c r="M449" s="27" t="s">
        <v>5453</v>
      </c>
      <c r="N449" s="28" t="s">
        <v>5454</v>
      </c>
      <c r="O449" s="27" t="s">
        <v>5455</v>
      </c>
      <c r="P449" s="27" t="s">
        <v>5456</v>
      </c>
      <c r="Q449" s="28">
        <v>4</v>
      </c>
      <c r="R449" s="27" t="s">
        <v>17</v>
      </c>
      <c r="S449" s="27" t="s">
        <v>148</v>
      </c>
      <c r="T449" s="27" t="s">
        <v>636</v>
      </c>
      <c r="U449" s="27" t="s">
        <v>35</v>
      </c>
      <c r="V449" s="27">
        <v>2</v>
      </c>
      <c r="W449" s="27" t="s">
        <v>155</v>
      </c>
      <c r="X449" s="27" t="s">
        <v>156</v>
      </c>
      <c r="Y449" s="27"/>
      <c r="Z449" s="27" t="s">
        <v>101</v>
      </c>
      <c r="AA449" s="27"/>
      <c r="AB449" s="27" t="s">
        <v>5457</v>
      </c>
      <c r="AC449" s="28" t="s">
        <v>2225</v>
      </c>
      <c r="AD449" s="27"/>
      <c r="AE449" s="37"/>
      <c r="AF449" s="37">
        <v>46051.791666666701</v>
      </c>
      <c r="AG449" s="37"/>
      <c r="AH449" s="27"/>
      <c r="AI449" s="27" t="s">
        <v>104</v>
      </c>
      <c r="AJ449" s="27" t="s">
        <v>105</v>
      </c>
      <c r="AK449" s="27" t="s">
        <v>106</v>
      </c>
      <c r="AL449" s="27" t="s">
        <v>857</v>
      </c>
      <c r="AM449" s="27" t="s">
        <v>108</v>
      </c>
      <c r="AN449" s="37">
        <f>MIN(casesCPPM[[#This Row],[Manufacture Date]:[Installation Date]])</f>
        <v>46051.791666666701</v>
      </c>
      <c r="AO449" s="27">
        <f>IF(AND((casesCPPM[[#This Row],[Created On]]-casesCPPM[[#This Row],[Oldest Date]])&gt;90,casesCPPM[[#This Row],[Oldest Date]]&lt;&gt;""),0,casesCPPM[[#This Row],[Quantity]])</f>
        <v>2</v>
      </c>
      <c r="AP449" s="27" t="str">
        <f>IF(casesCPPM[[#This Row],[Brand]]="","",IF(casesCPPM[[#This Row],[Brand]]&lt;&gt;"Falcon",casesCPPM[[#This Row],[Brand]],IF(casesCPPM[[#This Row],[Category]]&lt;&gt;"Dctl",casesCPPM[[#This Row],[Brand]]&amp;" - "&amp;casesCPPM[[#This Row],[Category]],casesCPPM[[#This Row],[Brand]]&amp;" - Closer")))</f>
        <v>Schlage Commercial</v>
      </c>
      <c r="AQ44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4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4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9" s="27" t="str">
        <f>TEXT(casesCPPM[[#This Row],[Created On]],"yyyy / mm")</f>
        <v>2026 / 02</v>
      </c>
      <c r="AU449" s="27" t="str">
        <f>casesCPPM[[#This Row],[Interaction Type]]</f>
        <v>Return / Replace / Scrap</v>
      </c>
      <c r="AV44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9" s="27" t="str" cm="1">
        <f t="array" ref="AW449">IF(NOT(ISERROR(FIND("Reader",casesCPPM[[#This Row],[Series4]]))),"Reader",IF(SUMPRODUCT(--ISNUMBER(SEARCH({"card","credential","ibutton"},casesCPPM[[#This Row],[Series4]])))&gt;0,"Card","Unknown"))</f>
        <v>Unknown</v>
      </c>
    </row>
    <row r="450" spans="1:49" hidden="1" x14ac:dyDescent="0.25">
      <c r="A450" s="26">
        <v>46076.827141203699</v>
      </c>
      <c r="B450" s="27" t="s">
        <v>5464</v>
      </c>
      <c r="C450" s="27" t="s">
        <v>87</v>
      </c>
      <c r="D450" s="27" t="s">
        <v>88</v>
      </c>
      <c r="E450" s="27" t="s">
        <v>89</v>
      </c>
      <c r="F450" s="27"/>
      <c r="G450" s="27" t="s">
        <v>90</v>
      </c>
      <c r="H450" s="27" t="s">
        <v>720</v>
      </c>
      <c r="I450" s="27" t="s">
        <v>148</v>
      </c>
      <c r="J450" s="27" t="s">
        <v>1027</v>
      </c>
      <c r="K450" s="27" t="s">
        <v>31</v>
      </c>
      <c r="L450" s="27" t="s">
        <v>5465</v>
      </c>
      <c r="M450" s="27" t="s">
        <v>5466</v>
      </c>
      <c r="N450" s="28" t="s">
        <v>5467</v>
      </c>
      <c r="O450" s="27" t="s">
        <v>5468</v>
      </c>
      <c r="P450" s="27" t="s">
        <v>5469</v>
      </c>
      <c r="Q450" s="28">
        <v>1</v>
      </c>
      <c r="R450" s="27" t="s">
        <v>720</v>
      </c>
      <c r="S450" s="27" t="s">
        <v>148</v>
      </c>
      <c r="T450" s="27" t="s">
        <v>1027</v>
      </c>
      <c r="U450" s="27" t="s">
        <v>31</v>
      </c>
      <c r="V450" s="27">
        <v>1</v>
      </c>
      <c r="W450" s="27" t="s">
        <v>98</v>
      </c>
      <c r="X450" s="27" t="s">
        <v>1070</v>
      </c>
      <c r="Y450" s="27"/>
      <c r="Z450" s="27" t="s">
        <v>101</v>
      </c>
      <c r="AA450" s="27"/>
      <c r="AB450" s="27" t="s">
        <v>5470</v>
      </c>
      <c r="AC450" s="28" t="s">
        <v>5471</v>
      </c>
      <c r="AD450" s="27"/>
      <c r="AE450" s="37"/>
      <c r="AF450" s="37">
        <v>45706</v>
      </c>
      <c r="AG450" s="37"/>
      <c r="AH450" s="27"/>
      <c r="AI450" s="27" t="s">
        <v>104</v>
      </c>
      <c r="AJ450" s="27" t="s">
        <v>105</v>
      </c>
      <c r="AK450" s="27" t="s">
        <v>529</v>
      </c>
      <c r="AL450" s="27" t="s">
        <v>180</v>
      </c>
      <c r="AM450" s="27" t="s">
        <v>108</v>
      </c>
      <c r="AN450" s="37">
        <f>MIN(casesCPPM[[#This Row],[Manufacture Date]:[Installation Date]])</f>
        <v>45706</v>
      </c>
      <c r="AO450" s="27">
        <f>IF(AND((casesCPPM[[#This Row],[Created On]]-casesCPPM[[#This Row],[Oldest Date]])&gt;90,casesCPPM[[#This Row],[Oldest Date]]&lt;&gt;""),0,casesCPPM[[#This Row],[Quantity]])</f>
        <v>0</v>
      </c>
      <c r="AP450" s="27" t="str">
        <f>IF(casesCPPM[[#This Row],[Brand]]="","",IF(casesCPPM[[#This Row],[Brand]]&lt;&gt;"Falcon",casesCPPM[[#This Row],[Brand]],IF(casesCPPM[[#This Row],[Category]]&lt;&gt;"Dctl",casesCPPM[[#This Row],[Brand]]&amp;" - "&amp;casesCPPM[[#This Row],[Category]],casesCPPM[[#This Row],[Brand]]&amp;" - Closer")))</f>
        <v>Falcon - Lock</v>
      </c>
      <c r="AQ45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5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45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0" s="27" t="str">
        <f>TEXT(casesCPPM[[#This Row],[Created On]],"yyyy / mm")</f>
        <v>2026 / 02</v>
      </c>
      <c r="AU450" s="27" t="str">
        <f>casesCPPM[[#This Row],[Interaction Type]]</f>
        <v>Return / Replace / Scrap</v>
      </c>
      <c r="AV45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0" s="27" t="str" cm="1">
        <f t="array" ref="AW450">IF(NOT(ISERROR(FIND("Reader",casesCPPM[[#This Row],[Series4]]))),"Reader",IF(SUMPRODUCT(--ISNUMBER(SEARCH({"card","credential","ibutton"},casesCPPM[[#This Row],[Series4]])))&gt;0,"Card","Unknown"))</f>
        <v>Unknown</v>
      </c>
    </row>
    <row r="451" spans="1:49" hidden="1" x14ac:dyDescent="0.25">
      <c r="A451" s="26">
        <v>46076.827141203699</v>
      </c>
      <c r="B451" s="27" t="s">
        <v>5464</v>
      </c>
      <c r="C451" s="27" t="s">
        <v>87</v>
      </c>
      <c r="D451" s="27" t="s">
        <v>88</v>
      </c>
      <c r="E451" s="27" t="s">
        <v>89</v>
      </c>
      <c r="F451" s="27"/>
      <c r="G451" s="27" t="s">
        <v>90</v>
      </c>
      <c r="H451" s="27" t="s">
        <v>720</v>
      </c>
      <c r="I451" s="27" t="s">
        <v>148</v>
      </c>
      <c r="J451" s="27" t="s">
        <v>1027</v>
      </c>
      <c r="K451" s="27" t="s">
        <v>31</v>
      </c>
      <c r="L451" s="27" t="s">
        <v>5465</v>
      </c>
      <c r="M451" s="27" t="s">
        <v>5466</v>
      </c>
      <c r="N451" s="28" t="s">
        <v>5467</v>
      </c>
      <c r="O451" s="27" t="s">
        <v>5468</v>
      </c>
      <c r="P451" s="27" t="s">
        <v>5469</v>
      </c>
      <c r="Q451" s="28">
        <v>8</v>
      </c>
      <c r="R451" s="27" t="s">
        <v>720</v>
      </c>
      <c r="S451" s="27" t="s">
        <v>148</v>
      </c>
      <c r="T451" s="27" t="s">
        <v>1027</v>
      </c>
      <c r="U451" s="27" t="s">
        <v>31</v>
      </c>
      <c r="V451" s="27">
        <v>1</v>
      </c>
      <c r="W451" s="27" t="s">
        <v>98</v>
      </c>
      <c r="X451" s="27" t="s">
        <v>1070</v>
      </c>
      <c r="Y451" s="27"/>
      <c r="Z451" s="27" t="s">
        <v>101</v>
      </c>
      <c r="AA451" s="27"/>
      <c r="AB451" s="27" t="s">
        <v>5472</v>
      </c>
      <c r="AC451" s="28" t="s">
        <v>5473</v>
      </c>
      <c r="AD451" s="27"/>
      <c r="AE451" s="37"/>
      <c r="AF451" s="37">
        <v>45706</v>
      </c>
      <c r="AG451" s="37"/>
      <c r="AH451" s="27"/>
      <c r="AI451" s="27" t="s">
        <v>104</v>
      </c>
      <c r="AJ451" s="27" t="s">
        <v>105</v>
      </c>
      <c r="AK451" s="27" t="s">
        <v>529</v>
      </c>
      <c r="AL451" s="27" t="s">
        <v>180</v>
      </c>
      <c r="AM451" s="27" t="s">
        <v>108</v>
      </c>
      <c r="AN451" s="37">
        <f>MIN(casesCPPM[[#This Row],[Manufacture Date]:[Installation Date]])</f>
        <v>45706</v>
      </c>
      <c r="AO451" s="27">
        <f>IF(AND((casesCPPM[[#This Row],[Created On]]-casesCPPM[[#This Row],[Oldest Date]])&gt;90,casesCPPM[[#This Row],[Oldest Date]]&lt;&gt;""),0,casesCPPM[[#This Row],[Quantity]])</f>
        <v>0</v>
      </c>
      <c r="AP451" s="27" t="str">
        <f>IF(casesCPPM[[#This Row],[Brand]]="","",IF(casesCPPM[[#This Row],[Brand]]&lt;&gt;"Falcon",casesCPPM[[#This Row],[Brand]],IF(casesCPPM[[#This Row],[Category]]&lt;&gt;"Dctl",casesCPPM[[#This Row],[Brand]]&amp;" - "&amp;casesCPPM[[#This Row],[Category]],casesCPPM[[#This Row],[Brand]]&amp;" - Closer")))</f>
        <v>Falcon - Lock</v>
      </c>
      <c r="AQ45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5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45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1" s="27" t="str">
        <f>TEXT(casesCPPM[[#This Row],[Created On]],"yyyy / mm")</f>
        <v>2026 / 02</v>
      </c>
      <c r="AU451" s="27" t="str">
        <f>casesCPPM[[#This Row],[Interaction Type]]</f>
        <v>Return / Replace / Scrap</v>
      </c>
      <c r="AV45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1" s="27" t="str" cm="1">
        <f t="array" ref="AW451">IF(NOT(ISERROR(FIND("Reader",casesCPPM[[#This Row],[Series4]]))),"Reader",IF(SUMPRODUCT(--ISNUMBER(SEARCH({"card","credential","ibutton"},casesCPPM[[#This Row],[Series4]])))&gt;0,"Card","Unknown"))</f>
        <v>Unknown</v>
      </c>
    </row>
    <row r="452" spans="1:49" hidden="1" x14ac:dyDescent="0.25">
      <c r="A452" s="26">
        <v>46077.366967592599</v>
      </c>
      <c r="B452" s="27" t="s">
        <v>5493</v>
      </c>
      <c r="C452" s="27" t="s">
        <v>87</v>
      </c>
      <c r="D452" s="27" t="s">
        <v>88</v>
      </c>
      <c r="E452" s="27" t="s">
        <v>89</v>
      </c>
      <c r="F452" s="27"/>
      <c r="G452" s="27" t="s">
        <v>168</v>
      </c>
      <c r="H452" s="27" t="s">
        <v>17</v>
      </c>
      <c r="I452" s="27" t="s">
        <v>148</v>
      </c>
      <c r="J452" s="27" t="s">
        <v>161</v>
      </c>
      <c r="K452" s="27" t="s">
        <v>35</v>
      </c>
      <c r="L452" s="27" t="s">
        <v>5494</v>
      </c>
      <c r="M452" s="27" t="s">
        <v>1448</v>
      </c>
      <c r="N452" s="28" t="s">
        <v>5495</v>
      </c>
      <c r="O452" s="27" t="s">
        <v>5496</v>
      </c>
      <c r="P452" s="27" t="s">
        <v>5497</v>
      </c>
      <c r="Q452" s="28">
        <v>1</v>
      </c>
      <c r="R452" s="27" t="s">
        <v>17</v>
      </c>
      <c r="S452" s="27" t="s">
        <v>148</v>
      </c>
      <c r="T452" s="27" t="s">
        <v>161</v>
      </c>
      <c r="U452" s="27" t="s">
        <v>35</v>
      </c>
      <c r="V452" s="27">
        <v>1</v>
      </c>
      <c r="W452" s="27" t="s">
        <v>98</v>
      </c>
      <c r="X452" s="27" t="s">
        <v>1070</v>
      </c>
      <c r="Y452" s="27"/>
      <c r="Z452" s="27" t="s">
        <v>101</v>
      </c>
      <c r="AA452" s="27"/>
      <c r="AB452" s="27" t="s">
        <v>5498</v>
      </c>
      <c r="AC452" s="28" t="s">
        <v>5499</v>
      </c>
      <c r="AD452" s="27"/>
      <c r="AE452" s="37"/>
      <c r="AF452" s="37">
        <v>45511.833333333299</v>
      </c>
      <c r="AG452" s="37"/>
      <c r="AH452" s="27"/>
      <c r="AI452" s="27" t="s">
        <v>104</v>
      </c>
      <c r="AJ452" s="27" t="s">
        <v>105</v>
      </c>
      <c r="AK452" s="27" t="s">
        <v>529</v>
      </c>
      <c r="AL452" s="27" t="s">
        <v>578</v>
      </c>
      <c r="AM452" s="27" t="s">
        <v>108</v>
      </c>
      <c r="AN452" s="37">
        <f>MIN(casesCPPM[[#This Row],[Manufacture Date]:[Installation Date]])</f>
        <v>45511.833333333299</v>
      </c>
      <c r="AO452" s="27">
        <f>IF(AND((casesCPPM[[#This Row],[Created On]]-casesCPPM[[#This Row],[Oldest Date]])&gt;90,casesCPPM[[#This Row],[Oldest Date]]&lt;&gt;""),0,casesCPPM[[#This Row],[Quantity]])</f>
        <v>0</v>
      </c>
      <c r="AP452" s="27" t="str">
        <f>IF(casesCPPM[[#This Row],[Brand]]="","",IF(casesCPPM[[#This Row],[Brand]]&lt;&gt;"Falcon",casesCPPM[[#This Row],[Brand]],IF(casesCPPM[[#This Row],[Category]]&lt;&gt;"Dctl",casesCPPM[[#This Row],[Brand]]&amp;" - "&amp;casesCPPM[[#This Row],[Category]],casesCPPM[[#This Row],[Brand]]&amp;" - Closer")))</f>
        <v>Schlage Commercial</v>
      </c>
      <c r="AQ45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5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45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2" s="27" t="str">
        <f>TEXT(casesCPPM[[#This Row],[Created On]],"yyyy / mm")</f>
        <v>2026 / 02</v>
      </c>
      <c r="AU452" s="27" t="str">
        <f>casesCPPM[[#This Row],[Interaction Type]]</f>
        <v>Return / Replace / Scrap</v>
      </c>
      <c r="AV45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2" s="27" t="str" cm="1">
        <f t="array" ref="AW452">IF(NOT(ISERROR(FIND("Reader",casesCPPM[[#This Row],[Series4]]))),"Reader",IF(SUMPRODUCT(--ISNUMBER(SEARCH({"card","credential","ibutton"},casesCPPM[[#This Row],[Series4]])))&gt;0,"Card","Unknown"))</f>
        <v>Unknown</v>
      </c>
    </row>
    <row r="453" spans="1:49" hidden="1" x14ac:dyDescent="0.25">
      <c r="A453" s="26">
        <v>46077.491678240702</v>
      </c>
      <c r="B453" s="27" t="s">
        <v>5500</v>
      </c>
      <c r="C453" s="27" t="s">
        <v>87</v>
      </c>
      <c r="D453" s="27" t="s">
        <v>88</v>
      </c>
      <c r="E453" s="27" t="s">
        <v>110</v>
      </c>
      <c r="F453" s="27"/>
      <c r="G453" s="27"/>
      <c r="H453" s="27" t="s">
        <v>17</v>
      </c>
      <c r="I453" s="27" t="s">
        <v>148</v>
      </c>
      <c r="J453" s="27" t="s">
        <v>800</v>
      </c>
      <c r="K453" s="27" t="s">
        <v>35</v>
      </c>
      <c r="L453" s="27" t="s">
        <v>5501</v>
      </c>
      <c r="M453" s="27" t="s">
        <v>667</v>
      </c>
      <c r="N453" s="28" t="s">
        <v>5502</v>
      </c>
      <c r="O453" s="27" t="s">
        <v>5503</v>
      </c>
      <c r="P453" s="27" t="s">
        <v>5504</v>
      </c>
      <c r="Q453" s="28">
        <v>3</v>
      </c>
      <c r="R453" s="27" t="s">
        <v>17</v>
      </c>
      <c r="S453" s="27" t="s">
        <v>148</v>
      </c>
      <c r="T453" s="27" t="s">
        <v>800</v>
      </c>
      <c r="U453" s="27" t="s">
        <v>35</v>
      </c>
      <c r="V453" s="27">
        <v>1</v>
      </c>
      <c r="W453" s="27" t="s">
        <v>119</v>
      </c>
      <c r="X453" s="27" t="s">
        <v>120</v>
      </c>
      <c r="Y453" s="27"/>
      <c r="Z453" s="27" t="s">
        <v>101</v>
      </c>
      <c r="AA453" s="27"/>
      <c r="AB453" s="27" t="s">
        <v>5505</v>
      </c>
      <c r="AC453" s="28"/>
      <c r="AD453" s="27"/>
      <c r="AE453" s="37"/>
      <c r="AF453" s="37">
        <v>46044.791666666701</v>
      </c>
      <c r="AG453" s="37"/>
      <c r="AH453" s="27"/>
      <c r="AI453" s="27" t="s">
        <v>104</v>
      </c>
      <c r="AJ453" s="27" t="s">
        <v>105</v>
      </c>
      <c r="AK453" s="27" t="s">
        <v>106</v>
      </c>
      <c r="AL453" s="27" t="s">
        <v>408</v>
      </c>
      <c r="AM453" s="27" t="s">
        <v>108</v>
      </c>
      <c r="AN453" s="37">
        <f>MIN(casesCPPM[[#This Row],[Manufacture Date]:[Installation Date]])</f>
        <v>46044.791666666701</v>
      </c>
      <c r="AO453" s="27">
        <f>IF(AND((casesCPPM[[#This Row],[Created On]]-casesCPPM[[#This Row],[Oldest Date]])&gt;90,casesCPPM[[#This Row],[Oldest Date]]&lt;&gt;""),0,casesCPPM[[#This Row],[Quantity]])</f>
        <v>1</v>
      </c>
      <c r="AP453" s="27" t="str">
        <f>IF(casesCPPM[[#This Row],[Brand]]="","",IF(casesCPPM[[#This Row],[Brand]]&lt;&gt;"Falcon",casesCPPM[[#This Row],[Brand]],IF(casesCPPM[[#This Row],[Category]]&lt;&gt;"Dctl",casesCPPM[[#This Row],[Brand]]&amp;" - "&amp;casesCPPM[[#This Row],[Category]],casesCPPM[[#This Row],[Brand]]&amp;" - Closer")))</f>
        <v>Schlage Commercial</v>
      </c>
      <c r="AQ45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5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45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3" s="27" t="str">
        <f>TEXT(casesCPPM[[#This Row],[Created On]],"yyyy / mm")</f>
        <v>2026 / 02</v>
      </c>
      <c r="AU453" s="27" t="str">
        <f>casesCPPM[[#This Row],[Interaction Type]]</f>
        <v>Return / Replace / Scrap</v>
      </c>
      <c r="AV45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3" s="27" t="str" cm="1">
        <f t="array" ref="AW453">IF(NOT(ISERROR(FIND("Reader",casesCPPM[[#This Row],[Series4]]))),"Reader",IF(SUMPRODUCT(--ISNUMBER(SEARCH({"card","credential","ibutton"},casesCPPM[[#This Row],[Series4]])))&gt;0,"Card","Unknown"))</f>
        <v>Unknown</v>
      </c>
    </row>
    <row r="454" spans="1:49" hidden="1" x14ac:dyDescent="0.25">
      <c r="A454" s="26">
        <v>46078.3499421296</v>
      </c>
      <c r="B454" s="27" t="s">
        <v>5519</v>
      </c>
      <c r="C454" s="27" t="s">
        <v>87</v>
      </c>
      <c r="D454" s="27" t="s">
        <v>88</v>
      </c>
      <c r="E454" s="27" t="s">
        <v>89</v>
      </c>
      <c r="F454" s="27"/>
      <c r="G454" s="27" t="s">
        <v>90</v>
      </c>
      <c r="H454" s="27" t="s">
        <v>17</v>
      </c>
      <c r="I454" s="27" t="s">
        <v>148</v>
      </c>
      <c r="J454" s="27" t="s">
        <v>800</v>
      </c>
      <c r="K454" s="27" t="s">
        <v>35</v>
      </c>
      <c r="L454" s="27" t="s">
        <v>5520</v>
      </c>
      <c r="M454" s="27" t="s">
        <v>5521</v>
      </c>
      <c r="N454" s="28" t="s">
        <v>5522</v>
      </c>
      <c r="O454" s="27" t="s">
        <v>5523</v>
      </c>
      <c r="P454" s="27" t="s">
        <v>5524</v>
      </c>
      <c r="Q454" s="28">
        <v>1</v>
      </c>
      <c r="R454" s="27" t="s">
        <v>17</v>
      </c>
      <c r="S454" s="27" t="s">
        <v>148</v>
      </c>
      <c r="T454" s="27" t="s">
        <v>800</v>
      </c>
      <c r="U454" s="27" t="s">
        <v>35</v>
      </c>
      <c r="V454" s="27">
        <v>1</v>
      </c>
      <c r="W454" s="27" t="s">
        <v>98</v>
      </c>
      <c r="X454" s="27" t="s">
        <v>317</v>
      </c>
      <c r="Y454" s="27"/>
      <c r="Z454" s="27" t="s">
        <v>101</v>
      </c>
      <c r="AA454" s="27"/>
      <c r="AB454" s="27" t="s">
        <v>5525</v>
      </c>
      <c r="AC454" s="28" t="s">
        <v>802</v>
      </c>
      <c r="AD454" s="27"/>
      <c r="AE454" s="37"/>
      <c r="AF454" s="37">
        <v>45944.833333333299</v>
      </c>
      <c r="AG454" s="37"/>
      <c r="AH454" s="27"/>
      <c r="AI454" s="27" t="s">
        <v>104</v>
      </c>
      <c r="AJ454" s="27" t="s">
        <v>105</v>
      </c>
      <c r="AK454" s="27" t="s">
        <v>2226</v>
      </c>
      <c r="AL454" s="27" t="s">
        <v>408</v>
      </c>
      <c r="AM454" s="27" t="s">
        <v>108</v>
      </c>
      <c r="AN454" s="37">
        <f>MIN(casesCPPM[[#This Row],[Manufacture Date]:[Installation Date]])</f>
        <v>45944.833333333299</v>
      </c>
      <c r="AO454" s="27">
        <f>IF(AND((casesCPPM[[#This Row],[Created On]]-casesCPPM[[#This Row],[Oldest Date]])&gt;90,casesCPPM[[#This Row],[Oldest Date]]&lt;&gt;""),0,casesCPPM[[#This Row],[Quantity]])</f>
        <v>0</v>
      </c>
      <c r="AP454" s="27" t="str">
        <f>IF(casesCPPM[[#This Row],[Brand]]="","",IF(casesCPPM[[#This Row],[Brand]]&lt;&gt;"Falcon",casesCPPM[[#This Row],[Brand]],IF(casesCPPM[[#This Row],[Category]]&lt;&gt;"Dctl",casesCPPM[[#This Row],[Brand]]&amp;" - "&amp;casesCPPM[[#This Row],[Category]],casesCPPM[[#This Row],[Brand]]&amp;" - Closer")))</f>
        <v>Schlage Commercial</v>
      </c>
      <c r="AQ45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5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45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4" s="27" t="str">
        <f>TEXT(casesCPPM[[#This Row],[Created On]],"yyyy / mm")</f>
        <v>2026 / 02</v>
      </c>
      <c r="AU454" s="27" t="str">
        <f>casesCPPM[[#This Row],[Interaction Type]]</f>
        <v>Return / Replace / Scrap</v>
      </c>
      <c r="AV45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4" s="27" t="str" cm="1">
        <f t="array" ref="AW454">IF(NOT(ISERROR(FIND("Reader",casesCPPM[[#This Row],[Series4]]))),"Reader",IF(SUMPRODUCT(--ISNUMBER(SEARCH({"card","credential","ibutton"},casesCPPM[[#This Row],[Series4]])))&gt;0,"Card","Unknown"))</f>
        <v>Unknown</v>
      </c>
    </row>
    <row r="455" spans="1:49" hidden="1" x14ac:dyDescent="0.25">
      <c r="A455" s="26">
        <v>46078.431400463</v>
      </c>
      <c r="B455" s="27" t="s">
        <v>5534</v>
      </c>
      <c r="C455" s="27" t="s">
        <v>87</v>
      </c>
      <c r="D455" s="27" t="s">
        <v>88</v>
      </c>
      <c r="E455" s="27" t="s">
        <v>89</v>
      </c>
      <c r="F455" s="27"/>
      <c r="G455" s="27" t="s">
        <v>168</v>
      </c>
      <c r="H455" s="27" t="s">
        <v>18</v>
      </c>
      <c r="I455" s="27" t="s">
        <v>460</v>
      </c>
      <c r="J455" s="27" t="s">
        <v>737</v>
      </c>
      <c r="K455" s="27" t="s">
        <v>35</v>
      </c>
      <c r="L455" s="27" t="s">
        <v>5535</v>
      </c>
      <c r="M455" s="27" t="s">
        <v>739</v>
      </c>
      <c r="N455" s="28" t="s">
        <v>276</v>
      </c>
      <c r="O455" s="27" t="s">
        <v>5536</v>
      </c>
      <c r="P455" s="27"/>
      <c r="Q455" s="28"/>
      <c r="R455" s="27" t="s">
        <v>18</v>
      </c>
      <c r="S455" s="27" t="s">
        <v>460</v>
      </c>
      <c r="T455" s="27" t="s">
        <v>737</v>
      </c>
      <c r="U455" s="27" t="s">
        <v>35</v>
      </c>
      <c r="V455" s="27">
        <v>2</v>
      </c>
      <c r="W455" s="27" t="s">
        <v>266</v>
      </c>
      <c r="X455" s="27" t="s">
        <v>510</v>
      </c>
      <c r="Y455" s="27"/>
      <c r="Z455" s="27" t="s">
        <v>101</v>
      </c>
      <c r="AA455" s="27"/>
      <c r="AB455" s="27" t="s">
        <v>741</v>
      </c>
      <c r="AC455" s="28" t="s">
        <v>741</v>
      </c>
      <c r="AD455" s="27"/>
      <c r="AE455" s="37"/>
      <c r="AF455" s="37"/>
      <c r="AG455" s="37">
        <v>46078.083333333299</v>
      </c>
      <c r="AH455" s="27"/>
      <c r="AI455" s="27" t="s">
        <v>104</v>
      </c>
      <c r="AJ455" s="27" t="s">
        <v>105</v>
      </c>
      <c r="AK455" s="27" t="s">
        <v>1572</v>
      </c>
      <c r="AL455" s="27" t="s">
        <v>146</v>
      </c>
      <c r="AM455" s="27" t="s">
        <v>108</v>
      </c>
      <c r="AN455" s="37">
        <f>MIN(casesCPPM[[#This Row],[Manufacture Date]:[Installation Date]])</f>
        <v>46078.083333333299</v>
      </c>
      <c r="AO455" s="27">
        <f>IF(AND((casesCPPM[[#This Row],[Created On]]-casesCPPM[[#This Row],[Oldest Date]])&gt;90,casesCPPM[[#This Row],[Oldest Date]]&lt;&gt;""),0,casesCPPM[[#This Row],[Quantity]])</f>
        <v>2</v>
      </c>
      <c r="AP455" s="27" t="str">
        <f>IF(casesCPPM[[#This Row],[Brand]]="","",IF(casesCPPM[[#This Row],[Brand]]&lt;&gt;"Falcon",casesCPPM[[#This Row],[Brand]],IF(casesCPPM[[#This Row],[Category]]&lt;&gt;"Dctl",casesCPPM[[#This Row],[Brand]]&amp;" - "&amp;casesCPPM[[#This Row],[Category]],casesCPPM[[#This Row],[Brand]]&amp;" - Closer")))</f>
        <v>Schlage Electronic Locks</v>
      </c>
      <c r="AQ45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5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5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5" s="27" t="str">
        <f>TEXT(casesCPPM[[#This Row],[Created On]],"yyyy / mm")</f>
        <v>2026 / 02</v>
      </c>
      <c r="AU455" s="27" t="str">
        <f>casesCPPM[[#This Row],[Interaction Type]]</f>
        <v>Return / Replace / Scrap</v>
      </c>
      <c r="AV45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5" s="27" t="str" cm="1">
        <f t="array" ref="AW455">IF(NOT(ISERROR(FIND("Reader",casesCPPM[[#This Row],[Series4]]))),"Reader",IF(SUMPRODUCT(--ISNUMBER(SEARCH({"card","credential","ibutton"},casesCPPM[[#This Row],[Series4]])))&gt;0,"Card","Unknown"))</f>
        <v>Reader</v>
      </c>
    </row>
    <row r="456" spans="1:49" hidden="1" x14ac:dyDescent="0.25">
      <c r="A456" s="26">
        <v>46079.304490740702</v>
      </c>
      <c r="B456" s="27" t="s">
        <v>5548</v>
      </c>
      <c r="C456" s="27" t="s">
        <v>87</v>
      </c>
      <c r="D456" s="27" t="s">
        <v>88</v>
      </c>
      <c r="E456" s="27" t="s">
        <v>89</v>
      </c>
      <c r="F456" s="27"/>
      <c r="G456" s="27" t="s">
        <v>90</v>
      </c>
      <c r="H456" s="27" t="s">
        <v>23</v>
      </c>
      <c r="I456" s="27" t="s">
        <v>91</v>
      </c>
      <c r="J456" s="27" t="s">
        <v>251</v>
      </c>
      <c r="K456" s="27" t="s">
        <v>33</v>
      </c>
      <c r="L456" s="27" t="s">
        <v>5549</v>
      </c>
      <c r="M456" s="27" t="s">
        <v>393</v>
      </c>
      <c r="N456" s="28" t="s">
        <v>5550</v>
      </c>
      <c r="O456" s="27" t="s">
        <v>5551</v>
      </c>
      <c r="P456" s="27" t="s">
        <v>5552</v>
      </c>
      <c r="Q456" s="28">
        <v>1</v>
      </c>
      <c r="R456" s="27" t="s">
        <v>23</v>
      </c>
      <c r="S456" s="27" t="s">
        <v>91</v>
      </c>
      <c r="T456" s="27" t="s">
        <v>251</v>
      </c>
      <c r="U456" s="27" t="s">
        <v>33</v>
      </c>
      <c r="V456" s="27">
        <v>1</v>
      </c>
      <c r="W456" s="27" t="s">
        <v>98</v>
      </c>
      <c r="X456" s="27" t="s">
        <v>544</v>
      </c>
      <c r="Y456" s="27" t="s">
        <v>545</v>
      </c>
      <c r="Z456" s="27" t="s">
        <v>101</v>
      </c>
      <c r="AA456" s="27"/>
      <c r="AB456" s="27" t="s">
        <v>5553</v>
      </c>
      <c r="AC456" s="28" t="s">
        <v>3050</v>
      </c>
      <c r="AD456" s="27"/>
      <c r="AE456" s="37"/>
      <c r="AF456" s="37">
        <v>45774.833333333299</v>
      </c>
      <c r="AG456" s="37"/>
      <c r="AH456" s="27"/>
      <c r="AI456" s="27" t="s">
        <v>104</v>
      </c>
      <c r="AJ456" s="27" t="s">
        <v>105</v>
      </c>
      <c r="AK456" s="27" t="s">
        <v>106</v>
      </c>
      <c r="AL456" s="27" t="s">
        <v>877</v>
      </c>
      <c r="AM456" s="27" t="s">
        <v>108</v>
      </c>
      <c r="AN456" s="37">
        <f>MIN(casesCPPM[[#This Row],[Manufacture Date]:[Installation Date]])</f>
        <v>45774.833333333299</v>
      </c>
      <c r="AO456" s="27">
        <f>IF(AND((casesCPPM[[#This Row],[Created On]]-casesCPPM[[#This Row],[Oldest Date]])&gt;90,casesCPPM[[#This Row],[Oldest Date]]&lt;&gt;""),0,casesCPPM[[#This Row],[Quantity]])</f>
        <v>0</v>
      </c>
      <c r="AP456" s="27" t="str">
        <f>IF(casesCPPM[[#This Row],[Brand]]="","",IF(casesCPPM[[#This Row],[Brand]]&lt;&gt;"Falcon",casesCPPM[[#This Row],[Brand]],IF(casesCPPM[[#This Row],[Category]]&lt;&gt;"Dctl",casesCPPM[[#This Row],[Brand]]&amp;" - "&amp;casesCPPM[[#This Row],[Category]],casesCPPM[[#This Row],[Brand]]&amp;" - Closer")))</f>
        <v>Von Duprin</v>
      </c>
      <c r="AQ45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5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45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456" s="27" t="str">
        <f>TEXT(casesCPPM[[#This Row],[Created On]],"yyyy / mm")</f>
        <v>2026 / 02</v>
      </c>
      <c r="AU456" s="27" t="str">
        <f>casesCPPM[[#This Row],[Interaction Type]]</f>
        <v>Return / Replace / Scrap</v>
      </c>
      <c r="AV45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6" s="27" t="str" cm="1">
        <f t="array" ref="AW456">IF(NOT(ISERROR(FIND("Reader",casesCPPM[[#This Row],[Series4]]))),"Reader",IF(SUMPRODUCT(--ISNUMBER(SEARCH({"card","credential","ibutton"},casesCPPM[[#This Row],[Series4]])))&gt;0,"Card","Unknown"))</f>
        <v>Unknown</v>
      </c>
    </row>
    <row r="457" spans="1:49" hidden="1" x14ac:dyDescent="0.25">
      <c r="A457" s="26">
        <v>46079.449247685203</v>
      </c>
      <c r="B457" s="27" t="s">
        <v>5554</v>
      </c>
      <c r="C457" s="27" t="s">
        <v>87</v>
      </c>
      <c r="D457" s="27" t="s">
        <v>88</v>
      </c>
      <c r="E457" s="27" t="s">
        <v>110</v>
      </c>
      <c r="F457" s="27"/>
      <c r="G457" s="27"/>
      <c r="H457" s="27" t="s">
        <v>12</v>
      </c>
      <c r="I457" s="27" t="s">
        <v>111</v>
      </c>
      <c r="J457" s="27" t="s">
        <v>923</v>
      </c>
      <c r="K457" s="27" t="s">
        <v>33</v>
      </c>
      <c r="L457" s="27" t="s">
        <v>5555</v>
      </c>
      <c r="M457" s="27" t="s">
        <v>5556</v>
      </c>
      <c r="N457" s="28" t="s">
        <v>5557</v>
      </c>
      <c r="O457" s="27" t="s">
        <v>5558</v>
      </c>
      <c r="P457" s="27" t="s">
        <v>5559</v>
      </c>
      <c r="Q457" s="28">
        <v>5</v>
      </c>
      <c r="R457" s="27" t="s">
        <v>12</v>
      </c>
      <c r="S457" s="27" t="s">
        <v>111</v>
      </c>
      <c r="T457" s="27" t="s">
        <v>923</v>
      </c>
      <c r="U457" s="27" t="s">
        <v>33</v>
      </c>
      <c r="V457" s="27">
        <v>1</v>
      </c>
      <c r="W457" s="27" t="s">
        <v>155</v>
      </c>
      <c r="X457" s="27" t="s">
        <v>156</v>
      </c>
      <c r="Y457" s="27"/>
      <c r="Z457" s="27" t="s">
        <v>101</v>
      </c>
      <c r="AA457" s="27"/>
      <c r="AB457" s="27" t="s">
        <v>1312</v>
      </c>
      <c r="AC457" s="28"/>
      <c r="AD457" s="27"/>
      <c r="AE457" s="37"/>
      <c r="AF457" s="37">
        <v>46078.791666666701</v>
      </c>
      <c r="AG457" s="37"/>
      <c r="AH457" s="27"/>
      <c r="AI457" s="27" t="s">
        <v>104</v>
      </c>
      <c r="AJ457" s="27" t="s">
        <v>105</v>
      </c>
      <c r="AK457" s="27" t="s">
        <v>356</v>
      </c>
      <c r="AL457" s="27" t="s">
        <v>122</v>
      </c>
      <c r="AM457" s="27" t="s">
        <v>108</v>
      </c>
      <c r="AN457" s="37">
        <f>MIN(casesCPPM[[#This Row],[Manufacture Date]:[Installation Date]])</f>
        <v>46078.791666666701</v>
      </c>
      <c r="AO457" s="27">
        <f>IF(AND((casesCPPM[[#This Row],[Created On]]-casesCPPM[[#This Row],[Oldest Date]])&gt;90,casesCPPM[[#This Row],[Oldest Date]]&lt;&gt;""),0,casesCPPM[[#This Row],[Quantity]])</f>
        <v>1</v>
      </c>
      <c r="AP457" s="27" t="str">
        <f>IF(casesCPPM[[#This Row],[Brand]]="","",IF(casesCPPM[[#This Row],[Brand]]&lt;&gt;"Falcon",casesCPPM[[#This Row],[Brand]],IF(casesCPPM[[#This Row],[Category]]&lt;&gt;"Dctl",casesCPPM[[#This Row],[Brand]]&amp;" - "&amp;casesCPPM[[#This Row],[Category]],casesCPPM[[#This Row],[Brand]]&amp;" - Closer")))</f>
        <v>Ives / Gj Commercial</v>
      </c>
      <c r="AQ45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5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5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7" s="27" t="str">
        <f>TEXT(casesCPPM[[#This Row],[Created On]],"yyyy / mm")</f>
        <v>2026 / 02</v>
      </c>
      <c r="AU457" s="27" t="str">
        <f>casesCPPM[[#This Row],[Interaction Type]]</f>
        <v>Return / Replace / Scrap</v>
      </c>
      <c r="AV45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7" s="27" t="str" cm="1">
        <f t="array" ref="AW457">IF(NOT(ISERROR(FIND("Reader",casesCPPM[[#This Row],[Series4]]))),"Reader",IF(SUMPRODUCT(--ISNUMBER(SEARCH({"card","credential","ibutton"},casesCPPM[[#This Row],[Series4]])))&gt;0,"Card","Unknown"))</f>
        <v>Unknown</v>
      </c>
    </row>
    <row r="458" spans="1:49" hidden="1" x14ac:dyDescent="0.25">
      <c r="A458" s="26">
        <v>46079.481469907398</v>
      </c>
      <c r="B458" s="27" t="s">
        <v>5560</v>
      </c>
      <c r="C458" s="27" t="s">
        <v>87</v>
      </c>
      <c r="D458" s="27" t="s">
        <v>88</v>
      </c>
      <c r="E458" s="27" t="s">
        <v>110</v>
      </c>
      <c r="F458" s="27"/>
      <c r="G458" s="27"/>
      <c r="H458" s="27" t="s">
        <v>5390</v>
      </c>
      <c r="I458" s="27" t="s">
        <v>111</v>
      </c>
      <c r="J458" s="27" t="s">
        <v>5391</v>
      </c>
      <c r="K458" s="27" t="s">
        <v>33</v>
      </c>
      <c r="L458" s="27" t="s">
        <v>5561</v>
      </c>
      <c r="M458" s="27" t="s">
        <v>5562</v>
      </c>
      <c r="N458" s="28" t="s">
        <v>5563</v>
      </c>
      <c r="O458" s="27" t="s">
        <v>5564</v>
      </c>
      <c r="P458" s="27" t="s">
        <v>5565</v>
      </c>
      <c r="Q458" s="28">
        <v>1</v>
      </c>
      <c r="R458" s="27" t="s">
        <v>5390</v>
      </c>
      <c r="S458" s="27" t="s">
        <v>111</v>
      </c>
      <c r="T458" s="27" t="s">
        <v>5391</v>
      </c>
      <c r="U458" s="27" t="s">
        <v>33</v>
      </c>
      <c r="V458" s="27">
        <v>1</v>
      </c>
      <c r="W458" s="27" t="s">
        <v>155</v>
      </c>
      <c r="X458" s="27" t="s">
        <v>156</v>
      </c>
      <c r="Y458" s="27"/>
      <c r="Z458" s="27" t="s">
        <v>101</v>
      </c>
      <c r="AA458" s="27"/>
      <c r="AB458" s="27" t="s">
        <v>5566</v>
      </c>
      <c r="AC458" s="28"/>
      <c r="AD458" s="27"/>
      <c r="AE458" s="37"/>
      <c r="AF458" s="37">
        <v>46072.791666666701</v>
      </c>
      <c r="AG458" s="37"/>
      <c r="AH458" s="27"/>
      <c r="AI458" s="27" t="s">
        <v>104</v>
      </c>
      <c r="AJ458" s="27" t="s">
        <v>105</v>
      </c>
      <c r="AK458" s="27" t="s">
        <v>356</v>
      </c>
      <c r="AL458" s="27" t="s">
        <v>382</v>
      </c>
      <c r="AM458" s="27" t="s">
        <v>108</v>
      </c>
      <c r="AN458" s="37">
        <f>MIN(casesCPPM[[#This Row],[Manufacture Date]:[Installation Date]])</f>
        <v>46072.791666666701</v>
      </c>
      <c r="AO458" s="27">
        <f>IF(AND((casesCPPM[[#This Row],[Created On]]-casesCPPM[[#This Row],[Oldest Date]])&gt;90,casesCPPM[[#This Row],[Oldest Date]]&lt;&gt;""),0,casesCPPM[[#This Row],[Quantity]])</f>
        <v>1</v>
      </c>
      <c r="AP458" s="27" t="str">
        <f>IF(casesCPPM[[#This Row],[Brand]]="","",IF(casesCPPM[[#This Row],[Brand]]&lt;&gt;"Falcon",casesCPPM[[#This Row],[Brand]],IF(casesCPPM[[#This Row],[Category]]&lt;&gt;"Dctl",casesCPPM[[#This Row],[Brand]]&amp;" - "&amp;casesCPPM[[#This Row],[Category]],casesCPPM[[#This Row],[Brand]]&amp;" - Closer")))</f>
        <v>Soss</v>
      </c>
      <c r="AQ45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5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5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8" s="27" t="str">
        <f>TEXT(casesCPPM[[#This Row],[Created On]],"yyyy / mm")</f>
        <v>2026 / 02</v>
      </c>
      <c r="AU458" s="27" t="str">
        <f>casesCPPM[[#This Row],[Interaction Type]]</f>
        <v>Return / Replace / Scrap</v>
      </c>
      <c r="AV45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8" s="27" t="str" cm="1">
        <f t="array" ref="AW458">IF(NOT(ISERROR(FIND("Reader",casesCPPM[[#This Row],[Series4]]))),"Reader",IF(SUMPRODUCT(--ISNUMBER(SEARCH({"card","credential","ibutton"},casesCPPM[[#This Row],[Series4]])))&gt;0,"Card","Unknown"))</f>
        <v>Unknown</v>
      </c>
    </row>
    <row r="459" spans="1:49" hidden="1" x14ac:dyDescent="0.25">
      <c r="A459" s="26">
        <v>46080.403645833299</v>
      </c>
      <c r="B459" s="27" t="s">
        <v>5567</v>
      </c>
      <c r="C459" s="27" t="s">
        <v>87</v>
      </c>
      <c r="D459" s="27" t="s">
        <v>88</v>
      </c>
      <c r="E459" s="27" t="s">
        <v>285</v>
      </c>
      <c r="F459" s="27"/>
      <c r="G459" s="27"/>
      <c r="H459" s="27" t="s">
        <v>17</v>
      </c>
      <c r="I459" s="27" t="s">
        <v>148</v>
      </c>
      <c r="J459" s="27" t="s">
        <v>636</v>
      </c>
      <c r="K459" s="27" t="s">
        <v>35</v>
      </c>
      <c r="L459" s="27" t="s">
        <v>5568</v>
      </c>
      <c r="M459" s="27" t="s">
        <v>5569</v>
      </c>
      <c r="N459" s="28" t="s">
        <v>5570</v>
      </c>
      <c r="O459" s="27" t="s">
        <v>5571</v>
      </c>
      <c r="P459" s="27" t="s">
        <v>5572</v>
      </c>
      <c r="Q459" s="28">
        <v>14</v>
      </c>
      <c r="R459" s="27" t="s">
        <v>17</v>
      </c>
      <c r="S459" s="27" t="s">
        <v>148</v>
      </c>
      <c r="T459" s="27" t="s">
        <v>636</v>
      </c>
      <c r="U459" s="27" t="s">
        <v>35</v>
      </c>
      <c r="V459" s="27">
        <v>100</v>
      </c>
      <c r="W459" s="27" t="s">
        <v>300</v>
      </c>
      <c r="X459" s="27" t="s">
        <v>301</v>
      </c>
      <c r="Y459" s="27"/>
      <c r="Z459" s="27" t="s">
        <v>296</v>
      </c>
      <c r="AA459" s="27"/>
      <c r="AB459" s="27" t="s">
        <v>5573</v>
      </c>
      <c r="AC459" s="28"/>
      <c r="AD459" s="27"/>
      <c r="AE459" s="37"/>
      <c r="AF459" s="37">
        <v>46073</v>
      </c>
      <c r="AG459" s="37"/>
      <c r="AH459" s="27"/>
      <c r="AI459" s="27" t="s">
        <v>104</v>
      </c>
      <c r="AJ459" s="27" t="s">
        <v>105</v>
      </c>
      <c r="AK459" s="27" t="s">
        <v>578</v>
      </c>
      <c r="AL459" s="27" t="s">
        <v>578</v>
      </c>
      <c r="AM459" s="27" t="s">
        <v>108</v>
      </c>
      <c r="AN459" s="37">
        <f>MIN(casesCPPM[[#This Row],[Manufacture Date]:[Installation Date]])</f>
        <v>46073</v>
      </c>
      <c r="AO459" s="27">
        <f>IF(AND((casesCPPM[[#This Row],[Created On]]-casesCPPM[[#This Row],[Oldest Date]])&gt;90,casesCPPM[[#This Row],[Oldest Date]]&lt;&gt;""),0,casesCPPM[[#This Row],[Quantity]])</f>
        <v>100</v>
      </c>
      <c r="AP459" s="27" t="str">
        <f>IF(casesCPPM[[#This Row],[Brand]]="","",IF(casesCPPM[[#This Row],[Brand]]&lt;&gt;"Falcon",casesCPPM[[#This Row],[Brand]],IF(casesCPPM[[#This Row],[Category]]&lt;&gt;"Dctl",casesCPPM[[#This Row],[Brand]]&amp;" - "&amp;casesCPPM[[#This Row],[Category]],casesCPPM[[#This Row],[Brand]]&amp;" - Closer")))</f>
        <v>Schlage Commercial</v>
      </c>
      <c r="AQ45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45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45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9" s="27" t="str">
        <f>TEXT(casesCPPM[[#This Row],[Created On]],"yyyy / mm")</f>
        <v>2026 / 02</v>
      </c>
      <c r="AU459" s="27" t="str">
        <f>casesCPPM[[#This Row],[Interaction Type]]</f>
        <v>Return / Replace / Scrap</v>
      </c>
      <c r="AV45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9" s="27" t="str" cm="1">
        <f t="array" ref="AW459">IF(NOT(ISERROR(FIND("Reader",casesCPPM[[#This Row],[Series4]]))),"Reader",IF(SUMPRODUCT(--ISNUMBER(SEARCH({"card","credential","ibutton"},casesCPPM[[#This Row],[Series4]])))&gt;0,"Card","Unknown"))</f>
        <v>Unknown</v>
      </c>
    </row>
    <row r="460" spans="1:49" hidden="1" x14ac:dyDescent="0.25">
      <c r="A460" s="26">
        <v>46076.628217592603</v>
      </c>
      <c r="B460" s="27" t="s">
        <v>5600</v>
      </c>
      <c r="C460" s="27" t="s">
        <v>87</v>
      </c>
      <c r="D460" s="27" t="s">
        <v>88</v>
      </c>
      <c r="E460" s="27" t="s">
        <v>89</v>
      </c>
      <c r="F460" s="27"/>
      <c r="G460" s="27" t="s">
        <v>90</v>
      </c>
      <c r="H460" s="27" t="s">
        <v>23</v>
      </c>
      <c r="I460" s="27" t="s">
        <v>91</v>
      </c>
      <c r="J460" s="27" t="s">
        <v>251</v>
      </c>
      <c r="K460" s="27" t="s">
        <v>33</v>
      </c>
      <c r="L460" s="27" t="s">
        <v>5601</v>
      </c>
      <c r="M460" s="27" t="s">
        <v>1294</v>
      </c>
      <c r="N460" s="28" t="s">
        <v>5602</v>
      </c>
      <c r="O460" s="27" t="s">
        <v>5603</v>
      </c>
      <c r="P460" s="27" t="s">
        <v>5604</v>
      </c>
      <c r="Q460" s="28">
        <v>7</v>
      </c>
      <c r="R460" s="27" t="s">
        <v>23</v>
      </c>
      <c r="S460" s="27" t="s">
        <v>91</v>
      </c>
      <c r="T460" s="27" t="s">
        <v>251</v>
      </c>
      <c r="U460" s="27" t="s">
        <v>33</v>
      </c>
      <c r="V460" s="27">
        <v>1</v>
      </c>
      <c r="W460" s="27" t="s">
        <v>266</v>
      </c>
      <c r="X460" s="27" t="s">
        <v>2975</v>
      </c>
      <c r="Y460" s="27" t="s">
        <v>2976</v>
      </c>
      <c r="Z460" s="27" t="s">
        <v>101</v>
      </c>
      <c r="AA460" s="27"/>
      <c r="AB460" s="27" t="s">
        <v>5605</v>
      </c>
      <c r="AC460" s="28" t="s">
        <v>5606</v>
      </c>
      <c r="AD460" s="27"/>
      <c r="AE460" s="37"/>
      <c r="AF460" s="37">
        <v>45511.833333333299</v>
      </c>
      <c r="AG460" s="37"/>
      <c r="AH460" s="27"/>
      <c r="AI460" s="27" t="s">
        <v>178</v>
      </c>
      <c r="AJ460" s="27" t="s">
        <v>134</v>
      </c>
      <c r="AK460" s="27" t="s">
        <v>106</v>
      </c>
      <c r="AL460" s="27" t="s">
        <v>1196</v>
      </c>
      <c r="AM460" s="27" t="s">
        <v>108</v>
      </c>
      <c r="AN460" s="37">
        <f>MIN(casesCPPM[[#This Row],[Manufacture Date]:[Installation Date]])</f>
        <v>45511.833333333299</v>
      </c>
      <c r="AO460" s="27">
        <f>IF(AND((casesCPPM[[#This Row],[Created On]]-casesCPPM[[#This Row],[Oldest Date]])&gt;90,casesCPPM[[#This Row],[Oldest Date]]&lt;&gt;""),0,casesCPPM[[#This Row],[Quantity]])</f>
        <v>0</v>
      </c>
      <c r="AP460" s="27" t="str">
        <f>IF(casesCPPM[[#This Row],[Brand]]="","",IF(casesCPPM[[#This Row],[Brand]]&lt;&gt;"Falcon",casesCPPM[[#This Row],[Brand]],IF(casesCPPM[[#This Row],[Category]]&lt;&gt;"Dctl",casesCPPM[[#This Row],[Brand]]&amp;" - "&amp;casesCPPM[[#This Row],[Category]],casesCPPM[[#This Row],[Brand]]&amp;" - Closer")))</f>
        <v>Von Duprin</v>
      </c>
      <c r="AQ46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6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Circuit Board Issue</v>
      </c>
      <c r="AS46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Input / Output Not Working</v>
      </c>
      <c r="AT460" s="27" t="str">
        <f>TEXT(casesCPPM[[#This Row],[Created On]],"yyyy / mm")</f>
        <v>2026 / 02</v>
      </c>
      <c r="AU460" s="27" t="str">
        <f>casesCPPM[[#This Row],[Interaction Type]]</f>
        <v>Return / Replace / Scrap</v>
      </c>
      <c r="AV46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0" s="27" t="str" cm="1">
        <f t="array" ref="AW460">IF(NOT(ISERROR(FIND("Reader",casesCPPM[[#This Row],[Series4]]))),"Reader",IF(SUMPRODUCT(--ISNUMBER(SEARCH({"card","credential","ibutton"},casesCPPM[[#This Row],[Series4]])))&gt;0,"Card","Unknown"))</f>
        <v>Unknown</v>
      </c>
    </row>
    <row r="461" spans="1:49" hidden="1" x14ac:dyDescent="0.25">
      <c r="A461" s="26">
        <v>46076.660381944399</v>
      </c>
      <c r="B461" s="27" t="s">
        <v>5641</v>
      </c>
      <c r="C461" s="27" t="s">
        <v>87</v>
      </c>
      <c r="D461" s="27" t="s">
        <v>88</v>
      </c>
      <c r="E461" s="27" t="s">
        <v>89</v>
      </c>
      <c r="F461" s="27"/>
      <c r="G461" s="27" t="s">
        <v>90</v>
      </c>
      <c r="H461" s="27" t="s">
        <v>21</v>
      </c>
      <c r="I461" s="27" t="s">
        <v>272</v>
      </c>
      <c r="J461" s="27" t="s">
        <v>1564</v>
      </c>
      <c r="K461" s="27" t="s">
        <v>35</v>
      </c>
      <c r="L461" s="27" t="s">
        <v>5642</v>
      </c>
      <c r="M461" s="27" t="s">
        <v>1906</v>
      </c>
      <c r="N461" s="28" t="s">
        <v>5643</v>
      </c>
      <c r="O461" s="27" t="s">
        <v>5644</v>
      </c>
      <c r="P461" s="27" t="s">
        <v>5645</v>
      </c>
      <c r="Q461" s="28">
        <v>4</v>
      </c>
      <c r="R461" s="27" t="s">
        <v>21</v>
      </c>
      <c r="S461" s="27" t="s">
        <v>272</v>
      </c>
      <c r="T461" s="27" t="s">
        <v>1564</v>
      </c>
      <c r="U461" s="27" t="s">
        <v>35</v>
      </c>
      <c r="V461" s="27">
        <v>1</v>
      </c>
      <c r="W461" s="27" t="s">
        <v>266</v>
      </c>
      <c r="X461" s="27" t="s">
        <v>1569</v>
      </c>
      <c r="Y461" s="27" t="s">
        <v>5646</v>
      </c>
      <c r="Z461" s="27" t="s">
        <v>101</v>
      </c>
      <c r="AA461" s="27"/>
      <c r="AB461" s="27" t="s">
        <v>5647</v>
      </c>
      <c r="AC461" s="28" t="s">
        <v>1741</v>
      </c>
      <c r="AD461" s="27"/>
      <c r="AE461" s="37"/>
      <c r="AF461" s="37">
        <v>45977.791666666701</v>
      </c>
      <c r="AG461" s="37"/>
      <c r="AH461" s="27"/>
      <c r="AI461" s="27" t="s">
        <v>104</v>
      </c>
      <c r="AJ461" s="27" t="s">
        <v>105</v>
      </c>
      <c r="AK461" s="27" t="s">
        <v>1733</v>
      </c>
      <c r="AL461" s="27" t="s">
        <v>146</v>
      </c>
      <c r="AM461" s="27" t="s">
        <v>108</v>
      </c>
      <c r="AN461" s="37">
        <f>MIN(casesCPPM[[#This Row],[Manufacture Date]:[Installation Date]])</f>
        <v>45977.791666666701</v>
      </c>
      <c r="AO461" s="27">
        <f>IF(AND((casesCPPM[[#This Row],[Created On]]-casesCPPM[[#This Row],[Oldest Date]])&gt;90,casesCPPM[[#This Row],[Oldest Date]]&lt;&gt;""),0,casesCPPM[[#This Row],[Quantity]])</f>
        <v>0</v>
      </c>
      <c r="AP461" s="27" t="str">
        <f>IF(casesCPPM[[#This Row],[Brand]]="","",IF(casesCPPM[[#This Row],[Brand]]&lt;&gt;"Falcon",casesCPPM[[#This Row],[Brand]],IF(casesCPPM[[#This Row],[Category]]&lt;&gt;"Dctl",casesCPPM[[#This Row],[Brand]]&amp;" - "&amp;casesCPPM[[#This Row],[Category]],casesCPPM[[#This Row],[Brand]]&amp;" - Closer")))</f>
        <v>Schlage System Components</v>
      </c>
      <c r="AQ46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6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Electrical Malfunction</v>
      </c>
      <c r="AS46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Audible</v>
      </c>
      <c r="AT461" s="27" t="str">
        <f>TEXT(casesCPPM[[#This Row],[Created On]],"yyyy / mm")</f>
        <v>2026 / 02</v>
      </c>
      <c r="AU461" s="27" t="str">
        <f>casesCPPM[[#This Row],[Interaction Type]]</f>
        <v>Return / Replace / Scrap</v>
      </c>
      <c r="AV46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1" s="27" t="str" cm="1">
        <f t="array" ref="AW461">IF(NOT(ISERROR(FIND("Reader",casesCPPM[[#This Row],[Series4]]))),"Reader",IF(SUMPRODUCT(--ISNUMBER(SEARCH({"card","credential","ibutton"},casesCPPM[[#This Row],[Series4]])))&gt;0,"Card","Unknown"))</f>
        <v>Unknown</v>
      </c>
    </row>
    <row r="462" spans="1:49" hidden="1" x14ac:dyDescent="0.25">
      <c r="A462" s="26">
        <v>46076.770868055602</v>
      </c>
      <c r="B462" s="27" t="s">
        <v>5655</v>
      </c>
      <c r="C462" s="27" t="s">
        <v>87</v>
      </c>
      <c r="D462" s="27" t="s">
        <v>88</v>
      </c>
      <c r="E462" s="27" t="s">
        <v>89</v>
      </c>
      <c r="F462" s="27"/>
      <c r="G462" s="27" t="s">
        <v>168</v>
      </c>
      <c r="H462" s="27" t="s">
        <v>23</v>
      </c>
      <c r="I462" s="27" t="s">
        <v>91</v>
      </c>
      <c r="J462" s="27" t="s">
        <v>1256</v>
      </c>
      <c r="K462" s="27" t="s">
        <v>33</v>
      </c>
      <c r="L462" s="27" t="s">
        <v>5656</v>
      </c>
      <c r="M462" s="27" t="s">
        <v>1166</v>
      </c>
      <c r="N462" s="28" t="s">
        <v>5657</v>
      </c>
      <c r="O462" s="27" t="s">
        <v>5658</v>
      </c>
      <c r="P462" s="27" t="s">
        <v>5659</v>
      </c>
      <c r="Q462" s="28">
        <v>2</v>
      </c>
      <c r="R462" s="27" t="s">
        <v>23</v>
      </c>
      <c r="S462" s="27" t="s">
        <v>91</v>
      </c>
      <c r="T462" s="27" t="s">
        <v>1256</v>
      </c>
      <c r="U462" s="27" t="s">
        <v>33</v>
      </c>
      <c r="V462" s="27">
        <v>1</v>
      </c>
      <c r="W462" s="27" t="s">
        <v>266</v>
      </c>
      <c r="X462" s="27" t="s">
        <v>629</v>
      </c>
      <c r="Y462" s="27" t="s">
        <v>3981</v>
      </c>
      <c r="Z462" s="27" t="s">
        <v>101</v>
      </c>
      <c r="AA462" s="27"/>
      <c r="AB462" s="27" t="s">
        <v>5660</v>
      </c>
      <c r="AC462" s="28" t="s">
        <v>3983</v>
      </c>
      <c r="AD462" s="27"/>
      <c r="AE462" s="37"/>
      <c r="AF462" s="37">
        <v>45818.833333333299</v>
      </c>
      <c r="AG462" s="37"/>
      <c r="AH462" s="27"/>
      <c r="AI462" s="27" t="s">
        <v>104</v>
      </c>
      <c r="AJ462" s="27" t="s">
        <v>105</v>
      </c>
      <c r="AK462" s="27" t="s">
        <v>106</v>
      </c>
      <c r="AL462" s="27" t="s">
        <v>680</v>
      </c>
      <c r="AM462" s="27" t="s">
        <v>108</v>
      </c>
      <c r="AN462" s="37">
        <f>MIN(casesCPPM[[#This Row],[Manufacture Date]:[Installation Date]])</f>
        <v>45818.833333333299</v>
      </c>
      <c r="AO462" s="27">
        <f>IF(AND((casesCPPM[[#This Row],[Created On]]-casesCPPM[[#This Row],[Oldest Date]])&gt;90,casesCPPM[[#This Row],[Oldest Date]]&lt;&gt;""),0,casesCPPM[[#This Row],[Quantity]])</f>
        <v>0</v>
      </c>
      <c r="AP462" s="27" t="str">
        <f>IF(casesCPPM[[#This Row],[Brand]]="","",IF(casesCPPM[[#This Row],[Brand]]&lt;&gt;"Falcon",casesCPPM[[#This Row],[Brand]],IF(casesCPPM[[#This Row],[Category]]&lt;&gt;"Dctl",casesCPPM[[#This Row],[Brand]]&amp;" - "&amp;casesCPPM[[#This Row],[Category]],casesCPPM[[#This Row],[Brand]]&amp;" - Closer")))</f>
        <v>Von Duprin</v>
      </c>
      <c r="AQ46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6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46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Solenoid Not Pulling / Releasing</v>
      </c>
      <c r="AT462" s="27" t="str">
        <f>TEXT(casesCPPM[[#This Row],[Created On]],"yyyy / mm")</f>
        <v>2026 / 02</v>
      </c>
      <c r="AU462" s="27" t="str">
        <f>casesCPPM[[#This Row],[Interaction Type]]</f>
        <v>Return / Replace / Scrap</v>
      </c>
      <c r="AV46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2" s="27" t="str" cm="1">
        <f t="array" ref="AW462">IF(NOT(ISERROR(FIND("Reader",casesCPPM[[#This Row],[Series4]]))),"Reader",IF(SUMPRODUCT(--ISNUMBER(SEARCH({"card","credential","ibutton"},casesCPPM[[#This Row],[Series4]])))&gt;0,"Card","Unknown"))</f>
        <v>Unknown</v>
      </c>
    </row>
    <row r="463" spans="1:49" hidden="1" x14ac:dyDescent="0.25">
      <c r="A463" s="26">
        <v>46077.425243055601</v>
      </c>
      <c r="B463" s="27" t="s">
        <v>5661</v>
      </c>
      <c r="C463" s="27" t="s">
        <v>87</v>
      </c>
      <c r="D463" s="27" t="s">
        <v>88</v>
      </c>
      <c r="E463" s="27" t="s">
        <v>89</v>
      </c>
      <c r="F463" s="27"/>
      <c r="G463" s="27" t="s">
        <v>90</v>
      </c>
      <c r="H463" s="27" t="s">
        <v>286</v>
      </c>
      <c r="I463" s="27" t="s">
        <v>148</v>
      </c>
      <c r="J463" s="27" t="s">
        <v>287</v>
      </c>
      <c r="K463" s="27" t="s">
        <v>288</v>
      </c>
      <c r="L463" s="27" t="s">
        <v>5662</v>
      </c>
      <c r="M463" s="27" t="s">
        <v>5663</v>
      </c>
      <c r="N463" s="28"/>
      <c r="O463" s="27"/>
      <c r="P463" s="27" t="s">
        <v>5664</v>
      </c>
      <c r="Q463" s="28"/>
      <c r="R463" s="27" t="s">
        <v>286</v>
      </c>
      <c r="S463" s="27" t="s">
        <v>148</v>
      </c>
      <c r="T463" s="27" t="s">
        <v>287</v>
      </c>
      <c r="U463" s="27" t="s">
        <v>288</v>
      </c>
      <c r="V463" s="27">
        <v>1</v>
      </c>
      <c r="W463" s="27" t="s">
        <v>98</v>
      </c>
      <c r="X463" s="27" t="s">
        <v>5665</v>
      </c>
      <c r="Y463" s="27"/>
      <c r="Z463" s="27" t="s">
        <v>101</v>
      </c>
      <c r="AA463" s="27"/>
      <c r="AB463" s="27"/>
      <c r="AC463" s="28"/>
      <c r="AD463" s="27"/>
      <c r="AE463" s="37"/>
      <c r="AF463" s="37">
        <v>46076.791666666701</v>
      </c>
      <c r="AG463" s="37"/>
      <c r="AH463" s="27"/>
      <c r="AI463" s="27" t="s">
        <v>204</v>
      </c>
      <c r="AJ463" s="27" t="s">
        <v>105</v>
      </c>
      <c r="AK463" s="27" t="s">
        <v>2070</v>
      </c>
      <c r="AL463" s="27" t="s">
        <v>2070</v>
      </c>
      <c r="AM463" s="27" t="s">
        <v>108</v>
      </c>
      <c r="AN463" s="37">
        <f>MIN(casesCPPM[[#This Row],[Manufacture Date]:[Installation Date]])</f>
        <v>46076.791666666701</v>
      </c>
      <c r="AO463" s="27">
        <f>IF(AND((casesCPPM[[#This Row],[Created On]]-casesCPPM[[#This Row],[Oldest Date]])&gt;90,casesCPPM[[#This Row],[Oldest Date]]&lt;&gt;""),0,casesCPPM[[#This Row],[Quantity]])</f>
        <v>1</v>
      </c>
      <c r="AP463" s="27" t="str">
        <f>IF(casesCPPM[[#This Row],[Brand]]="","",IF(casesCPPM[[#This Row],[Brand]]&lt;&gt;"Falcon",casesCPPM[[#This Row],[Brand]],IF(casesCPPM[[#This Row],[Category]]&lt;&gt;"Dctl",casesCPPM[[#This Row],[Brand]]&amp;" - "&amp;casesCPPM[[#This Row],[Category]],casesCPPM[[#This Row],[Brand]]&amp;" - Closer")))</f>
        <v>Schlage Residential</v>
      </c>
      <c r="AQ46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6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Open / Close</v>
      </c>
      <c r="AS46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63" s="27" t="str">
        <f>TEXT(casesCPPM[[#This Row],[Created On]],"yyyy / mm")</f>
        <v>2026 / 02</v>
      </c>
      <c r="AU463" s="27" t="str">
        <f>casesCPPM[[#This Row],[Interaction Type]]</f>
        <v>Return / Replace / Scrap</v>
      </c>
      <c r="AV46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3" s="27" t="str" cm="1">
        <f t="array" ref="AW463">IF(NOT(ISERROR(FIND("Reader",casesCPPM[[#This Row],[Series4]]))),"Reader",IF(SUMPRODUCT(--ISNUMBER(SEARCH({"card","credential","ibutton"},casesCPPM[[#This Row],[Series4]])))&gt;0,"Card","Unknown"))</f>
        <v>Unknown</v>
      </c>
    </row>
    <row r="464" spans="1:49" hidden="1" x14ac:dyDescent="0.25">
      <c r="A464" s="26">
        <v>46077.473692129599</v>
      </c>
      <c r="B464" s="27" t="s">
        <v>5666</v>
      </c>
      <c r="C464" s="27" t="s">
        <v>87</v>
      </c>
      <c r="D464" s="27" t="s">
        <v>88</v>
      </c>
      <c r="E464" s="27" t="s">
        <v>89</v>
      </c>
      <c r="F464" s="27"/>
      <c r="G464" s="27" t="s">
        <v>90</v>
      </c>
      <c r="H464" s="27" t="s">
        <v>18</v>
      </c>
      <c r="I464" s="27" t="s">
        <v>460</v>
      </c>
      <c r="J464" s="27" t="s">
        <v>461</v>
      </c>
      <c r="K464" s="27" t="s">
        <v>31</v>
      </c>
      <c r="L464" s="27" t="s">
        <v>5667</v>
      </c>
      <c r="M464" s="27" t="s">
        <v>5668</v>
      </c>
      <c r="N464" s="28" t="s">
        <v>5669</v>
      </c>
      <c r="O464" s="27" t="s">
        <v>5670</v>
      </c>
      <c r="P464" s="27" t="s">
        <v>5671</v>
      </c>
      <c r="Q464" s="28"/>
      <c r="R464" s="27" t="s">
        <v>18</v>
      </c>
      <c r="S464" s="27" t="s">
        <v>460</v>
      </c>
      <c r="T464" s="27" t="s">
        <v>461</v>
      </c>
      <c r="U464" s="27" t="s">
        <v>31</v>
      </c>
      <c r="V464" s="27">
        <v>1</v>
      </c>
      <c r="W464" s="27" t="s">
        <v>266</v>
      </c>
      <c r="X464" s="27" t="s">
        <v>279</v>
      </c>
      <c r="Y464" s="27" t="s">
        <v>677</v>
      </c>
      <c r="Z464" s="27" t="s">
        <v>101</v>
      </c>
      <c r="AA464" s="27"/>
      <c r="AB464" s="27" t="s">
        <v>5672</v>
      </c>
      <c r="AC464" s="28" t="s">
        <v>2348</v>
      </c>
      <c r="AD464" s="27"/>
      <c r="AE464" s="37">
        <v>45814</v>
      </c>
      <c r="AF464" s="37"/>
      <c r="AG464" s="37"/>
      <c r="AH464" s="27"/>
      <c r="AI464" s="27" t="s">
        <v>104</v>
      </c>
      <c r="AJ464" s="27" t="s">
        <v>105</v>
      </c>
      <c r="AK464" s="27" t="s">
        <v>1369</v>
      </c>
      <c r="AL464" s="27" t="s">
        <v>146</v>
      </c>
      <c r="AM464" s="27" t="s">
        <v>108</v>
      </c>
      <c r="AN464" s="37">
        <f>MIN(casesCPPM[[#This Row],[Manufacture Date]:[Installation Date]])</f>
        <v>45814</v>
      </c>
      <c r="AO464" s="27">
        <f>IF(AND((casesCPPM[[#This Row],[Created On]]-casesCPPM[[#This Row],[Oldest Date]])&gt;90,casesCPPM[[#This Row],[Oldest Date]]&lt;&gt;""),0,casesCPPM[[#This Row],[Quantity]])</f>
        <v>0</v>
      </c>
      <c r="AP464" s="27" t="str">
        <f>IF(casesCPPM[[#This Row],[Brand]]="","",IF(casesCPPM[[#This Row],[Brand]]&lt;&gt;"Falcon",casesCPPM[[#This Row],[Brand]],IF(casesCPPM[[#This Row],[Category]]&lt;&gt;"Dctl",casesCPPM[[#This Row],[Brand]]&amp;" - "&amp;casesCPPM[[#This Row],[Category]],casesCPPM[[#This Row],[Brand]]&amp;" - Closer")))</f>
        <v>Schlage Electronic Locks</v>
      </c>
      <c r="AQ46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6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6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464" s="27" t="str">
        <f>TEXT(casesCPPM[[#This Row],[Created On]],"yyyy / mm")</f>
        <v>2026 / 02</v>
      </c>
      <c r="AU464" s="27" t="str">
        <f>casesCPPM[[#This Row],[Interaction Type]]</f>
        <v>Return / Replace / Scrap</v>
      </c>
      <c r="AV46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4" s="27" t="str" cm="1">
        <f t="array" ref="AW464">IF(NOT(ISERROR(FIND("Reader",casesCPPM[[#This Row],[Series4]]))),"Reader",IF(SUMPRODUCT(--ISNUMBER(SEARCH({"card","credential","ibutton"},casesCPPM[[#This Row],[Series4]])))&gt;0,"Card","Unknown"))</f>
        <v>Unknown</v>
      </c>
    </row>
    <row r="465" spans="1:49" hidden="1" x14ac:dyDescent="0.25">
      <c r="A465" s="26">
        <v>46077.553692129601</v>
      </c>
      <c r="B465" s="27" t="s">
        <v>5673</v>
      </c>
      <c r="C465" s="27" t="s">
        <v>87</v>
      </c>
      <c r="D465" s="27" t="s">
        <v>88</v>
      </c>
      <c r="E465" s="27" t="s">
        <v>89</v>
      </c>
      <c r="F465" s="27"/>
      <c r="G465" s="27" t="s">
        <v>90</v>
      </c>
      <c r="H465" s="27" t="s">
        <v>18</v>
      </c>
      <c r="I465" s="27" t="s">
        <v>460</v>
      </c>
      <c r="J465" s="27" t="s">
        <v>2161</v>
      </c>
      <c r="K465" s="27" t="s">
        <v>32</v>
      </c>
      <c r="L465" s="27" t="s">
        <v>5674</v>
      </c>
      <c r="M465" s="27" t="s">
        <v>5675</v>
      </c>
      <c r="N465" s="28" t="s">
        <v>5676</v>
      </c>
      <c r="O465" s="27"/>
      <c r="P465" s="27"/>
      <c r="Q465" s="28"/>
      <c r="R465" s="27" t="s">
        <v>18</v>
      </c>
      <c r="S465" s="27" t="s">
        <v>460</v>
      </c>
      <c r="T465" s="27" t="s">
        <v>2161</v>
      </c>
      <c r="U465" s="27" t="s">
        <v>32</v>
      </c>
      <c r="V465" s="27">
        <v>2</v>
      </c>
      <c r="W465" s="27" t="s">
        <v>266</v>
      </c>
      <c r="X465" s="27" t="s">
        <v>279</v>
      </c>
      <c r="Y465" s="27" t="s">
        <v>677</v>
      </c>
      <c r="Z465" s="27" t="s">
        <v>101</v>
      </c>
      <c r="AA465" s="27"/>
      <c r="AB465" s="27"/>
      <c r="AC465" s="28" t="s">
        <v>1001</v>
      </c>
      <c r="AD465" s="27"/>
      <c r="AE465" s="37">
        <v>45947</v>
      </c>
      <c r="AF465" s="37"/>
      <c r="AG465" s="37"/>
      <c r="AH465" s="27"/>
      <c r="AI465" s="27" t="s">
        <v>178</v>
      </c>
      <c r="AJ465" s="27" t="s">
        <v>105</v>
      </c>
      <c r="AK465" s="27" t="s">
        <v>1369</v>
      </c>
      <c r="AL465" s="27" t="s">
        <v>1369</v>
      </c>
      <c r="AM465" s="27" t="s">
        <v>108</v>
      </c>
      <c r="AN465" s="37">
        <f>MIN(casesCPPM[[#This Row],[Manufacture Date]:[Installation Date]])</f>
        <v>45947</v>
      </c>
      <c r="AO465" s="27">
        <f>IF(AND((casesCPPM[[#This Row],[Created On]]-casesCPPM[[#This Row],[Oldest Date]])&gt;90,casesCPPM[[#This Row],[Oldest Date]]&lt;&gt;""),0,casesCPPM[[#This Row],[Quantity]])</f>
        <v>0</v>
      </c>
      <c r="AP465" s="27" t="str">
        <f>IF(casesCPPM[[#This Row],[Brand]]="","",IF(casesCPPM[[#This Row],[Brand]]&lt;&gt;"Falcon",casesCPPM[[#This Row],[Brand]],IF(casesCPPM[[#This Row],[Category]]&lt;&gt;"Dctl",casesCPPM[[#This Row],[Brand]]&amp;" - "&amp;casesCPPM[[#This Row],[Category]],casesCPPM[[#This Row],[Brand]]&amp;" - Closer")))</f>
        <v>Schlage Electronic Locks</v>
      </c>
      <c r="AQ46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6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6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465" s="27" t="str">
        <f>TEXT(casesCPPM[[#This Row],[Created On]],"yyyy / mm")</f>
        <v>2026 / 02</v>
      </c>
      <c r="AU465" s="27" t="str">
        <f>casesCPPM[[#This Row],[Interaction Type]]</f>
        <v>Return / Replace / Scrap</v>
      </c>
      <c r="AV46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5" s="27" t="str" cm="1">
        <f t="array" ref="AW465">IF(NOT(ISERROR(FIND("Reader",casesCPPM[[#This Row],[Series4]]))),"Reader",IF(SUMPRODUCT(--ISNUMBER(SEARCH({"card","credential","ibutton"},casesCPPM[[#This Row],[Series4]])))&gt;0,"Card","Unknown"))</f>
        <v>Unknown</v>
      </c>
    </row>
    <row r="466" spans="1:49" hidden="1" x14ac:dyDescent="0.25">
      <c r="A466" s="26">
        <v>46077.709745370397</v>
      </c>
      <c r="B466" s="27" t="s">
        <v>5701</v>
      </c>
      <c r="C466" s="27" t="s">
        <v>87</v>
      </c>
      <c r="D466" s="27" t="s">
        <v>88</v>
      </c>
      <c r="E466" s="27" t="s">
        <v>89</v>
      </c>
      <c r="F466" s="27"/>
      <c r="G466" s="27" t="s">
        <v>90</v>
      </c>
      <c r="H466" s="27" t="s">
        <v>23</v>
      </c>
      <c r="I466" s="27" t="s">
        <v>91</v>
      </c>
      <c r="J466" s="27" t="s">
        <v>1623</v>
      </c>
      <c r="K466" s="27" t="s">
        <v>33</v>
      </c>
      <c r="L466" s="27" t="s">
        <v>5702</v>
      </c>
      <c r="M466" s="27" t="s">
        <v>4740</v>
      </c>
      <c r="N466" s="28" t="s">
        <v>186</v>
      </c>
      <c r="O466" s="27" t="s">
        <v>186</v>
      </c>
      <c r="P466" s="27"/>
      <c r="Q466" s="28"/>
      <c r="R466" s="27" t="s">
        <v>23</v>
      </c>
      <c r="S466" s="27" t="s">
        <v>91</v>
      </c>
      <c r="T466" s="27" t="s">
        <v>1623</v>
      </c>
      <c r="U466" s="27" t="s">
        <v>33</v>
      </c>
      <c r="V466" s="27">
        <v>1</v>
      </c>
      <c r="W466" s="27" t="s">
        <v>266</v>
      </c>
      <c r="X466" s="27" t="s">
        <v>5703</v>
      </c>
      <c r="Y466" s="27"/>
      <c r="Z466" s="27" t="s">
        <v>101</v>
      </c>
      <c r="AA466" s="27"/>
      <c r="AB466" s="27"/>
      <c r="AC466" s="28" t="s">
        <v>5704</v>
      </c>
      <c r="AD466" s="27"/>
      <c r="AE466" s="37"/>
      <c r="AF466" s="37">
        <v>46077.791666666701</v>
      </c>
      <c r="AG466" s="37"/>
      <c r="AH466" s="27"/>
      <c r="AI466" s="27" t="s">
        <v>104</v>
      </c>
      <c r="AJ466" s="27" t="s">
        <v>105</v>
      </c>
      <c r="AK466" s="27" t="s">
        <v>1975</v>
      </c>
      <c r="AL466" s="27" t="s">
        <v>792</v>
      </c>
      <c r="AM466" s="27" t="s">
        <v>108</v>
      </c>
      <c r="AN466" s="37">
        <f>MIN(casesCPPM[[#This Row],[Manufacture Date]:[Installation Date]])</f>
        <v>46077.791666666701</v>
      </c>
      <c r="AO466" s="27">
        <f>IF(AND((casesCPPM[[#This Row],[Created On]]-casesCPPM[[#This Row],[Oldest Date]])&gt;90,casesCPPM[[#This Row],[Oldest Date]]&lt;&gt;""),0,casesCPPM[[#This Row],[Quantity]])</f>
        <v>1</v>
      </c>
      <c r="AP466" s="27" t="str">
        <f>IF(casesCPPM[[#This Row],[Brand]]="","",IF(casesCPPM[[#This Row],[Brand]]&lt;&gt;"Falcon",casesCPPM[[#This Row],[Brand]],IF(casesCPPM[[#This Row],[Category]]&lt;&gt;"Dctl",casesCPPM[[#This Row],[Brand]]&amp;" - "&amp;casesCPPM[[#This Row],[Category]],casesCPPM[[#This Row],[Brand]]&amp;" - Closer")))</f>
        <v>Von Duprin</v>
      </c>
      <c r="AQ46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6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Wire / Cable Wrong or Broken</v>
      </c>
      <c r="AS46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66" s="27" t="str">
        <f>TEXT(casesCPPM[[#This Row],[Created On]],"yyyy / mm")</f>
        <v>2026 / 02</v>
      </c>
      <c r="AU466" s="27" t="str">
        <f>casesCPPM[[#This Row],[Interaction Type]]</f>
        <v>Return / Replace / Scrap</v>
      </c>
      <c r="AV46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6" s="27" t="str" cm="1">
        <f t="array" ref="AW466">IF(NOT(ISERROR(FIND("Reader",casesCPPM[[#This Row],[Series4]]))),"Reader",IF(SUMPRODUCT(--ISNUMBER(SEARCH({"card","credential","ibutton"},casesCPPM[[#This Row],[Series4]])))&gt;0,"Card","Unknown"))</f>
        <v>Unknown</v>
      </c>
    </row>
    <row r="467" spans="1:49" hidden="1" x14ac:dyDescent="0.25">
      <c r="A467" s="26">
        <v>46077.7754166667</v>
      </c>
      <c r="B467" s="27" t="s">
        <v>5705</v>
      </c>
      <c r="C467" s="27" t="s">
        <v>87</v>
      </c>
      <c r="D467" s="27" t="s">
        <v>88</v>
      </c>
      <c r="E467" s="27" t="s">
        <v>89</v>
      </c>
      <c r="F467" s="27"/>
      <c r="G467" s="27" t="s">
        <v>90</v>
      </c>
      <c r="H467" s="27" t="s">
        <v>23</v>
      </c>
      <c r="I467" s="27" t="s">
        <v>91</v>
      </c>
      <c r="J467" s="27" t="s">
        <v>251</v>
      </c>
      <c r="K467" s="27" t="s">
        <v>33</v>
      </c>
      <c r="L467" s="27" t="s">
        <v>5706</v>
      </c>
      <c r="M467" s="27" t="s">
        <v>1116</v>
      </c>
      <c r="N467" s="28" t="s">
        <v>5707</v>
      </c>
      <c r="O467" s="27" t="s">
        <v>5708</v>
      </c>
      <c r="P467" s="27" t="s">
        <v>5709</v>
      </c>
      <c r="Q467" s="28">
        <v>1</v>
      </c>
      <c r="R467" s="27" t="s">
        <v>23</v>
      </c>
      <c r="S467" s="27" t="s">
        <v>91</v>
      </c>
      <c r="T467" s="27" t="s">
        <v>251</v>
      </c>
      <c r="U467" s="27" t="s">
        <v>33</v>
      </c>
      <c r="V467" s="27">
        <v>1</v>
      </c>
      <c r="W467" s="27" t="s">
        <v>98</v>
      </c>
      <c r="X467" s="27" t="s">
        <v>1148</v>
      </c>
      <c r="Y467" s="27" t="s">
        <v>1399</v>
      </c>
      <c r="Z467" s="27" t="s">
        <v>101</v>
      </c>
      <c r="AA467" s="27"/>
      <c r="AB467" s="27" t="s">
        <v>5710</v>
      </c>
      <c r="AC467" s="28" t="s">
        <v>547</v>
      </c>
      <c r="AD467" s="27"/>
      <c r="AE467" s="37"/>
      <c r="AF467" s="37">
        <v>46028.791666666701</v>
      </c>
      <c r="AG467" s="37"/>
      <c r="AH467" s="27"/>
      <c r="AI467" s="27" t="s">
        <v>104</v>
      </c>
      <c r="AJ467" s="27" t="s">
        <v>105</v>
      </c>
      <c r="AK467" s="27" t="s">
        <v>106</v>
      </c>
      <c r="AL467" s="27" t="s">
        <v>680</v>
      </c>
      <c r="AM467" s="27" t="s">
        <v>108</v>
      </c>
      <c r="AN467" s="37">
        <f>MIN(casesCPPM[[#This Row],[Manufacture Date]:[Installation Date]])</f>
        <v>46028.791666666701</v>
      </c>
      <c r="AO467" s="27">
        <f>IF(AND((casesCPPM[[#This Row],[Created On]]-casesCPPM[[#This Row],[Oldest Date]])&gt;90,casesCPPM[[#This Row],[Oldest Date]]&lt;&gt;""),0,casesCPPM[[#This Row],[Quantity]])</f>
        <v>1</v>
      </c>
      <c r="AP467" s="27" t="str">
        <f>IF(casesCPPM[[#This Row],[Brand]]="","",IF(casesCPPM[[#This Row],[Brand]]&lt;&gt;"Falcon",casesCPPM[[#This Row],[Brand]],IF(casesCPPM[[#This Row],[Category]]&lt;&gt;"Dctl",casesCPPM[[#This Row],[Brand]]&amp;" - "&amp;casesCPPM[[#This Row],[Category]],casesCPPM[[#This Row],[Brand]]&amp;" - Closer")))</f>
        <v>Von Duprin</v>
      </c>
      <c r="AQ46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6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46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Release</v>
      </c>
      <c r="AT467" s="27" t="str">
        <f>TEXT(casesCPPM[[#This Row],[Created On]],"yyyy / mm")</f>
        <v>2026 / 02</v>
      </c>
      <c r="AU467" s="27" t="str">
        <f>casesCPPM[[#This Row],[Interaction Type]]</f>
        <v>Return / Replace / Scrap</v>
      </c>
      <c r="AV46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7" s="27" t="str" cm="1">
        <f t="array" ref="AW467">IF(NOT(ISERROR(FIND("Reader",casesCPPM[[#This Row],[Series4]]))),"Reader",IF(SUMPRODUCT(--ISNUMBER(SEARCH({"card","credential","ibutton"},casesCPPM[[#This Row],[Series4]])))&gt;0,"Card","Unknown"))</f>
        <v>Unknown</v>
      </c>
    </row>
    <row r="468" spans="1:49" hidden="1" x14ac:dyDescent="0.25">
      <c r="A468" s="26">
        <v>46079.273946759298</v>
      </c>
      <c r="B468" s="27" t="s">
        <v>5728</v>
      </c>
      <c r="C468" s="27" t="s">
        <v>87</v>
      </c>
      <c r="D468" s="27" t="s">
        <v>88</v>
      </c>
      <c r="E468" s="27" t="s">
        <v>62</v>
      </c>
      <c r="F468" s="27"/>
      <c r="G468" s="27"/>
      <c r="H468" s="27" t="s">
        <v>12</v>
      </c>
      <c r="I468" s="27" t="s">
        <v>111</v>
      </c>
      <c r="J468" s="27" t="s">
        <v>112</v>
      </c>
      <c r="K468" s="27" t="s">
        <v>33</v>
      </c>
      <c r="L468" s="27" t="s">
        <v>5729</v>
      </c>
      <c r="M468" s="27" t="s">
        <v>401</v>
      </c>
      <c r="N468" s="28" t="s">
        <v>5730</v>
      </c>
      <c r="O468" s="27" t="s">
        <v>5731</v>
      </c>
      <c r="P468" s="27" t="s">
        <v>5732</v>
      </c>
      <c r="Q468" s="28">
        <v>1</v>
      </c>
      <c r="R468" s="27" t="s">
        <v>12</v>
      </c>
      <c r="S468" s="27" t="s">
        <v>111</v>
      </c>
      <c r="T468" s="27" t="s">
        <v>112</v>
      </c>
      <c r="U468" s="27" t="s">
        <v>33</v>
      </c>
      <c r="V468" s="27">
        <v>6</v>
      </c>
      <c r="W468" s="27" t="s">
        <v>346</v>
      </c>
      <c r="X468" s="27" t="s">
        <v>347</v>
      </c>
      <c r="Y468" s="27"/>
      <c r="Z468" s="27" t="s">
        <v>285</v>
      </c>
      <c r="AA468" s="27"/>
      <c r="AB468" s="27" t="s">
        <v>5733</v>
      </c>
      <c r="AC468" s="28"/>
      <c r="AD468" s="27"/>
      <c r="AE468" s="37"/>
      <c r="AF468" s="37">
        <v>45937.833333333299</v>
      </c>
      <c r="AG468" s="37"/>
      <c r="AH468" s="27"/>
      <c r="AI468" s="27" t="s">
        <v>104</v>
      </c>
      <c r="AJ468" s="27" t="s">
        <v>105</v>
      </c>
      <c r="AK468" s="27" t="s">
        <v>877</v>
      </c>
      <c r="AL468" s="27" t="s">
        <v>877</v>
      </c>
      <c r="AM468" s="27" t="s">
        <v>108</v>
      </c>
      <c r="AN468" s="37">
        <f>MIN(casesCPPM[[#This Row],[Manufacture Date]:[Installation Date]])</f>
        <v>45937.833333333299</v>
      </c>
      <c r="AO468" s="27">
        <f>IF(AND((casesCPPM[[#This Row],[Created On]]-casesCPPM[[#This Row],[Oldest Date]])&gt;90,casesCPPM[[#This Row],[Oldest Date]]&lt;&gt;""),0,casesCPPM[[#This Row],[Quantity]])</f>
        <v>0</v>
      </c>
      <c r="AP468" s="27" t="str">
        <f>IF(casesCPPM[[#This Row],[Brand]]="","",IF(casesCPPM[[#This Row],[Brand]]&lt;&gt;"Falcon",casesCPPM[[#This Row],[Brand]],IF(casesCPPM[[#This Row],[Category]]&lt;&gt;"Dctl",casesCPPM[[#This Row],[Brand]]&amp;" - "&amp;casesCPPM[[#This Row],[Category]],casesCPPM[[#This Row],[Brand]]&amp;" - Closer")))</f>
        <v>Ives / Gj Commercial</v>
      </c>
      <c r="AQ46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46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46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68" s="27" t="str">
        <f>TEXT(casesCPPM[[#This Row],[Created On]],"yyyy / mm")</f>
        <v>2026 / 02</v>
      </c>
      <c r="AU468" s="27" t="str">
        <f>casesCPPM[[#This Row],[Interaction Type]]</f>
        <v>Return / Replace / Scrap</v>
      </c>
      <c r="AV46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8" s="27" t="str" cm="1">
        <f t="array" ref="AW468">IF(NOT(ISERROR(FIND("Reader",casesCPPM[[#This Row],[Series4]]))),"Reader",IF(SUMPRODUCT(--ISNUMBER(SEARCH({"card","credential","ibutton"},casesCPPM[[#This Row],[Series4]])))&gt;0,"Card","Unknown"))</f>
        <v>Unknown</v>
      </c>
    </row>
    <row r="469" spans="1:49" hidden="1" x14ac:dyDescent="0.25">
      <c r="A469" s="26">
        <v>46079.281550925902</v>
      </c>
      <c r="B469" s="27" t="s">
        <v>5734</v>
      </c>
      <c r="C469" s="27" t="s">
        <v>87</v>
      </c>
      <c r="D469" s="27" t="s">
        <v>88</v>
      </c>
      <c r="E469" s="27" t="s">
        <v>62</v>
      </c>
      <c r="F469" s="27"/>
      <c r="G469" s="27"/>
      <c r="H469" s="27" t="s">
        <v>14</v>
      </c>
      <c r="I469" s="27" t="s">
        <v>182</v>
      </c>
      <c r="J469" s="27" t="s">
        <v>5735</v>
      </c>
      <c r="K469" s="27" t="s">
        <v>34</v>
      </c>
      <c r="L469" s="27" t="s">
        <v>5736</v>
      </c>
      <c r="M469" s="27" t="s">
        <v>401</v>
      </c>
      <c r="N469" s="28" t="s">
        <v>5737</v>
      </c>
      <c r="O469" s="27" t="s">
        <v>5738</v>
      </c>
      <c r="P469" s="27" t="s">
        <v>5737</v>
      </c>
      <c r="Q469" s="28">
        <v>31</v>
      </c>
      <c r="R469" s="27" t="s">
        <v>14</v>
      </c>
      <c r="S469" s="27" t="s">
        <v>182</v>
      </c>
      <c r="T469" s="27" t="s">
        <v>5735</v>
      </c>
      <c r="U469" s="27" t="s">
        <v>34</v>
      </c>
      <c r="V469" s="27">
        <v>4</v>
      </c>
      <c r="W469" s="27" t="s">
        <v>346</v>
      </c>
      <c r="X469" s="27" t="s">
        <v>347</v>
      </c>
      <c r="Y469" s="27"/>
      <c r="Z469" s="27" t="s">
        <v>285</v>
      </c>
      <c r="AA469" s="27"/>
      <c r="AB469" s="27" t="s">
        <v>5739</v>
      </c>
      <c r="AC469" s="28" t="s">
        <v>5740</v>
      </c>
      <c r="AD469" s="27"/>
      <c r="AE469" s="37"/>
      <c r="AF469" s="37">
        <v>45945.833333333299</v>
      </c>
      <c r="AG469" s="37"/>
      <c r="AH469" s="27"/>
      <c r="AI469" s="27" t="s">
        <v>104</v>
      </c>
      <c r="AJ469" s="27" t="s">
        <v>105</v>
      </c>
      <c r="AK469" s="27" t="s">
        <v>877</v>
      </c>
      <c r="AL469" s="27" t="s">
        <v>192</v>
      </c>
      <c r="AM469" s="27" t="s">
        <v>108</v>
      </c>
      <c r="AN469" s="37">
        <f>MIN(casesCPPM[[#This Row],[Manufacture Date]:[Installation Date]])</f>
        <v>45945.833333333299</v>
      </c>
      <c r="AO469" s="27">
        <f>IF(AND((casesCPPM[[#This Row],[Created On]]-casesCPPM[[#This Row],[Oldest Date]])&gt;90,casesCPPM[[#This Row],[Oldest Date]]&lt;&gt;""),0,casesCPPM[[#This Row],[Quantity]])</f>
        <v>0</v>
      </c>
      <c r="AP469" s="27" t="str">
        <f>IF(casesCPPM[[#This Row],[Brand]]="","",IF(casesCPPM[[#This Row],[Brand]]&lt;&gt;"Falcon",casesCPPM[[#This Row],[Brand]],IF(casesCPPM[[#This Row],[Category]]&lt;&gt;"Dctl",casesCPPM[[#This Row],[Brand]]&amp;" - "&amp;casesCPPM[[#This Row],[Category]],casesCPPM[[#This Row],[Brand]]&amp;" - Closer")))</f>
        <v>Lcn</v>
      </c>
      <c r="AQ46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46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46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69" s="27" t="str">
        <f>TEXT(casesCPPM[[#This Row],[Created On]],"yyyy / mm")</f>
        <v>2026 / 02</v>
      </c>
      <c r="AU469" s="27" t="str">
        <f>casesCPPM[[#This Row],[Interaction Type]]</f>
        <v>Return / Replace / Scrap</v>
      </c>
      <c r="AV46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9" s="27" t="str" cm="1">
        <f t="array" ref="AW469">IF(NOT(ISERROR(FIND("Reader",casesCPPM[[#This Row],[Series4]]))),"Reader",IF(SUMPRODUCT(--ISNUMBER(SEARCH({"card","credential","ibutton"},casesCPPM[[#This Row],[Series4]])))&gt;0,"Card","Unknown"))</f>
        <v>Unknown</v>
      </c>
    </row>
    <row r="470" spans="1:49" hidden="1" x14ac:dyDescent="0.25">
      <c r="A470" s="26">
        <v>46079.475474537001</v>
      </c>
      <c r="B470" s="27" t="s">
        <v>5741</v>
      </c>
      <c r="C470" s="27" t="s">
        <v>87</v>
      </c>
      <c r="D470" s="27" t="s">
        <v>88</v>
      </c>
      <c r="E470" s="27" t="s">
        <v>89</v>
      </c>
      <c r="F470" s="27"/>
      <c r="G470" s="27" t="s">
        <v>168</v>
      </c>
      <c r="H470" s="27" t="s">
        <v>23</v>
      </c>
      <c r="I470" s="27" t="s">
        <v>91</v>
      </c>
      <c r="J470" s="27" t="s">
        <v>251</v>
      </c>
      <c r="K470" s="27" t="s">
        <v>33</v>
      </c>
      <c r="L470" s="27" t="s">
        <v>5742</v>
      </c>
      <c r="M470" s="27" t="s">
        <v>94</v>
      </c>
      <c r="N470" s="28" t="s">
        <v>5743</v>
      </c>
      <c r="O470" s="27" t="s">
        <v>5744</v>
      </c>
      <c r="P470" s="27" t="s">
        <v>5745</v>
      </c>
      <c r="Q470" s="28">
        <v>6</v>
      </c>
      <c r="R470" s="27" t="s">
        <v>23</v>
      </c>
      <c r="S470" s="27" t="s">
        <v>91</v>
      </c>
      <c r="T470" s="27" t="s">
        <v>251</v>
      </c>
      <c r="U470" s="27" t="s">
        <v>33</v>
      </c>
      <c r="V470" s="27">
        <v>1</v>
      </c>
      <c r="W470" s="27" t="s">
        <v>98</v>
      </c>
      <c r="X470" s="27" t="s">
        <v>544</v>
      </c>
      <c r="Y470" s="27" t="s">
        <v>545</v>
      </c>
      <c r="Z470" s="27" t="s">
        <v>101</v>
      </c>
      <c r="AA470" s="27"/>
      <c r="AB470" s="27" t="s">
        <v>5746</v>
      </c>
      <c r="AC470" s="28" t="s">
        <v>5747</v>
      </c>
      <c r="AD470" s="27"/>
      <c r="AE470" s="37"/>
      <c r="AF470" s="37">
        <v>45790.833333333299</v>
      </c>
      <c r="AG470" s="37"/>
      <c r="AH470" s="27"/>
      <c r="AI470" s="27" t="s">
        <v>104</v>
      </c>
      <c r="AJ470" s="27" t="s">
        <v>105</v>
      </c>
      <c r="AK470" s="27" t="s">
        <v>877</v>
      </c>
      <c r="AL470" s="27" t="s">
        <v>877</v>
      </c>
      <c r="AM470" s="27" t="s">
        <v>108</v>
      </c>
      <c r="AN470" s="37">
        <f>MIN(casesCPPM[[#This Row],[Manufacture Date]:[Installation Date]])</f>
        <v>45790.833333333299</v>
      </c>
      <c r="AO470" s="27">
        <f>IF(AND((casesCPPM[[#This Row],[Created On]]-casesCPPM[[#This Row],[Oldest Date]])&gt;90,casesCPPM[[#This Row],[Oldest Date]]&lt;&gt;""),0,casesCPPM[[#This Row],[Quantity]])</f>
        <v>0</v>
      </c>
      <c r="AP470" s="27" t="str">
        <f>IF(casesCPPM[[#This Row],[Brand]]="","",IF(casesCPPM[[#This Row],[Brand]]&lt;&gt;"Falcon",casesCPPM[[#This Row],[Brand]],IF(casesCPPM[[#This Row],[Category]]&lt;&gt;"Dctl",casesCPPM[[#This Row],[Brand]]&amp;" - "&amp;casesCPPM[[#This Row],[Category]],casesCPPM[[#This Row],[Brand]]&amp;" - Closer")))</f>
        <v>Von Duprin</v>
      </c>
      <c r="AQ47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7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47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470" s="27" t="str">
        <f>TEXT(casesCPPM[[#This Row],[Created On]],"yyyy / mm")</f>
        <v>2026 / 02</v>
      </c>
      <c r="AU470" s="27" t="str">
        <f>casesCPPM[[#This Row],[Interaction Type]]</f>
        <v>Return / Replace / Scrap</v>
      </c>
      <c r="AV47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0" s="27" t="str" cm="1">
        <f t="array" ref="AW470">IF(NOT(ISERROR(FIND("Reader",casesCPPM[[#This Row],[Series4]]))),"Reader",IF(SUMPRODUCT(--ISNUMBER(SEARCH({"card","credential","ibutton"},casesCPPM[[#This Row],[Series4]])))&gt;0,"Card","Unknown"))</f>
        <v>Unknown</v>
      </c>
    </row>
    <row r="471" spans="1:49" hidden="1" x14ac:dyDescent="0.25">
      <c r="A471" s="26">
        <v>46080.445694444403</v>
      </c>
      <c r="B471" s="27" t="s">
        <v>5753</v>
      </c>
      <c r="C471" s="27" t="s">
        <v>87</v>
      </c>
      <c r="D471" s="27" t="s">
        <v>88</v>
      </c>
      <c r="E471" s="27" t="s">
        <v>89</v>
      </c>
      <c r="F471" s="27"/>
      <c r="G471" s="27" t="s">
        <v>168</v>
      </c>
      <c r="H471" s="27" t="s">
        <v>18</v>
      </c>
      <c r="I471" s="27" t="s">
        <v>460</v>
      </c>
      <c r="J471" s="27" t="s">
        <v>506</v>
      </c>
      <c r="K471" s="27" t="s">
        <v>35</v>
      </c>
      <c r="L471" s="27" t="s">
        <v>5754</v>
      </c>
      <c r="M471" s="27" t="s">
        <v>5755</v>
      </c>
      <c r="N471" s="28" t="s">
        <v>5756</v>
      </c>
      <c r="O471" s="27"/>
      <c r="P471" s="27"/>
      <c r="Q471" s="28"/>
      <c r="R471" s="27" t="s">
        <v>18</v>
      </c>
      <c r="S471" s="27" t="s">
        <v>460</v>
      </c>
      <c r="T471" s="27" t="s">
        <v>506</v>
      </c>
      <c r="U471" s="27" t="s">
        <v>35</v>
      </c>
      <c r="V471" s="27">
        <v>4</v>
      </c>
      <c r="W471" s="27" t="s">
        <v>266</v>
      </c>
      <c r="X471" s="27" t="s">
        <v>510</v>
      </c>
      <c r="Y471" s="27"/>
      <c r="Z471" s="27" t="s">
        <v>101</v>
      </c>
      <c r="AA471" s="27"/>
      <c r="AB471" s="27"/>
      <c r="AC471" s="28" t="s">
        <v>1562</v>
      </c>
      <c r="AD471" s="27"/>
      <c r="AE471" s="37"/>
      <c r="AF471" s="37">
        <v>45982.083333333299</v>
      </c>
      <c r="AG471" s="37"/>
      <c r="AH471" s="27"/>
      <c r="AI471" s="27" t="s">
        <v>104</v>
      </c>
      <c r="AJ471" s="27" t="s">
        <v>134</v>
      </c>
      <c r="AK471" s="27" t="s">
        <v>512</v>
      </c>
      <c r="AL471" s="27" t="s">
        <v>512</v>
      </c>
      <c r="AM471" s="27" t="s">
        <v>108</v>
      </c>
      <c r="AN471" s="37">
        <f>MIN(casesCPPM[[#This Row],[Manufacture Date]:[Installation Date]])</f>
        <v>45982.083333333299</v>
      </c>
      <c r="AO471" s="27">
        <f>IF(AND((casesCPPM[[#This Row],[Created On]]-casesCPPM[[#This Row],[Oldest Date]])&gt;90,casesCPPM[[#This Row],[Oldest Date]]&lt;&gt;""),0,casesCPPM[[#This Row],[Quantity]])</f>
        <v>0</v>
      </c>
      <c r="AP471" s="27" t="str">
        <f>IF(casesCPPM[[#This Row],[Brand]]="","",IF(casesCPPM[[#This Row],[Brand]]&lt;&gt;"Falcon",casesCPPM[[#This Row],[Brand]],IF(casesCPPM[[#This Row],[Category]]&lt;&gt;"Dctl",casesCPPM[[#This Row],[Brand]]&amp;" - "&amp;casesCPPM[[#This Row],[Category]],casesCPPM[[#This Row],[Brand]]&amp;" - Closer")))</f>
        <v>Schlage Electronic Locks</v>
      </c>
      <c r="AQ47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7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7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1" s="27" t="str">
        <f>TEXT(casesCPPM[[#This Row],[Created On]],"yyyy / mm")</f>
        <v>2026 / 02</v>
      </c>
      <c r="AU471" s="27" t="str">
        <f>casesCPPM[[#This Row],[Interaction Type]]</f>
        <v>Return / Replace / Scrap</v>
      </c>
      <c r="AV47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1" s="27" t="str" cm="1">
        <f t="array" ref="AW471">IF(NOT(ISERROR(FIND("Reader",casesCPPM[[#This Row],[Series4]]))),"Reader",IF(SUMPRODUCT(--ISNUMBER(SEARCH({"card","credential","ibutton"},casesCPPM[[#This Row],[Series4]])))&gt;0,"Card","Unknown"))</f>
        <v>Reader</v>
      </c>
    </row>
    <row r="472" spans="1:49" hidden="1" x14ac:dyDescent="0.25">
      <c r="A472" s="26">
        <v>46079.4436921296</v>
      </c>
      <c r="B472" s="27" t="s">
        <v>5782</v>
      </c>
      <c r="C472" s="27" t="s">
        <v>87</v>
      </c>
      <c r="D472" s="27" t="s">
        <v>88</v>
      </c>
      <c r="E472" s="27" t="s">
        <v>89</v>
      </c>
      <c r="F472" s="27"/>
      <c r="G472" s="27" t="s">
        <v>168</v>
      </c>
      <c r="H472" s="27" t="s">
        <v>18</v>
      </c>
      <c r="I472" s="27" t="s">
        <v>460</v>
      </c>
      <c r="J472" s="27" t="s">
        <v>737</v>
      </c>
      <c r="K472" s="27" t="s">
        <v>35</v>
      </c>
      <c r="L472" s="27" t="s">
        <v>5783</v>
      </c>
      <c r="M472" s="27" t="s">
        <v>739</v>
      </c>
      <c r="N472" s="28" t="s">
        <v>276</v>
      </c>
      <c r="O472" s="27" t="s">
        <v>5784</v>
      </c>
      <c r="P472" s="27"/>
      <c r="Q472" s="28"/>
      <c r="R472" s="27" t="s">
        <v>18</v>
      </c>
      <c r="S472" s="27" t="s">
        <v>460</v>
      </c>
      <c r="T472" s="27" t="s">
        <v>737</v>
      </c>
      <c r="U472" s="27" t="s">
        <v>35</v>
      </c>
      <c r="V472" s="27">
        <v>5</v>
      </c>
      <c r="W472" s="27" t="s">
        <v>266</v>
      </c>
      <c r="X472" s="27" t="s">
        <v>510</v>
      </c>
      <c r="Y472" s="27"/>
      <c r="Z472" s="27" t="s">
        <v>101</v>
      </c>
      <c r="AA472" s="27"/>
      <c r="AB472" s="27" t="s">
        <v>741</v>
      </c>
      <c r="AC472" s="28" t="s">
        <v>741</v>
      </c>
      <c r="AD472" s="27"/>
      <c r="AE472" s="37"/>
      <c r="AF472" s="37"/>
      <c r="AG472" s="37">
        <v>46079.083333333299</v>
      </c>
      <c r="AH472" s="27"/>
      <c r="AI472" s="27" t="s">
        <v>104</v>
      </c>
      <c r="AJ472" s="27" t="s">
        <v>105</v>
      </c>
      <c r="AK472" s="27" t="s">
        <v>1572</v>
      </c>
      <c r="AL472" s="27" t="s">
        <v>146</v>
      </c>
      <c r="AM472" s="27" t="s">
        <v>108</v>
      </c>
      <c r="AN472" s="37">
        <f>MIN(casesCPPM[[#This Row],[Manufacture Date]:[Installation Date]])</f>
        <v>46079.083333333299</v>
      </c>
      <c r="AO472" s="27">
        <f>IF(AND((casesCPPM[[#This Row],[Created On]]-casesCPPM[[#This Row],[Oldest Date]])&gt;90,casesCPPM[[#This Row],[Oldest Date]]&lt;&gt;""),0,casesCPPM[[#This Row],[Quantity]])</f>
        <v>5</v>
      </c>
      <c r="AP472" s="27" t="str">
        <f>IF(casesCPPM[[#This Row],[Brand]]="","",IF(casesCPPM[[#This Row],[Brand]]&lt;&gt;"Falcon",casesCPPM[[#This Row],[Brand]],IF(casesCPPM[[#This Row],[Category]]&lt;&gt;"Dctl",casesCPPM[[#This Row],[Brand]]&amp;" - "&amp;casesCPPM[[#This Row],[Category]],casesCPPM[[#This Row],[Brand]]&amp;" - Closer")))</f>
        <v>Schlage Electronic Locks</v>
      </c>
      <c r="AQ47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7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7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2" s="27" t="str">
        <f>TEXT(casesCPPM[[#This Row],[Created On]],"yyyy / mm")</f>
        <v>2026 / 02</v>
      </c>
      <c r="AU472" s="27" t="str">
        <f>casesCPPM[[#This Row],[Interaction Type]]</f>
        <v>Return / Replace / Scrap</v>
      </c>
      <c r="AV47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2" s="27" t="str" cm="1">
        <f t="array" ref="AW472">IF(NOT(ISERROR(FIND("Reader",casesCPPM[[#This Row],[Series4]]))),"Reader",IF(SUMPRODUCT(--ISNUMBER(SEARCH({"card","credential","ibutton"},casesCPPM[[#This Row],[Series4]])))&gt;0,"Card","Unknown"))</f>
        <v>Reader</v>
      </c>
    </row>
    <row r="473" spans="1:49" hidden="1" x14ac:dyDescent="0.25">
      <c r="A473" s="26">
        <v>46079.447650463</v>
      </c>
      <c r="B473" s="27" t="s">
        <v>5785</v>
      </c>
      <c r="C473" s="27" t="s">
        <v>87</v>
      </c>
      <c r="D473" s="27" t="s">
        <v>88</v>
      </c>
      <c r="E473" s="27" t="s">
        <v>89</v>
      </c>
      <c r="F473" s="27"/>
      <c r="G473" s="27" t="s">
        <v>168</v>
      </c>
      <c r="H473" s="27" t="s">
        <v>18</v>
      </c>
      <c r="I473" s="27" t="s">
        <v>460</v>
      </c>
      <c r="J473" s="27" t="s">
        <v>737</v>
      </c>
      <c r="K473" s="27" t="s">
        <v>35</v>
      </c>
      <c r="L473" s="27" t="s">
        <v>5786</v>
      </c>
      <c r="M473" s="27" t="s">
        <v>739</v>
      </c>
      <c r="N473" s="28" t="s">
        <v>276</v>
      </c>
      <c r="O473" s="27" t="s">
        <v>5787</v>
      </c>
      <c r="P473" s="27"/>
      <c r="Q473" s="28"/>
      <c r="R473" s="27" t="s">
        <v>18</v>
      </c>
      <c r="S473" s="27" t="s">
        <v>460</v>
      </c>
      <c r="T473" s="27" t="s">
        <v>737</v>
      </c>
      <c r="U473" s="27" t="s">
        <v>35</v>
      </c>
      <c r="V473" s="27">
        <v>2</v>
      </c>
      <c r="W473" s="27" t="s">
        <v>266</v>
      </c>
      <c r="X473" s="27" t="s">
        <v>510</v>
      </c>
      <c r="Y473" s="27"/>
      <c r="Z473" s="27" t="s">
        <v>101</v>
      </c>
      <c r="AA473" s="27"/>
      <c r="AB473" s="27" t="s">
        <v>741</v>
      </c>
      <c r="AC473" s="28" t="s">
        <v>741</v>
      </c>
      <c r="AD473" s="27"/>
      <c r="AE473" s="37"/>
      <c r="AF473" s="37"/>
      <c r="AG473" s="37">
        <v>46079.083333333299</v>
      </c>
      <c r="AH473" s="27"/>
      <c r="AI473" s="27" t="s">
        <v>104</v>
      </c>
      <c r="AJ473" s="27" t="s">
        <v>105</v>
      </c>
      <c r="AK473" s="27" t="s">
        <v>1572</v>
      </c>
      <c r="AL473" s="27" t="s">
        <v>146</v>
      </c>
      <c r="AM473" s="27" t="s">
        <v>108</v>
      </c>
      <c r="AN473" s="37">
        <f>MIN(casesCPPM[[#This Row],[Manufacture Date]:[Installation Date]])</f>
        <v>46079.083333333299</v>
      </c>
      <c r="AO473" s="27">
        <f>IF(AND((casesCPPM[[#This Row],[Created On]]-casesCPPM[[#This Row],[Oldest Date]])&gt;90,casesCPPM[[#This Row],[Oldest Date]]&lt;&gt;""),0,casesCPPM[[#This Row],[Quantity]])</f>
        <v>2</v>
      </c>
      <c r="AP473" s="27" t="str">
        <f>IF(casesCPPM[[#This Row],[Brand]]="","",IF(casesCPPM[[#This Row],[Brand]]&lt;&gt;"Falcon",casesCPPM[[#This Row],[Brand]],IF(casesCPPM[[#This Row],[Category]]&lt;&gt;"Dctl",casesCPPM[[#This Row],[Brand]]&amp;" - "&amp;casesCPPM[[#This Row],[Category]],casesCPPM[[#This Row],[Brand]]&amp;" - Closer")))</f>
        <v>Schlage Electronic Locks</v>
      </c>
      <c r="AQ47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7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7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3" s="27" t="str">
        <f>TEXT(casesCPPM[[#This Row],[Created On]],"yyyy / mm")</f>
        <v>2026 / 02</v>
      </c>
      <c r="AU473" s="27" t="str">
        <f>casesCPPM[[#This Row],[Interaction Type]]</f>
        <v>Return / Replace / Scrap</v>
      </c>
      <c r="AV47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3" s="27" t="str" cm="1">
        <f t="array" ref="AW473">IF(NOT(ISERROR(FIND("Reader",casesCPPM[[#This Row],[Series4]]))),"Reader",IF(SUMPRODUCT(--ISNUMBER(SEARCH({"card","credential","ibutton"},casesCPPM[[#This Row],[Series4]])))&gt;0,"Card","Unknown"))</f>
        <v>Reader</v>
      </c>
    </row>
    <row r="474" spans="1:49" hidden="1" x14ac:dyDescent="0.25">
      <c r="A474" s="26">
        <v>46075.850092592598</v>
      </c>
      <c r="B474" s="27" t="s">
        <v>5806</v>
      </c>
      <c r="C474" s="27" t="s">
        <v>87</v>
      </c>
      <c r="D474" s="27" t="s">
        <v>88</v>
      </c>
      <c r="E474" s="27" t="s">
        <v>285</v>
      </c>
      <c r="F474" s="27"/>
      <c r="G474" s="27"/>
      <c r="H474" s="27" t="s">
        <v>12</v>
      </c>
      <c r="I474" s="27" t="s">
        <v>111</v>
      </c>
      <c r="J474" s="27" t="s">
        <v>477</v>
      </c>
      <c r="K474" s="27" t="s">
        <v>33</v>
      </c>
      <c r="L474" s="27" t="s">
        <v>5807</v>
      </c>
      <c r="M474" s="27" t="s">
        <v>1766</v>
      </c>
      <c r="N474" s="28" t="s">
        <v>5808</v>
      </c>
      <c r="O474" s="27" t="s">
        <v>5809</v>
      </c>
      <c r="P474" s="27" t="s">
        <v>5810</v>
      </c>
      <c r="Q474" s="28"/>
      <c r="R474" s="27" t="s">
        <v>12</v>
      </c>
      <c r="S474" s="27" t="s">
        <v>111</v>
      </c>
      <c r="T474" s="27" t="s">
        <v>477</v>
      </c>
      <c r="U474" s="27" t="s">
        <v>33</v>
      </c>
      <c r="V474" s="27">
        <v>1</v>
      </c>
      <c r="W474" s="27" t="s">
        <v>300</v>
      </c>
      <c r="X474" s="27" t="s">
        <v>301</v>
      </c>
      <c r="Y474" s="27"/>
      <c r="Z474" s="27" t="s">
        <v>296</v>
      </c>
      <c r="AA474" s="27"/>
      <c r="AB474" s="27"/>
      <c r="AC474" s="28"/>
      <c r="AD474" s="27"/>
      <c r="AE474" s="37"/>
      <c r="AF474" s="37"/>
      <c r="AG474" s="37">
        <v>46077</v>
      </c>
      <c r="AH474" s="27"/>
      <c r="AI474" s="27" t="s">
        <v>104</v>
      </c>
      <c r="AJ474" s="27" t="s">
        <v>105</v>
      </c>
      <c r="AK474" s="27" t="s">
        <v>122</v>
      </c>
      <c r="AL474" s="27" t="s">
        <v>122</v>
      </c>
      <c r="AM474" s="27" t="s">
        <v>108</v>
      </c>
      <c r="AN474" s="37">
        <f>MIN(casesCPPM[[#This Row],[Manufacture Date]:[Installation Date]])</f>
        <v>46077</v>
      </c>
      <c r="AO474" s="27">
        <f>IF(AND((casesCPPM[[#This Row],[Created On]]-casesCPPM[[#This Row],[Oldest Date]])&gt;90,casesCPPM[[#This Row],[Oldest Date]]&lt;&gt;""),0,casesCPPM[[#This Row],[Quantity]])</f>
        <v>1</v>
      </c>
      <c r="AP474" s="27" t="str">
        <f>IF(casesCPPM[[#This Row],[Brand]]="","",IF(casesCPPM[[#This Row],[Brand]]&lt;&gt;"Falcon",casesCPPM[[#This Row],[Brand]],IF(casesCPPM[[#This Row],[Category]]&lt;&gt;"Dctl",casesCPPM[[#This Row],[Brand]]&amp;" - "&amp;casesCPPM[[#This Row],[Category]],casesCPPM[[#This Row],[Brand]]&amp;" - Closer")))</f>
        <v>Ives / Gj Commercial</v>
      </c>
      <c r="AQ47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47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47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4" s="27" t="str">
        <f>TEXT(casesCPPM[[#This Row],[Created On]],"yyyy / mm")</f>
        <v>2026 / 02</v>
      </c>
      <c r="AU474" s="27" t="str">
        <f>casesCPPM[[#This Row],[Interaction Type]]</f>
        <v>Return / Replace / Scrap</v>
      </c>
      <c r="AV47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4" s="27" t="str" cm="1">
        <f t="array" ref="AW474">IF(NOT(ISERROR(FIND("Reader",casesCPPM[[#This Row],[Series4]]))),"Reader",IF(SUMPRODUCT(--ISNUMBER(SEARCH({"card","credential","ibutton"},casesCPPM[[#This Row],[Series4]])))&gt;0,"Card","Unknown"))</f>
        <v>Unknown</v>
      </c>
    </row>
    <row r="475" spans="1:49" hidden="1" x14ac:dyDescent="0.25">
      <c r="A475" s="26">
        <v>46076.292604166701</v>
      </c>
      <c r="B475" s="27" t="s">
        <v>5811</v>
      </c>
      <c r="C475" s="27" t="s">
        <v>87</v>
      </c>
      <c r="D475" s="27" t="s">
        <v>88</v>
      </c>
      <c r="E475" s="27" t="s">
        <v>110</v>
      </c>
      <c r="F475" s="27"/>
      <c r="G475" s="27"/>
      <c r="H475" s="27" t="s">
        <v>23</v>
      </c>
      <c r="I475" s="27" t="s">
        <v>91</v>
      </c>
      <c r="J475" s="27" t="s">
        <v>1375</v>
      </c>
      <c r="K475" s="27" t="s">
        <v>33</v>
      </c>
      <c r="L475" s="27" t="s">
        <v>5812</v>
      </c>
      <c r="M475" s="27" t="s">
        <v>5813</v>
      </c>
      <c r="N475" s="28" t="s">
        <v>5814</v>
      </c>
      <c r="O475" s="27" t="s">
        <v>5815</v>
      </c>
      <c r="P475" s="27" t="s">
        <v>5816</v>
      </c>
      <c r="Q475" s="28">
        <v>1</v>
      </c>
      <c r="R475" s="27" t="s">
        <v>23</v>
      </c>
      <c r="S475" s="27" t="s">
        <v>91</v>
      </c>
      <c r="T475" s="27" t="s">
        <v>1375</v>
      </c>
      <c r="U475" s="27" t="s">
        <v>33</v>
      </c>
      <c r="V475" s="27">
        <v>2</v>
      </c>
      <c r="W475" s="27" t="s">
        <v>119</v>
      </c>
      <c r="X475" s="27" t="s">
        <v>570</v>
      </c>
      <c r="Y475" s="27"/>
      <c r="Z475" s="27" t="s">
        <v>101</v>
      </c>
      <c r="AA475" s="27"/>
      <c r="AB475" s="27" t="s">
        <v>2112</v>
      </c>
      <c r="AC475" s="28"/>
      <c r="AD475" s="27"/>
      <c r="AE475" s="37"/>
      <c r="AF475" s="37">
        <v>46055.791666666701</v>
      </c>
      <c r="AG475" s="37"/>
      <c r="AH475" s="27"/>
      <c r="AI475" s="27" t="s">
        <v>178</v>
      </c>
      <c r="AJ475" s="27" t="s">
        <v>105</v>
      </c>
      <c r="AK475" s="27" t="s">
        <v>2449</v>
      </c>
      <c r="AL475" s="27" t="s">
        <v>2449</v>
      </c>
      <c r="AM475" s="27" t="s">
        <v>159</v>
      </c>
      <c r="AN475" s="37">
        <f>MIN(casesCPPM[[#This Row],[Manufacture Date]:[Installation Date]])</f>
        <v>46055.791666666701</v>
      </c>
      <c r="AO475" s="27">
        <f>IF(AND((casesCPPM[[#This Row],[Created On]]-casesCPPM[[#This Row],[Oldest Date]])&gt;90,casesCPPM[[#This Row],[Oldest Date]]&lt;&gt;""),0,casesCPPM[[#This Row],[Quantity]])</f>
        <v>2</v>
      </c>
      <c r="AP475" s="27" t="str">
        <f>IF(casesCPPM[[#This Row],[Brand]]="","",IF(casesCPPM[[#This Row],[Brand]]&lt;&gt;"Falcon",casesCPPM[[#This Row],[Brand]],IF(casesCPPM[[#This Row],[Category]]&lt;&gt;"Dctl",casesCPPM[[#This Row],[Brand]]&amp;" - "&amp;casesCPPM[[#This Row],[Category]],casesCPPM[[#This Row],[Brand]]&amp;" - Closer")))</f>
        <v>Von Duprin</v>
      </c>
      <c r="AQ47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7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7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5" s="27" t="str">
        <f>TEXT(casesCPPM[[#This Row],[Created On]],"yyyy / mm")</f>
        <v>2026 / 02</v>
      </c>
      <c r="AU475" s="27" t="str">
        <f>casesCPPM[[#This Row],[Interaction Type]]</f>
        <v>Return / Replace / Scrap</v>
      </c>
      <c r="AV47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5" s="27" t="str" cm="1">
        <f t="array" ref="AW475">IF(NOT(ISERROR(FIND("Reader",casesCPPM[[#This Row],[Series4]]))),"Reader",IF(SUMPRODUCT(--ISNUMBER(SEARCH({"card","credential","ibutton"},casesCPPM[[#This Row],[Series4]])))&gt;0,"Card","Unknown"))</f>
        <v>Unknown</v>
      </c>
    </row>
    <row r="476" spans="1:49" hidden="1" x14ac:dyDescent="0.25">
      <c r="A476" s="26">
        <v>46076.410219907397</v>
      </c>
      <c r="B476" s="27" t="s">
        <v>5817</v>
      </c>
      <c r="C476" s="27" t="s">
        <v>87</v>
      </c>
      <c r="D476" s="27" t="s">
        <v>88</v>
      </c>
      <c r="E476" s="27" t="s">
        <v>110</v>
      </c>
      <c r="F476" s="27"/>
      <c r="G476" s="27"/>
      <c r="H476" s="27" t="s">
        <v>23</v>
      </c>
      <c r="I476" s="27" t="s">
        <v>91</v>
      </c>
      <c r="J476" s="27" t="s">
        <v>251</v>
      </c>
      <c r="K476" s="27" t="s">
        <v>33</v>
      </c>
      <c r="L476" s="27" t="s">
        <v>5818</v>
      </c>
      <c r="M476" s="27" t="s">
        <v>787</v>
      </c>
      <c r="N476" s="28" t="s">
        <v>5819</v>
      </c>
      <c r="O476" s="27" t="s">
        <v>5820</v>
      </c>
      <c r="P476" s="27" t="s">
        <v>5821</v>
      </c>
      <c r="Q476" s="28">
        <v>2</v>
      </c>
      <c r="R476" s="27" t="s">
        <v>23</v>
      </c>
      <c r="S476" s="27" t="s">
        <v>91</v>
      </c>
      <c r="T476" s="27" t="s">
        <v>251</v>
      </c>
      <c r="U476" s="27" t="s">
        <v>33</v>
      </c>
      <c r="V476" s="27">
        <v>1</v>
      </c>
      <c r="W476" s="27" t="s">
        <v>155</v>
      </c>
      <c r="X476" s="27" t="s">
        <v>587</v>
      </c>
      <c r="Y476" s="27"/>
      <c r="Z476" s="27" t="s">
        <v>101</v>
      </c>
      <c r="AA476" s="27"/>
      <c r="AB476" s="27" t="s">
        <v>5822</v>
      </c>
      <c r="AC476" s="28"/>
      <c r="AD476" s="27"/>
      <c r="AE476" s="37"/>
      <c r="AF476" s="37">
        <v>45909.833333333299</v>
      </c>
      <c r="AG476" s="37"/>
      <c r="AH476" s="27"/>
      <c r="AI476" s="27" t="s">
        <v>104</v>
      </c>
      <c r="AJ476" s="27" t="s">
        <v>105</v>
      </c>
      <c r="AK476" s="27" t="s">
        <v>106</v>
      </c>
      <c r="AL476" s="27" t="s">
        <v>1196</v>
      </c>
      <c r="AM476" s="27" t="s">
        <v>108</v>
      </c>
      <c r="AN476" s="37">
        <f>MIN(casesCPPM[[#This Row],[Manufacture Date]:[Installation Date]])</f>
        <v>45909.833333333299</v>
      </c>
      <c r="AO476" s="27">
        <f>IF(AND((casesCPPM[[#This Row],[Created On]]-casesCPPM[[#This Row],[Oldest Date]])&gt;90,casesCPPM[[#This Row],[Oldest Date]]&lt;&gt;""),0,casesCPPM[[#This Row],[Quantity]])</f>
        <v>0</v>
      </c>
      <c r="AP476" s="27" t="str">
        <f>IF(casesCPPM[[#This Row],[Brand]]="","",IF(casesCPPM[[#This Row],[Brand]]&lt;&gt;"Falcon",casesCPPM[[#This Row],[Brand]],IF(casesCPPM[[#This Row],[Category]]&lt;&gt;"Dctl",casesCPPM[[#This Row],[Brand]]&amp;" - "&amp;casesCPPM[[#This Row],[Category]],casesCPPM[[#This Row],[Brand]]&amp;" - Closer")))</f>
        <v>Von Duprin</v>
      </c>
      <c r="AQ47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7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7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6" s="27" t="str">
        <f>TEXT(casesCPPM[[#This Row],[Created On]],"yyyy / mm")</f>
        <v>2026 / 02</v>
      </c>
      <c r="AU476" s="27" t="str">
        <f>casesCPPM[[#This Row],[Interaction Type]]</f>
        <v>Return / Replace / Scrap</v>
      </c>
      <c r="AV47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6" s="27" t="str" cm="1">
        <f t="array" ref="AW476">IF(NOT(ISERROR(FIND("Reader",casesCPPM[[#This Row],[Series4]]))),"Reader",IF(SUMPRODUCT(--ISNUMBER(SEARCH({"card","credential","ibutton"},casesCPPM[[#This Row],[Series4]])))&gt;0,"Card","Unknown"))</f>
        <v>Unknown</v>
      </c>
    </row>
    <row r="477" spans="1:49" hidden="1" x14ac:dyDescent="0.25">
      <c r="A477" s="26">
        <v>46076.612233796302</v>
      </c>
      <c r="B477" s="27" t="s">
        <v>5831</v>
      </c>
      <c r="C477" s="27" t="s">
        <v>87</v>
      </c>
      <c r="D477" s="27" t="s">
        <v>88</v>
      </c>
      <c r="E477" s="27" t="s">
        <v>89</v>
      </c>
      <c r="F477" s="27"/>
      <c r="G477" s="27" t="s">
        <v>168</v>
      </c>
      <c r="H477" s="27" t="s">
        <v>14</v>
      </c>
      <c r="I477" s="27" t="s">
        <v>182</v>
      </c>
      <c r="J477" s="27" t="s">
        <v>183</v>
      </c>
      <c r="K477" s="27" t="s">
        <v>34</v>
      </c>
      <c r="L477" s="27" t="s">
        <v>5832</v>
      </c>
      <c r="M477" s="27" t="s">
        <v>5833</v>
      </c>
      <c r="N477" s="28" t="s">
        <v>5834</v>
      </c>
      <c r="O477" s="27" t="s">
        <v>5835</v>
      </c>
      <c r="P477" s="27" t="s">
        <v>5836</v>
      </c>
      <c r="Q477" s="28"/>
      <c r="R477" s="27" t="s">
        <v>14</v>
      </c>
      <c r="S477" s="27" t="s">
        <v>182</v>
      </c>
      <c r="T477" s="27" t="s">
        <v>183</v>
      </c>
      <c r="U477" s="27" t="s">
        <v>34</v>
      </c>
      <c r="V477" s="27">
        <v>4</v>
      </c>
      <c r="W477" s="27" t="s">
        <v>958</v>
      </c>
      <c r="X477" s="27" t="s">
        <v>1805</v>
      </c>
      <c r="Y477" s="27"/>
      <c r="Z477" s="27" t="s">
        <v>101</v>
      </c>
      <c r="AA477" s="27"/>
      <c r="AB477" s="27" t="s">
        <v>5837</v>
      </c>
      <c r="AC477" s="28" t="s">
        <v>190</v>
      </c>
      <c r="AD477" s="27"/>
      <c r="AE477" s="37"/>
      <c r="AF477" s="37">
        <v>45881.833333333299</v>
      </c>
      <c r="AG477" s="37"/>
      <c r="AH477" s="27"/>
      <c r="AI477" s="27" t="s">
        <v>178</v>
      </c>
      <c r="AJ477" s="27" t="s">
        <v>134</v>
      </c>
      <c r="AK477" s="27" t="s">
        <v>191</v>
      </c>
      <c r="AL477" s="27" t="s">
        <v>1196</v>
      </c>
      <c r="AM477" s="27" t="s">
        <v>108</v>
      </c>
      <c r="AN477" s="37">
        <f>MIN(casesCPPM[[#This Row],[Manufacture Date]:[Installation Date]])</f>
        <v>45881.833333333299</v>
      </c>
      <c r="AO477" s="27">
        <f>IF(AND((casesCPPM[[#This Row],[Created On]]-casesCPPM[[#This Row],[Oldest Date]])&gt;90,casesCPPM[[#This Row],[Oldest Date]]&lt;&gt;""),0,casesCPPM[[#This Row],[Quantity]])</f>
        <v>0</v>
      </c>
      <c r="AP477" s="27" t="str">
        <f>IF(casesCPPM[[#This Row],[Brand]]="","",IF(casesCPPM[[#This Row],[Brand]]&lt;&gt;"Falcon",casesCPPM[[#This Row],[Brand]],IF(casesCPPM[[#This Row],[Category]]&lt;&gt;"Dctl",casesCPPM[[#This Row],[Brand]]&amp;" - "&amp;casesCPPM[[#This Row],[Category]],casesCPPM[[#This Row],[Brand]]&amp;" - Closer")))</f>
        <v>Lcn</v>
      </c>
      <c r="AQ47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47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47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7" s="27" t="str">
        <f>TEXT(casesCPPM[[#This Row],[Created On]],"yyyy / mm")</f>
        <v>2026 / 02</v>
      </c>
      <c r="AU477" s="27" t="str">
        <f>casesCPPM[[#This Row],[Interaction Type]]</f>
        <v>Return / Replace / Scrap</v>
      </c>
      <c r="AV47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7" s="27" t="str" cm="1">
        <f t="array" ref="AW477">IF(NOT(ISERROR(FIND("Reader",casesCPPM[[#This Row],[Series4]]))),"Reader",IF(SUMPRODUCT(--ISNUMBER(SEARCH({"card","credential","ibutton"},casesCPPM[[#This Row],[Series4]])))&gt;0,"Card","Unknown"))</f>
        <v>Unknown</v>
      </c>
    </row>
    <row r="478" spans="1:49" hidden="1" x14ac:dyDescent="0.25">
      <c r="A478" s="26">
        <v>46077.392824074101</v>
      </c>
      <c r="B478" s="27" t="s">
        <v>5844</v>
      </c>
      <c r="C478" s="27" t="s">
        <v>87</v>
      </c>
      <c r="D478" s="27" t="s">
        <v>88</v>
      </c>
      <c r="E478" s="27" t="s">
        <v>89</v>
      </c>
      <c r="F478" s="27"/>
      <c r="G478" s="27" t="s">
        <v>168</v>
      </c>
      <c r="H478" s="27" t="s">
        <v>17</v>
      </c>
      <c r="I478" s="27" t="s">
        <v>148</v>
      </c>
      <c r="J478" s="27" t="s">
        <v>149</v>
      </c>
      <c r="K478" s="27" t="s">
        <v>35</v>
      </c>
      <c r="L478" s="27" t="s">
        <v>5845</v>
      </c>
      <c r="M478" s="27" t="s">
        <v>5846</v>
      </c>
      <c r="N478" s="28" t="s">
        <v>5847</v>
      </c>
      <c r="O478" s="27" t="s">
        <v>5848</v>
      </c>
      <c r="P478" s="27" t="s">
        <v>5849</v>
      </c>
      <c r="Q478" s="28">
        <v>9</v>
      </c>
      <c r="R478" s="27" t="s">
        <v>17</v>
      </c>
      <c r="S478" s="27" t="s">
        <v>148</v>
      </c>
      <c r="T478" s="27" t="s">
        <v>149</v>
      </c>
      <c r="U478" s="27" t="s">
        <v>35</v>
      </c>
      <c r="V478" s="27">
        <v>1</v>
      </c>
      <c r="W478" s="27" t="s">
        <v>98</v>
      </c>
      <c r="X478" s="27" t="s">
        <v>317</v>
      </c>
      <c r="Y478" s="27"/>
      <c r="Z478" s="27" t="s">
        <v>101</v>
      </c>
      <c r="AA478" s="27"/>
      <c r="AB478" s="27" t="s">
        <v>5850</v>
      </c>
      <c r="AC478" s="28" t="s">
        <v>708</v>
      </c>
      <c r="AD478" s="27"/>
      <c r="AE478" s="37"/>
      <c r="AF478" s="37">
        <v>45861.833333333299</v>
      </c>
      <c r="AG478" s="37"/>
      <c r="AH478" s="27"/>
      <c r="AI478" s="27" t="s">
        <v>104</v>
      </c>
      <c r="AJ478" s="27" t="s">
        <v>105</v>
      </c>
      <c r="AK478" s="27" t="s">
        <v>106</v>
      </c>
      <c r="AL478" s="27" t="s">
        <v>270</v>
      </c>
      <c r="AM478" s="27" t="s">
        <v>108</v>
      </c>
      <c r="AN478" s="37">
        <f>MIN(casesCPPM[[#This Row],[Manufacture Date]:[Installation Date]])</f>
        <v>45861.833333333299</v>
      </c>
      <c r="AO478" s="27">
        <f>IF(AND((casesCPPM[[#This Row],[Created On]]-casesCPPM[[#This Row],[Oldest Date]])&gt;90,casesCPPM[[#This Row],[Oldest Date]]&lt;&gt;""),0,casesCPPM[[#This Row],[Quantity]])</f>
        <v>0</v>
      </c>
      <c r="AP478" s="27" t="str">
        <f>IF(casesCPPM[[#This Row],[Brand]]="","",IF(casesCPPM[[#This Row],[Brand]]&lt;&gt;"Falcon",casesCPPM[[#This Row],[Brand]],IF(casesCPPM[[#This Row],[Category]]&lt;&gt;"Dctl",casesCPPM[[#This Row],[Brand]]&amp;" - "&amp;casesCPPM[[#This Row],[Category]],casesCPPM[[#This Row],[Brand]]&amp;" - Closer")))</f>
        <v>Schlage Commercial</v>
      </c>
      <c r="AQ47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7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47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8" s="27" t="str">
        <f>TEXT(casesCPPM[[#This Row],[Created On]],"yyyy / mm")</f>
        <v>2026 / 02</v>
      </c>
      <c r="AU478" s="27" t="str">
        <f>casesCPPM[[#This Row],[Interaction Type]]</f>
        <v>Return / Replace / Scrap</v>
      </c>
      <c r="AV47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8" s="27" t="str" cm="1">
        <f t="array" ref="AW478">IF(NOT(ISERROR(FIND("Reader",casesCPPM[[#This Row],[Series4]]))),"Reader",IF(SUMPRODUCT(--ISNUMBER(SEARCH({"card","credential","ibutton"},casesCPPM[[#This Row],[Series4]])))&gt;0,"Card","Unknown"))</f>
        <v>Unknown</v>
      </c>
    </row>
    <row r="479" spans="1:49" hidden="1" x14ac:dyDescent="0.25">
      <c r="A479" s="26">
        <v>46077.399942129603</v>
      </c>
      <c r="B479" s="27" t="s">
        <v>5858</v>
      </c>
      <c r="C479" s="27" t="s">
        <v>87</v>
      </c>
      <c r="D479" s="27" t="s">
        <v>88</v>
      </c>
      <c r="E479" s="27" t="s">
        <v>89</v>
      </c>
      <c r="F479" s="27"/>
      <c r="G479" s="27" t="s">
        <v>90</v>
      </c>
      <c r="H479" s="27" t="s">
        <v>17</v>
      </c>
      <c r="I479" s="27" t="s">
        <v>148</v>
      </c>
      <c r="J479" s="27" t="s">
        <v>149</v>
      </c>
      <c r="K479" s="27" t="s">
        <v>35</v>
      </c>
      <c r="L479" s="27" t="s">
        <v>5859</v>
      </c>
      <c r="M479" s="27" t="s">
        <v>5860</v>
      </c>
      <c r="N479" s="28" t="s">
        <v>5861</v>
      </c>
      <c r="O479" s="27" t="s">
        <v>5862</v>
      </c>
      <c r="P479" s="27" t="s">
        <v>5863</v>
      </c>
      <c r="Q479" s="28">
        <v>2</v>
      </c>
      <c r="R479" s="27" t="s">
        <v>17</v>
      </c>
      <c r="S479" s="27" t="s">
        <v>148</v>
      </c>
      <c r="T479" s="27" t="s">
        <v>149</v>
      </c>
      <c r="U479" s="27" t="s">
        <v>35</v>
      </c>
      <c r="V479" s="27">
        <v>2</v>
      </c>
      <c r="W479" s="27" t="s">
        <v>98</v>
      </c>
      <c r="X479" s="27" t="s">
        <v>317</v>
      </c>
      <c r="Y479" s="27"/>
      <c r="Z479" s="27" t="s">
        <v>101</v>
      </c>
      <c r="AA479" s="27"/>
      <c r="AB479" s="27" t="s">
        <v>1063</v>
      </c>
      <c r="AC479" s="28" t="s">
        <v>820</v>
      </c>
      <c r="AD479" s="27"/>
      <c r="AE479" s="37"/>
      <c r="AF479" s="37">
        <v>45951.833333333299</v>
      </c>
      <c r="AG479" s="37"/>
      <c r="AH479" s="27"/>
      <c r="AI479" s="27" t="s">
        <v>104</v>
      </c>
      <c r="AJ479" s="27" t="s">
        <v>105</v>
      </c>
      <c r="AK479" s="27" t="s">
        <v>621</v>
      </c>
      <c r="AL479" s="27" t="s">
        <v>408</v>
      </c>
      <c r="AM479" s="27" t="s">
        <v>108</v>
      </c>
      <c r="AN479" s="37">
        <f>MIN(casesCPPM[[#This Row],[Manufacture Date]:[Installation Date]])</f>
        <v>45951.833333333299</v>
      </c>
      <c r="AO479" s="27">
        <f>IF(AND((casesCPPM[[#This Row],[Created On]]-casesCPPM[[#This Row],[Oldest Date]])&gt;90,casesCPPM[[#This Row],[Oldest Date]]&lt;&gt;""),0,casesCPPM[[#This Row],[Quantity]])</f>
        <v>0</v>
      </c>
      <c r="AP479" s="27" t="str">
        <f>IF(casesCPPM[[#This Row],[Brand]]="","",IF(casesCPPM[[#This Row],[Brand]]&lt;&gt;"Falcon",casesCPPM[[#This Row],[Brand]],IF(casesCPPM[[#This Row],[Category]]&lt;&gt;"Dctl",casesCPPM[[#This Row],[Brand]]&amp;" - "&amp;casesCPPM[[#This Row],[Category]],casesCPPM[[#This Row],[Brand]]&amp;" - Closer")))</f>
        <v>Schlage Commercial</v>
      </c>
      <c r="AQ47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7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47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9" s="27" t="str">
        <f>TEXT(casesCPPM[[#This Row],[Created On]],"yyyy / mm")</f>
        <v>2026 / 02</v>
      </c>
      <c r="AU479" s="27" t="str">
        <f>casesCPPM[[#This Row],[Interaction Type]]</f>
        <v>Return / Replace / Scrap</v>
      </c>
      <c r="AV47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9" s="27" t="str" cm="1">
        <f t="array" ref="AW479">IF(NOT(ISERROR(FIND("Reader",casesCPPM[[#This Row],[Series4]]))),"Reader",IF(SUMPRODUCT(--ISNUMBER(SEARCH({"card","credential","ibutton"},casesCPPM[[#This Row],[Series4]])))&gt;0,"Card","Unknown"))</f>
        <v>Unknown</v>
      </c>
    </row>
    <row r="480" spans="1:49" hidden="1" x14ac:dyDescent="0.25">
      <c r="A480" s="26">
        <v>46077.440416666701</v>
      </c>
      <c r="B480" s="27" t="s">
        <v>5864</v>
      </c>
      <c r="C480" s="27" t="s">
        <v>87</v>
      </c>
      <c r="D480" s="27" t="s">
        <v>88</v>
      </c>
      <c r="E480" s="27" t="s">
        <v>110</v>
      </c>
      <c r="F480" s="27"/>
      <c r="G480" s="27"/>
      <c r="H480" s="27" t="s">
        <v>720</v>
      </c>
      <c r="I480" s="27" t="s">
        <v>148</v>
      </c>
      <c r="J480" s="27" t="s">
        <v>1027</v>
      </c>
      <c r="K480" s="27" t="s">
        <v>31</v>
      </c>
      <c r="L480" s="27" t="s">
        <v>5865</v>
      </c>
      <c r="M480" s="27" t="s">
        <v>5866</v>
      </c>
      <c r="N480" s="28" t="s">
        <v>5867</v>
      </c>
      <c r="O480" s="27" t="s">
        <v>5868</v>
      </c>
      <c r="P480" s="27" t="s">
        <v>5869</v>
      </c>
      <c r="Q480" s="28">
        <v>1</v>
      </c>
      <c r="R480" s="27" t="s">
        <v>720</v>
      </c>
      <c r="S480" s="27" t="s">
        <v>148</v>
      </c>
      <c r="T480" s="27" t="s">
        <v>1027</v>
      </c>
      <c r="U480" s="27" t="s">
        <v>31</v>
      </c>
      <c r="V480" s="27">
        <v>1</v>
      </c>
      <c r="W480" s="27" t="s">
        <v>119</v>
      </c>
      <c r="X480" s="27" t="s">
        <v>570</v>
      </c>
      <c r="Y480" s="27"/>
      <c r="Z480" s="27" t="s">
        <v>101</v>
      </c>
      <c r="AA480" s="27"/>
      <c r="AB480" s="27" t="s">
        <v>5870</v>
      </c>
      <c r="AC480" s="28"/>
      <c r="AD480" s="27"/>
      <c r="AE480" s="37"/>
      <c r="AF480" s="37">
        <v>46026.791666666701</v>
      </c>
      <c r="AG480" s="37"/>
      <c r="AH480" s="27"/>
      <c r="AI480" s="27" t="s">
        <v>104</v>
      </c>
      <c r="AJ480" s="27" t="s">
        <v>105</v>
      </c>
      <c r="AK480" s="27" t="s">
        <v>621</v>
      </c>
      <c r="AL480" s="27" t="s">
        <v>180</v>
      </c>
      <c r="AM480" s="27" t="s">
        <v>108</v>
      </c>
      <c r="AN480" s="37">
        <f>MIN(casesCPPM[[#This Row],[Manufacture Date]:[Installation Date]])</f>
        <v>46026.791666666701</v>
      </c>
      <c r="AO480" s="27">
        <f>IF(AND((casesCPPM[[#This Row],[Created On]]-casesCPPM[[#This Row],[Oldest Date]])&gt;90,casesCPPM[[#This Row],[Oldest Date]]&lt;&gt;""),0,casesCPPM[[#This Row],[Quantity]])</f>
        <v>1</v>
      </c>
      <c r="AP480" s="27" t="str">
        <f>IF(casesCPPM[[#This Row],[Brand]]="","",IF(casesCPPM[[#This Row],[Brand]]&lt;&gt;"Falcon",casesCPPM[[#This Row],[Brand]],IF(casesCPPM[[#This Row],[Category]]&lt;&gt;"Dctl",casesCPPM[[#This Row],[Brand]]&amp;" - "&amp;casesCPPM[[#This Row],[Category]],casesCPPM[[#This Row],[Brand]]&amp;" - Closer")))</f>
        <v>Falcon - Lock</v>
      </c>
      <c r="AQ48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8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8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0" s="27" t="str">
        <f>TEXT(casesCPPM[[#This Row],[Created On]],"yyyy / mm")</f>
        <v>2026 / 02</v>
      </c>
      <c r="AU480" s="27" t="str">
        <f>casesCPPM[[#This Row],[Interaction Type]]</f>
        <v>Return / Replace / Scrap</v>
      </c>
      <c r="AV48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0" s="27" t="str" cm="1">
        <f t="array" ref="AW480">IF(NOT(ISERROR(FIND("Reader",casesCPPM[[#This Row],[Series4]]))),"Reader",IF(SUMPRODUCT(--ISNUMBER(SEARCH({"card","credential","ibutton"},casesCPPM[[#This Row],[Series4]])))&gt;0,"Card","Unknown"))</f>
        <v>Unknown</v>
      </c>
    </row>
    <row r="481" spans="1:49" hidden="1" x14ac:dyDescent="0.25">
      <c r="A481" s="26">
        <v>46077.634641203702</v>
      </c>
      <c r="B481" s="27" t="s">
        <v>5871</v>
      </c>
      <c r="C481" s="27" t="s">
        <v>87</v>
      </c>
      <c r="D481" s="27" t="s">
        <v>88</v>
      </c>
      <c r="E481" s="27" t="s">
        <v>110</v>
      </c>
      <c r="F481" s="27"/>
      <c r="G481" s="27"/>
      <c r="H481" s="27" t="s">
        <v>12</v>
      </c>
      <c r="I481" s="27" t="s">
        <v>111</v>
      </c>
      <c r="J481" s="27" t="s">
        <v>477</v>
      </c>
      <c r="K481" s="27" t="s">
        <v>33</v>
      </c>
      <c r="L481" s="27" t="s">
        <v>5872</v>
      </c>
      <c r="M481" s="27" t="s">
        <v>5873</v>
      </c>
      <c r="N481" s="28" t="s">
        <v>5874</v>
      </c>
      <c r="O481" s="27" t="s">
        <v>5875</v>
      </c>
      <c r="P481" s="27" t="s">
        <v>5876</v>
      </c>
      <c r="Q481" s="28">
        <v>5</v>
      </c>
      <c r="R481" s="27" t="s">
        <v>12</v>
      </c>
      <c r="S481" s="27" t="s">
        <v>111</v>
      </c>
      <c r="T481" s="27" t="s">
        <v>477</v>
      </c>
      <c r="U481" s="27" t="s">
        <v>33</v>
      </c>
      <c r="V481" s="27">
        <v>5</v>
      </c>
      <c r="W481" s="27" t="s">
        <v>119</v>
      </c>
      <c r="X481" s="27" t="s">
        <v>120</v>
      </c>
      <c r="Y481" s="27"/>
      <c r="Z481" s="27" t="s">
        <v>101</v>
      </c>
      <c r="AA481" s="27"/>
      <c r="AB481" s="27" t="s">
        <v>5877</v>
      </c>
      <c r="AC481" s="28"/>
      <c r="AD481" s="27"/>
      <c r="AE481" s="37"/>
      <c r="AF481" s="37">
        <v>46075.791666666701</v>
      </c>
      <c r="AG481" s="37"/>
      <c r="AH481" s="27"/>
      <c r="AI481" s="27" t="s">
        <v>104</v>
      </c>
      <c r="AJ481" s="27" t="s">
        <v>105</v>
      </c>
      <c r="AK481" s="27" t="s">
        <v>106</v>
      </c>
      <c r="AL481" s="27" t="s">
        <v>122</v>
      </c>
      <c r="AM481" s="27" t="s">
        <v>108</v>
      </c>
      <c r="AN481" s="37">
        <f>MIN(casesCPPM[[#This Row],[Manufacture Date]:[Installation Date]])</f>
        <v>46075.791666666701</v>
      </c>
      <c r="AO481" s="27">
        <f>IF(AND((casesCPPM[[#This Row],[Created On]]-casesCPPM[[#This Row],[Oldest Date]])&gt;90,casesCPPM[[#This Row],[Oldest Date]]&lt;&gt;""),0,casesCPPM[[#This Row],[Quantity]])</f>
        <v>5</v>
      </c>
      <c r="AP481" s="27" t="str">
        <f>IF(casesCPPM[[#This Row],[Brand]]="","",IF(casesCPPM[[#This Row],[Brand]]&lt;&gt;"Falcon",casesCPPM[[#This Row],[Brand]],IF(casesCPPM[[#This Row],[Category]]&lt;&gt;"Dctl",casesCPPM[[#This Row],[Brand]]&amp;" - "&amp;casesCPPM[[#This Row],[Category]],casesCPPM[[#This Row],[Brand]]&amp;" - Closer")))</f>
        <v>Ives / Gj Commercial</v>
      </c>
      <c r="AQ48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8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48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1" s="27" t="str">
        <f>TEXT(casesCPPM[[#This Row],[Created On]],"yyyy / mm")</f>
        <v>2026 / 02</v>
      </c>
      <c r="AU481" s="27" t="str">
        <f>casesCPPM[[#This Row],[Interaction Type]]</f>
        <v>Return / Replace / Scrap</v>
      </c>
      <c r="AV48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1" s="27" t="str" cm="1">
        <f t="array" ref="AW481">IF(NOT(ISERROR(FIND("Reader",casesCPPM[[#This Row],[Series4]]))),"Reader",IF(SUMPRODUCT(--ISNUMBER(SEARCH({"card","credential","ibutton"},casesCPPM[[#This Row],[Series4]])))&gt;0,"Card","Unknown"))</f>
        <v>Unknown</v>
      </c>
    </row>
    <row r="482" spans="1:49" hidden="1" x14ac:dyDescent="0.25">
      <c r="A482" s="26">
        <v>46078.480509259301</v>
      </c>
      <c r="B482" s="27" t="s">
        <v>5891</v>
      </c>
      <c r="C482" s="27" t="s">
        <v>87</v>
      </c>
      <c r="D482" s="27" t="s">
        <v>88</v>
      </c>
      <c r="E482" s="27" t="s">
        <v>110</v>
      </c>
      <c r="F482" s="27"/>
      <c r="G482" s="27"/>
      <c r="H482" s="27" t="s">
        <v>12</v>
      </c>
      <c r="I482" s="27" t="s">
        <v>111</v>
      </c>
      <c r="J482" s="27" t="s">
        <v>4835</v>
      </c>
      <c r="K482" s="27" t="s">
        <v>33</v>
      </c>
      <c r="L482" s="27" t="s">
        <v>5892</v>
      </c>
      <c r="M482" s="27" t="s">
        <v>5893</v>
      </c>
      <c r="N482" s="28" t="s">
        <v>5894</v>
      </c>
      <c r="O482" s="27" t="s">
        <v>5895</v>
      </c>
      <c r="P482" s="27" t="s">
        <v>5896</v>
      </c>
      <c r="Q482" s="28">
        <v>5</v>
      </c>
      <c r="R482" s="27" t="s">
        <v>12</v>
      </c>
      <c r="S482" s="27" t="s">
        <v>111</v>
      </c>
      <c r="T482" s="27" t="s">
        <v>4835</v>
      </c>
      <c r="U482" s="27" t="s">
        <v>33</v>
      </c>
      <c r="V482" s="27">
        <v>4</v>
      </c>
      <c r="W482" s="27" t="s">
        <v>155</v>
      </c>
      <c r="X482" s="27" t="s">
        <v>587</v>
      </c>
      <c r="Y482" s="27"/>
      <c r="Z482" s="27" t="s">
        <v>101</v>
      </c>
      <c r="AA482" s="27"/>
      <c r="AB482" s="27" t="s">
        <v>4840</v>
      </c>
      <c r="AC482" s="28"/>
      <c r="AD482" s="27"/>
      <c r="AE482" s="37"/>
      <c r="AF482" s="37">
        <v>46058.791666666701</v>
      </c>
      <c r="AG482" s="37"/>
      <c r="AH482" s="27"/>
      <c r="AI482" s="27" t="s">
        <v>104</v>
      </c>
      <c r="AJ482" s="27" t="s">
        <v>105</v>
      </c>
      <c r="AK482" s="27" t="s">
        <v>205</v>
      </c>
      <c r="AL482" s="27" t="s">
        <v>122</v>
      </c>
      <c r="AM482" s="27" t="s">
        <v>108</v>
      </c>
      <c r="AN482" s="37">
        <f>MIN(casesCPPM[[#This Row],[Manufacture Date]:[Installation Date]])</f>
        <v>46058.791666666701</v>
      </c>
      <c r="AO482" s="27">
        <f>IF(AND((casesCPPM[[#This Row],[Created On]]-casesCPPM[[#This Row],[Oldest Date]])&gt;90,casesCPPM[[#This Row],[Oldest Date]]&lt;&gt;""),0,casesCPPM[[#This Row],[Quantity]])</f>
        <v>4</v>
      </c>
      <c r="AP482" s="27" t="str">
        <f>IF(casesCPPM[[#This Row],[Brand]]="","",IF(casesCPPM[[#This Row],[Brand]]&lt;&gt;"Falcon",casesCPPM[[#This Row],[Brand]],IF(casesCPPM[[#This Row],[Category]]&lt;&gt;"Dctl",casesCPPM[[#This Row],[Brand]]&amp;" - "&amp;casesCPPM[[#This Row],[Category]],casesCPPM[[#This Row],[Brand]]&amp;" - Closer")))</f>
        <v>Ives / Gj Commercial</v>
      </c>
      <c r="AQ48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8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8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2" s="27" t="str">
        <f>TEXT(casesCPPM[[#This Row],[Created On]],"yyyy / mm")</f>
        <v>2026 / 02</v>
      </c>
      <c r="AU482" s="27" t="str">
        <f>casesCPPM[[#This Row],[Interaction Type]]</f>
        <v>Return / Replace / Scrap</v>
      </c>
      <c r="AV48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2" s="27" t="str" cm="1">
        <f t="array" ref="AW482">IF(NOT(ISERROR(FIND("Reader",casesCPPM[[#This Row],[Series4]]))),"Reader",IF(SUMPRODUCT(--ISNUMBER(SEARCH({"card","credential","ibutton"},casesCPPM[[#This Row],[Series4]])))&gt;0,"Card","Unknown"))</f>
        <v>Unknown</v>
      </c>
    </row>
    <row r="483" spans="1:49" hidden="1" x14ac:dyDescent="0.25">
      <c r="A483" s="26">
        <v>46079.394606481503</v>
      </c>
      <c r="B483" s="27" t="s">
        <v>5920</v>
      </c>
      <c r="C483" s="27" t="s">
        <v>87</v>
      </c>
      <c r="D483" s="27" t="s">
        <v>88</v>
      </c>
      <c r="E483" s="27" t="s">
        <v>89</v>
      </c>
      <c r="F483" s="27"/>
      <c r="G483" s="27" t="s">
        <v>168</v>
      </c>
      <c r="H483" s="27" t="s">
        <v>17</v>
      </c>
      <c r="I483" s="27" t="s">
        <v>148</v>
      </c>
      <c r="J483" s="27" t="s">
        <v>169</v>
      </c>
      <c r="K483" s="27" t="s">
        <v>31</v>
      </c>
      <c r="L483" s="27" t="s">
        <v>5921</v>
      </c>
      <c r="M483" s="27" t="s">
        <v>5922</v>
      </c>
      <c r="N483" s="28" t="s">
        <v>5923</v>
      </c>
      <c r="O483" s="27" t="s">
        <v>5924</v>
      </c>
      <c r="P483" s="27"/>
      <c r="Q483" s="28"/>
      <c r="R483" s="27" t="s">
        <v>17</v>
      </c>
      <c r="S483" s="27" t="s">
        <v>148</v>
      </c>
      <c r="T483" s="27" t="s">
        <v>169</v>
      </c>
      <c r="U483" s="27" t="s">
        <v>31</v>
      </c>
      <c r="V483" s="27">
        <v>1</v>
      </c>
      <c r="W483" s="27" t="s">
        <v>98</v>
      </c>
      <c r="X483" s="27" t="s">
        <v>175</v>
      </c>
      <c r="Y483" s="27"/>
      <c r="Z483" s="27" t="s">
        <v>101</v>
      </c>
      <c r="AA483" s="27"/>
      <c r="AB483" s="27"/>
      <c r="AC483" s="28" t="s">
        <v>554</v>
      </c>
      <c r="AD483" s="27" t="s">
        <v>1930</v>
      </c>
      <c r="AE483" s="37"/>
      <c r="AF483" s="37">
        <v>45462.833333333299</v>
      </c>
      <c r="AG483" s="37"/>
      <c r="AH483" s="27"/>
      <c r="AI483" s="27" t="s">
        <v>178</v>
      </c>
      <c r="AJ483" s="27" t="s">
        <v>134</v>
      </c>
      <c r="AK483" s="27" t="s">
        <v>1134</v>
      </c>
      <c r="AL483" s="27" t="s">
        <v>1134</v>
      </c>
      <c r="AM483" s="27" t="s">
        <v>108</v>
      </c>
      <c r="AN483" s="37">
        <f>MIN(casesCPPM[[#This Row],[Manufacture Date]:[Installation Date]])</f>
        <v>45462.833333333299</v>
      </c>
      <c r="AO483" s="27">
        <f>IF(AND((casesCPPM[[#This Row],[Created On]]-casesCPPM[[#This Row],[Oldest Date]])&gt;90,casesCPPM[[#This Row],[Oldest Date]]&lt;&gt;""),0,casesCPPM[[#This Row],[Quantity]])</f>
        <v>0</v>
      </c>
      <c r="AP483" s="27" t="str">
        <f>IF(casesCPPM[[#This Row],[Brand]]="","",IF(casesCPPM[[#This Row],[Brand]]&lt;&gt;"Falcon",casesCPPM[[#This Row],[Brand]],IF(casesCPPM[[#This Row],[Category]]&lt;&gt;"Dctl",casesCPPM[[#This Row],[Brand]]&amp;" - "&amp;casesCPPM[[#This Row],[Category]],casesCPPM[[#This Row],[Brand]]&amp;" - Closer")))</f>
        <v>Schlage Commercial</v>
      </c>
      <c r="AQ48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8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8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3" s="27" t="str">
        <f>TEXT(casesCPPM[[#This Row],[Created On]],"yyyy / mm")</f>
        <v>2026 / 02</v>
      </c>
      <c r="AU483" s="27" t="str">
        <f>casesCPPM[[#This Row],[Interaction Type]]</f>
        <v>Return / Replace / Scrap</v>
      </c>
      <c r="AV48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3" s="27" t="str" cm="1">
        <f t="array" ref="AW483">IF(NOT(ISERROR(FIND("Reader",casesCPPM[[#This Row],[Series4]]))),"Reader",IF(SUMPRODUCT(--ISNUMBER(SEARCH({"card","credential","ibutton"},casesCPPM[[#This Row],[Series4]])))&gt;0,"Card","Unknown"))</f>
        <v>Unknown</v>
      </c>
    </row>
    <row r="484" spans="1:49" hidden="1" x14ac:dyDescent="0.25">
      <c r="A484" s="26">
        <v>46079.583414351902</v>
      </c>
      <c r="B484" s="27" t="s">
        <v>5925</v>
      </c>
      <c r="C484" s="27" t="s">
        <v>87</v>
      </c>
      <c r="D484" s="27" t="s">
        <v>88</v>
      </c>
      <c r="E484" s="27" t="s">
        <v>110</v>
      </c>
      <c r="F484" s="27"/>
      <c r="G484" s="27"/>
      <c r="H484" s="27" t="s">
        <v>12</v>
      </c>
      <c r="I484" s="27" t="s">
        <v>111</v>
      </c>
      <c r="J484" s="27" t="s">
        <v>112</v>
      </c>
      <c r="K484" s="27" t="s">
        <v>33</v>
      </c>
      <c r="L484" s="27" t="s">
        <v>5926</v>
      </c>
      <c r="M484" s="27" t="s">
        <v>5927</v>
      </c>
      <c r="N484" s="28" t="s">
        <v>5928</v>
      </c>
      <c r="O484" s="27" t="s">
        <v>5929</v>
      </c>
      <c r="P484" s="27" t="s">
        <v>5930</v>
      </c>
      <c r="Q484" s="28">
        <v>1</v>
      </c>
      <c r="R484" s="27" t="s">
        <v>12</v>
      </c>
      <c r="S484" s="27" t="s">
        <v>111</v>
      </c>
      <c r="T484" s="27" t="s">
        <v>112</v>
      </c>
      <c r="U484" s="27" t="s">
        <v>33</v>
      </c>
      <c r="V484" s="27">
        <v>4</v>
      </c>
      <c r="W484" s="27" t="s">
        <v>155</v>
      </c>
      <c r="X484" s="27" t="s">
        <v>156</v>
      </c>
      <c r="Y484" s="27"/>
      <c r="Z484" s="27" t="s">
        <v>101</v>
      </c>
      <c r="AA484" s="27"/>
      <c r="AB484" s="27" t="s">
        <v>701</v>
      </c>
      <c r="AC484" s="28"/>
      <c r="AD484" s="27"/>
      <c r="AE484" s="37"/>
      <c r="AF484" s="37">
        <v>46078.791666666701</v>
      </c>
      <c r="AG484" s="37"/>
      <c r="AH484" s="27"/>
      <c r="AI484" s="27" t="s">
        <v>104</v>
      </c>
      <c r="AJ484" s="27" t="s">
        <v>134</v>
      </c>
      <c r="AK484" s="27" t="s">
        <v>1946</v>
      </c>
      <c r="AL484" s="27" t="s">
        <v>122</v>
      </c>
      <c r="AM484" s="27" t="s">
        <v>108</v>
      </c>
      <c r="AN484" s="37">
        <f>MIN(casesCPPM[[#This Row],[Manufacture Date]:[Installation Date]])</f>
        <v>46078.791666666701</v>
      </c>
      <c r="AO484" s="27">
        <f>IF(AND((casesCPPM[[#This Row],[Created On]]-casesCPPM[[#This Row],[Oldest Date]])&gt;90,casesCPPM[[#This Row],[Oldest Date]]&lt;&gt;""),0,casesCPPM[[#This Row],[Quantity]])</f>
        <v>4</v>
      </c>
      <c r="AP484" s="27" t="str">
        <f>IF(casesCPPM[[#This Row],[Brand]]="","",IF(casesCPPM[[#This Row],[Brand]]&lt;&gt;"Falcon",casesCPPM[[#This Row],[Brand]],IF(casesCPPM[[#This Row],[Category]]&lt;&gt;"Dctl",casesCPPM[[#This Row],[Brand]]&amp;" - "&amp;casesCPPM[[#This Row],[Category]],casesCPPM[[#This Row],[Brand]]&amp;" - Closer")))</f>
        <v>Ives / Gj Commercial</v>
      </c>
      <c r="AQ48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8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8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4" s="27" t="str">
        <f>TEXT(casesCPPM[[#This Row],[Created On]],"yyyy / mm")</f>
        <v>2026 / 02</v>
      </c>
      <c r="AU484" s="27" t="str">
        <f>casesCPPM[[#This Row],[Interaction Type]]</f>
        <v>Return / Replace / Scrap</v>
      </c>
      <c r="AV48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4" s="27" t="str" cm="1">
        <f t="array" ref="AW484">IF(NOT(ISERROR(FIND("Reader",casesCPPM[[#This Row],[Series4]]))),"Reader",IF(SUMPRODUCT(--ISNUMBER(SEARCH({"card","credential","ibutton"},casesCPPM[[#This Row],[Series4]])))&gt;0,"Card","Unknown"))</f>
        <v>Unknown</v>
      </c>
    </row>
    <row r="485" spans="1:49" hidden="1" x14ac:dyDescent="0.25">
      <c r="A485" s="26">
        <v>46079.583414351902</v>
      </c>
      <c r="B485" s="27" t="s">
        <v>5925</v>
      </c>
      <c r="C485" s="27" t="s">
        <v>87</v>
      </c>
      <c r="D485" s="27" t="s">
        <v>88</v>
      </c>
      <c r="E485" s="27" t="s">
        <v>110</v>
      </c>
      <c r="F485" s="27"/>
      <c r="G485" s="27"/>
      <c r="H485" s="27" t="s">
        <v>12</v>
      </c>
      <c r="I485" s="27" t="s">
        <v>111</v>
      </c>
      <c r="J485" s="27" t="s">
        <v>112</v>
      </c>
      <c r="K485" s="27" t="s">
        <v>33</v>
      </c>
      <c r="L485" s="27" t="s">
        <v>5926</v>
      </c>
      <c r="M485" s="27" t="s">
        <v>5927</v>
      </c>
      <c r="N485" s="28" t="s">
        <v>5928</v>
      </c>
      <c r="O485" s="27" t="s">
        <v>5929</v>
      </c>
      <c r="P485" s="27" t="s">
        <v>5930</v>
      </c>
      <c r="Q485" s="28">
        <v>2</v>
      </c>
      <c r="R485" s="27" t="s">
        <v>12</v>
      </c>
      <c r="S485" s="27" t="s">
        <v>111</v>
      </c>
      <c r="T485" s="27" t="s">
        <v>112</v>
      </c>
      <c r="U485" s="27" t="s">
        <v>33</v>
      </c>
      <c r="V485" s="27">
        <v>4</v>
      </c>
      <c r="W485" s="27" t="s">
        <v>119</v>
      </c>
      <c r="X485" s="27" t="s">
        <v>570</v>
      </c>
      <c r="Y485" s="27"/>
      <c r="Z485" s="27" t="s">
        <v>101</v>
      </c>
      <c r="AA485" s="27"/>
      <c r="AB485" s="27" t="s">
        <v>701</v>
      </c>
      <c r="AC485" s="28"/>
      <c r="AD485" s="27"/>
      <c r="AE485" s="37"/>
      <c r="AF485" s="37">
        <v>46078.791666666701</v>
      </c>
      <c r="AG485" s="37"/>
      <c r="AH485" s="27"/>
      <c r="AI485" s="27" t="s">
        <v>104</v>
      </c>
      <c r="AJ485" s="27" t="s">
        <v>134</v>
      </c>
      <c r="AK485" s="27" t="s">
        <v>1946</v>
      </c>
      <c r="AL485" s="27" t="s">
        <v>122</v>
      </c>
      <c r="AM485" s="27" t="s">
        <v>108</v>
      </c>
      <c r="AN485" s="37">
        <f>MIN(casesCPPM[[#This Row],[Manufacture Date]:[Installation Date]])</f>
        <v>46078.791666666701</v>
      </c>
      <c r="AO485" s="27">
        <f>IF(AND((casesCPPM[[#This Row],[Created On]]-casesCPPM[[#This Row],[Oldest Date]])&gt;90,casesCPPM[[#This Row],[Oldest Date]]&lt;&gt;""),0,casesCPPM[[#This Row],[Quantity]])</f>
        <v>4</v>
      </c>
      <c r="AP485" s="27" t="str">
        <f>IF(casesCPPM[[#This Row],[Brand]]="","",IF(casesCPPM[[#This Row],[Brand]]&lt;&gt;"Falcon",casesCPPM[[#This Row],[Brand]],IF(casesCPPM[[#This Row],[Category]]&lt;&gt;"Dctl",casesCPPM[[#This Row],[Brand]]&amp;" - "&amp;casesCPPM[[#This Row],[Category]],casesCPPM[[#This Row],[Brand]]&amp;" - Closer")))</f>
        <v>Ives / Gj Commercial</v>
      </c>
      <c r="AQ48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8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8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5" s="27" t="str">
        <f>TEXT(casesCPPM[[#This Row],[Created On]],"yyyy / mm")</f>
        <v>2026 / 02</v>
      </c>
      <c r="AU485" s="27" t="str">
        <f>casesCPPM[[#This Row],[Interaction Type]]</f>
        <v>Return / Replace / Scrap</v>
      </c>
      <c r="AV48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5" s="27" t="str" cm="1">
        <f t="array" ref="AW485">IF(NOT(ISERROR(FIND("Reader",casesCPPM[[#This Row],[Series4]]))),"Reader",IF(SUMPRODUCT(--ISNUMBER(SEARCH({"card","credential","ibutton"},casesCPPM[[#This Row],[Series4]])))&gt;0,"Card","Unknown"))</f>
        <v>Unknown</v>
      </c>
    </row>
    <row r="486" spans="1:49" hidden="1" x14ac:dyDescent="0.25">
      <c r="A486" s="26">
        <v>46079.675196759301</v>
      </c>
      <c r="B486" s="27" t="s">
        <v>5931</v>
      </c>
      <c r="C486" s="27" t="s">
        <v>87</v>
      </c>
      <c r="D486" s="27" t="s">
        <v>88</v>
      </c>
      <c r="E486" s="27" t="s">
        <v>89</v>
      </c>
      <c r="F486" s="27"/>
      <c r="G486" s="27" t="s">
        <v>90</v>
      </c>
      <c r="H486" s="27" t="s">
        <v>14</v>
      </c>
      <c r="I486" s="27" t="s">
        <v>182</v>
      </c>
      <c r="J486" s="27" t="s">
        <v>1532</v>
      </c>
      <c r="K486" s="27" t="s">
        <v>34</v>
      </c>
      <c r="L486" s="27" t="s">
        <v>5932</v>
      </c>
      <c r="M486" s="27" t="s">
        <v>2043</v>
      </c>
      <c r="N486" s="28" t="s">
        <v>5933</v>
      </c>
      <c r="O486" s="27" t="s">
        <v>5934</v>
      </c>
      <c r="P486" s="27" t="s">
        <v>5935</v>
      </c>
      <c r="Q486" s="28">
        <v>4</v>
      </c>
      <c r="R486" s="27" t="s">
        <v>14</v>
      </c>
      <c r="S486" s="27" t="s">
        <v>182</v>
      </c>
      <c r="T486" s="27" t="s">
        <v>1532</v>
      </c>
      <c r="U486" s="27" t="s">
        <v>34</v>
      </c>
      <c r="V486" s="27">
        <v>24</v>
      </c>
      <c r="W486" s="27" t="s">
        <v>346</v>
      </c>
      <c r="X486" s="27" t="s">
        <v>417</v>
      </c>
      <c r="Y486" s="27"/>
      <c r="Z486" s="27" t="s">
        <v>285</v>
      </c>
      <c r="AA486" s="27"/>
      <c r="AB486" s="27" t="s">
        <v>5936</v>
      </c>
      <c r="AC486" s="28" t="s">
        <v>761</v>
      </c>
      <c r="AD486" s="27"/>
      <c r="AE486" s="37"/>
      <c r="AF486" s="37">
        <v>46070</v>
      </c>
      <c r="AG486" s="37"/>
      <c r="AH486" s="27"/>
      <c r="AI486" s="27" t="s">
        <v>419</v>
      </c>
      <c r="AJ486" s="27" t="s">
        <v>134</v>
      </c>
      <c r="AK486" s="27" t="s">
        <v>1196</v>
      </c>
      <c r="AL486" s="27" t="s">
        <v>1706</v>
      </c>
      <c r="AM486" s="27" t="s">
        <v>108</v>
      </c>
      <c r="AN486" s="37">
        <f>MIN(casesCPPM[[#This Row],[Manufacture Date]:[Installation Date]])</f>
        <v>46070</v>
      </c>
      <c r="AO486" s="27">
        <f>IF(AND((casesCPPM[[#This Row],[Created On]]-casesCPPM[[#This Row],[Oldest Date]])&gt;90,casesCPPM[[#This Row],[Oldest Date]]&lt;&gt;""),0,casesCPPM[[#This Row],[Quantity]])</f>
        <v>24</v>
      </c>
      <c r="AP486" s="27" t="str">
        <f>IF(casesCPPM[[#This Row],[Brand]]="","",IF(casesCPPM[[#This Row],[Brand]]&lt;&gt;"Falcon",casesCPPM[[#This Row],[Brand]],IF(casesCPPM[[#This Row],[Category]]&lt;&gt;"Dctl",casesCPPM[[#This Row],[Brand]]&amp;" - "&amp;casesCPPM[[#This Row],[Category]],casesCPPM[[#This Row],[Brand]]&amp;" - Closer")))</f>
        <v>Lcn</v>
      </c>
      <c r="AQ48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48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Overage</v>
      </c>
      <c r="AS48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6" s="27" t="str">
        <f>TEXT(casesCPPM[[#This Row],[Created On]],"yyyy / mm")</f>
        <v>2026 / 02</v>
      </c>
      <c r="AU486" s="27" t="str">
        <f>casesCPPM[[#This Row],[Interaction Type]]</f>
        <v>Return / Replace / Scrap</v>
      </c>
      <c r="AV48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6" s="27" t="str" cm="1">
        <f t="array" ref="AW486">IF(NOT(ISERROR(FIND("Reader",casesCPPM[[#This Row],[Series4]]))),"Reader",IF(SUMPRODUCT(--ISNUMBER(SEARCH({"card","credential","ibutton"},casesCPPM[[#This Row],[Series4]])))&gt;0,"Card","Unknown"))</f>
        <v>Unknown</v>
      </c>
    </row>
    <row r="487" spans="1:49" hidden="1" x14ac:dyDescent="0.25">
      <c r="A487" s="26">
        <v>46079.675196759301</v>
      </c>
      <c r="B487" s="27" t="s">
        <v>5931</v>
      </c>
      <c r="C487" s="27" t="s">
        <v>87</v>
      </c>
      <c r="D487" s="27" t="s">
        <v>88</v>
      </c>
      <c r="E487" s="27" t="s">
        <v>89</v>
      </c>
      <c r="F487" s="27"/>
      <c r="G487" s="27" t="s">
        <v>90</v>
      </c>
      <c r="H487" s="27" t="s">
        <v>14</v>
      </c>
      <c r="I487" s="27" t="s">
        <v>182</v>
      </c>
      <c r="J487" s="27" t="s">
        <v>1532</v>
      </c>
      <c r="K487" s="27" t="s">
        <v>34</v>
      </c>
      <c r="L487" s="27" t="s">
        <v>5932</v>
      </c>
      <c r="M487" s="27" t="s">
        <v>2043</v>
      </c>
      <c r="N487" s="28" t="s">
        <v>5933</v>
      </c>
      <c r="O487" s="27" t="s">
        <v>5934</v>
      </c>
      <c r="P487" s="27" t="s">
        <v>5935</v>
      </c>
      <c r="Q487" s="28">
        <v>1</v>
      </c>
      <c r="R487" s="27" t="s">
        <v>720</v>
      </c>
      <c r="S487" s="27" t="s">
        <v>91</v>
      </c>
      <c r="T487" s="27" t="s">
        <v>3494</v>
      </c>
      <c r="U487" s="27" t="s">
        <v>33</v>
      </c>
      <c r="V487" s="27">
        <v>1</v>
      </c>
      <c r="W487" s="27" t="s">
        <v>187</v>
      </c>
      <c r="X487" s="27" t="s">
        <v>899</v>
      </c>
      <c r="Y487" s="27"/>
      <c r="Z487" s="27" t="s">
        <v>101</v>
      </c>
      <c r="AA487" s="27"/>
      <c r="AB487" s="27" t="s">
        <v>5937</v>
      </c>
      <c r="AC487" s="28" t="s">
        <v>5938</v>
      </c>
      <c r="AD487" s="27"/>
      <c r="AE487" s="37"/>
      <c r="AF487" s="37">
        <v>46070</v>
      </c>
      <c r="AG487" s="37"/>
      <c r="AH487" s="27"/>
      <c r="AI487" s="27" t="s">
        <v>104</v>
      </c>
      <c r="AJ487" s="27" t="s">
        <v>134</v>
      </c>
      <c r="AK487" s="27" t="s">
        <v>1196</v>
      </c>
      <c r="AL487" s="27" t="s">
        <v>1706</v>
      </c>
      <c r="AM487" s="27" t="s">
        <v>108</v>
      </c>
      <c r="AN487" s="37">
        <f>MIN(casesCPPM[[#This Row],[Manufacture Date]:[Installation Date]])</f>
        <v>46070</v>
      </c>
      <c r="AO487" s="27">
        <f>IF(AND((casesCPPM[[#This Row],[Created On]]-casesCPPM[[#This Row],[Oldest Date]])&gt;90,casesCPPM[[#This Row],[Oldest Date]]&lt;&gt;""),0,casesCPPM[[#This Row],[Quantity]])</f>
        <v>1</v>
      </c>
      <c r="AP487" s="27" t="str">
        <f>IF(casesCPPM[[#This Row],[Brand]]="","",IF(casesCPPM[[#This Row],[Brand]]&lt;&gt;"Falcon",casesCPPM[[#This Row],[Brand]],IF(casesCPPM[[#This Row],[Category]]&lt;&gt;"Dctl",casesCPPM[[#This Row],[Brand]]&amp;" - "&amp;casesCPPM[[#This Row],[Category]],casesCPPM[[#This Row],[Brand]]&amp;" - Closer")))</f>
        <v>Lcn</v>
      </c>
      <c r="AQ48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48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Dented / Scratches</v>
      </c>
      <c r="AS48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7" s="27" t="str">
        <f>TEXT(casesCPPM[[#This Row],[Created On]],"yyyy / mm")</f>
        <v>2026 / 02</v>
      </c>
      <c r="AU487" s="27" t="str">
        <f>casesCPPM[[#This Row],[Interaction Type]]</f>
        <v>Return / Replace / Scrap</v>
      </c>
      <c r="AV48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7" s="27" t="str" cm="1">
        <f t="array" ref="AW487">IF(NOT(ISERROR(FIND("Reader",casesCPPM[[#This Row],[Series4]]))),"Reader",IF(SUMPRODUCT(--ISNUMBER(SEARCH({"card","credential","ibutton"},casesCPPM[[#This Row],[Series4]])))&gt;0,"Card","Unknown"))</f>
        <v>Unknown</v>
      </c>
    </row>
    <row r="488" spans="1:49" hidden="1" x14ac:dyDescent="0.25">
      <c r="A488" s="26">
        <v>46079.693032407398</v>
      </c>
      <c r="B488" s="27" t="s">
        <v>5939</v>
      </c>
      <c r="C488" s="27" t="s">
        <v>87</v>
      </c>
      <c r="D488" s="27" t="s">
        <v>88</v>
      </c>
      <c r="E488" s="27" t="s">
        <v>62</v>
      </c>
      <c r="F488" s="27"/>
      <c r="G488" s="27"/>
      <c r="H488" s="27" t="s">
        <v>23</v>
      </c>
      <c r="I488" s="27" t="s">
        <v>91</v>
      </c>
      <c r="J488" s="27" t="s">
        <v>251</v>
      </c>
      <c r="K488" s="27" t="s">
        <v>33</v>
      </c>
      <c r="L488" s="27" t="s">
        <v>5940</v>
      </c>
      <c r="M488" s="27" t="s">
        <v>5569</v>
      </c>
      <c r="N488" s="28" t="s">
        <v>5941</v>
      </c>
      <c r="O488" s="27" t="s">
        <v>5942</v>
      </c>
      <c r="P488" s="27" t="s">
        <v>5943</v>
      </c>
      <c r="Q488" s="28">
        <v>6</v>
      </c>
      <c r="R488" s="27" t="s">
        <v>23</v>
      </c>
      <c r="S488" s="27" t="s">
        <v>91</v>
      </c>
      <c r="T488" s="27" t="s">
        <v>251</v>
      </c>
      <c r="U488" s="27" t="s">
        <v>33</v>
      </c>
      <c r="V488" s="27">
        <v>1</v>
      </c>
      <c r="W488" s="27" t="s">
        <v>346</v>
      </c>
      <c r="X488" s="27" t="s">
        <v>347</v>
      </c>
      <c r="Y488" s="27"/>
      <c r="Z488" s="27" t="s">
        <v>285</v>
      </c>
      <c r="AA488" s="27"/>
      <c r="AB488" s="27" t="s">
        <v>5944</v>
      </c>
      <c r="AC488" s="28"/>
      <c r="AD488" s="27"/>
      <c r="AE488" s="37"/>
      <c r="AF488" s="37">
        <v>46071.791666666701</v>
      </c>
      <c r="AG488" s="37"/>
      <c r="AH488" s="27"/>
      <c r="AI488" s="27" t="s">
        <v>104</v>
      </c>
      <c r="AJ488" s="27" t="s">
        <v>134</v>
      </c>
      <c r="AK488" s="27" t="s">
        <v>1196</v>
      </c>
      <c r="AL488" s="27" t="s">
        <v>1706</v>
      </c>
      <c r="AM488" s="27" t="s">
        <v>108</v>
      </c>
      <c r="AN488" s="37">
        <f>MIN(casesCPPM[[#This Row],[Manufacture Date]:[Installation Date]])</f>
        <v>46071.791666666701</v>
      </c>
      <c r="AO488" s="27">
        <f>IF(AND((casesCPPM[[#This Row],[Created On]]-casesCPPM[[#This Row],[Oldest Date]])&gt;90,casesCPPM[[#This Row],[Oldest Date]]&lt;&gt;""),0,casesCPPM[[#This Row],[Quantity]])</f>
        <v>1</v>
      </c>
      <c r="AP488" s="27" t="str">
        <f>IF(casesCPPM[[#This Row],[Brand]]="","",IF(casesCPPM[[#This Row],[Brand]]&lt;&gt;"Falcon",casesCPPM[[#This Row],[Brand]],IF(casesCPPM[[#This Row],[Category]]&lt;&gt;"Dctl",casesCPPM[[#This Row],[Brand]]&amp;" - "&amp;casesCPPM[[#This Row],[Category]],casesCPPM[[#This Row],[Brand]]&amp;" - Closer")))</f>
        <v>Von Duprin</v>
      </c>
      <c r="AQ48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48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48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8" s="27" t="str">
        <f>TEXT(casesCPPM[[#This Row],[Created On]],"yyyy / mm")</f>
        <v>2026 / 02</v>
      </c>
      <c r="AU488" s="27" t="str">
        <f>casesCPPM[[#This Row],[Interaction Type]]</f>
        <v>Return / Replace / Scrap</v>
      </c>
      <c r="AV48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8" s="27" t="str" cm="1">
        <f t="array" ref="AW488">IF(NOT(ISERROR(FIND("Reader",casesCPPM[[#This Row],[Series4]]))),"Reader",IF(SUMPRODUCT(--ISNUMBER(SEARCH({"card","credential","ibutton"},casesCPPM[[#This Row],[Series4]])))&gt;0,"Card","Unknown"))</f>
        <v>Unknown</v>
      </c>
    </row>
    <row r="489" spans="1:49" hidden="1" x14ac:dyDescent="0.25">
      <c r="A489" s="26">
        <v>46079.715798611098</v>
      </c>
      <c r="B489" s="27" t="s">
        <v>5952</v>
      </c>
      <c r="C489" s="27" t="s">
        <v>87</v>
      </c>
      <c r="D489" s="27" t="s">
        <v>88</v>
      </c>
      <c r="E489" s="27" t="s">
        <v>89</v>
      </c>
      <c r="F489" s="27"/>
      <c r="G489" s="27" t="s">
        <v>168</v>
      </c>
      <c r="H489" s="27" t="s">
        <v>23</v>
      </c>
      <c r="I489" s="27" t="s">
        <v>91</v>
      </c>
      <c r="J489" s="27" t="s">
        <v>251</v>
      </c>
      <c r="K489" s="27" t="s">
        <v>33</v>
      </c>
      <c r="L489" s="27" t="s">
        <v>5953</v>
      </c>
      <c r="M489" s="27" t="s">
        <v>1495</v>
      </c>
      <c r="N489" s="28" t="s">
        <v>5954</v>
      </c>
      <c r="O489" s="27" t="s">
        <v>5955</v>
      </c>
      <c r="P489" s="27" t="s">
        <v>5956</v>
      </c>
      <c r="Q489" s="28"/>
      <c r="R489" s="27" t="s">
        <v>23</v>
      </c>
      <c r="S489" s="27" t="s">
        <v>91</v>
      </c>
      <c r="T489" s="27" t="s">
        <v>251</v>
      </c>
      <c r="U489" s="27" t="s">
        <v>33</v>
      </c>
      <c r="V489" s="27">
        <v>1</v>
      </c>
      <c r="W489" s="27" t="s">
        <v>266</v>
      </c>
      <c r="X489" s="27" t="s">
        <v>5957</v>
      </c>
      <c r="Y489" s="27"/>
      <c r="Z489" s="27" t="s">
        <v>101</v>
      </c>
      <c r="AA489" s="27"/>
      <c r="AB489" s="27" t="s">
        <v>5958</v>
      </c>
      <c r="AC489" s="28" t="s">
        <v>5959</v>
      </c>
      <c r="AD489" s="27"/>
      <c r="AE489" s="37"/>
      <c r="AF489" s="37">
        <v>45994.791666666701</v>
      </c>
      <c r="AG489" s="37"/>
      <c r="AH489" s="27"/>
      <c r="AI489" s="27" t="s">
        <v>104</v>
      </c>
      <c r="AJ489" s="27" t="s">
        <v>134</v>
      </c>
      <c r="AK489" s="27" t="s">
        <v>1196</v>
      </c>
      <c r="AL489" s="27" t="s">
        <v>1706</v>
      </c>
      <c r="AM489" s="27" t="s">
        <v>108</v>
      </c>
      <c r="AN489" s="37">
        <f>MIN(casesCPPM[[#This Row],[Manufacture Date]:[Installation Date]])</f>
        <v>45994.791666666701</v>
      </c>
      <c r="AO489" s="27">
        <f>IF(AND((casesCPPM[[#This Row],[Created On]]-casesCPPM[[#This Row],[Oldest Date]])&gt;90,casesCPPM[[#This Row],[Oldest Date]]&lt;&gt;""),0,casesCPPM[[#This Row],[Quantity]])</f>
        <v>1</v>
      </c>
      <c r="AP489" s="27" t="str">
        <f>IF(casesCPPM[[#This Row],[Brand]]="","",IF(casesCPPM[[#This Row],[Brand]]&lt;&gt;"Falcon",casesCPPM[[#This Row],[Brand]],IF(casesCPPM[[#This Row],[Category]]&lt;&gt;"Dctl",casesCPPM[[#This Row],[Brand]]&amp;" - "&amp;casesCPPM[[#This Row],[Category]],casesCPPM[[#This Row],[Brand]]&amp;" - Closer")))</f>
        <v>Von Duprin</v>
      </c>
      <c r="AQ48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8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Connector Issue</v>
      </c>
      <c r="AS48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9" s="27" t="str">
        <f>TEXT(casesCPPM[[#This Row],[Created On]],"yyyy / mm")</f>
        <v>2026 / 02</v>
      </c>
      <c r="AU489" s="27" t="str">
        <f>casesCPPM[[#This Row],[Interaction Type]]</f>
        <v>Return / Replace / Scrap</v>
      </c>
      <c r="AV48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9" s="27" t="str" cm="1">
        <f t="array" ref="AW489">IF(NOT(ISERROR(FIND("Reader",casesCPPM[[#This Row],[Series4]]))),"Reader",IF(SUMPRODUCT(--ISNUMBER(SEARCH({"card","credential","ibutton"},casesCPPM[[#This Row],[Series4]])))&gt;0,"Card","Unknown"))</f>
        <v>Unknown</v>
      </c>
    </row>
    <row r="490" spans="1:49" hidden="1" x14ac:dyDescent="0.25">
      <c r="A490" s="26">
        <v>46080.398333333302</v>
      </c>
      <c r="B490" s="27" t="s">
        <v>5960</v>
      </c>
      <c r="C490" s="27" t="s">
        <v>87</v>
      </c>
      <c r="D490" s="27" t="s">
        <v>88</v>
      </c>
      <c r="E490" s="27" t="s">
        <v>89</v>
      </c>
      <c r="F490" s="27"/>
      <c r="G490" s="27" t="s">
        <v>168</v>
      </c>
      <c r="H490" s="27" t="s">
        <v>18</v>
      </c>
      <c r="I490" s="27" t="s">
        <v>460</v>
      </c>
      <c r="J490" s="27" t="s">
        <v>2161</v>
      </c>
      <c r="K490" s="27" t="s">
        <v>32</v>
      </c>
      <c r="L490" s="27" t="s">
        <v>5961</v>
      </c>
      <c r="M490" s="27" t="s">
        <v>5962</v>
      </c>
      <c r="N490" s="28" t="s">
        <v>5963</v>
      </c>
      <c r="O490" s="27"/>
      <c r="P490" s="27"/>
      <c r="Q490" s="28"/>
      <c r="R490" s="27" t="s">
        <v>18</v>
      </c>
      <c r="S490" s="27" t="s">
        <v>460</v>
      </c>
      <c r="T490" s="27" t="s">
        <v>2161</v>
      </c>
      <c r="U490" s="27" t="s">
        <v>32</v>
      </c>
      <c r="V490" s="27">
        <v>1</v>
      </c>
      <c r="W490" s="27" t="s">
        <v>266</v>
      </c>
      <c r="X490" s="27" t="s">
        <v>685</v>
      </c>
      <c r="Y490" s="27" t="s">
        <v>908</v>
      </c>
      <c r="Z490" s="27" t="s">
        <v>101</v>
      </c>
      <c r="AA490" s="27"/>
      <c r="AB490" s="27"/>
      <c r="AC490" s="28" t="s">
        <v>1001</v>
      </c>
      <c r="AD490" s="27"/>
      <c r="AE490" s="37"/>
      <c r="AF490" s="37">
        <v>45618</v>
      </c>
      <c r="AG490" s="37"/>
      <c r="AH490" s="27"/>
      <c r="AI490" s="27" t="s">
        <v>178</v>
      </c>
      <c r="AJ490" s="27" t="s">
        <v>105</v>
      </c>
      <c r="AK490" s="27" t="s">
        <v>1369</v>
      </c>
      <c r="AL490" s="27" t="s">
        <v>1369</v>
      </c>
      <c r="AM490" s="27" t="s">
        <v>108</v>
      </c>
      <c r="AN490" s="37">
        <f>MIN(casesCPPM[[#This Row],[Manufacture Date]:[Installation Date]])</f>
        <v>45618</v>
      </c>
      <c r="AO490" s="27">
        <f>IF(AND((casesCPPM[[#This Row],[Created On]]-casesCPPM[[#This Row],[Oldest Date]])&gt;90,casesCPPM[[#This Row],[Oldest Date]]&lt;&gt;""),0,casesCPPM[[#This Row],[Quantity]])</f>
        <v>0</v>
      </c>
      <c r="AP490" s="27" t="str">
        <f>IF(casesCPPM[[#This Row],[Brand]]="","",IF(casesCPPM[[#This Row],[Brand]]&lt;&gt;"Falcon",casesCPPM[[#This Row],[Brand]],IF(casesCPPM[[#This Row],[Category]]&lt;&gt;"Dctl",casesCPPM[[#This Row],[Brand]]&amp;" - "&amp;casesCPPM[[#This Row],[Category]],casesCPPM[[#This Row],[Brand]]&amp;" - Closer")))</f>
        <v>Schlage Electronic Locks</v>
      </c>
      <c r="AQ49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9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Will Not Power Up</v>
      </c>
      <c r="AS49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Lock Unresponsive</v>
      </c>
      <c r="AT490" s="27" t="str">
        <f>TEXT(casesCPPM[[#This Row],[Created On]],"yyyy / mm")</f>
        <v>2026 / 02</v>
      </c>
      <c r="AU490" s="27" t="str">
        <f>casesCPPM[[#This Row],[Interaction Type]]</f>
        <v>Return / Replace / Scrap</v>
      </c>
      <c r="AV49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0" s="27" t="str" cm="1">
        <f t="array" ref="AW490">IF(NOT(ISERROR(FIND("Reader",casesCPPM[[#This Row],[Series4]]))),"Reader",IF(SUMPRODUCT(--ISNUMBER(SEARCH({"card","credential","ibutton"},casesCPPM[[#This Row],[Series4]])))&gt;0,"Card","Unknown"))</f>
        <v>Unknown</v>
      </c>
    </row>
    <row r="491" spans="1:49" hidden="1" x14ac:dyDescent="0.25">
      <c r="A491" s="26">
        <v>46080.407256944403</v>
      </c>
      <c r="B491" s="27" t="s">
        <v>5964</v>
      </c>
      <c r="C491" s="27" t="s">
        <v>87</v>
      </c>
      <c r="D491" s="27" t="s">
        <v>88</v>
      </c>
      <c r="E491" s="27" t="s">
        <v>89</v>
      </c>
      <c r="F491" s="27"/>
      <c r="G491" s="27" t="s">
        <v>168</v>
      </c>
      <c r="H491" s="27" t="s">
        <v>18</v>
      </c>
      <c r="I491" s="27" t="s">
        <v>460</v>
      </c>
      <c r="J491" s="27" t="s">
        <v>461</v>
      </c>
      <c r="K491" s="27" t="s">
        <v>31</v>
      </c>
      <c r="L491" s="27" t="s">
        <v>5965</v>
      </c>
      <c r="M491" s="27" t="s">
        <v>5966</v>
      </c>
      <c r="N491" s="28" t="s">
        <v>5967</v>
      </c>
      <c r="O491" s="27"/>
      <c r="P491" s="27"/>
      <c r="Q491" s="28"/>
      <c r="R491" s="27" t="s">
        <v>18</v>
      </c>
      <c r="S491" s="27" t="s">
        <v>460</v>
      </c>
      <c r="T491" s="27" t="s">
        <v>461</v>
      </c>
      <c r="U491" s="27" t="s">
        <v>31</v>
      </c>
      <c r="V491" s="27">
        <v>1</v>
      </c>
      <c r="W491" s="27" t="s">
        <v>266</v>
      </c>
      <c r="X491" s="27" t="s">
        <v>510</v>
      </c>
      <c r="Y491" s="27"/>
      <c r="Z491" s="27" t="s">
        <v>101</v>
      </c>
      <c r="AA491" s="27"/>
      <c r="AB491" s="27"/>
      <c r="AC491" s="28" t="s">
        <v>2348</v>
      </c>
      <c r="AD491" s="27"/>
      <c r="AE491" s="37"/>
      <c r="AF491" s="37"/>
      <c r="AG491" s="37">
        <v>45870</v>
      </c>
      <c r="AH491" s="27"/>
      <c r="AI491" s="27" t="s">
        <v>178</v>
      </c>
      <c r="AJ491" s="27" t="s">
        <v>105</v>
      </c>
      <c r="AK491" s="27" t="s">
        <v>1369</v>
      </c>
      <c r="AL491" s="27" t="s">
        <v>1369</v>
      </c>
      <c r="AM491" s="27" t="s">
        <v>108</v>
      </c>
      <c r="AN491" s="37">
        <f>MIN(casesCPPM[[#This Row],[Manufacture Date]:[Installation Date]])</f>
        <v>45870</v>
      </c>
      <c r="AO491" s="27">
        <f>IF(AND((casesCPPM[[#This Row],[Created On]]-casesCPPM[[#This Row],[Oldest Date]])&gt;90,casesCPPM[[#This Row],[Oldest Date]]&lt;&gt;""),0,casesCPPM[[#This Row],[Quantity]])</f>
        <v>0</v>
      </c>
      <c r="AP491" s="27" t="str">
        <f>IF(casesCPPM[[#This Row],[Brand]]="","",IF(casesCPPM[[#This Row],[Brand]]&lt;&gt;"Falcon",casesCPPM[[#This Row],[Brand]],IF(casesCPPM[[#This Row],[Category]]&lt;&gt;"Dctl",casesCPPM[[#This Row],[Brand]]&amp;" - "&amp;casesCPPM[[#This Row],[Category]],casesCPPM[[#This Row],[Brand]]&amp;" - Closer")))</f>
        <v>Schlage Electronic Locks</v>
      </c>
      <c r="AQ49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9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9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91" s="27" t="str">
        <f>TEXT(casesCPPM[[#This Row],[Created On]],"yyyy / mm")</f>
        <v>2026 / 02</v>
      </c>
      <c r="AU491" s="27" t="str">
        <f>casesCPPM[[#This Row],[Interaction Type]]</f>
        <v>Return / Replace / Scrap</v>
      </c>
      <c r="AV49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1" s="27" t="str" cm="1">
        <f t="array" ref="AW491">IF(NOT(ISERROR(FIND("Reader",casesCPPM[[#This Row],[Series4]]))),"Reader",IF(SUMPRODUCT(--ISNUMBER(SEARCH({"card","credential","ibutton"},casesCPPM[[#This Row],[Series4]])))&gt;0,"Card","Unknown"))</f>
        <v>Unknown</v>
      </c>
    </row>
    <row r="492" spans="1:49" hidden="1" x14ac:dyDescent="0.25">
      <c r="A492" s="26">
        <v>46080.430162037002</v>
      </c>
      <c r="B492" s="27" t="s">
        <v>5968</v>
      </c>
      <c r="C492" s="27" t="s">
        <v>87</v>
      </c>
      <c r="D492" s="27" t="s">
        <v>88</v>
      </c>
      <c r="E492" s="27" t="s">
        <v>89</v>
      </c>
      <c r="F492" s="27"/>
      <c r="G492" s="27" t="s">
        <v>168</v>
      </c>
      <c r="H492" s="27" t="s">
        <v>18</v>
      </c>
      <c r="I492" s="27" t="s">
        <v>460</v>
      </c>
      <c r="J492" s="27" t="s">
        <v>2814</v>
      </c>
      <c r="K492" s="27" t="s">
        <v>35</v>
      </c>
      <c r="L492" s="27" t="s">
        <v>5969</v>
      </c>
      <c r="M492" s="27" t="s">
        <v>5970</v>
      </c>
      <c r="N492" s="28" t="s">
        <v>5971</v>
      </c>
      <c r="O492" s="27"/>
      <c r="P492" s="27"/>
      <c r="Q492" s="28"/>
      <c r="R492" s="27" t="s">
        <v>18</v>
      </c>
      <c r="S492" s="27" t="s">
        <v>460</v>
      </c>
      <c r="T492" s="27" t="s">
        <v>2814</v>
      </c>
      <c r="U492" s="27" t="s">
        <v>35</v>
      </c>
      <c r="V492" s="27">
        <v>1</v>
      </c>
      <c r="W492" s="27" t="s">
        <v>266</v>
      </c>
      <c r="X492" s="27" t="s">
        <v>279</v>
      </c>
      <c r="Y492" s="27" t="s">
        <v>5972</v>
      </c>
      <c r="Z492" s="27" t="s">
        <v>101</v>
      </c>
      <c r="AA492" s="27"/>
      <c r="AB492" s="27"/>
      <c r="AC492" s="28" t="s">
        <v>282</v>
      </c>
      <c r="AD492" s="27"/>
      <c r="AE492" s="37"/>
      <c r="AF492" s="37"/>
      <c r="AG492" s="37">
        <v>45951</v>
      </c>
      <c r="AH492" s="27"/>
      <c r="AI492" s="27" t="s">
        <v>178</v>
      </c>
      <c r="AJ492" s="27" t="s">
        <v>105</v>
      </c>
      <c r="AK492" s="27" t="s">
        <v>1369</v>
      </c>
      <c r="AL492" s="27" t="s">
        <v>1369</v>
      </c>
      <c r="AM492" s="27" t="s">
        <v>108</v>
      </c>
      <c r="AN492" s="37">
        <f>MIN(casesCPPM[[#This Row],[Manufacture Date]:[Installation Date]])</f>
        <v>45951</v>
      </c>
      <c r="AO492" s="27">
        <f>IF(AND((casesCPPM[[#This Row],[Created On]]-casesCPPM[[#This Row],[Oldest Date]])&gt;90,casesCPPM[[#This Row],[Oldest Date]]&lt;&gt;""),0,casesCPPM[[#This Row],[Quantity]])</f>
        <v>0</v>
      </c>
      <c r="AP492" s="27" t="str">
        <f>IF(casesCPPM[[#This Row],[Brand]]="","",IF(casesCPPM[[#This Row],[Brand]]&lt;&gt;"Falcon",casesCPPM[[#This Row],[Brand]],IF(casesCPPM[[#This Row],[Category]]&lt;&gt;"Dctl",casesCPPM[[#This Row],[Brand]]&amp;" - "&amp;casesCPPM[[#This Row],[Category]],casesCPPM[[#This Row],[Brand]]&amp;" - Closer")))</f>
        <v>Schlage Electronic Locks</v>
      </c>
      <c r="AQ49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9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9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Wi-Fi Module Failure</v>
      </c>
      <c r="AT492" s="27" t="str">
        <f>TEXT(casesCPPM[[#This Row],[Created On]],"yyyy / mm")</f>
        <v>2026 / 02</v>
      </c>
      <c r="AU492" s="27" t="str">
        <f>casesCPPM[[#This Row],[Interaction Type]]</f>
        <v>Return / Replace / Scrap</v>
      </c>
      <c r="AV49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2" s="27" t="str" cm="1">
        <f t="array" ref="AW492">IF(NOT(ISERROR(FIND("Reader",casesCPPM[[#This Row],[Series4]]))),"Reader",IF(SUMPRODUCT(--ISNUMBER(SEARCH({"card","credential","ibutton"},casesCPPM[[#This Row],[Series4]])))&gt;0,"Card","Unknown"))</f>
        <v>Unknown</v>
      </c>
    </row>
    <row r="493" spans="1:49" hidden="1" x14ac:dyDescent="0.25">
      <c r="A493" s="26">
        <v>46080.4687962963</v>
      </c>
      <c r="B493" s="27" t="s">
        <v>5977</v>
      </c>
      <c r="C493" s="27" t="s">
        <v>87</v>
      </c>
      <c r="D493" s="27" t="s">
        <v>88</v>
      </c>
      <c r="E493" s="27" t="s">
        <v>110</v>
      </c>
      <c r="F493" s="27"/>
      <c r="G493" s="27"/>
      <c r="H493" s="27" t="s">
        <v>12</v>
      </c>
      <c r="I493" s="27" t="s">
        <v>111</v>
      </c>
      <c r="J493" s="27" t="s">
        <v>1112</v>
      </c>
      <c r="K493" s="27" t="s">
        <v>33</v>
      </c>
      <c r="L493" s="27" t="s">
        <v>5978</v>
      </c>
      <c r="M493" s="27" t="s">
        <v>5922</v>
      </c>
      <c r="N493" s="28" t="s">
        <v>5979</v>
      </c>
      <c r="O493" s="27" t="s">
        <v>5980</v>
      </c>
      <c r="P493" s="27" t="s">
        <v>5981</v>
      </c>
      <c r="Q493" s="28">
        <v>3</v>
      </c>
      <c r="R493" s="27" t="s">
        <v>12</v>
      </c>
      <c r="S493" s="27" t="s">
        <v>111</v>
      </c>
      <c r="T493" s="27" t="s">
        <v>1112</v>
      </c>
      <c r="U493" s="27" t="s">
        <v>33</v>
      </c>
      <c r="V493" s="27">
        <v>10</v>
      </c>
      <c r="W493" s="27" t="s">
        <v>119</v>
      </c>
      <c r="X493" s="27" t="s">
        <v>570</v>
      </c>
      <c r="Y493" s="27"/>
      <c r="Z493" s="27" t="s">
        <v>101</v>
      </c>
      <c r="AA493" s="27"/>
      <c r="AB493" s="27" t="s">
        <v>5982</v>
      </c>
      <c r="AC493" s="28"/>
      <c r="AD493" s="27"/>
      <c r="AE493" s="37"/>
      <c r="AF493" s="37">
        <v>45737</v>
      </c>
      <c r="AG493" s="37"/>
      <c r="AH493" s="27"/>
      <c r="AI493" s="27" t="s">
        <v>104</v>
      </c>
      <c r="AJ493" s="27" t="s">
        <v>105</v>
      </c>
      <c r="AK493" s="27" t="s">
        <v>803</v>
      </c>
      <c r="AL493" s="27" t="s">
        <v>877</v>
      </c>
      <c r="AM493" s="27" t="s">
        <v>108</v>
      </c>
      <c r="AN493" s="37">
        <f>MIN(casesCPPM[[#This Row],[Manufacture Date]:[Installation Date]])</f>
        <v>45737</v>
      </c>
      <c r="AO493" s="27">
        <f>IF(AND((casesCPPM[[#This Row],[Created On]]-casesCPPM[[#This Row],[Oldest Date]])&gt;90,casesCPPM[[#This Row],[Oldest Date]]&lt;&gt;""),0,casesCPPM[[#This Row],[Quantity]])</f>
        <v>0</v>
      </c>
      <c r="AP493" s="27" t="str">
        <f>IF(casesCPPM[[#This Row],[Brand]]="","",IF(casesCPPM[[#This Row],[Brand]]&lt;&gt;"Falcon",casesCPPM[[#This Row],[Brand]],IF(casesCPPM[[#This Row],[Category]]&lt;&gt;"Dctl",casesCPPM[[#This Row],[Brand]]&amp;" - "&amp;casesCPPM[[#This Row],[Category]],casesCPPM[[#This Row],[Brand]]&amp;" - Closer")))</f>
        <v>Ives / Gj Commercial</v>
      </c>
      <c r="AQ49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9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9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93" s="27" t="str">
        <f>TEXT(casesCPPM[[#This Row],[Created On]],"yyyy / mm")</f>
        <v>2026 / 02</v>
      </c>
      <c r="AU493" s="27" t="str">
        <f>casesCPPM[[#This Row],[Interaction Type]]</f>
        <v>Return / Replace / Scrap</v>
      </c>
      <c r="AV49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3" s="27" t="str" cm="1">
        <f t="array" ref="AW493">IF(NOT(ISERROR(FIND("Reader",casesCPPM[[#This Row],[Series4]]))),"Reader",IF(SUMPRODUCT(--ISNUMBER(SEARCH({"card","credential","ibutton"},casesCPPM[[#This Row],[Series4]])))&gt;0,"Card","Unknown"))</f>
        <v>Unknown</v>
      </c>
    </row>
    <row r="494" spans="1:49" hidden="1" x14ac:dyDescent="0.25">
      <c r="A494" s="26">
        <v>46080.519456018497</v>
      </c>
      <c r="B494" s="27" t="s">
        <v>5988</v>
      </c>
      <c r="C494" s="27" t="s">
        <v>87</v>
      </c>
      <c r="D494" s="27" t="s">
        <v>88</v>
      </c>
      <c r="E494" s="27" t="s">
        <v>89</v>
      </c>
      <c r="F494" s="27"/>
      <c r="G494" s="27" t="s">
        <v>168</v>
      </c>
      <c r="H494" s="27" t="s">
        <v>17</v>
      </c>
      <c r="I494" s="27" t="s">
        <v>148</v>
      </c>
      <c r="J494" s="27" t="s">
        <v>169</v>
      </c>
      <c r="K494" s="27" t="s">
        <v>35</v>
      </c>
      <c r="L494" s="27" t="s">
        <v>5989</v>
      </c>
      <c r="M494" s="27" t="s">
        <v>5990</v>
      </c>
      <c r="N494" s="28" t="s">
        <v>5991</v>
      </c>
      <c r="O494" s="27" t="s">
        <v>5992</v>
      </c>
      <c r="P494" s="27" t="s">
        <v>5993</v>
      </c>
      <c r="Q494" s="28"/>
      <c r="R494" s="27" t="s">
        <v>17</v>
      </c>
      <c r="S494" s="27" t="s">
        <v>148</v>
      </c>
      <c r="T494" s="27" t="s">
        <v>169</v>
      </c>
      <c r="U494" s="27" t="s">
        <v>31</v>
      </c>
      <c r="V494" s="27">
        <v>1</v>
      </c>
      <c r="W494" s="27" t="s">
        <v>98</v>
      </c>
      <c r="X494" s="27" t="s">
        <v>175</v>
      </c>
      <c r="Y494" s="27"/>
      <c r="Z494" s="27" t="s">
        <v>101</v>
      </c>
      <c r="AA494" s="27"/>
      <c r="AB494" s="27" t="s">
        <v>5994</v>
      </c>
      <c r="AC494" s="28" t="s">
        <v>177</v>
      </c>
      <c r="AD494" s="27"/>
      <c r="AE494" s="37"/>
      <c r="AF494" s="37">
        <v>45643.083333333299</v>
      </c>
      <c r="AG494" s="37"/>
      <c r="AH494" s="27"/>
      <c r="AI494" s="27" t="s">
        <v>104</v>
      </c>
      <c r="AJ494" s="27" t="s">
        <v>105</v>
      </c>
      <c r="AK494" s="27" t="s">
        <v>179</v>
      </c>
      <c r="AL494" s="27" t="s">
        <v>408</v>
      </c>
      <c r="AM494" s="27" t="s">
        <v>108</v>
      </c>
      <c r="AN494" s="37">
        <f>MIN(casesCPPM[[#This Row],[Manufacture Date]:[Installation Date]])</f>
        <v>45643.083333333299</v>
      </c>
      <c r="AO494" s="27">
        <f>IF(AND((casesCPPM[[#This Row],[Created On]]-casesCPPM[[#This Row],[Oldest Date]])&gt;90,casesCPPM[[#This Row],[Oldest Date]]&lt;&gt;""),0,casesCPPM[[#This Row],[Quantity]])</f>
        <v>0</v>
      </c>
      <c r="AP494" s="27" t="str">
        <f>IF(casesCPPM[[#This Row],[Brand]]="","",IF(casesCPPM[[#This Row],[Brand]]&lt;&gt;"Falcon",casesCPPM[[#This Row],[Brand]],IF(casesCPPM[[#This Row],[Category]]&lt;&gt;"Dctl",casesCPPM[[#This Row],[Brand]]&amp;" - "&amp;casesCPPM[[#This Row],[Category]],casesCPPM[[#This Row],[Brand]]&amp;" - Closer")))</f>
        <v>Schlage Commercial</v>
      </c>
      <c r="AQ49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9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9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94" s="27" t="str">
        <f>TEXT(casesCPPM[[#This Row],[Created On]],"yyyy / mm")</f>
        <v>2026 / 02</v>
      </c>
      <c r="AU494" s="27" t="str">
        <f>casesCPPM[[#This Row],[Interaction Type]]</f>
        <v>Return / Replace / Scrap</v>
      </c>
      <c r="AV49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4" s="27" t="str" cm="1">
        <f t="array" ref="AW494">IF(NOT(ISERROR(FIND("Reader",casesCPPM[[#This Row],[Series4]]))),"Reader",IF(SUMPRODUCT(--ISNUMBER(SEARCH({"card","credential","ibutton"},casesCPPM[[#This Row],[Series4]])))&gt;0,"Card","Unknown"))</f>
        <v>Unknown</v>
      </c>
    </row>
    <row r="495" spans="1:49" hidden="1" x14ac:dyDescent="0.25">
      <c r="A495" s="26">
        <v>46080.599930555603</v>
      </c>
      <c r="B495" s="27" t="s">
        <v>5995</v>
      </c>
      <c r="C495" s="27" t="s">
        <v>87</v>
      </c>
      <c r="D495" s="27" t="s">
        <v>88</v>
      </c>
      <c r="E495" s="27" t="s">
        <v>89</v>
      </c>
      <c r="F495" s="27"/>
      <c r="G495" s="27" t="s">
        <v>168</v>
      </c>
      <c r="H495" s="27" t="s">
        <v>18</v>
      </c>
      <c r="I495" s="27" t="s">
        <v>460</v>
      </c>
      <c r="J495" s="27" t="s">
        <v>5996</v>
      </c>
      <c r="K495" s="27" t="s">
        <v>32</v>
      </c>
      <c r="L495" s="27" t="s">
        <v>5997</v>
      </c>
      <c r="M495" s="27" t="s">
        <v>5998</v>
      </c>
      <c r="N495" s="28" t="s">
        <v>5999</v>
      </c>
      <c r="O495" s="27"/>
      <c r="P495" s="27"/>
      <c r="Q495" s="28"/>
      <c r="R495" s="27" t="s">
        <v>18</v>
      </c>
      <c r="S495" s="27" t="s">
        <v>460</v>
      </c>
      <c r="T495" s="27" t="s">
        <v>5996</v>
      </c>
      <c r="U495" s="27" t="s">
        <v>32</v>
      </c>
      <c r="V495" s="27">
        <v>3</v>
      </c>
      <c r="W495" s="27" t="s">
        <v>266</v>
      </c>
      <c r="X495" s="27" t="s">
        <v>279</v>
      </c>
      <c r="Y495" s="27" t="s">
        <v>677</v>
      </c>
      <c r="Z495" s="27" t="s">
        <v>101</v>
      </c>
      <c r="AA495" s="27"/>
      <c r="AB495" s="27"/>
      <c r="AC495" s="28" t="s">
        <v>2348</v>
      </c>
      <c r="AD495" s="27"/>
      <c r="AE495" s="37">
        <v>45378</v>
      </c>
      <c r="AF495" s="37"/>
      <c r="AG495" s="37"/>
      <c r="AH495" s="27"/>
      <c r="AI495" s="27" t="s">
        <v>1644</v>
      </c>
      <c r="AJ495" s="27" t="s">
        <v>105</v>
      </c>
      <c r="AK495" s="27" t="s">
        <v>1369</v>
      </c>
      <c r="AL495" s="27" t="s">
        <v>1369</v>
      </c>
      <c r="AM495" s="27" t="s">
        <v>108</v>
      </c>
      <c r="AN495" s="37">
        <f>MIN(casesCPPM[[#This Row],[Manufacture Date]:[Installation Date]])</f>
        <v>45378</v>
      </c>
      <c r="AO495" s="27">
        <f>IF(AND((casesCPPM[[#This Row],[Created On]]-casesCPPM[[#This Row],[Oldest Date]])&gt;90,casesCPPM[[#This Row],[Oldest Date]]&lt;&gt;""),0,casesCPPM[[#This Row],[Quantity]])</f>
        <v>0</v>
      </c>
      <c r="AP495" s="27" t="str">
        <f>IF(casesCPPM[[#This Row],[Brand]]="","",IF(casesCPPM[[#This Row],[Brand]]&lt;&gt;"Falcon",casesCPPM[[#This Row],[Brand]],IF(casesCPPM[[#This Row],[Category]]&lt;&gt;"Dctl",casesCPPM[[#This Row],[Brand]]&amp;" - "&amp;casesCPPM[[#This Row],[Category]],casesCPPM[[#This Row],[Brand]]&amp;" - Closer")))</f>
        <v>Schlage Electronic Locks</v>
      </c>
      <c r="AQ49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9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9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495" s="27" t="str">
        <f>TEXT(casesCPPM[[#This Row],[Created On]],"yyyy / mm")</f>
        <v>2026 / 02</v>
      </c>
      <c r="AU495" s="27" t="str">
        <f>casesCPPM[[#This Row],[Interaction Type]]</f>
        <v>Return / Replace / Scrap</v>
      </c>
      <c r="AV49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5" s="27" t="str" cm="1">
        <f t="array" ref="AW495">IF(NOT(ISERROR(FIND("Reader",casesCPPM[[#This Row],[Series4]]))),"Reader",IF(SUMPRODUCT(--ISNUMBER(SEARCH({"card","credential","ibutton"},casesCPPM[[#This Row],[Series4]])))&gt;0,"Card","Unknown"))</f>
        <v>Unknown</v>
      </c>
    </row>
    <row r="496" spans="1:49" hidden="1" x14ac:dyDescent="0.25">
      <c r="A496" s="26">
        <v>46080.617442129602</v>
      </c>
      <c r="B496" s="27" t="s">
        <v>6000</v>
      </c>
      <c r="C496" s="27" t="s">
        <v>87</v>
      </c>
      <c r="D496" s="27" t="s">
        <v>88</v>
      </c>
      <c r="E496" s="27" t="s">
        <v>89</v>
      </c>
      <c r="F496" s="27"/>
      <c r="G496" s="27" t="s">
        <v>90</v>
      </c>
      <c r="H496" s="27" t="s">
        <v>18</v>
      </c>
      <c r="I496" s="27" t="s">
        <v>460</v>
      </c>
      <c r="J496" s="27" t="s">
        <v>461</v>
      </c>
      <c r="K496" s="27" t="s">
        <v>31</v>
      </c>
      <c r="L496" s="27" t="s">
        <v>6001</v>
      </c>
      <c r="M496" s="27" t="s">
        <v>6002</v>
      </c>
      <c r="N496" s="28" t="s">
        <v>6003</v>
      </c>
      <c r="O496" s="27"/>
      <c r="P496" s="27"/>
      <c r="Q496" s="28"/>
      <c r="R496" s="27" t="s">
        <v>18</v>
      </c>
      <c r="S496" s="27" t="s">
        <v>460</v>
      </c>
      <c r="T496" s="27" t="s">
        <v>461</v>
      </c>
      <c r="U496" s="27" t="s">
        <v>31</v>
      </c>
      <c r="V496" s="27">
        <v>1</v>
      </c>
      <c r="W496" s="27" t="s">
        <v>266</v>
      </c>
      <c r="X496" s="27" t="s">
        <v>279</v>
      </c>
      <c r="Y496" s="27" t="s">
        <v>677</v>
      </c>
      <c r="Z496" s="27" t="s">
        <v>101</v>
      </c>
      <c r="AA496" s="27"/>
      <c r="AB496" s="27"/>
      <c r="AC496" s="28" t="s">
        <v>2348</v>
      </c>
      <c r="AD496" s="27"/>
      <c r="AE496" s="37"/>
      <c r="AF496" s="37">
        <v>45807</v>
      </c>
      <c r="AG496" s="37"/>
      <c r="AH496" s="27"/>
      <c r="AI496" s="27" t="s">
        <v>178</v>
      </c>
      <c r="AJ496" s="27" t="s">
        <v>134</v>
      </c>
      <c r="AK496" s="27" t="s">
        <v>1369</v>
      </c>
      <c r="AL496" s="27" t="s">
        <v>1369</v>
      </c>
      <c r="AM496" s="27" t="s">
        <v>108</v>
      </c>
      <c r="AN496" s="37">
        <f>MIN(casesCPPM[[#This Row],[Manufacture Date]:[Installation Date]])</f>
        <v>45807</v>
      </c>
      <c r="AO496" s="27">
        <f>IF(AND((casesCPPM[[#This Row],[Created On]]-casesCPPM[[#This Row],[Oldest Date]])&gt;90,casesCPPM[[#This Row],[Oldest Date]]&lt;&gt;""),0,casesCPPM[[#This Row],[Quantity]])</f>
        <v>0</v>
      </c>
      <c r="AP496" s="27" t="str">
        <f>IF(casesCPPM[[#This Row],[Brand]]="","",IF(casesCPPM[[#This Row],[Brand]]&lt;&gt;"Falcon",casesCPPM[[#This Row],[Brand]],IF(casesCPPM[[#This Row],[Category]]&lt;&gt;"Dctl",casesCPPM[[#This Row],[Brand]]&amp;" - "&amp;casesCPPM[[#This Row],[Category]],casesCPPM[[#This Row],[Brand]]&amp;" - Closer")))</f>
        <v>Schlage Electronic Locks</v>
      </c>
      <c r="AQ49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9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9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496" s="27" t="str">
        <f>TEXT(casesCPPM[[#This Row],[Created On]],"yyyy / mm")</f>
        <v>2026 / 02</v>
      </c>
      <c r="AU496" s="27" t="str">
        <f>casesCPPM[[#This Row],[Interaction Type]]</f>
        <v>Return / Replace / Scrap</v>
      </c>
      <c r="AV49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6" s="27" t="str" cm="1">
        <f t="array" ref="AW496">IF(NOT(ISERROR(FIND("Reader",casesCPPM[[#This Row],[Series4]]))),"Reader",IF(SUMPRODUCT(--ISNUMBER(SEARCH({"card","credential","ibutton"},casesCPPM[[#This Row],[Series4]])))&gt;0,"Card","Unknown"))</f>
        <v>Unknown</v>
      </c>
    </row>
    <row r="497" spans="1:49" hidden="1" x14ac:dyDescent="0.25">
      <c r="A497" s="26">
        <v>46079.561770833301</v>
      </c>
      <c r="B497" s="27" t="s">
        <v>6021</v>
      </c>
      <c r="C497" s="27" t="s">
        <v>87</v>
      </c>
      <c r="D497" s="27" t="s">
        <v>88</v>
      </c>
      <c r="E497" s="27" t="s">
        <v>110</v>
      </c>
      <c r="F497" s="27"/>
      <c r="G497" s="27"/>
      <c r="H497" s="27" t="s">
        <v>12</v>
      </c>
      <c r="I497" s="27" t="s">
        <v>111</v>
      </c>
      <c r="J497" s="27" t="s">
        <v>350</v>
      </c>
      <c r="K497" s="27" t="s">
        <v>33</v>
      </c>
      <c r="L497" s="27" t="s">
        <v>6022</v>
      </c>
      <c r="M497" s="27" t="s">
        <v>1316</v>
      </c>
      <c r="N497" s="28" t="s">
        <v>6023</v>
      </c>
      <c r="O497" s="27" t="s">
        <v>6024</v>
      </c>
      <c r="P497" s="27" t="s">
        <v>6025</v>
      </c>
      <c r="Q497" s="28">
        <v>4</v>
      </c>
      <c r="R497" s="27" t="s">
        <v>12</v>
      </c>
      <c r="S497" s="27" t="s">
        <v>111</v>
      </c>
      <c r="T497" s="27" t="s">
        <v>350</v>
      </c>
      <c r="U497" s="27" t="s">
        <v>33</v>
      </c>
      <c r="V497" s="27">
        <v>2</v>
      </c>
      <c r="W497" s="27" t="s">
        <v>155</v>
      </c>
      <c r="X497" s="27" t="s">
        <v>156</v>
      </c>
      <c r="Y497" s="27"/>
      <c r="Z497" s="27" t="s">
        <v>101</v>
      </c>
      <c r="AA497" s="27"/>
      <c r="AB497" s="27" t="s">
        <v>6026</v>
      </c>
      <c r="AC497" s="28" t="s">
        <v>6027</v>
      </c>
      <c r="AD497" s="27"/>
      <c r="AE497" s="37"/>
      <c r="AF497" s="37">
        <v>45964.791666666701</v>
      </c>
      <c r="AG497" s="37"/>
      <c r="AH497" s="27"/>
      <c r="AI497" s="27" t="s">
        <v>104</v>
      </c>
      <c r="AJ497" s="27" t="s">
        <v>105</v>
      </c>
      <c r="AK497" s="27" t="s">
        <v>106</v>
      </c>
      <c r="AL497" s="27" t="s">
        <v>122</v>
      </c>
      <c r="AM497" s="27" t="s">
        <v>108</v>
      </c>
      <c r="AN497" s="37">
        <f>MIN(casesCPPM[[#This Row],[Manufacture Date]:[Installation Date]])</f>
        <v>45964.791666666701</v>
      </c>
      <c r="AO497" s="27">
        <f>IF(AND((casesCPPM[[#This Row],[Created On]]-casesCPPM[[#This Row],[Oldest Date]])&gt;90,casesCPPM[[#This Row],[Oldest Date]]&lt;&gt;""),0,casesCPPM[[#This Row],[Quantity]])</f>
        <v>0</v>
      </c>
      <c r="AP497" s="27" t="str">
        <f>IF(casesCPPM[[#This Row],[Brand]]="","",IF(casesCPPM[[#This Row],[Brand]]&lt;&gt;"Falcon",casesCPPM[[#This Row],[Brand]],IF(casesCPPM[[#This Row],[Category]]&lt;&gt;"Dctl",casesCPPM[[#This Row],[Brand]]&amp;" - "&amp;casesCPPM[[#This Row],[Category]],casesCPPM[[#This Row],[Brand]]&amp;" - Closer")))</f>
        <v>Ives / Gj Commercial</v>
      </c>
      <c r="AQ49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9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9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97" s="27" t="str">
        <f>TEXT(casesCPPM[[#This Row],[Created On]],"yyyy / mm")</f>
        <v>2026 / 02</v>
      </c>
      <c r="AU497" s="27" t="str">
        <f>casesCPPM[[#This Row],[Interaction Type]]</f>
        <v>Return / Replace / Scrap</v>
      </c>
      <c r="AV49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7" s="27" t="str" cm="1">
        <f t="array" ref="AW497">IF(NOT(ISERROR(FIND("Reader",casesCPPM[[#This Row],[Series4]]))),"Reader",IF(SUMPRODUCT(--ISNUMBER(SEARCH({"card","credential","ibutton"},casesCPPM[[#This Row],[Series4]])))&gt;0,"Card","Unknown"))</f>
        <v>Unknown</v>
      </c>
    </row>
    <row r="498" spans="1:49" hidden="1" x14ac:dyDescent="0.25">
      <c r="A498" s="26">
        <v>46079.645034722198</v>
      </c>
      <c r="B498" s="27" t="s">
        <v>6028</v>
      </c>
      <c r="C498" s="27" t="s">
        <v>87</v>
      </c>
      <c r="D498" s="27" t="s">
        <v>88</v>
      </c>
      <c r="E498" s="27" t="s">
        <v>89</v>
      </c>
      <c r="F498" s="27"/>
      <c r="G498" s="27" t="s">
        <v>168</v>
      </c>
      <c r="H498" s="27" t="s">
        <v>14</v>
      </c>
      <c r="I498" s="27" t="s">
        <v>182</v>
      </c>
      <c r="J498" s="27" t="s">
        <v>6029</v>
      </c>
      <c r="K498" s="27" t="s">
        <v>34</v>
      </c>
      <c r="L498" s="27" t="s">
        <v>6030</v>
      </c>
      <c r="M498" s="27" t="s">
        <v>2672</v>
      </c>
      <c r="N498" s="28" t="s">
        <v>6031</v>
      </c>
      <c r="O498" s="27" t="s">
        <v>6032</v>
      </c>
      <c r="P498" s="27" t="s">
        <v>6031</v>
      </c>
      <c r="Q498" s="28">
        <v>8</v>
      </c>
      <c r="R498" s="27" t="s">
        <v>14</v>
      </c>
      <c r="S498" s="27" t="s">
        <v>182</v>
      </c>
      <c r="T498" s="27" t="s">
        <v>6029</v>
      </c>
      <c r="U498" s="27" t="s">
        <v>34</v>
      </c>
      <c r="V498" s="27">
        <v>1</v>
      </c>
      <c r="W498" s="27" t="s">
        <v>714</v>
      </c>
      <c r="X498" s="27" t="s">
        <v>2790</v>
      </c>
      <c r="Y498" s="27"/>
      <c r="Z498" s="27" t="s">
        <v>101</v>
      </c>
      <c r="AA498" s="27"/>
      <c r="AB498" s="27" t="s">
        <v>6033</v>
      </c>
      <c r="AC498" s="28" t="s">
        <v>161</v>
      </c>
      <c r="AD498" s="27"/>
      <c r="AE498" s="37"/>
      <c r="AF498" s="37">
        <v>45518.833333333299</v>
      </c>
      <c r="AG498" s="37"/>
      <c r="AH498" s="27"/>
      <c r="AI498" s="27" t="s">
        <v>178</v>
      </c>
      <c r="AJ498" s="27" t="s">
        <v>134</v>
      </c>
      <c r="AK498" s="27" t="s">
        <v>106</v>
      </c>
      <c r="AL498" s="27" t="s">
        <v>695</v>
      </c>
      <c r="AM498" s="27" t="s">
        <v>108</v>
      </c>
      <c r="AN498" s="37">
        <f>MIN(casesCPPM[[#This Row],[Manufacture Date]:[Installation Date]])</f>
        <v>45518.833333333299</v>
      </c>
      <c r="AO498" s="27">
        <f>IF(AND((casesCPPM[[#This Row],[Created On]]-casesCPPM[[#This Row],[Oldest Date]])&gt;90,casesCPPM[[#This Row],[Oldest Date]]&lt;&gt;""),0,casesCPPM[[#This Row],[Quantity]])</f>
        <v>0</v>
      </c>
      <c r="AP498" s="27" t="str">
        <f>IF(casesCPPM[[#This Row],[Brand]]="","",IF(casesCPPM[[#This Row],[Brand]]&lt;&gt;"Falcon",casesCPPM[[#This Row],[Brand]],IF(casesCPPM[[#This Row],[Category]]&lt;&gt;"Dctl",casesCPPM[[#This Row],[Brand]]&amp;" - "&amp;casesCPPM[[#This Row],[Category]],casesCPPM[[#This Row],[Brand]]&amp;" - Closer")))</f>
        <v>Lcn</v>
      </c>
      <c r="AQ49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49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Door Not Closing Properly</v>
      </c>
      <c r="AS49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98" s="27" t="str">
        <f>TEXT(casesCPPM[[#This Row],[Created On]],"yyyy / mm")</f>
        <v>2026 / 02</v>
      </c>
      <c r="AU498" s="27" t="str">
        <f>casesCPPM[[#This Row],[Interaction Type]]</f>
        <v>Return / Replace / Scrap</v>
      </c>
      <c r="AV49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8" s="27" t="str" cm="1">
        <f t="array" ref="AW498">IF(NOT(ISERROR(FIND("Reader",casesCPPM[[#This Row],[Series4]]))),"Reader",IF(SUMPRODUCT(--ISNUMBER(SEARCH({"card","credential","ibutton"},casesCPPM[[#This Row],[Series4]])))&gt;0,"Card","Unknown"))</f>
        <v>Unknown</v>
      </c>
    </row>
    <row r="499" spans="1:49" hidden="1" x14ac:dyDescent="0.25">
      <c r="A499" s="26">
        <v>46080.345358796301</v>
      </c>
      <c r="B499" s="27" t="s">
        <v>6034</v>
      </c>
      <c r="C499" s="27" t="s">
        <v>87</v>
      </c>
      <c r="D499" s="27" t="s">
        <v>88</v>
      </c>
      <c r="E499" s="27" t="s">
        <v>89</v>
      </c>
      <c r="F499" s="27"/>
      <c r="G499" s="27" t="s">
        <v>168</v>
      </c>
      <c r="H499" s="27" t="s">
        <v>14</v>
      </c>
      <c r="I499" s="27" t="s">
        <v>182</v>
      </c>
      <c r="J499" s="27" t="s">
        <v>183</v>
      </c>
      <c r="K499" s="27" t="s">
        <v>34</v>
      </c>
      <c r="L499" s="27" t="s">
        <v>6035</v>
      </c>
      <c r="M499" s="27" t="s">
        <v>3091</v>
      </c>
      <c r="N499" s="28" t="s">
        <v>6036</v>
      </c>
      <c r="O499" s="27" t="s">
        <v>6037</v>
      </c>
      <c r="P499" s="27" t="s">
        <v>6036</v>
      </c>
      <c r="Q499" s="28"/>
      <c r="R499" s="27" t="s">
        <v>14</v>
      </c>
      <c r="S499" s="27" t="s">
        <v>182</v>
      </c>
      <c r="T499" s="27" t="s">
        <v>183</v>
      </c>
      <c r="U499" s="27" t="s">
        <v>34</v>
      </c>
      <c r="V499" s="27">
        <v>1</v>
      </c>
      <c r="W499" s="27" t="s">
        <v>958</v>
      </c>
      <c r="X499" s="27" t="s">
        <v>1805</v>
      </c>
      <c r="Y499" s="27"/>
      <c r="Z499" s="27" t="s">
        <v>101</v>
      </c>
      <c r="AA499" s="27"/>
      <c r="AB499" s="27" t="s">
        <v>6038</v>
      </c>
      <c r="AC499" s="28" t="s">
        <v>190</v>
      </c>
      <c r="AD499" s="27"/>
      <c r="AE499" s="37"/>
      <c r="AF499" s="37">
        <v>45791</v>
      </c>
      <c r="AG499" s="37"/>
      <c r="AH499" s="27"/>
      <c r="AI499" s="27" t="s">
        <v>178</v>
      </c>
      <c r="AJ499" s="27" t="s">
        <v>134</v>
      </c>
      <c r="AK499" s="27" t="s">
        <v>1516</v>
      </c>
      <c r="AL499" s="27" t="s">
        <v>192</v>
      </c>
      <c r="AM499" s="27" t="s">
        <v>108</v>
      </c>
      <c r="AN499" s="37">
        <f>MIN(casesCPPM[[#This Row],[Manufacture Date]:[Installation Date]])</f>
        <v>45791</v>
      </c>
      <c r="AO499" s="27">
        <f>IF(AND((casesCPPM[[#This Row],[Created On]]-casesCPPM[[#This Row],[Oldest Date]])&gt;90,casesCPPM[[#This Row],[Oldest Date]]&lt;&gt;""),0,casesCPPM[[#This Row],[Quantity]])</f>
        <v>0</v>
      </c>
      <c r="AP499" s="27" t="str">
        <f>IF(casesCPPM[[#This Row],[Brand]]="","",IF(casesCPPM[[#This Row],[Brand]]&lt;&gt;"Falcon",casesCPPM[[#This Row],[Brand]],IF(casesCPPM[[#This Row],[Category]]&lt;&gt;"Dctl",casesCPPM[[#This Row],[Brand]]&amp;" - "&amp;casesCPPM[[#This Row],[Category]],casesCPPM[[#This Row],[Brand]]&amp;" - Closer")))</f>
        <v>Lcn</v>
      </c>
      <c r="AQ49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49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49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99" s="27" t="str">
        <f>TEXT(casesCPPM[[#This Row],[Created On]],"yyyy / mm")</f>
        <v>2026 / 02</v>
      </c>
      <c r="AU499" s="27" t="str">
        <f>casesCPPM[[#This Row],[Interaction Type]]</f>
        <v>Return / Replace / Scrap</v>
      </c>
      <c r="AV49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9" s="27" t="str" cm="1">
        <f t="array" ref="AW499">IF(NOT(ISERROR(FIND("Reader",casesCPPM[[#This Row],[Series4]]))),"Reader",IF(SUMPRODUCT(--ISNUMBER(SEARCH({"card","credential","ibutton"},casesCPPM[[#This Row],[Series4]])))&gt;0,"Card","Unknown"))</f>
        <v>Unknown</v>
      </c>
    </row>
    <row r="500" spans="1:49" hidden="1" x14ac:dyDescent="0.25">
      <c r="A500" s="26">
        <v>46080.358495370398</v>
      </c>
      <c r="B500" s="27" t="s">
        <v>6039</v>
      </c>
      <c r="C500" s="27" t="s">
        <v>87</v>
      </c>
      <c r="D500" s="27" t="s">
        <v>88</v>
      </c>
      <c r="E500" s="27" t="s">
        <v>89</v>
      </c>
      <c r="F500" s="27"/>
      <c r="G500" s="27" t="s">
        <v>168</v>
      </c>
      <c r="H500" s="27" t="s">
        <v>14</v>
      </c>
      <c r="I500" s="27" t="s">
        <v>182</v>
      </c>
      <c r="J500" s="27" t="s">
        <v>1402</v>
      </c>
      <c r="K500" s="27" t="s">
        <v>34</v>
      </c>
      <c r="L500" s="27" t="s">
        <v>6040</v>
      </c>
      <c r="M500" s="27" t="s">
        <v>6041</v>
      </c>
      <c r="N500" s="28" t="s">
        <v>6042</v>
      </c>
      <c r="O500" s="27" t="s">
        <v>6043</v>
      </c>
      <c r="P500" s="27" t="s">
        <v>6042</v>
      </c>
      <c r="Q500" s="28">
        <v>8</v>
      </c>
      <c r="R500" s="27" t="s">
        <v>14</v>
      </c>
      <c r="S500" s="27" t="s">
        <v>182</v>
      </c>
      <c r="T500" s="27" t="s">
        <v>1402</v>
      </c>
      <c r="U500" s="27" t="s">
        <v>34</v>
      </c>
      <c r="V500" s="27">
        <v>1</v>
      </c>
      <c r="W500" s="27" t="s">
        <v>958</v>
      </c>
      <c r="X500" s="27" t="s">
        <v>1805</v>
      </c>
      <c r="Y500" s="27"/>
      <c r="Z500" s="27" t="s">
        <v>101</v>
      </c>
      <c r="AA500" s="27"/>
      <c r="AB500" s="27" t="s">
        <v>6044</v>
      </c>
      <c r="AC500" s="28" t="s">
        <v>190</v>
      </c>
      <c r="AD500" s="27"/>
      <c r="AE500" s="37"/>
      <c r="AF500" s="37">
        <v>45702</v>
      </c>
      <c r="AG500" s="37"/>
      <c r="AH500" s="27"/>
      <c r="AI500" s="27" t="s">
        <v>178</v>
      </c>
      <c r="AJ500" s="27" t="s">
        <v>134</v>
      </c>
      <c r="AK500" s="27" t="s">
        <v>1516</v>
      </c>
      <c r="AL500" s="27" t="s">
        <v>192</v>
      </c>
      <c r="AM500" s="27" t="s">
        <v>108</v>
      </c>
      <c r="AN500" s="37">
        <f>MIN(casesCPPM[[#This Row],[Manufacture Date]:[Installation Date]])</f>
        <v>45702</v>
      </c>
      <c r="AO500" s="27">
        <f>IF(AND((casesCPPM[[#This Row],[Created On]]-casesCPPM[[#This Row],[Oldest Date]])&gt;90,casesCPPM[[#This Row],[Oldest Date]]&lt;&gt;""),0,casesCPPM[[#This Row],[Quantity]])</f>
        <v>0</v>
      </c>
      <c r="AP500" s="27" t="str">
        <f>IF(casesCPPM[[#This Row],[Brand]]="","",IF(casesCPPM[[#This Row],[Brand]]&lt;&gt;"Falcon",casesCPPM[[#This Row],[Brand]],IF(casesCPPM[[#This Row],[Category]]&lt;&gt;"Dctl",casesCPPM[[#This Row],[Brand]]&amp;" - "&amp;casesCPPM[[#This Row],[Category]],casesCPPM[[#This Row],[Brand]]&amp;" - Closer")))</f>
        <v>Lcn</v>
      </c>
      <c r="AQ50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50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50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0" s="27" t="str">
        <f>TEXT(casesCPPM[[#This Row],[Created On]],"yyyy / mm")</f>
        <v>2026 / 02</v>
      </c>
      <c r="AU500" s="27" t="str">
        <f>casesCPPM[[#This Row],[Interaction Type]]</f>
        <v>Return / Replace / Scrap</v>
      </c>
      <c r="AV50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0" s="27" t="str" cm="1">
        <f t="array" ref="AW500">IF(NOT(ISERROR(FIND("Reader",casesCPPM[[#This Row],[Series4]]))),"Reader",IF(SUMPRODUCT(--ISNUMBER(SEARCH({"card","credential","ibutton"},casesCPPM[[#This Row],[Series4]])))&gt;0,"Card","Unknown"))</f>
        <v>Unknown</v>
      </c>
    </row>
    <row r="501" spans="1:49" hidden="1" x14ac:dyDescent="0.25">
      <c r="A501" s="26">
        <v>46080.624432870398</v>
      </c>
      <c r="B501" s="27" t="s">
        <v>6050</v>
      </c>
      <c r="C501" s="27" t="s">
        <v>87</v>
      </c>
      <c r="D501" s="27" t="s">
        <v>88</v>
      </c>
      <c r="E501" s="27" t="s">
        <v>62</v>
      </c>
      <c r="F501" s="27"/>
      <c r="G501" s="27"/>
      <c r="H501" s="27" t="s">
        <v>23</v>
      </c>
      <c r="I501" s="27" t="s">
        <v>91</v>
      </c>
      <c r="J501" s="27" t="s">
        <v>6051</v>
      </c>
      <c r="K501" s="27" t="s">
        <v>33</v>
      </c>
      <c r="L501" s="27" t="s">
        <v>6052</v>
      </c>
      <c r="M501" s="27" t="s">
        <v>772</v>
      </c>
      <c r="N501" s="28" t="s">
        <v>6053</v>
      </c>
      <c r="O501" s="27" t="s">
        <v>6054</v>
      </c>
      <c r="P501" s="27" t="s">
        <v>6055</v>
      </c>
      <c r="Q501" s="28">
        <v>7</v>
      </c>
      <c r="R501" s="27" t="s">
        <v>23</v>
      </c>
      <c r="S501" s="27" t="s">
        <v>91</v>
      </c>
      <c r="T501" s="27" t="s">
        <v>6051</v>
      </c>
      <c r="U501" s="27" t="s">
        <v>33</v>
      </c>
      <c r="V501" s="27">
        <v>32</v>
      </c>
      <c r="W501" s="27" t="s">
        <v>346</v>
      </c>
      <c r="X501" s="27" t="s">
        <v>347</v>
      </c>
      <c r="Y501" s="27"/>
      <c r="Z501" s="27" t="s">
        <v>285</v>
      </c>
      <c r="AA501" s="27"/>
      <c r="AB501" s="27" t="s">
        <v>6056</v>
      </c>
      <c r="AC501" s="28"/>
      <c r="AD501" s="27"/>
      <c r="AE501" s="37"/>
      <c r="AF501" s="37">
        <v>46058</v>
      </c>
      <c r="AG501" s="37"/>
      <c r="AH501" s="27"/>
      <c r="AI501" s="27" t="s">
        <v>104</v>
      </c>
      <c r="AJ501" s="27" t="s">
        <v>134</v>
      </c>
      <c r="AK501" s="27" t="s">
        <v>1196</v>
      </c>
      <c r="AL501" s="27" t="s">
        <v>1706</v>
      </c>
      <c r="AM501" s="27" t="s">
        <v>108</v>
      </c>
      <c r="AN501" s="37">
        <f>MIN(casesCPPM[[#This Row],[Manufacture Date]:[Installation Date]])</f>
        <v>46058</v>
      </c>
      <c r="AO501" s="27">
        <f>IF(AND((casesCPPM[[#This Row],[Created On]]-casesCPPM[[#This Row],[Oldest Date]])&gt;90,casesCPPM[[#This Row],[Oldest Date]]&lt;&gt;""),0,casesCPPM[[#This Row],[Quantity]])</f>
        <v>32</v>
      </c>
      <c r="AP501" s="27" t="str">
        <f>IF(casesCPPM[[#This Row],[Brand]]="","",IF(casesCPPM[[#This Row],[Brand]]&lt;&gt;"Falcon",casesCPPM[[#This Row],[Brand]],IF(casesCPPM[[#This Row],[Category]]&lt;&gt;"Dctl",casesCPPM[[#This Row],[Brand]]&amp;" - "&amp;casesCPPM[[#This Row],[Category]],casesCPPM[[#This Row],[Brand]]&amp;" - Closer")))</f>
        <v>Von Duprin</v>
      </c>
      <c r="AQ50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50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50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1" s="27" t="str">
        <f>TEXT(casesCPPM[[#This Row],[Created On]],"yyyy / mm")</f>
        <v>2026 / 02</v>
      </c>
      <c r="AU501" s="27" t="str">
        <f>casesCPPM[[#This Row],[Interaction Type]]</f>
        <v>Return / Replace / Scrap</v>
      </c>
      <c r="AV50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1" s="27" t="str" cm="1">
        <f t="array" ref="AW501">IF(NOT(ISERROR(FIND("Reader",casesCPPM[[#This Row],[Series4]]))),"Reader",IF(SUMPRODUCT(--ISNUMBER(SEARCH({"card","credential","ibutton"},casesCPPM[[#This Row],[Series4]])))&gt;0,"Card","Unknown"))</f>
        <v>Unknown</v>
      </c>
    </row>
    <row r="502" spans="1:49" hidden="1" x14ac:dyDescent="0.25">
      <c r="A502" s="26">
        <v>46077.448981481502</v>
      </c>
      <c r="B502" s="27" t="s">
        <v>6089</v>
      </c>
      <c r="C502" s="27" t="s">
        <v>87</v>
      </c>
      <c r="D502" s="27" t="s">
        <v>88</v>
      </c>
      <c r="E502" s="27" t="s">
        <v>110</v>
      </c>
      <c r="F502" s="27"/>
      <c r="G502" s="27"/>
      <c r="H502" s="27" t="s">
        <v>23</v>
      </c>
      <c r="I502" s="27" t="s">
        <v>91</v>
      </c>
      <c r="J502" s="27" t="s">
        <v>437</v>
      </c>
      <c r="K502" s="27" t="s">
        <v>33</v>
      </c>
      <c r="L502" s="27" t="s">
        <v>6090</v>
      </c>
      <c r="M502" s="27" t="s">
        <v>2610</v>
      </c>
      <c r="N502" s="28" t="s">
        <v>6091</v>
      </c>
      <c r="O502" s="27" t="s">
        <v>6092</v>
      </c>
      <c r="P502" s="27" t="s">
        <v>6093</v>
      </c>
      <c r="Q502" s="28">
        <v>7</v>
      </c>
      <c r="R502" s="27" t="s">
        <v>23</v>
      </c>
      <c r="S502" s="27" t="s">
        <v>91</v>
      </c>
      <c r="T502" s="27" t="s">
        <v>437</v>
      </c>
      <c r="U502" s="27" t="s">
        <v>33</v>
      </c>
      <c r="V502" s="27">
        <v>9</v>
      </c>
      <c r="W502" s="27" t="s">
        <v>155</v>
      </c>
      <c r="X502" s="27" t="s">
        <v>156</v>
      </c>
      <c r="Y502" s="27"/>
      <c r="Z502" s="27" t="s">
        <v>101</v>
      </c>
      <c r="AA502" s="27"/>
      <c r="AB502" s="27" t="s">
        <v>6094</v>
      </c>
      <c r="AC502" s="28"/>
      <c r="AD502" s="27"/>
      <c r="AE502" s="37"/>
      <c r="AF502" s="37">
        <v>46064</v>
      </c>
      <c r="AG502" s="37"/>
      <c r="AH502" s="27"/>
      <c r="AI502" s="27" t="s">
        <v>104</v>
      </c>
      <c r="AJ502" s="27" t="s">
        <v>105</v>
      </c>
      <c r="AK502" s="27" t="s">
        <v>106</v>
      </c>
      <c r="AL502" s="27" t="s">
        <v>1196</v>
      </c>
      <c r="AM502" s="27" t="s">
        <v>108</v>
      </c>
      <c r="AN502" s="37">
        <f>MIN(casesCPPM[[#This Row],[Manufacture Date]:[Installation Date]])</f>
        <v>46064</v>
      </c>
      <c r="AO502" s="27">
        <f>IF(AND((casesCPPM[[#This Row],[Created On]]-casesCPPM[[#This Row],[Oldest Date]])&gt;90,casesCPPM[[#This Row],[Oldest Date]]&lt;&gt;""),0,casesCPPM[[#This Row],[Quantity]])</f>
        <v>9</v>
      </c>
      <c r="AP502" s="27" t="str">
        <f>IF(casesCPPM[[#This Row],[Brand]]="","",IF(casesCPPM[[#This Row],[Brand]]&lt;&gt;"Falcon",casesCPPM[[#This Row],[Brand]],IF(casesCPPM[[#This Row],[Category]]&lt;&gt;"Dctl",casesCPPM[[#This Row],[Brand]]&amp;" - "&amp;casesCPPM[[#This Row],[Category]],casesCPPM[[#This Row],[Brand]]&amp;" - Closer")))</f>
        <v>Von Duprin</v>
      </c>
      <c r="AQ50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0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0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2" s="27" t="str">
        <f>TEXT(casesCPPM[[#This Row],[Created On]],"yyyy / mm")</f>
        <v>2026 / 02</v>
      </c>
      <c r="AU502" s="27" t="str">
        <f>casesCPPM[[#This Row],[Interaction Type]]</f>
        <v>Return / Replace / Scrap</v>
      </c>
      <c r="AV50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2" s="27" t="str" cm="1">
        <f t="array" ref="AW502">IF(NOT(ISERROR(FIND("Reader",casesCPPM[[#This Row],[Series4]]))),"Reader",IF(SUMPRODUCT(--ISNUMBER(SEARCH({"card","credential","ibutton"},casesCPPM[[#This Row],[Series4]])))&gt;0,"Card","Unknown"))</f>
        <v>Unknown</v>
      </c>
    </row>
    <row r="503" spans="1:49" hidden="1" x14ac:dyDescent="0.25">
      <c r="A503" s="26">
        <v>46077.448981481502</v>
      </c>
      <c r="B503" s="27" t="s">
        <v>6089</v>
      </c>
      <c r="C503" s="27" t="s">
        <v>87</v>
      </c>
      <c r="D503" s="27" t="s">
        <v>88</v>
      </c>
      <c r="E503" s="27" t="s">
        <v>110</v>
      </c>
      <c r="F503" s="27"/>
      <c r="G503" s="27"/>
      <c r="H503" s="27" t="s">
        <v>23</v>
      </c>
      <c r="I503" s="27" t="s">
        <v>91</v>
      </c>
      <c r="J503" s="27" t="s">
        <v>437</v>
      </c>
      <c r="K503" s="27" t="s">
        <v>33</v>
      </c>
      <c r="L503" s="27" t="s">
        <v>6090</v>
      </c>
      <c r="M503" s="27" t="s">
        <v>2610</v>
      </c>
      <c r="N503" s="28" t="s">
        <v>6091</v>
      </c>
      <c r="O503" s="27" t="s">
        <v>6092</v>
      </c>
      <c r="P503" s="27" t="s">
        <v>6093</v>
      </c>
      <c r="Q503" s="28">
        <v>8</v>
      </c>
      <c r="R503" s="27" t="s">
        <v>23</v>
      </c>
      <c r="S503" s="27" t="s">
        <v>91</v>
      </c>
      <c r="T503" s="27" t="s">
        <v>437</v>
      </c>
      <c r="U503" s="27" t="s">
        <v>33</v>
      </c>
      <c r="V503" s="27">
        <v>1</v>
      </c>
      <c r="W503" s="27" t="s">
        <v>155</v>
      </c>
      <c r="X503" s="27" t="s">
        <v>156</v>
      </c>
      <c r="Y503" s="27"/>
      <c r="Z503" s="27" t="s">
        <v>101</v>
      </c>
      <c r="AA503" s="27"/>
      <c r="AB503" s="27" t="s">
        <v>6095</v>
      </c>
      <c r="AC503" s="28"/>
      <c r="AD503" s="27"/>
      <c r="AE503" s="37"/>
      <c r="AF503" s="37">
        <v>46064</v>
      </c>
      <c r="AG503" s="37"/>
      <c r="AH503" s="27"/>
      <c r="AI503" s="27" t="s">
        <v>104</v>
      </c>
      <c r="AJ503" s="27" t="s">
        <v>105</v>
      </c>
      <c r="AK503" s="27" t="s">
        <v>106</v>
      </c>
      <c r="AL503" s="27" t="s">
        <v>1196</v>
      </c>
      <c r="AM503" s="27" t="s">
        <v>108</v>
      </c>
      <c r="AN503" s="37">
        <f>MIN(casesCPPM[[#This Row],[Manufacture Date]:[Installation Date]])</f>
        <v>46064</v>
      </c>
      <c r="AO503" s="27">
        <f>IF(AND((casesCPPM[[#This Row],[Created On]]-casesCPPM[[#This Row],[Oldest Date]])&gt;90,casesCPPM[[#This Row],[Oldest Date]]&lt;&gt;""),0,casesCPPM[[#This Row],[Quantity]])</f>
        <v>1</v>
      </c>
      <c r="AP503" s="27" t="str">
        <f>IF(casesCPPM[[#This Row],[Brand]]="","",IF(casesCPPM[[#This Row],[Brand]]&lt;&gt;"Falcon",casesCPPM[[#This Row],[Brand]],IF(casesCPPM[[#This Row],[Category]]&lt;&gt;"Dctl",casesCPPM[[#This Row],[Brand]]&amp;" - "&amp;casesCPPM[[#This Row],[Category]],casesCPPM[[#This Row],[Brand]]&amp;" - Closer")))</f>
        <v>Von Duprin</v>
      </c>
      <c r="AQ50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0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0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3" s="27" t="str">
        <f>TEXT(casesCPPM[[#This Row],[Created On]],"yyyy / mm")</f>
        <v>2026 / 02</v>
      </c>
      <c r="AU503" s="27" t="str">
        <f>casesCPPM[[#This Row],[Interaction Type]]</f>
        <v>Return / Replace / Scrap</v>
      </c>
      <c r="AV50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3" s="27" t="str" cm="1">
        <f t="array" ref="AW503">IF(NOT(ISERROR(FIND("Reader",casesCPPM[[#This Row],[Series4]]))),"Reader",IF(SUMPRODUCT(--ISNUMBER(SEARCH({"card","credential","ibutton"},casesCPPM[[#This Row],[Series4]])))&gt;0,"Card","Unknown"))</f>
        <v>Unknown</v>
      </c>
    </row>
    <row r="504" spans="1:49" hidden="1" x14ac:dyDescent="0.25">
      <c r="A504" s="26">
        <v>46077.649120370399</v>
      </c>
      <c r="B504" s="27" t="s">
        <v>6102</v>
      </c>
      <c r="C504" s="27" t="s">
        <v>87</v>
      </c>
      <c r="D504" s="27" t="s">
        <v>88</v>
      </c>
      <c r="E504" s="27" t="s">
        <v>110</v>
      </c>
      <c r="F504" s="27"/>
      <c r="G504" s="27"/>
      <c r="H504" s="27" t="s">
        <v>17</v>
      </c>
      <c r="I504" s="27" t="s">
        <v>148</v>
      </c>
      <c r="J504" s="27" t="s">
        <v>149</v>
      </c>
      <c r="K504" s="27" t="s">
        <v>35</v>
      </c>
      <c r="L504" s="27" t="s">
        <v>6103</v>
      </c>
      <c r="M504" s="27" t="s">
        <v>1404</v>
      </c>
      <c r="N504" s="28" t="s">
        <v>6104</v>
      </c>
      <c r="O504" s="27" t="s">
        <v>6105</v>
      </c>
      <c r="P504" s="27" t="s">
        <v>6106</v>
      </c>
      <c r="Q504" s="28">
        <v>2</v>
      </c>
      <c r="R504" s="27" t="s">
        <v>17</v>
      </c>
      <c r="S504" s="27" t="s">
        <v>148</v>
      </c>
      <c r="T504" s="27" t="s">
        <v>149</v>
      </c>
      <c r="U504" s="27" t="s">
        <v>35</v>
      </c>
      <c r="V504" s="27">
        <v>1</v>
      </c>
      <c r="W504" s="27" t="s">
        <v>155</v>
      </c>
      <c r="X504" s="27" t="s">
        <v>587</v>
      </c>
      <c r="Y504" s="27"/>
      <c r="Z504" s="27" t="s">
        <v>101</v>
      </c>
      <c r="AA504" s="27"/>
      <c r="AB504" s="27" t="s">
        <v>6107</v>
      </c>
      <c r="AC504" s="28"/>
      <c r="AD504" s="27"/>
      <c r="AE504" s="37"/>
      <c r="AF504" s="37">
        <v>45811.833333333299</v>
      </c>
      <c r="AG504" s="37"/>
      <c r="AH504" s="27"/>
      <c r="AI504" s="27" t="s">
        <v>104</v>
      </c>
      <c r="AJ504" s="27" t="s">
        <v>105</v>
      </c>
      <c r="AK504" s="27" t="s">
        <v>106</v>
      </c>
      <c r="AL504" s="27" t="s">
        <v>408</v>
      </c>
      <c r="AM504" s="27" t="s">
        <v>108</v>
      </c>
      <c r="AN504" s="37">
        <f>MIN(casesCPPM[[#This Row],[Manufacture Date]:[Installation Date]])</f>
        <v>45811.833333333299</v>
      </c>
      <c r="AO504" s="27">
        <f>IF(AND((casesCPPM[[#This Row],[Created On]]-casesCPPM[[#This Row],[Oldest Date]])&gt;90,casesCPPM[[#This Row],[Oldest Date]]&lt;&gt;""),0,casesCPPM[[#This Row],[Quantity]])</f>
        <v>0</v>
      </c>
      <c r="AP504" s="27" t="str">
        <f>IF(casesCPPM[[#This Row],[Brand]]="","",IF(casesCPPM[[#This Row],[Brand]]&lt;&gt;"Falcon",casesCPPM[[#This Row],[Brand]],IF(casesCPPM[[#This Row],[Category]]&lt;&gt;"Dctl",casesCPPM[[#This Row],[Brand]]&amp;" - "&amp;casesCPPM[[#This Row],[Category]],casesCPPM[[#This Row],[Brand]]&amp;" - Closer")))</f>
        <v>Schlage Commercial</v>
      </c>
      <c r="AQ50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0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50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4" s="27" t="str">
        <f>TEXT(casesCPPM[[#This Row],[Created On]],"yyyy / mm")</f>
        <v>2026 / 02</v>
      </c>
      <c r="AU504" s="27" t="str">
        <f>casesCPPM[[#This Row],[Interaction Type]]</f>
        <v>Return / Replace / Scrap</v>
      </c>
      <c r="AV50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4" s="27" t="str" cm="1">
        <f t="array" ref="AW504">IF(NOT(ISERROR(FIND("Reader",casesCPPM[[#This Row],[Series4]]))),"Reader",IF(SUMPRODUCT(--ISNUMBER(SEARCH({"card","credential","ibutton"},casesCPPM[[#This Row],[Series4]])))&gt;0,"Card","Unknown"))</f>
        <v>Unknown</v>
      </c>
    </row>
    <row r="505" spans="1:49" hidden="1" x14ac:dyDescent="0.25">
      <c r="A505" s="26">
        <v>46078.408067129603</v>
      </c>
      <c r="B505" s="27" t="s">
        <v>6108</v>
      </c>
      <c r="C505" s="27" t="s">
        <v>87</v>
      </c>
      <c r="D505" s="27" t="s">
        <v>88</v>
      </c>
      <c r="E505" s="27" t="s">
        <v>110</v>
      </c>
      <c r="F505" s="27"/>
      <c r="G505" s="27"/>
      <c r="H505" s="27" t="s">
        <v>24</v>
      </c>
      <c r="I505" s="27" t="s">
        <v>111</v>
      </c>
      <c r="J505" s="27" t="s">
        <v>600</v>
      </c>
      <c r="K505" s="27" t="s">
        <v>33</v>
      </c>
      <c r="L505" s="27" t="s">
        <v>6109</v>
      </c>
      <c r="M505" s="27" t="s">
        <v>1316</v>
      </c>
      <c r="N505" s="28" t="s">
        <v>1317</v>
      </c>
      <c r="O505" s="27" t="s">
        <v>1318</v>
      </c>
      <c r="P505" s="27" t="s">
        <v>1319</v>
      </c>
      <c r="Q505" s="28">
        <v>29</v>
      </c>
      <c r="R505" s="27" t="s">
        <v>24</v>
      </c>
      <c r="S505" s="27" t="s">
        <v>111</v>
      </c>
      <c r="T505" s="27" t="s">
        <v>600</v>
      </c>
      <c r="U505" s="27" t="s">
        <v>33</v>
      </c>
      <c r="V505" s="27">
        <v>1</v>
      </c>
      <c r="W505" s="27" t="s">
        <v>155</v>
      </c>
      <c r="X505" s="27" t="s">
        <v>156</v>
      </c>
      <c r="Y505" s="27"/>
      <c r="Z505" s="27" t="s">
        <v>101</v>
      </c>
      <c r="AA505" s="27"/>
      <c r="AB505" s="27" t="s">
        <v>6110</v>
      </c>
      <c r="AC505" s="28"/>
      <c r="AD505" s="27"/>
      <c r="AE505" s="37"/>
      <c r="AF505" s="37">
        <v>46069.791666666701</v>
      </c>
      <c r="AG505" s="37"/>
      <c r="AH505" s="27"/>
      <c r="AI505" s="27" t="s">
        <v>104</v>
      </c>
      <c r="AJ505" s="27" t="s">
        <v>105</v>
      </c>
      <c r="AK505" s="27" t="s">
        <v>106</v>
      </c>
      <c r="AL505" s="27" t="s">
        <v>122</v>
      </c>
      <c r="AM505" s="27" t="s">
        <v>108</v>
      </c>
      <c r="AN505" s="37">
        <f>MIN(casesCPPM[[#This Row],[Manufacture Date]:[Installation Date]])</f>
        <v>46069.791666666701</v>
      </c>
      <c r="AO505" s="27">
        <f>IF(AND((casesCPPM[[#This Row],[Created On]]-casesCPPM[[#This Row],[Oldest Date]])&gt;90,casesCPPM[[#This Row],[Oldest Date]]&lt;&gt;""),0,casesCPPM[[#This Row],[Quantity]])</f>
        <v>1</v>
      </c>
      <c r="AP505" s="27" t="str">
        <f>IF(casesCPPM[[#This Row],[Brand]]="","",IF(casesCPPM[[#This Row],[Brand]]&lt;&gt;"Falcon",casesCPPM[[#This Row],[Brand]],IF(casesCPPM[[#This Row],[Category]]&lt;&gt;"Dctl",casesCPPM[[#This Row],[Brand]]&amp;" - "&amp;casesCPPM[[#This Row],[Category]],casesCPPM[[#This Row],[Brand]]&amp;" - Closer")))</f>
        <v>Zero</v>
      </c>
      <c r="AQ50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0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0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5" s="27" t="str">
        <f>TEXT(casesCPPM[[#This Row],[Created On]],"yyyy / mm")</f>
        <v>2026 / 02</v>
      </c>
      <c r="AU505" s="27" t="str">
        <f>casesCPPM[[#This Row],[Interaction Type]]</f>
        <v>Return / Replace / Scrap</v>
      </c>
      <c r="AV50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5" s="27" t="str" cm="1">
        <f t="array" ref="AW505">IF(NOT(ISERROR(FIND("Reader",casesCPPM[[#This Row],[Series4]]))),"Reader",IF(SUMPRODUCT(--ISNUMBER(SEARCH({"card","credential","ibutton"},casesCPPM[[#This Row],[Series4]])))&gt;0,"Card","Unknown"))</f>
        <v>Unknown</v>
      </c>
    </row>
    <row r="506" spans="1:49" hidden="1" x14ac:dyDescent="0.25">
      <c r="A506" s="26">
        <v>46078.416122685201</v>
      </c>
      <c r="B506" s="27" t="s">
        <v>6111</v>
      </c>
      <c r="C506" s="27" t="s">
        <v>87</v>
      </c>
      <c r="D506" s="27" t="s">
        <v>88</v>
      </c>
      <c r="E506" s="27" t="s">
        <v>89</v>
      </c>
      <c r="F506" s="27"/>
      <c r="G506" s="27" t="s">
        <v>90</v>
      </c>
      <c r="H506" s="27" t="s">
        <v>18</v>
      </c>
      <c r="I506" s="27" t="s">
        <v>460</v>
      </c>
      <c r="J506" s="27" t="s">
        <v>996</v>
      </c>
      <c r="K506" s="27" t="s">
        <v>32</v>
      </c>
      <c r="L506" s="27" t="s">
        <v>6112</v>
      </c>
      <c r="M506" s="27" t="s">
        <v>6113</v>
      </c>
      <c r="N506" s="28" t="s">
        <v>4115</v>
      </c>
      <c r="O506" s="27" t="s">
        <v>6114</v>
      </c>
      <c r="P506" s="27"/>
      <c r="Q506" s="28">
        <v>1</v>
      </c>
      <c r="R506" s="27" t="s">
        <v>18</v>
      </c>
      <c r="S506" s="27" t="s">
        <v>460</v>
      </c>
      <c r="T506" s="27" t="s">
        <v>996</v>
      </c>
      <c r="U506" s="27" t="s">
        <v>32</v>
      </c>
      <c r="V506" s="27">
        <v>1</v>
      </c>
      <c r="W506" s="27" t="s">
        <v>266</v>
      </c>
      <c r="X506" s="27" t="s">
        <v>175</v>
      </c>
      <c r="Y506" s="27" t="s">
        <v>2818</v>
      </c>
      <c r="Z506" s="27" t="s">
        <v>101</v>
      </c>
      <c r="AA506" s="27"/>
      <c r="AB506" s="27" t="s">
        <v>3995</v>
      </c>
      <c r="AC506" s="28" t="s">
        <v>679</v>
      </c>
      <c r="AD506" s="27"/>
      <c r="AE506" s="37"/>
      <c r="AF506" s="37"/>
      <c r="AG506" s="37">
        <v>46077</v>
      </c>
      <c r="AH506" s="27"/>
      <c r="AI506" s="27" t="s">
        <v>104</v>
      </c>
      <c r="AJ506" s="27" t="s">
        <v>105</v>
      </c>
      <c r="AK506" s="27" t="s">
        <v>6115</v>
      </c>
      <c r="AL506" s="27" t="s">
        <v>146</v>
      </c>
      <c r="AM506" s="27" t="s">
        <v>108</v>
      </c>
      <c r="AN506" s="37">
        <f>MIN(casesCPPM[[#This Row],[Manufacture Date]:[Installation Date]])</f>
        <v>46077</v>
      </c>
      <c r="AO506" s="27">
        <f>IF(AND((casesCPPM[[#This Row],[Created On]]-casesCPPM[[#This Row],[Oldest Date]])&gt;90,casesCPPM[[#This Row],[Oldest Date]]&lt;&gt;""),0,casesCPPM[[#This Row],[Quantity]])</f>
        <v>1</v>
      </c>
      <c r="AP506" s="27" t="str">
        <f>IF(casesCPPM[[#This Row],[Brand]]="","",IF(casesCPPM[[#This Row],[Brand]]&lt;&gt;"Falcon",casesCPPM[[#This Row],[Brand]],IF(casesCPPM[[#This Row],[Category]]&lt;&gt;"Dctl",casesCPPM[[#This Row],[Brand]]&amp;" - "&amp;casesCPPM[[#This Row],[Category]],casesCPPM[[#This Row],[Brand]]&amp;" - Closer")))</f>
        <v>Schlage Electronic Locks</v>
      </c>
      <c r="AQ50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0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50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Response from Reader</v>
      </c>
      <c r="AT506" s="27" t="str">
        <f>TEXT(casesCPPM[[#This Row],[Created On]],"yyyy / mm")</f>
        <v>2026 / 02</v>
      </c>
      <c r="AU506" s="27" t="str">
        <f>casesCPPM[[#This Row],[Interaction Type]]</f>
        <v>Return / Replace / Scrap</v>
      </c>
      <c r="AV50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6" s="27" t="str" cm="1">
        <f t="array" ref="AW506">IF(NOT(ISERROR(FIND("Reader",casesCPPM[[#This Row],[Series4]]))),"Reader",IF(SUMPRODUCT(--ISNUMBER(SEARCH({"card","credential","ibutton"},casesCPPM[[#This Row],[Series4]])))&gt;0,"Card","Unknown"))</f>
        <v>Unknown</v>
      </c>
    </row>
    <row r="507" spans="1:49" hidden="1" x14ac:dyDescent="0.25">
      <c r="A507" s="26">
        <v>46078.430717592601</v>
      </c>
      <c r="B507" s="27" t="s">
        <v>6116</v>
      </c>
      <c r="C507" s="27" t="s">
        <v>87</v>
      </c>
      <c r="D507" s="27" t="s">
        <v>88</v>
      </c>
      <c r="E507" s="27" t="s">
        <v>110</v>
      </c>
      <c r="F507" s="27"/>
      <c r="G507" s="27" t="s">
        <v>90</v>
      </c>
      <c r="H507" s="27" t="s">
        <v>22</v>
      </c>
      <c r="I507" s="27" t="s">
        <v>124</v>
      </c>
      <c r="J507" s="27" t="s">
        <v>1439</v>
      </c>
      <c r="K507" s="27" t="s">
        <v>30</v>
      </c>
      <c r="L507" s="27" t="s">
        <v>6117</v>
      </c>
      <c r="M507" s="27" t="s">
        <v>6118</v>
      </c>
      <c r="N507" s="28" t="s">
        <v>6119</v>
      </c>
      <c r="O507" s="27" t="s">
        <v>6120</v>
      </c>
      <c r="P507" s="27" t="s">
        <v>6121</v>
      </c>
      <c r="Q507" s="28">
        <v>1</v>
      </c>
      <c r="R507" s="27" t="s">
        <v>22</v>
      </c>
      <c r="S507" s="27" t="s">
        <v>124</v>
      </c>
      <c r="T507" s="27" t="s">
        <v>1439</v>
      </c>
      <c r="U507" s="27" t="s">
        <v>30</v>
      </c>
      <c r="V507" s="27">
        <v>1</v>
      </c>
      <c r="W507" s="27" t="s">
        <v>811</v>
      </c>
      <c r="X507" s="27" t="s">
        <v>6122</v>
      </c>
      <c r="Y507" s="27"/>
      <c r="Z507" s="27" t="s">
        <v>101</v>
      </c>
      <c r="AA507" s="27"/>
      <c r="AB507" s="27" t="s">
        <v>6123</v>
      </c>
      <c r="AC507" s="28" t="s">
        <v>1439</v>
      </c>
      <c r="AD507" s="27"/>
      <c r="AE507" s="37"/>
      <c r="AF507" s="37">
        <v>46066.791666666701</v>
      </c>
      <c r="AG507" s="37"/>
      <c r="AH507" s="27"/>
      <c r="AI507" s="27" t="s">
        <v>104</v>
      </c>
      <c r="AJ507" s="27" t="s">
        <v>134</v>
      </c>
      <c r="AK507" s="27" t="s">
        <v>106</v>
      </c>
      <c r="AL507" s="27" t="s">
        <v>135</v>
      </c>
      <c r="AM507" s="27" t="s">
        <v>108</v>
      </c>
      <c r="AN507" s="37">
        <f>MIN(casesCPPM[[#This Row],[Manufacture Date]:[Installation Date]])</f>
        <v>46066.791666666701</v>
      </c>
      <c r="AO507" s="27">
        <f>IF(AND((casesCPPM[[#This Row],[Created On]]-casesCPPM[[#This Row],[Oldest Date]])&gt;90,casesCPPM[[#This Row],[Oldest Date]]&lt;&gt;""),0,casesCPPM[[#This Row],[Quantity]])</f>
        <v>1</v>
      </c>
      <c r="AP507" s="27" t="str">
        <f>IF(casesCPPM[[#This Row],[Brand]]="","",IF(casesCPPM[[#This Row],[Brand]]&lt;&gt;"Falcon",casesCPPM[[#This Row],[Brand]],IF(casesCPPM[[#This Row],[Category]]&lt;&gt;"Dctl",casesCPPM[[#This Row],[Brand]]&amp;" - "&amp;casesCPPM[[#This Row],[Category]],casesCPPM[[#This Row],[Brand]]&amp;" - Closer")))</f>
        <v>Steelcraft</v>
      </c>
      <c r="AQ50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50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Fire Label</v>
      </c>
      <c r="AS50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7" s="27" t="str">
        <f>TEXT(casesCPPM[[#This Row],[Created On]],"yyyy / mm")</f>
        <v>2026 / 02</v>
      </c>
      <c r="AU507" s="27" t="str">
        <f>casesCPPM[[#This Row],[Interaction Type]]</f>
        <v>Return / Replace / Scrap</v>
      </c>
      <c r="AV50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7" s="27" t="str" cm="1">
        <f t="array" ref="AW507">IF(NOT(ISERROR(FIND("Reader",casesCPPM[[#This Row],[Series4]]))),"Reader",IF(SUMPRODUCT(--ISNUMBER(SEARCH({"card","credential","ibutton"},casesCPPM[[#This Row],[Series4]])))&gt;0,"Card","Unknown"))</f>
        <v>Unknown</v>
      </c>
    </row>
    <row r="508" spans="1:49" hidden="1" x14ac:dyDescent="0.25">
      <c r="A508" s="26">
        <v>46078.430717592601</v>
      </c>
      <c r="B508" s="27" t="s">
        <v>6116</v>
      </c>
      <c r="C508" s="27" t="s">
        <v>87</v>
      </c>
      <c r="D508" s="27" t="s">
        <v>88</v>
      </c>
      <c r="E508" s="27" t="s">
        <v>110</v>
      </c>
      <c r="F508" s="27"/>
      <c r="G508" s="27" t="s">
        <v>90</v>
      </c>
      <c r="H508" s="27" t="s">
        <v>22</v>
      </c>
      <c r="I508" s="27" t="s">
        <v>124</v>
      </c>
      <c r="J508" s="27" t="s">
        <v>1439</v>
      </c>
      <c r="K508" s="27" t="s">
        <v>30</v>
      </c>
      <c r="L508" s="27" t="s">
        <v>6117</v>
      </c>
      <c r="M508" s="27" t="s">
        <v>6118</v>
      </c>
      <c r="N508" s="28" t="s">
        <v>6119</v>
      </c>
      <c r="O508" s="27" t="s">
        <v>6120</v>
      </c>
      <c r="P508" s="27" t="s">
        <v>6121</v>
      </c>
      <c r="Q508" s="28">
        <v>2</v>
      </c>
      <c r="R508" s="27" t="s">
        <v>22</v>
      </c>
      <c r="S508" s="27" t="s">
        <v>124</v>
      </c>
      <c r="T508" s="27" t="s">
        <v>1439</v>
      </c>
      <c r="U508" s="27" t="s">
        <v>30</v>
      </c>
      <c r="V508" s="27">
        <v>1</v>
      </c>
      <c r="W508" s="27" t="s">
        <v>811</v>
      </c>
      <c r="X508" s="27" t="s">
        <v>6122</v>
      </c>
      <c r="Y508" s="27"/>
      <c r="Z508" s="27" t="s">
        <v>101</v>
      </c>
      <c r="AA508" s="27"/>
      <c r="AB508" s="27" t="s">
        <v>6123</v>
      </c>
      <c r="AC508" s="28"/>
      <c r="AD508" s="27"/>
      <c r="AE508" s="37"/>
      <c r="AF508" s="37">
        <v>46066.791666666701</v>
      </c>
      <c r="AG508" s="37"/>
      <c r="AH508" s="27"/>
      <c r="AI508" s="27" t="s">
        <v>104</v>
      </c>
      <c r="AJ508" s="27" t="s">
        <v>134</v>
      </c>
      <c r="AK508" s="27" t="s">
        <v>106</v>
      </c>
      <c r="AL508" s="27" t="s">
        <v>135</v>
      </c>
      <c r="AM508" s="27" t="s">
        <v>108</v>
      </c>
      <c r="AN508" s="37">
        <f>MIN(casesCPPM[[#This Row],[Manufacture Date]:[Installation Date]])</f>
        <v>46066.791666666701</v>
      </c>
      <c r="AO508" s="27">
        <f>IF(AND((casesCPPM[[#This Row],[Created On]]-casesCPPM[[#This Row],[Oldest Date]])&gt;90,casesCPPM[[#This Row],[Oldest Date]]&lt;&gt;""),0,casesCPPM[[#This Row],[Quantity]])</f>
        <v>1</v>
      </c>
      <c r="AP508" s="27" t="str">
        <f>IF(casesCPPM[[#This Row],[Brand]]="","",IF(casesCPPM[[#This Row],[Brand]]&lt;&gt;"Falcon",casesCPPM[[#This Row],[Brand]],IF(casesCPPM[[#This Row],[Category]]&lt;&gt;"Dctl",casesCPPM[[#This Row],[Brand]]&amp;" - "&amp;casesCPPM[[#This Row],[Category]],casesCPPM[[#This Row],[Brand]]&amp;" - Closer")))</f>
        <v>Steelcraft</v>
      </c>
      <c r="AQ50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50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Fire Label</v>
      </c>
      <c r="AS50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8" s="27" t="str">
        <f>TEXT(casesCPPM[[#This Row],[Created On]],"yyyy / mm")</f>
        <v>2026 / 02</v>
      </c>
      <c r="AU508" s="27" t="str">
        <f>casesCPPM[[#This Row],[Interaction Type]]</f>
        <v>Return / Replace / Scrap</v>
      </c>
      <c r="AV50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8" s="27" t="str" cm="1">
        <f t="array" ref="AW508">IF(NOT(ISERROR(FIND("Reader",casesCPPM[[#This Row],[Series4]]))),"Reader",IF(SUMPRODUCT(--ISNUMBER(SEARCH({"card","credential","ibutton"},casesCPPM[[#This Row],[Series4]])))&gt;0,"Card","Unknown"))</f>
        <v>Unknown</v>
      </c>
    </row>
    <row r="509" spans="1:49" hidden="1" x14ac:dyDescent="0.25">
      <c r="A509" s="26">
        <v>46078.589849536998</v>
      </c>
      <c r="B509" s="27" t="s">
        <v>6124</v>
      </c>
      <c r="C509" s="27" t="s">
        <v>87</v>
      </c>
      <c r="D509" s="27" t="s">
        <v>88</v>
      </c>
      <c r="E509" s="27" t="s">
        <v>110</v>
      </c>
      <c r="F509" s="27"/>
      <c r="G509" s="27"/>
      <c r="H509" s="27" t="s">
        <v>17</v>
      </c>
      <c r="I509" s="27" t="s">
        <v>148</v>
      </c>
      <c r="J509" s="27" t="s">
        <v>169</v>
      </c>
      <c r="K509" s="27" t="s">
        <v>35</v>
      </c>
      <c r="L509" s="27" t="s">
        <v>6125</v>
      </c>
      <c r="M509" s="27" t="s">
        <v>2672</v>
      </c>
      <c r="N509" s="28" t="s">
        <v>2673</v>
      </c>
      <c r="O509" s="27" t="s">
        <v>2674</v>
      </c>
      <c r="P509" s="27" t="s">
        <v>2675</v>
      </c>
      <c r="Q509" s="28">
        <v>1</v>
      </c>
      <c r="R509" s="27" t="s">
        <v>17</v>
      </c>
      <c r="S509" s="27" t="s">
        <v>148</v>
      </c>
      <c r="T509" s="27" t="s">
        <v>169</v>
      </c>
      <c r="U509" s="27" t="s">
        <v>35</v>
      </c>
      <c r="V509" s="27">
        <v>3</v>
      </c>
      <c r="W509" s="27" t="s">
        <v>155</v>
      </c>
      <c r="X509" s="27" t="s">
        <v>156</v>
      </c>
      <c r="Y509" s="27"/>
      <c r="Z509" s="27" t="s">
        <v>101</v>
      </c>
      <c r="AA509" s="27"/>
      <c r="AB509" s="27" t="s">
        <v>2676</v>
      </c>
      <c r="AC509" s="28"/>
      <c r="AD509" s="27"/>
      <c r="AE509" s="37"/>
      <c r="AF509" s="37">
        <v>46069.791666666701</v>
      </c>
      <c r="AG509" s="37"/>
      <c r="AH509" s="27"/>
      <c r="AI509" s="27" t="s">
        <v>104</v>
      </c>
      <c r="AJ509" s="27" t="s">
        <v>105</v>
      </c>
      <c r="AK509" s="27" t="s">
        <v>106</v>
      </c>
      <c r="AL509" s="27" t="s">
        <v>803</v>
      </c>
      <c r="AM509" s="27" t="s">
        <v>108</v>
      </c>
      <c r="AN509" s="37">
        <f>MIN(casesCPPM[[#This Row],[Manufacture Date]:[Installation Date]])</f>
        <v>46069.791666666701</v>
      </c>
      <c r="AO509" s="27">
        <f>IF(AND((casesCPPM[[#This Row],[Created On]]-casesCPPM[[#This Row],[Oldest Date]])&gt;90,casesCPPM[[#This Row],[Oldest Date]]&lt;&gt;""),0,casesCPPM[[#This Row],[Quantity]])</f>
        <v>3</v>
      </c>
      <c r="AP509" s="27" t="str">
        <f>IF(casesCPPM[[#This Row],[Brand]]="","",IF(casesCPPM[[#This Row],[Brand]]&lt;&gt;"Falcon",casesCPPM[[#This Row],[Brand]],IF(casesCPPM[[#This Row],[Category]]&lt;&gt;"Dctl",casesCPPM[[#This Row],[Brand]]&amp;" - "&amp;casesCPPM[[#This Row],[Category]],casesCPPM[[#This Row],[Brand]]&amp;" - Closer")))</f>
        <v>Schlage Commercial</v>
      </c>
      <c r="AQ50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0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0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9" s="27" t="str">
        <f>TEXT(casesCPPM[[#This Row],[Created On]],"yyyy / mm")</f>
        <v>2026 / 02</v>
      </c>
      <c r="AU509" s="27" t="str">
        <f>casesCPPM[[#This Row],[Interaction Type]]</f>
        <v>Return / Replace / Scrap</v>
      </c>
      <c r="AV50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9" s="27" t="str" cm="1">
        <f t="array" ref="AW509">IF(NOT(ISERROR(FIND("Reader",casesCPPM[[#This Row],[Series4]]))),"Reader",IF(SUMPRODUCT(--ISNUMBER(SEARCH({"card","credential","ibutton"},casesCPPM[[#This Row],[Series4]])))&gt;0,"Card","Unknown"))</f>
        <v>Unknown</v>
      </c>
    </row>
    <row r="510" spans="1:49" hidden="1" x14ac:dyDescent="0.25">
      <c r="A510" s="26">
        <v>46078.704548611102</v>
      </c>
      <c r="B510" s="27" t="s">
        <v>6126</v>
      </c>
      <c r="C510" s="27" t="s">
        <v>87</v>
      </c>
      <c r="D510" s="27" t="s">
        <v>88</v>
      </c>
      <c r="E510" s="27" t="s">
        <v>89</v>
      </c>
      <c r="F510" s="27"/>
      <c r="G510" s="27" t="s">
        <v>90</v>
      </c>
      <c r="H510" s="27" t="s">
        <v>22</v>
      </c>
      <c r="I510" s="27" t="s">
        <v>124</v>
      </c>
      <c r="J510" s="27" t="s">
        <v>125</v>
      </c>
      <c r="K510" s="27" t="s">
        <v>30</v>
      </c>
      <c r="L510" s="27" t="s">
        <v>6127</v>
      </c>
      <c r="M510" s="27" t="s">
        <v>807</v>
      </c>
      <c r="N510" s="28" t="s">
        <v>6128</v>
      </c>
      <c r="O510" s="27" t="s">
        <v>6129</v>
      </c>
      <c r="P510" s="27" t="s">
        <v>6130</v>
      </c>
      <c r="Q510" s="28">
        <v>34</v>
      </c>
      <c r="R510" s="27" t="s">
        <v>22</v>
      </c>
      <c r="S510" s="27" t="s">
        <v>124</v>
      </c>
      <c r="T510" s="27" t="s">
        <v>125</v>
      </c>
      <c r="U510" s="27" t="s">
        <v>30</v>
      </c>
      <c r="V510" s="27">
        <v>1</v>
      </c>
      <c r="W510" s="27" t="s">
        <v>187</v>
      </c>
      <c r="X510" s="27" t="s">
        <v>992</v>
      </c>
      <c r="Y510" s="27"/>
      <c r="Z510" s="27" t="s">
        <v>101</v>
      </c>
      <c r="AA510" s="27"/>
      <c r="AB510" s="27" t="s">
        <v>6131</v>
      </c>
      <c r="AC510" s="28"/>
      <c r="AD510" s="27"/>
      <c r="AE510" s="37"/>
      <c r="AF510" s="37">
        <v>45918.833333333299</v>
      </c>
      <c r="AG510" s="37"/>
      <c r="AH510" s="27"/>
      <c r="AI510" s="27" t="s">
        <v>204</v>
      </c>
      <c r="AJ510" s="27" t="s">
        <v>105</v>
      </c>
      <c r="AK510" s="27" t="s">
        <v>106</v>
      </c>
      <c r="AL510" s="27" t="s">
        <v>994</v>
      </c>
      <c r="AM510" s="27" t="s">
        <v>108</v>
      </c>
      <c r="AN510" s="37">
        <f>MIN(casesCPPM[[#This Row],[Manufacture Date]:[Installation Date]])</f>
        <v>45918.833333333299</v>
      </c>
      <c r="AO510" s="27">
        <f>IF(AND((casesCPPM[[#This Row],[Created On]]-casesCPPM[[#This Row],[Oldest Date]])&gt;90,casesCPPM[[#This Row],[Oldest Date]]&lt;&gt;""),0,casesCPPM[[#This Row],[Quantity]])</f>
        <v>0</v>
      </c>
      <c r="AP510" s="27" t="str">
        <f>IF(casesCPPM[[#This Row],[Brand]]="","",IF(casesCPPM[[#This Row],[Brand]]&lt;&gt;"Falcon",casesCPPM[[#This Row],[Brand]],IF(casesCPPM[[#This Row],[Category]]&lt;&gt;"Dctl",casesCPPM[[#This Row],[Brand]]&amp;" - "&amp;casesCPPM[[#This Row],[Category]],casesCPPM[[#This Row],[Brand]]&amp;" - Closer")))</f>
        <v>Steelcraft</v>
      </c>
      <c r="AQ51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51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Warped</v>
      </c>
      <c r="AS51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0" s="27" t="str">
        <f>TEXT(casesCPPM[[#This Row],[Created On]],"yyyy / mm")</f>
        <v>2026 / 02</v>
      </c>
      <c r="AU510" s="27" t="str">
        <f>casesCPPM[[#This Row],[Interaction Type]]</f>
        <v>Return / Replace / Scrap</v>
      </c>
      <c r="AV51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0" s="27" t="str" cm="1">
        <f t="array" ref="AW510">IF(NOT(ISERROR(FIND("Reader",casesCPPM[[#This Row],[Series4]]))),"Reader",IF(SUMPRODUCT(--ISNUMBER(SEARCH({"card","credential","ibutton"},casesCPPM[[#This Row],[Series4]])))&gt;0,"Card","Unknown"))</f>
        <v>Unknown</v>
      </c>
    </row>
    <row r="511" spans="1:49" hidden="1" x14ac:dyDescent="0.25">
      <c r="A511" s="26">
        <v>46079.684085648201</v>
      </c>
      <c r="B511" s="27" t="s">
        <v>6143</v>
      </c>
      <c r="C511" s="27" t="s">
        <v>87</v>
      </c>
      <c r="D511" s="27" t="s">
        <v>88</v>
      </c>
      <c r="E511" s="27" t="s">
        <v>89</v>
      </c>
      <c r="F511" s="27"/>
      <c r="G511" s="27" t="s">
        <v>168</v>
      </c>
      <c r="H511" s="27" t="s">
        <v>23</v>
      </c>
      <c r="I511" s="27" t="s">
        <v>91</v>
      </c>
      <c r="J511" s="27" t="s">
        <v>251</v>
      </c>
      <c r="K511" s="27" t="s">
        <v>33</v>
      </c>
      <c r="L511" s="27" t="s">
        <v>6144</v>
      </c>
      <c r="M511" s="27" t="s">
        <v>6145</v>
      </c>
      <c r="N511" s="28" t="s">
        <v>6146</v>
      </c>
      <c r="O511" s="27" t="s">
        <v>6147</v>
      </c>
      <c r="P511" s="27"/>
      <c r="Q511" s="28"/>
      <c r="R511" s="27" t="s">
        <v>23</v>
      </c>
      <c r="S511" s="27" t="s">
        <v>91</v>
      </c>
      <c r="T511" s="27" t="s">
        <v>251</v>
      </c>
      <c r="U511" s="27" t="s">
        <v>33</v>
      </c>
      <c r="V511" s="27">
        <v>1</v>
      </c>
      <c r="W511" s="27" t="s">
        <v>98</v>
      </c>
      <c r="X511" s="27" t="s">
        <v>1148</v>
      </c>
      <c r="Y511" s="27" t="s">
        <v>1399</v>
      </c>
      <c r="Z511" s="27" t="s">
        <v>101</v>
      </c>
      <c r="AA511" s="27"/>
      <c r="AB511" s="27" t="s">
        <v>6148</v>
      </c>
      <c r="AC511" s="28" t="s">
        <v>828</v>
      </c>
      <c r="AD511" s="27"/>
      <c r="AE511" s="37"/>
      <c r="AF511" s="37"/>
      <c r="AG511" s="37">
        <v>46078.083333333299</v>
      </c>
      <c r="AH511" s="27"/>
      <c r="AI511" s="27" t="s">
        <v>178</v>
      </c>
      <c r="AJ511" s="27" t="s">
        <v>134</v>
      </c>
      <c r="AK511" s="27" t="s">
        <v>6149</v>
      </c>
      <c r="AL511" s="27" t="s">
        <v>6149</v>
      </c>
      <c r="AM511" s="27" t="s">
        <v>108</v>
      </c>
      <c r="AN511" s="37">
        <f>MIN(casesCPPM[[#This Row],[Manufacture Date]:[Installation Date]])</f>
        <v>46078.083333333299</v>
      </c>
      <c r="AO511" s="27">
        <f>IF(AND((casesCPPM[[#This Row],[Created On]]-casesCPPM[[#This Row],[Oldest Date]])&gt;90,casesCPPM[[#This Row],[Oldest Date]]&lt;&gt;""),0,casesCPPM[[#This Row],[Quantity]])</f>
        <v>1</v>
      </c>
      <c r="AP511" s="27" t="str">
        <f>IF(casesCPPM[[#This Row],[Brand]]="","",IF(casesCPPM[[#This Row],[Brand]]&lt;&gt;"Falcon",casesCPPM[[#This Row],[Brand]],IF(casesCPPM[[#This Row],[Category]]&lt;&gt;"Dctl",casesCPPM[[#This Row],[Brand]]&amp;" - "&amp;casesCPPM[[#This Row],[Category]],casesCPPM[[#This Row],[Brand]]&amp;" - Closer")))</f>
        <v>Von Duprin</v>
      </c>
      <c r="AQ51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1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51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Release</v>
      </c>
      <c r="AT511" s="27" t="str">
        <f>TEXT(casesCPPM[[#This Row],[Created On]],"yyyy / mm")</f>
        <v>2026 / 02</v>
      </c>
      <c r="AU511" s="27" t="str">
        <f>casesCPPM[[#This Row],[Interaction Type]]</f>
        <v>Return / Replace / Scrap</v>
      </c>
      <c r="AV51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1" s="27" t="str" cm="1">
        <f t="array" ref="AW511">IF(NOT(ISERROR(FIND("Reader",casesCPPM[[#This Row],[Series4]]))),"Reader",IF(SUMPRODUCT(--ISNUMBER(SEARCH({"card","credential","ibutton"},casesCPPM[[#This Row],[Series4]])))&gt;0,"Card","Unknown"))</f>
        <v>Unknown</v>
      </c>
    </row>
    <row r="512" spans="1:49" hidden="1" x14ac:dyDescent="0.25">
      <c r="A512" s="26">
        <v>46080.614247685196</v>
      </c>
      <c r="B512" s="27" t="s">
        <v>6167</v>
      </c>
      <c r="C512" s="27" t="s">
        <v>87</v>
      </c>
      <c r="D512" s="27" t="s">
        <v>88</v>
      </c>
      <c r="E512" s="27" t="s">
        <v>89</v>
      </c>
      <c r="F512" s="27"/>
      <c r="G512" s="27" t="s">
        <v>90</v>
      </c>
      <c r="H512" s="27" t="s">
        <v>18</v>
      </c>
      <c r="I512" s="27" t="s">
        <v>460</v>
      </c>
      <c r="J512" s="27" t="s">
        <v>461</v>
      </c>
      <c r="K512" s="27" t="s">
        <v>31</v>
      </c>
      <c r="L512" s="27" t="s">
        <v>6168</v>
      </c>
      <c r="M512" s="27" t="s">
        <v>6169</v>
      </c>
      <c r="N512" s="28" t="s">
        <v>6170</v>
      </c>
      <c r="O512" s="27"/>
      <c r="P512" s="27"/>
      <c r="Q512" s="28"/>
      <c r="R512" s="27" t="s">
        <v>18</v>
      </c>
      <c r="S512" s="27" t="s">
        <v>460</v>
      </c>
      <c r="T512" s="27" t="s">
        <v>461</v>
      </c>
      <c r="U512" s="27" t="s">
        <v>31</v>
      </c>
      <c r="V512" s="27">
        <v>1</v>
      </c>
      <c r="W512" s="27" t="s">
        <v>266</v>
      </c>
      <c r="X512" s="27" t="s">
        <v>510</v>
      </c>
      <c r="Y512" s="27"/>
      <c r="Z512" s="27" t="s">
        <v>101</v>
      </c>
      <c r="AA512" s="27"/>
      <c r="AB512" s="27"/>
      <c r="AC512" s="28" t="s">
        <v>1930</v>
      </c>
      <c r="AD512" s="27"/>
      <c r="AE512" s="37"/>
      <c r="AF512" s="37"/>
      <c r="AG512" s="37">
        <v>46079.083333333299</v>
      </c>
      <c r="AH512" s="27"/>
      <c r="AI512" s="27" t="s">
        <v>178</v>
      </c>
      <c r="AJ512" s="27" t="s">
        <v>105</v>
      </c>
      <c r="AK512" s="27" t="s">
        <v>1924</v>
      </c>
      <c r="AL512" s="27" t="s">
        <v>1924</v>
      </c>
      <c r="AM512" s="27" t="s">
        <v>108</v>
      </c>
      <c r="AN512" s="37">
        <f>MIN(casesCPPM[[#This Row],[Manufacture Date]:[Installation Date]])</f>
        <v>46079.083333333299</v>
      </c>
      <c r="AO512" s="27">
        <f>IF(AND((casesCPPM[[#This Row],[Created On]]-casesCPPM[[#This Row],[Oldest Date]])&gt;90,casesCPPM[[#This Row],[Oldest Date]]&lt;&gt;""),0,casesCPPM[[#This Row],[Quantity]])</f>
        <v>1</v>
      </c>
      <c r="AP512" s="27" t="str">
        <f>IF(casesCPPM[[#This Row],[Brand]]="","",IF(casesCPPM[[#This Row],[Brand]]&lt;&gt;"Falcon",casesCPPM[[#This Row],[Brand]],IF(casesCPPM[[#This Row],[Category]]&lt;&gt;"Dctl",casesCPPM[[#This Row],[Brand]]&amp;" - "&amp;casesCPPM[[#This Row],[Category]],casesCPPM[[#This Row],[Brand]]&amp;" - Closer")))</f>
        <v>Schlage Electronic Locks</v>
      </c>
      <c r="AQ51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1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51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2" s="27" t="str">
        <f>TEXT(casesCPPM[[#This Row],[Created On]],"yyyy / mm")</f>
        <v>2026 / 02</v>
      </c>
      <c r="AU512" s="27" t="str">
        <f>casesCPPM[[#This Row],[Interaction Type]]</f>
        <v>Return / Replace / Scrap</v>
      </c>
      <c r="AV51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2" s="27" t="str" cm="1">
        <f t="array" ref="AW512">IF(NOT(ISERROR(FIND("Reader",casesCPPM[[#This Row],[Series4]]))),"Reader",IF(SUMPRODUCT(--ISNUMBER(SEARCH({"card","credential","ibutton"},casesCPPM[[#This Row],[Series4]])))&gt;0,"Card","Unknown"))</f>
        <v>Unknown</v>
      </c>
    </row>
    <row r="513" spans="1:49" hidden="1" x14ac:dyDescent="0.25">
      <c r="A513" s="26">
        <v>46076.646932870397</v>
      </c>
      <c r="B513" s="27" t="s">
        <v>6176</v>
      </c>
      <c r="C513" s="27" t="s">
        <v>87</v>
      </c>
      <c r="D513" s="27" t="s">
        <v>88</v>
      </c>
      <c r="E513" s="27" t="s">
        <v>62</v>
      </c>
      <c r="F513" s="27"/>
      <c r="G513" s="27"/>
      <c r="H513" s="27" t="s">
        <v>15</v>
      </c>
      <c r="I513" s="27" t="s">
        <v>272</v>
      </c>
      <c r="J513" s="27" t="s">
        <v>4631</v>
      </c>
      <c r="K513" s="27" t="s">
        <v>288</v>
      </c>
      <c r="L513" s="27" t="s">
        <v>6177</v>
      </c>
      <c r="M513" s="27" t="s">
        <v>360</v>
      </c>
      <c r="N513" s="28" t="s">
        <v>6178</v>
      </c>
      <c r="O513" s="27" t="s">
        <v>6179</v>
      </c>
      <c r="P513" s="27" t="s">
        <v>6180</v>
      </c>
      <c r="Q513" s="28">
        <v>1</v>
      </c>
      <c r="R513" s="27" t="s">
        <v>15</v>
      </c>
      <c r="S513" s="27" t="s">
        <v>272</v>
      </c>
      <c r="T513" s="27" t="s">
        <v>4631</v>
      </c>
      <c r="U513" s="27" t="s">
        <v>288</v>
      </c>
      <c r="V513" s="27">
        <v>6</v>
      </c>
      <c r="W513" s="27" t="s">
        <v>1852</v>
      </c>
      <c r="X513" s="27" t="s">
        <v>6181</v>
      </c>
      <c r="Y513" s="27"/>
      <c r="Z513" s="27" t="s">
        <v>6182</v>
      </c>
      <c r="AA513" s="27"/>
      <c r="AB513" s="27" t="s">
        <v>6183</v>
      </c>
      <c r="AC513" s="28"/>
      <c r="AD513" s="27"/>
      <c r="AE513" s="37"/>
      <c r="AF513" s="37">
        <v>46072.791666666701</v>
      </c>
      <c r="AG513" s="37"/>
      <c r="AH513" s="27"/>
      <c r="AI513" s="27" t="s">
        <v>419</v>
      </c>
      <c r="AJ513" s="27" t="s">
        <v>134</v>
      </c>
      <c r="AK513" s="27" t="s">
        <v>1733</v>
      </c>
      <c r="AL513" s="27" t="s">
        <v>146</v>
      </c>
      <c r="AM513" s="27" t="s">
        <v>108</v>
      </c>
      <c r="AN513" s="37">
        <f>MIN(casesCPPM[[#This Row],[Manufacture Date]:[Installation Date]])</f>
        <v>46072.791666666701</v>
      </c>
      <c r="AO513" s="27">
        <f>IF(AND((casesCPPM[[#This Row],[Created On]]-casesCPPM[[#This Row],[Oldest Date]])&gt;90,casesCPPM[[#This Row],[Oldest Date]]&lt;&gt;""),0,casesCPPM[[#This Row],[Quantity]])</f>
        <v>6</v>
      </c>
      <c r="AP513" s="27" t="str">
        <f>IF(casesCPPM[[#This Row],[Brand]]="","",IF(casesCPPM[[#This Row],[Brand]]&lt;&gt;"Falcon",casesCPPM[[#This Row],[Brand]],IF(casesCPPM[[#This Row],[Category]]&lt;&gt;"Dctl",casesCPPM[[#This Row],[Brand]]&amp;" - "&amp;casesCPPM[[#This Row],[Category]],casesCPPM[[#This Row],[Brand]]&amp;" - Closer")))</f>
        <v>Locknetics</v>
      </c>
      <c r="AQ51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Change / Cancel Request Not Processed</v>
      </c>
      <c r="AR51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Change / Cancel Request Not Reviewed</v>
      </c>
      <c r="AS51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3" s="27" t="str">
        <f>TEXT(casesCPPM[[#This Row],[Created On]],"yyyy / mm")</f>
        <v>2026 / 02</v>
      </c>
      <c r="AU513" s="27" t="str">
        <f>casesCPPM[[#This Row],[Interaction Type]]</f>
        <v>Return / Replace / Scrap</v>
      </c>
      <c r="AV51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3" s="27" t="str" cm="1">
        <f t="array" ref="AW513">IF(NOT(ISERROR(FIND("Reader",casesCPPM[[#This Row],[Series4]]))),"Reader",IF(SUMPRODUCT(--ISNUMBER(SEARCH({"card","credential","ibutton"},casesCPPM[[#This Row],[Series4]])))&gt;0,"Card","Unknown"))</f>
        <v>Unknown</v>
      </c>
    </row>
    <row r="514" spans="1:49" hidden="1" x14ac:dyDescent="0.25">
      <c r="A514" s="26">
        <v>46078.497777777797</v>
      </c>
      <c r="B514" s="27" t="s">
        <v>6189</v>
      </c>
      <c r="C514" s="27" t="s">
        <v>87</v>
      </c>
      <c r="D514" s="27" t="s">
        <v>88</v>
      </c>
      <c r="E514" s="27" t="s">
        <v>89</v>
      </c>
      <c r="F514" s="27"/>
      <c r="G514" s="27" t="s">
        <v>168</v>
      </c>
      <c r="H514" s="27" t="s">
        <v>720</v>
      </c>
      <c r="I514" s="27" t="s">
        <v>148</v>
      </c>
      <c r="J514" s="27" t="s">
        <v>1888</v>
      </c>
      <c r="K514" s="27" t="s">
        <v>31</v>
      </c>
      <c r="L514" s="27" t="s">
        <v>6190</v>
      </c>
      <c r="M514" s="27" t="s">
        <v>127</v>
      </c>
      <c r="N514" s="28" t="s">
        <v>6191</v>
      </c>
      <c r="O514" s="27" t="s">
        <v>6192</v>
      </c>
      <c r="P514" s="27" t="s">
        <v>6193</v>
      </c>
      <c r="Q514" s="28">
        <v>11</v>
      </c>
      <c r="R514" s="27" t="s">
        <v>720</v>
      </c>
      <c r="S514" s="27" t="s">
        <v>148</v>
      </c>
      <c r="T514" s="27" t="s">
        <v>1888</v>
      </c>
      <c r="U514" s="27" t="s">
        <v>31</v>
      </c>
      <c r="V514" s="27">
        <v>1</v>
      </c>
      <c r="W514" s="27" t="s">
        <v>98</v>
      </c>
      <c r="X514" s="27" t="s">
        <v>317</v>
      </c>
      <c r="Y514" s="27"/>
      <c r="Z514" s="27" t="s">
        <v>101</v>
      </c>
      <c r="AA514" s="27"/>
      <c r="AB514" s="27" t="s">
        <v>6194</v>
      </c>
      <c r="AC514" s="28" t="s">
        <v>6195</v>
      </c>
      <c r="AD514" s="27"/>
      <c r="AE514" s="37"/>
      <c r="AF514" s="37">
        <v>45912</v>
      </c>
      <c r="AG514" s="37"/>
      <c r="AH514" s="27"/>
      <c r="AI514" s="27" t="s">
        <v>104</v>
      </c>
      <c r="AJ514" s="27" t="s">
        <v>105</v>
      </c>
      <c r="AK514" s="27" t="s">
        <v>529</v>
      </c>
      <c r="AL514" s="27" t="s">
        <v>180</v>
      </c>
      <c r="AM514" s="27" t="s">
        <v>108</v>
      </c>
      <c r="AN514" s="37">
        <f>MIN(casesCPPM[[#This Row],[Manufacture Date]:[Installation Date]])</f>
        <v>45912</v>
      </c>
      <c r="AO514" s="27">
        <f>IF(AND((casesCPPM[[#This Row],[Created On]]-casesCPPM[[#This Row],[Oldest Date]])&gt;90,casesCPPM[[#This Row],[Oldest Date]]&lt;&gt;""),0,casesCPPM[[#This Row],[Quantity]])</f>
        <v>0</v>
      </c>
      <c r="AP514" s="27" t="str">
        <f>IF(casesCPPM[[#This Row],[Brand]]="","",IF(casesCPPM[[#This Row],[Brand]]&lt;&gt;"Falcon",casesCPPM[[#This Row],[Brand]],IF(casesCPPM[[#This Row],[Category]]&lt;&gt;"Dctl",casesCPPM[[#This Row],[Brand]]&amp;" - "&amp;casesCPPM[[#This Row],[Category]],casesCPPM[[#This Row],[Brand]]&amp;" - Closer")))</f>
        <v>Falcon - Lock</v>
      </c>
      <c r="AQ51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1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51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4" s="27" t="str">
        <f>TEXT(casesCPPM[[#This Row],[Created On]],"yyyy / mm")</f>
        <v>2026 / 02</v>
      </c>
      <c r="AU514" s="27" t="str">
        <f>casesCPPM[[#This Row],[Interaction Type]]</f>
        <v>Return / Replace / Scrap</v>
      </c>
      <c r="AV51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4" s="27" t="str" cm="1">
        <f t="array" ref="AW514">IF(NOT(ISERROR(FIND("Reader",casesCPPM[[#This Row],[Series4]]))),"Reader",IF(SUMPRODUCT(--ISNUMBER(SEARCH({"card","credential","ibutton"},casesCPPM[[#This Row],[Series4]])))&gt;0,"Card","Unknown"))</f>
        <v>Unknown</v>
      </c>
    </row>
    <row r="515" spans="1:49" hidden="1" x14ac:dyDescent="0.25">
      <c r="A515" s="26">
        <v>46076.430127314801</v>
      </c>
      <c r="B515" s="27" t="s">
        <v>6202</v>
      </c>
      <c r="C515" s="27" t="s">
        <v>87</v>
      </c>
      <c r="D515" s="27" t="s">
        <v>88</v>
      </c>
      <c r="E515" s="27" t="s">
        <v>110</v>
      </c>
      <c r="F515" s="27"/>
      <c r="G515" s="27"/>
      <c r="H515" s="27" t="s">
        <v>12</v>
      </c>
      <c r="I515" s="27" t="s">
        <v>111</v>
      </c>
      <c r="J515" s="27" t="s">
        <v>1112</v>
      </c>
      <c r="K515" s="27" t="s">
        <v>33</v>
      </c>
      <c r="L515" s="27" t="s">
        <v>6203</v>
      </c>
      <c r="M515" s="27" t="s">
        <v>2683</v>
      </c>
      <c r="N515" s="28" t="s">
        <v>6204</v>
      </c>
      <c r="O515" s="27" t="s">
        <v>6205</v>
      </c>
      <c r="P515" s="27" t="s">
        <v>6206</v>
      </c>
      <c r="Q515" s="28">
        <v>9</v>
      </c>
      <c r="R515" s="27" t="s">
        <v>12</v>
      </c>
      <c r="S515" s="27" t="s">
        <v>111</v>
      </c>
      <c r="T515" s="27" t="s">
        <v>1112</v>
      </c>
      <c r="U515" s="27" t="s">
        <v>33</v>
      </c>
      <c r="V515" s="27">
        <v>2</v>
      </c>
      <c r="W515" s="27" t="s">
        <v>155</v>
      </c>
      <c r="X515" s="27" t="s">
        <v>156</v>
      </c>
      <c r="Y515" s="27"/>
      <c r="Z515" s="27" t="s">
        <v>101</v>
      </c>
      <c r="AA515" s="27"/>
      <c r="AB515" s="27"/>
      <c r="AC515" s="28" t="s">
        <v>3347</v>
      </c>
      <c r="AD515" s="27"/>
      <c r="AE515" s="37"/>
      <c r="AF515" s="37"/>
      <c r="AG515" s="37">
        <v>45973</v>
      </c>
      <c r="AH515" s="27"/>
      <c r="AI515" s="27" t="s">
        <v>104</v>
      </c>
      <c r="AJ515" s="27" t="s">
        <v>105</v>
      </c>
      <c r="AK515" s="27" t="s">
        <v>122</v>
      </c>
      <c r="AL515" s="27" t="s">
        <v>122</v>
      </c>
      <c r="AM515" s="27" t="s">
        <v>108</v>
      </c>
      <c r="AN515" s="37">
        <f>MIN(casesCPPM[[#This Row],[Manufacture Date]:[Installation Date]])</f>
        <v>45973</v>
      </c>
      <c r="AO515" s="27">
        <f>IF(AND((casesCPPM[[#This Row],[Created On]]-casesCPPM[[#This Row],[Oldest Date]])&gt;90,casesCPPM[[#This Row],[Oldest Date]]&lt;&gt;""),0,casesCPPM[[#This Row],[Quantity]])</f>
        <v>0</v>
      </c>
      <c r="AP515" s="27" t="str">
        <f>IF(casesCPPM[[#This Row],[Brand]]="","",IF(casesCPPM[[#This Row],[Brand]]&lt;&gt;"Falcon",casesCPPM[[#This Row],[Brand]],IF(casesCPPM[[#This Row],[Category]]&lt;&gt;"Dctl",casesCPPM[[#This Row],[Brand]]&amp;" - "&amp;casesCPPM[[#This Row],[Category]],casesCPPM[[#This Row],[Brand]]&amp;" - Closer")))</f>
        <v>Ives / Gj Commercial</v>
      </c>
      <c r="AQ51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1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1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5" s="27" t="str">
        <f>TEXT(casesCPPM[[#This Row],[Created On]],"yyyy / mm")</f>
        <v>2026 / 02</v>
      </c>
      <c r="AU515" s="27" t="str">
        <f>casesCPPM[[#This Row],[Interaction Type]]</f>
        <v>Return / Replace / Scrap</v>
      </c>
      <c r="AV51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5" s="27" t="str" cm="1">
        <f t="array" ref="AW515">IF(NOT(ISERROR(FIND("Reader",casesCPPM[[#This Row],[Series4]]))),"Reader",IF(SUMPRODUCT(--ISNUMBER(SEARCH({"card","credential","ibutton"},casesCPPM[[#This Row],[Series4]])))&gt;0,"Card","Unknown"))</f>
        <v>Unknown</v>
      </c>
    </row>
    <row r="516" spans="1:49" hidden="1" x14ac:dyDescent="0.25">
      <c r="A516" s="26">
        <v>46076.440347222197</v>
      </c>
      <c r="B516" s="27" t="s">
        <v>6207</v>
      </c>
      <c r="C516" s="27" t="s">
        <v>87</v>
      </c>
      <c r="D516" s="27" t="s">
        <v>88</v>
      </c>
      <c r="E516" s="27" t="s">
        <v>89</v>
      </c>
      <c r="F516" s="27"/>
      <c r="G516" s="27" t="s">
        <v>90</v>
      </c>
      <c r="H516" s="27" t="s">
        <v>18</v>
      </c>
      <c r="I516" s="27" t="s">
        <v>460</v>
      </c>
      <c r="J516" s="27" t="s">
        <v>996</v>
      </c>
      <c r="K516" s="27" t="s">
        <v>32</v>
      </c>
      <c r="L516" s="27" t="s">
        <v>6208</v>
      </c>
      <c r="M516" s="27" t="s">
        <v>6209</v>
      </c>
      <c r="N516" s="28" t="s">
        <v>6210</v>
      </c>
      <c r="O516" s="27" t="s">
        <v>6211</v>
      </c>
      <c r="P516" s="27" t="s">
        <v>6212</v>
      </c>
      <c r="Q516" s="28"/>
      <c r="R516" s="27" t="s">
        <v>18</v>
      </c>
      <c r="S516" s="27" t="s">
        <v>460</v>
      </c>
      <c r="T516" s="27" t="s">
        <v>996</v>
      </c>
      <c r="U516" s="27" t="s">
        <v>32</v>
      </c>
      <c r="V516" s="27">
        <v>1</v>
      </c>
      <c r="W516" s="27" t="s">
        <v>266</v>
      </c>
      <c r="X516" s="27" t="s">
        <v>279</v>
      </c>
      <c r="Y516" s="27" t="s">
        <v>677</v>
      </c>
      <c r="Z516" s="27" t="s">
        <v>101</v>
      </c>
      <c r="AA516" s="27"/>
      <c r="AB516" s="27" t="s">
        <v>6213</v>
      </c>
      <c r="AC516" s="28" t="s">
        <v>1001</v>
      </c>
      <c r="AD516" s="27"/>
      <c r="AE516" s="37"/>
      <c r="AF516" s="37"/>
      <c r="AG516" s="37">
        <v>46076.083333333299</v>
      </c>
      <c r="AH516" s="27"/>
      <c r="AI516" s="27" t="s">
        <v>104</v>
      </c>
      <c r="AJ516" s="27" t="s">
        <v>105</v>
      </c>
      <c r="AK516" s="27" t="s">
        <v>1002</v>
      </c>
      <c r="AL516" s="27" t="s">
        <v>146</v>
      </c>
      <c r="AM516" s="27" t="s">
        <v>108</v>
      </c>
      <c r="AN516" s="37">
        <f>MIN(casesCPPM[[#This Row],[Manufacture Date]:[Installation Date]])</f>
        <v>46076.083333333299</v>
      </c>
      <c r="AO516" s="27">
        <f>IF(AND((casesCPPM[[#This Row],[Created On]]-casesCPPM[[#This Row],[Oldest Date]])&gt;90,casesCPPM[[#This Row],[Oldest Date]]&lt;&gt;""),0,casesCPPM[[#This Row],[Quantity]])</f>
        <v>1</v>
      </c>
      <c r="AP516" s="27" t="str">
        <f>IF(casesCPPM[[#This Row],[Brand]]="","",IF(casesCPPM[[#This Row],[Brand]]&lt;&gt;"Falcon",casesCPPM[[#This Row],[Brand]],IF(casesCPPM[[#This Row],[Category]]&lt;&gt;"Dctl",casesCPPM[[#This Row],[Brand]]&amp;" - "&amp;casesCPPM[[#This Row],[Category]],casesCPPM[[#This Row],[Brand]]&amp;" - Closer")))</f>
        <v>Schlage Electronic Locks</v>
      </c>
      <c r="AQ51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1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51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516" s="27" t="str">
        <f>TEXT(casesCPPM[[#This Row],[Created On]],"yyyy / mm")</f>
        <v>2026 / 02</v>
      </c>
      <c r="AU516" s="27" t="str">
        <f>casesCPPM[[#This Row],[Interaction Type]]</f>
        <v>Return / Replace / Scrap</v>
      </c>
      <c r="AV51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6" s="27" t="str" cm="1">
        <f t="array" ref="AW516">IF(NOT(ISERROR(FIND("Reader",casesCPPM[[#This Row],[Series4]]))),"Reader",IF(SUMPRODUCT(--ISNUMBER(SEARCH({"card","credential","ibutton"},casesCPPM[[#This Row],[Series4]])))&gt;0,"Card","Unknown"))</f>
        <v>Unknown</v>
      </c>
    </row>
    <row r="517" spans="1:49" hidden="1" x14ac:dyDescent="0.25">
      <c r="A517" s="26">
        <v>46076.487407407403</v>
      </c>
      <c r="B517" s="27" t="s">
        <v>6226</v>
      </c>
      <c r="C517" s="27" t="s">
        <v>87</v>
      </c>
      <c r="D517" s="27" t="s">
        <v>88</v>
      </c>
      <c r="E517" s="27" t="s">
        <v>110</v>
      </c>
      <c r="F517" s="27"/>
      <c r="G517" s="27"/>
      <c r="H517" s="27" t="s">
        <v>12</v>
      </c>
      <c r="I517" s="27" t="s">
        <v>111</v>
      </c>
      <c r="J517" s="27" t="s">
        <v>477</v>
      </c>
      <c r="K517" s="27" t="s">
        <v>33</v>
      </c>
      <c r="L517" s="27" t="s">
        <v>6227</v>
      </c>
      <c r="M517" s="27" t="s">
        <v>5590</v>
      </c>
      <c r="N517" s="28" t="s">
        <v>6228</v>
      </c>
      <c r="O517" s="27" t="s">
        <v>6229</v>
      </c>
      <c r="P517" s="27" t="s">
        <v>6230</v>
      </c>
      <c r="Q517" s="28">
        <v>2</v>
      </c>
      <c r="R517" s="27" t="s">
        <v>12</v>
      </c>
      <c r="S517" s="27" t="s">
        <v>111</v>
      </c>
      <c r="T517" s="27" t="s">
        <v>477</v>
      </c>
      <c r="U517" s="27" t="s">
        <v>33</v>
      </c>
      <c r="V517" s="27">
        <v>1</v>
      </c>
      <c r="W517" s="27" t="s">
        <v>119</v>
      </c>
      <c r="X517" s="27" t="s">
        <v>120</v>
      </c>
      <c r="Y517" s="27"/>
      <c r="Z517" s="27" t="s">
        <v>101</v>
      </c>
      <c r="AA517" s="27"/>
      <c r="AB517" s="27"/>
      <c r="AC517" s="28"/>
      <c r="AD517" s="27"/>
      <c r="AE517" s="37"/>
      <c r="AF517" s="37"/>
      <c r="AG517" s="37">
        <v>46029</v>
      </c>
      <c r="AH517" s="27"/>
      <c r="AI517" s="27" t="s">
        <v>104</v>
      </c>
      <c r="AJ517" s="27" t="s">
        <v>105</v>
      </c>
      <c r="AK517" s="27" t="s">
        <v>122</v>
      </c>
      <c r="AL517" s="27" t="s">
        <v>122</v>
      </c>
      <c r="AM517" s="27" t="s">
        <v>108</v>
      </c>
      <c r="AN517" s="37">
        <f>MIN(casesCPPM[[#This Row],[Manufacture Date]:[Installation Date]])</f>
        <v>46029</v>
      </c>
      <c r="AO517" s="27">
        <f>IF(AND((casesCPPM[[#This Row],[Created On]]-casesCPPM[[#This Row],[Oldest Date]])&gt;90,casesCPPM[[#This Row],[Oldest Date]]&lt;&gt;""),0,casesCPPM[[#This Row],[Quantity]])</f>
        <v>1</v>
      </c>
      <c r="AP517" s="27" t="str">
        <f>IF(casesCPPM[[#This Row],[Brand]]="","",IF(casesCPPM[[#This Row],[Brand]]&lt;&gt;"Falcon",casesCPPM[[#This Row],[Brand]],IF(casesCPPM[[#This Row],[Category]]&lt;&gt;"Dctl",casesCPPM[[#This Row],[Brand]]&amp;" - "&amp;casesCPPM[[#This Row],[Category]],casesCPPM[[#This Row],[Brand]]&amp;" - Closer")))</f>
        <v>Ives / Gj Commercial</v>
      </c>
      <c r="AQ51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51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51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7" s="27" t="str">
        <f>TEXT(casesCPPM[[#This Row],[Created On]],"yyyy / mm")</f>
        <v>2026 / 02</v>
      </c>
      <c r="AU517" s="27" t="str">
        <f>casesCPPM[[#This Row],[Interaction Type]]</f>
        <v>Return / Replace / Scrap</v>
      </c>
      <c r="AV51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7" s="27" t="str" cm="1">
        <f t="array" ref="AW517">IF(NOT(ISERROR(FIND("Reader",casesCPPM[[#This Row],[Series4]]))),"Reader",IF(SUMPRODUCT(--ISNUMBER(SEARCH({"card","credential","ibutton"},casesCPPM[[#This Row],[Series4]])))&gt;0,"Card","Unknown"))</f>
        <v>Unknown</v>
      </c>
    </row>
    <row r="518" spans="1:49" hidden="1" x14ac:dyDescent="0.25">
      <c r="A518" s="26">
        <v>46076.5770023148</v>
      </c>
      <c r="B518" s="27" t="s">
        <v>6231</v>
      </c>
      <c r="C518" s="27" t="s">
        <v>87</v>
      </c>
      <c r="D518" s="27" t="s">
        <v>88</v>
      </c>
      <c r="E518" s="27" t="s">
        <v>110</v>
      </c>
      <c r="F518" s="27"/>
      <c r="G518" s="27"/>
      <c r="H518" s="27" t="s">
        <v>22</v>
      </c>
      <c r="I518" s="27" t="s">
        <v>124</v>
      </c>
      <c r="J518" s="27" t="s">
        <v>1828</v>
      </c>
      <c r="K518" s="27" t="s">
        <v>30</v>
      </c>
      <c r="L518" s="27" t="s">
        <v>6232</v>
      </c>
      <c r="M518" s="27" t="s">
        <v>807</v>
      </c>
      <c r="N518" s="28" t="s">
        <v>6233</v>
      </c>
      <c r="O518" s="27" t="s">
        <v>6234</v>
      </c>
      <c r="P518" s="27" t="s">
        <v>6235</v>
      </c>
      <c r="Q518" s="28">
        <v>10</v>
      </c>
      <c r="R518" s="27" t="s">
        <v>22</v>
      </c>
      <c r="S518" s="27" t="s">
        <v>124</v>
      </c>
      <c r="T518" s="27" t="s">
        <v>805</v>
      </c>
      <c r="U518" s="27" t="s">
        <v>30</v>
      </c>
      <c r="V518" s="27">
        <v>1</v>
      </c>
      <c r="W518" s="27" t="s">
        <v>811</v>
      </c>
      <c r="X518" s="27" t="s">
        <v>812</v>
      </c>
      <c r="Y518" s="27"/>
      <c r="Z518" s="27" t="s">
        <v>101</v>
      </c>
      <c r="AA518" s="27"/>
      <c r="AB518" s="27" t="s">
        <v>6236</v>
      </c>
      <c r="AC518" s="28"/>
      <c r="AD518" s="27"/>
      <c r="AE518" s="37"/>
      <c r="AF518" s="37">
        <v>45778.833333333299</v>
      </c>
      <c r="AG518" s="37"/>
      <c r="AH518" s="27"/>
      <c r="AI518" s="27" t="s">
        <v>204</v>
      </c>
      <c r="AJ518" s="27" t="s">
        <v>105</v>
      </c>
      <c r="AK518" s="27" t="s">
        <v>106</v>
      </c>
      <c r="AL518" s="27" t="s">
        <v>1911</v>
      </c>
      <c r="AM518" s="27" t="s">
        <v>108</v>
      </c>
      <c r="AN518" s="37">
        <f>MIN(casesCPPM[[#This Row],[Manufacture Date]:[Installation Date]])</f>
        <v>45778.833333333299</v>
      </c>
      <c r="AO518" s="27">
        <f>IF(AND((casesCPPM[[#This Row],[Created On]]-casesCPPM[[#This Row],[Oldest Date]])&gt;90,casesCPPM[[#This Row],[Oldest Date]]&lt;&gt;""),0,casesCPPM[[#This Row],[Quantity]])</f>
        <v>0</v>
      </c>
      <c r="AP518" s="27" t="str">
        <f>IF(casesCPPM[[#This Row],[Brand]]="","",IF(casesCPPM[[#This Row],[Brand]]&lt;&gt;"Falcon",casesCPPM[[#This Row],[Brand]],IF(casesCPPM[[#This Row],[Category]]&lt;&gt;"Dctl",casesCPPM[[#This Row],[Brand]]&amp;" - "&amp;casesCPPM[[#This Row],[Category]],casesCPPM[[#This Row],[Brand]]&amp;" - Closer")))</f>
        <v>Steelcraft</v>
      </c>
      <c r="AQ51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51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51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8" s="27" t="str">
        <f>TEXT(casesCPPM[[#This Row],[Created On]],"yyyy / mm")</f>
        <v>2026 / 02</v>
      </c>
      <c r="AU518" s="27" t="str">
        <f>casesCPPM[[#This Row],[Interaction Type]]</f>
        <v>Return / Replace / Scrap</v>
      </c>
      <c r="AV51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8" s="27" t="str" cm="1">
        <f t="array" ref="AW518">IF(NOT(ISERROR(FIND("Reader",casesCPPM[[#This Row],[Series4]]))),"Reader",IF(SUMPRODUCT(--ISNUMBER(SEARCH({"card","credential","ibutton"},casesCPPM[[#This Row],[Series4]])))&gt;0,"Card","Unknown"))</f>
        <v>Unknown</v>
      </c>
    </row>
    <row r="519" spans="1:49" hidden="1" x14ac:dyDescent="0.25">
      <c r="A519" s="26">
        <v>46076.594398148103</v>
      </c>
      <c r="B519" s="27" t="s">
        <v>6237</v>
      </c>
      <c r="C519" s="27" t="s">
        <v>87</v>
      </c>
      <c r="D519" s="27" t="s">
        <v>88</v>
      </c>
      <c r="E519" s="27" t="s">
        <v>89</v>
      </c>
      <c r="F519" s="27"/>
      <c r="G519" s="27" t="s">
        <v>90</v>
      </c>
      <c r="H519" s="27" t="s">
        <v>17</v>
      </c>
      <c r="I519" s="27" t="s">
        <v>148</v>
      </c>
      <c r="J519" s="27" t="s">
        <v>161</v>
      </c>
      <c r="K519" s="27" t="s">
        <v>35</v>
      </c>
      <c r="L519" s="27" t="s">
        <v>6238</v>
      </c>
      <c r="M519" s="27" t="s">
        <v>550</v>
      </c>
      <c r="N519" s="28" t="s">
        <v>6239</v>
      </c>
      <c r="O519" s="27" t="s">
        <v>6240</v>
      </c>
      <c r="P519" s="27" t="s">
        <v>6241</v>
      </c>
      <c r="Q519" s="28">
        <v>1</v>
      </c>
      <c r="R519" s="27" t="s">
        <v>17</v>
      </c>
      <c r="S519" s="27" t="s">
        <v>148</v>
      </c>
      <c r="T519" s="27" t="s">
        <v>161</v>
      </c>
      <c r="U519" s="27" t="s">
        <v>35</v>
      </c>
      <c r="V519" s="27">
        <v>2</v>
      </c>
      <c r="W519" s="27" t="s">
        <v>98</v>
      </c>
      <c r="X519" s="27" t="s">
        <v>175</v>
      </c>
      <c r="Y519" s="27"/>
      <c r="Z519" s="27" t="s">
        <v>101</v>
      </c>
      <c r="AA519" s="27"/>
      <c r="AB519" s="27" t="s">
        <v>6242</v>
      </c>
      <c r="AC519" s="28" t="s">
        <v>5499</v>
      </c>
      <c r="AD519" s="27"/>
      <c r="AE519" s="37"/>
      <c r="AF519" s="37">
        <v>46043.791666666701</v>
      </c>
      <c r="AG519" s="37"/>
      <c r="AH519" s="27"/>
      <c r="AI519" s="27" t="s">
        <v>104</v>
      </c>
      <c r="AJ519" s="27" t="s">
        <v>105</v>
      </c>
      <c r="AK519" s="27" t="s">
        <v>2334</v>
      </c>
      <c r="AL519" s="27" t="s">
        <v>578</v>
      </c>
      <c r="AM519" s="27" t="s">
        <v>108</v>
      </c>
      <c r="AN519" s="37">
        <f>MIN(casesCPPM[[#This Row],[Manufacture Date]:[Installation Date]])</f>
        <v>46043.791666666701</v>
      </c>
      <c r="AO519" s="27">
        <f>IF(AND((casesCPPM[[#This Row],[Created On]]-casesCPPM[[#This Row],[Oldest Date]])&gt;90,casesCPPM[[#This Row],[Oldest Date]]&lt;&gt;""),0,casesCPPM[[#This Row],[Quantity]])</f>
        <v>2</v>
      </c>
      <c r="AP519" s="27" t="str">
        <f>IF(casesCPPM[[#This Row],[Brand]]="","",IF(casesCPPM[[#This Row],[Brand]]&lt;&gt;"Falcon",casesCPPM[[#This Row],[Brand]],IF(casesCPPM[[#This Row],[Category]]&lt;&gt;"Dctl",casesCPPM[[#This Row],[Brand]]&amp;" - "&amp;casesCPPM[[#This Row],[Category]],casesCPPM[[#This Row],[Brand]]&amp;" - Closer")))</f>
        <v>Schlage Commercial</v>
      </c>
      <c r="AQ51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1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51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9" s="27" t="str">
        <f>TEXT(casesCPPM[[#This Row],[Created On]],"yyyy / mm")</f>
        <v>2026 / 02</v>
      </c>
      <c r="AU519" s="27" t="str">
        <f>casesCPPM[[#This Row],[Interaction Type]]</f>
        <v>Return / Replace / Scrap</v>
      </c>
      <c r="AV51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9" s="27" t="str" cm="1">
        <f t="array" ref="AW519">IF(NOT(ISERROR(FIND("Reader",casesCPPM[[#This Row],[Series4]]))),"Reader",IF(SUMPRODUCT(--ISNUMBER(SEARCH({"card","credential","ibutton"},casesCPPM[[#This Row],[Series4]])))&gt;0,"Card","Unknown"))</f>
        <v>Unknown</v>
      </c>
    </row>
    <row r="520" spans="1:49" hidden="1" x14ac:dyDescent="0.25">
      <c r="A520" s="26">
        <v>46077.394328703696</v>
      </c>
      <c r="B520" s="27" t="s">
        <v>6256</v>
      </c>
      <c r="C520" s="27" t="s">
        <v>87</v>
      </c>
      <c r="D520" s="27" t="s">
        <v>88</v>
      </c>
      <c r="E520" s="27" t="s">
        <v>89</v>
      </c>
      <c r="F520" s="27"/>
      <c r="G520" s="27" t="s">
        <v>168</v>
      </c>
      <c r="H520" s="27" t="s">
        <v>14</v>
      </c>
      <c r="I520" s="27" t="s">
        <v>182</v>
      </c>
      <c r="J520" s="27" t="s">
        <v>1212</v>
      </c>
      <c r="K520" s="27" t="s">
        <v>34</v>
      </c>
      <c r="L520" s="27" t="s">
        <v>6257</v>
      </c>
      <c r="M520" s="27" t="s">
        <v>6258</v>
      </c>
      <c r="N520" s="28" t="s">
        <v>6259</v>
      </c>
      <c r="O520" s="27" t="s">
        <v>6260</v>
      </c>
      <c r="P520" s="27" t="s">
        <v>6259</v>
      </c>
      <c r="Q520" s="28">
        <v>3</v>
      </c>
      <c r="R520" s="27" t="s">
        <v>14</v>
      </c>
      <c r="S520" s="27" t="s">
        <v>182</v>
      </c>
      <c r="T520" s="27" t="s">
        <v>1212</v>
      </c>
      <c r="U520" s="27" t="s">
        <v>34</v>
      </c>
      <c r="V520" s="27">
        <v>1</v>
      </c>
      <c r="W520" s="27" t="s">
        <v>958</v>
      </c>
      <c r="X520" s="27" t="s">
        <v>1805</v>
      </c>
      <c r="Y520" s="27"/>
      <c r="Z520" s="27" t="s">
        <v>101</v>
      </c>
      <c r="AA520" s="27"/>
      <c r="AB520" s="27" t="s">
        <v>1218</v>
      </c>
      <c r="AC520" s="28" t="s">
        <v>161</v>
      </c>
      <c r="AD520" s="27"/>
      <c r="AE520" s="37"/>
      <c r="AF520" s="37">
        <v>45714.791666666701</v>
      </c>
      <c r="AG520" s="37"/>
      <c r="AH520" s="27"/>
      <c r="AI520" s="27" t="s">
        <v>178</v>
      </c>
      <c r="AJ520" s="27" t="s">
        <v>134</v>
      </c>
      <c r="AK520" s="27" t="s">
        <v>751</v>
      </c>
      <c r="AL520" s="27" t="s">
        <v>192</v>
      </c>
      <c r="AM520" s="27" t="s">
        <v>108</v>
      </c>
      <c r="AN520" s="37">
        <f>MIN(casesCPPM[[#This Row],[Manufacture Date]:[Installation Date]])</f>
        <v>45714.791666666701</v>
      </c>
      <c r="AO520" s="27">
        <f>IF(AND((casesCPPM[[#This Row],[Created On]]-casesCPPM[[#This Row],[Oldest Date]])&gt;90,casesCPPM[[#This Row],[Oldest Date]]&lt;&gt;""),0,casesCPPM[[#This Row],[Quantity]])</f>
        <v>0</v>
      </c>
      <c r="AP520" s="27" t="str">
        <f>IF(casesCPPM[[#This Row],[Brand]]="","",IF(casesCPPM[[#This Row],[Brand]]&lt;&gt;"Falcon",casesCPPM[[#This Row],[Brand]],IF(casesCPPM[[#This Row],[Category]]&lt;&gt;"Dctl",casesCPPM[[#This Row],[Brand]]&amp;" - "&amp;casesCPPM[[#This Row],[Category]],casesCPPM[[#This Row],[Brand]]&amp;" - Closer")))</f>
        <v>Lcn</v>
      </c>
      <c r="AQ52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52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52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20" s="27" t="str">
        <f>TEXT(casesCPPM[[#This Row],[Created On]],"yyyy / mm")</f>
        <v>2026 / 02</v>
      </c>
      <c r="AU520" s="27" t="str">
        <f>casesCPPM[[#This Row],[Interaction Type]]</f>
        <v>Return / Replace / Scrap</v>
      </c>
      <c r="AV52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0" s="27" t="str" cm="1">
        <f t="array" ref="AW520">IF(NOT(ISERROR(FIND("Reader",casesCPPM[[#This Row],[Series4]]))),"Reader",IF(SUMPRODUCT(--ISNUMBER(SEARCH({"card","credential","ibutton"},casesCPPM[[#This Row],[Series4]])))&gt;0,"Card","Unknown"))</f>
        <v>Unknown</v>
      </c>
    </row>
    <row r="521" spans="1:49" hidden="1" x14ac:dyDescent="0.25">
      <c r="A521" s="26">
        <v>46077.402905092596</v>
      </c>
      <c r="B521" s="27" t="s">
        <v>6261</v>
      </c>
      <c r="C521" s="27" t="s">
        <v>87</v>
      </c>
      <c r="D521" s="27" t="s">
        <v>88</v>
      </c>
      <c r="E521" s="27" t="s">
        <v>89</v>
      </c>
      <c r="F521" s="27"/>
      <c r="G521" s="27" t="s">
        <v>168</v>
      </c>
      <c r="H521" s="27" t="s">
        <v>14</v>
      </c>
      <c r="I521" s="27" t="s">
        <v>182</v>
      </c>
      <c r="J521" s="27" t="s">
        <v>1532</v>
      </c>
      <c r="K521" s="27" t="s">
        <v>34</v>
      </c>
      <c r="L521" s="27" t="s">
        <v>6262</v>
      </c>
      <c r="M521" s="27" t="s">
        <v>6263</v>
      </c>
      <c r="N521" s="28" t="s">
        <v>6264</v>
      </c>
      <c r="O521" s="27" t="s">
        <v>6265</v>
      </c>
      <c r="P521" s="27" t="s">
        <v>6264</v>
      </c>
      <c r="Q521" s="28">
        <v>1</v>
      </c>
      <c r="R521" s="27" t="s">
        <v>14</v>
      </c>
      <c r="S521" s="27" t="s">
        <v>182</v>
      </c>
      <c r="T521" s="27" t="s">
        <v>1532</v>
      </c>
      <c r="U521" s="27" t="s">
        <v>34</v>
      </c>
      <c r="V521" s="27">
        <v>1</v>
      </c>
      <c r="W521" s="27" t="s">
        <v>958</v>
      </c>
      <c r="X521" s="27" t="s">
        <v>1805</v>
      </c>
      <c r="Y521" s="27"/>
      <c r="Z521" s="27" t="s">
        <v>101</v>
      </c>
      <c r="AA521" s="27"/>
      <c r="AB521" s="27" t="s">
        <v>6266</v>
      </c>
      <c r="AC521" s="28" t="s">
        <v>161</v>
      </c>
      <c r="AD521" s="27"/>
      <c r="AE521" s="37"/>
      <c r="AF521" s="37">
        <v>45922.833333333299</v>
      </c>
      <c r="AG521" s="37"/>
      <c r="AH521" s="27"/>
      <c r="AI521" s="27" t="s">
        <v>178</v>
      </c>
      <c r="AJ521" s="27" t="s">
        <v>134</v>
      </c>
      <c r="AK521" s="27" t="s">
        <v>751</v>
      </c>
      <c r="AL521" s="27" t="s">
        <v>192</v>
      </c>
      <c r="AM521" s="27" t="s">
        <v>108</v>
      </c>
      <c r="AN521" s="37">
        <f>MIN(casesCPPM[[#This Row],[Manufacture Date]:[Installation Date]])</f>
        <v>45922.833333333299</v>
      </c>
      <c r="AO521" s="27">
        <f>IF(AND((casesCPPM[[#This Row],[Created On]]-casesCPPM[[#This Row],[Oldest Date]])&gt;90,casesCPPM[[#This Row],[Oldest Date]]&lt;&gt;""),0,casesCPPM[[#This Row],[Quantity]])</f>
        <v>0</v>
      </c>
      <c r="AP521" s="27" t="str">
        <f>IF(casesCPPM[[#This Row],[Brand]]="","",IF(casesCPPM[[#This Row],[Brand]]&lt;&gt;"Falcon",casesCPPM[[#This Row],[Brand]],IF(casesCPPM[[#This Row],[Category]]&lt;&gt;"Dctl",casesCPPM[[#This Row],[Brand]]&amp;" - "&amp;casesCPPM[[#This Row],[Category]],casesCPPM[[#This Row],[Brand]]&amp;" - Closer")))</f>
        <v>Lcn</v>
      </c>
      <c r="AQ52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52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52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21" s="27" t="str">
        <f>TEXT(casesCPPM[[#This Row],[Created On]],"yyyy / mm")</f>
        <v>2026 / 02</v>
      </c>
      <c r="AU521" s="27" t="str">
        <f>casesCPPM[[#This Row],[Interaction Type]]</f>
        <v>Return / Replace / Scrap</v>
      </c>
      <c r="AV52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1" s="27" t="str" cm="1">
        <f t="array" ref="AW521">IF(NOT(ISERROR(FIND("Reader",casesCPPM[[#This Row],[Series4]]))),"Reader",IF(SUMPRODUCT(--ISNUMBER(SEARCH({"card","credential","ibutton"},casesCPPM[[#This Row],[Series4]])))&gt;0,"Card","Unknown"))</f>
        <v>Unknown</v>
      </c>
    </row>
    <row r="522" spans="1:49" hidden="1" x14ac:dyDescent="0.25">
      <c r="A522" s="26">
        <v>46077.442395833299</v>
      </c>
      <c r="B522" s="27" t="s">
        <v>6267</v>
      </c>
      <c r="C522" s="27" t="s">
        <v>87</v>
      </c>
      <c r="D522" s="27" t="s">
        <v>88</v>
      </c>
      <c r="E522" s="27" t="s">
        <v>89</v>
      </c>
      <c r="F522" s="27"/>
      <c r="G522" s="27" t="s">
        <v>168</v>
      </c>
      <c r="H522" s="27" t="s">
        <v>18</v>
      </c>
      <c r="I522" s="27" t="s">
        <v>460</v>
      </c>
      <c r="J522" s="27" t="s">
        <v>461</v>
      </c>
      <c r="K522" s="27" t="s">
        <v>31</v>
      </c>
      <c r="L522" s="27" t="s">
        <v>6268</v>
      </c>
      <c r="M522" s="27" t="s">
        <v>6269</v>
      </c>
      <c r="N522" s="28" t="s">
        <v>6270</v>
      </c>
      <c r="O522" s="27"/>
      <c r="P522" s="27"/>
      <c r="Q522" s="28"/>
      <c r="R522" s="27" t="s">
        <v>18</v>
      </c>
      <c r="S522" s="27" t="s">
        <v>460</v>
      </c>
      <c r="T522" s="27" t="s">
        <v>461</v>
      </c>
      <c r="U522" s="27" t="s">
        <v>31</v>
      </c>
      <c r="V522" s="27">
        <v>1</v>
      </c>
      <c r="W522" s="27" t="s">
        <v>266</v>
      </c>
      <c r="X522" s="27" t="s">
        <v>279</v>
      </c>
      <c r="Y522" s="27" t="s">
        <v>677</v>
      </c>
      <c r="Z522" s="27" t="s">
        <v>101</v>
      </c>
      <c r="AA522" s="27"/>
      <c r="AB522" s="27"/>
      <c r="AC522" s="28" t="s">
        <v>1930</v>
      </c>
      <c r="AD522" s="27"/>
      <c r="AE522" s="37"/>
      <c r="AF522" s="37"/>
      <c r="AG522" s="37">
        <v>45915.083333333299</v>
      </c>
      <c r="AH522" s="27"/>
      <c r="AI522" s="27" t="s">
        <v>178</v>
      </c>
      <c r="AJ522" s="27" t="s">
        <v>105</v>
      </c>
      <c r="AK522" s="27" t="s">
        <v>1924</v>
      </c>
      <c r="AL522" s="27" t="s">
        <v>1924</v>
      </c>
      <c r="AM522" s="27" t="s">
        <v>108</v>
      </c>
      <c r="AN522" s="37">
        <f>MIN(casesCPPM[[#This Row],[Manufacture Date]:[Installation Date]])</f>
        <v>45915.083333333299</v>
      </c>
      <c r="AO522" s="27">
        <f>IF(AND((casesCPPM[[#This Row],[Created On]]-casesCPPM[[#This Row],[Oldest Date]])&gt;90,casesCPPM[[#This Row],[Oldest Date]]&lt;&gt;""),0,casesCPPM[[#This Row],[Quantity]])</f>
        <v>0</v>
      </c>
      <c r="AP522" s="27" t="str">
        <f>IF(casesCPPM[[#This Row],[Brand]]="","",IF(casesCPPM[[#This Row],[Brand]]&lt;&gt;"Falcon",casesCPPM[[#This Row],[Brand]],IF(casesCPPM[[#This Row],[Category]]&lt;&gt;"Dctl",casesCPPM[[#This Row],[Brand]]&amp;" - "&amp;casesCPPM[[#This Row],[Category]],casesCPPM[[#This Row],[Brand]]&amp;" - Closer")))</f>
        <v>Schlage Electronic Locks</v>
      </c>
      <c r="AQ52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2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52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522" s="27" t="str">
        <f>TEXT(casesCPPM[[#This Row],[Created On]],"yyyy / mm")</f>
        <v>2026 / 02</v>
      </c>
      <c r="AU522" s="27" t="str">
        <f>casesCPPM[[#This Row],[Interaction Type]]</f>
        <v>Return / Replace / Scrap</v>
      </c>
      <c r="AV52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2" s="27" t="str" cm="1">
        <f t="array" ref="AW522">IF(NOT(ISERROR(FIND("Reader",casesCPPM[[#This Row],[Series4]]))),"Reader",IF(SUMPRODUCT(--ISNUMBER(SEARCH({"card","credential","ibutton"},casesCPPM[[#This Row],[Series4]])))&gt;0,"Card","Unknown"))</f>
        <v>Unknown</v>
      </c>
    </row>
    <row r="523" spans="1:49" hidden="1" x14ac:dyDescent="0.25">
      <c r="A523" s="26">
        <v>46077.465127314797</v>
      </c>
      <c r="B523" s="27" t="s">
        <v>6271</v>
      </c>
      <c r="C523" s="27" t="s">
        <v>87</v>
      </c>
      <c r="D523" s="27" t="s">
        <v>88</v>
      </c>
      <c r="E523" s="27" t="s">
        <v>110</v>
      </c>
      <c r="F523" s="27"/>
      <c r="G523" s="27"/>
      <c r="H523" s="27" t="s">
        <v>12</v>
      </c>
      <c r="I523" s="27" t="s">
        <v>111</v>
      </c>
      <c r="J523" s="27" t="s">
        <v>923</v>
      </c>
      <c r="K523" s="27" t="s">
        <v>33</v>
      </c>
      <c r="L523" s="27" t="s">
        <v>6272</v>
      </c>
      <c r="M523" s="27" t="s">
        <v>1116</v>
      </c>
      <c r="N523" s="28" t="s">
        <v>6273</v>
      </c>
      <c r="O523" s="27" t="s">
        <v>6274</v>
      </c>
      <c r="P523" s="27" t="s">
        <v>6275</v>
      </c>
      <c r="Q523" s="28">
        <v>12</v>
      </c>
      <c r="R523" s="27" t="s">
        <v>12</v>
      </c>
      <c r="S523" s="27" t="s">
        <v>111</v>
      </c>
      <c r="T523" s="27" t="s">
        <v>923</v>
      </c>
      <c r="U523" s="27" t="s">
        <v>33</v>
      </c>
      <c r="V523" s="27">
        <v>1</v>
      </c>
      <c r="W523" s="27" t="s">
        <v>155</v>
      </c>
      <c r="X523" s="27" t="s">
        <v>156</v>
      </c>
      <c r="Y523" s="27"/>
      <c r="Z523" s="27" t="s">
        <v>101</v>
      </c>
      <c r="AA523" s="27"/>
      <c r="AB523" s="27" t="s">
        <v>2481</v>
      </c>
      <c r="AC523" s="28"/>
      <c r="AD523" s="27"/>
      <c r="AE523" s="37"/>
      <c r="AF523" s="37">
        <v>45993.791666666701</v>
      </c>
      <c r="AG523" s="37"/>
      <c r="AH523" s="27"/>
      <c r="AI523" s="27" t="s">
        <v>104</v>
      </c>
      <c r="AJ523" s="27" t="s">
        <v>105</v>
      </c>
      <c r="AK523" s="27" t="s">
        <v>106</v>
      </c>
      <c r="AL523" s="27" t="s">
        <v>1196</v>
      </c>
      <c r="AM523" s="27" t="s">
        <v>108</v>
      </c>
      <c r="AN523" s="37">
        <f>MIN(casesCPPM[[#This Row],[Manufacture Date]:[Installation Date]])</f>
        <v>45993.791666666701</v>
      </c>
      <c r="AO523" s="27">
        <f>IF(AND((casesCPPM[[#This Row],[Created On]]-casesCPPM[[#This Row],[Oldest Date]])&gt;90,casesCPPM[[#This Row],[Oldest Date]]&lt;&gt;""),0,casesCPPM[[#This Row],[Quantity]])</f>
        <v>1</v>
      </c>
      <c r="AP523" s="27" t="str">
        <f>IF(casesCPPM[[#This Row],[Brand]]="","",IF(casesCPPM[[#This Row],[Brand]]&lt;&gt;"Falcon",casesCPPM[[#This Row],[Brand]],IF(casesCPPM[[#This Row],[Category]]&lt;&gt;"Dctl",casesCPPM[[#This Row],[Brand]]&amp;" - "&amp;casesCPPM[[#This Row],[Category]],casesCPPM[[#This Row],[Brand]]&amp;" - Closer")))</f>
        <v>Ives / Gj Commercial</v>
      </c>
      <c r="AQ52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2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2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23" s="27" t="str">
        <f>TEXT(casesCPPM[[#This Row],[Created On]],"yyyy / mm")</f>
        <v>2026 / 02</v>
      </c>
      <c r="AU523" s="27" t="str">
        <f>casesCPPM[[#This Row],[Interaction Type]]</f>
        <v>Return / Replace / Scrap</v>
      </c>
      <c r="AV52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3" s="27" t="str" cm="1">
        <f t="array" ref="AW523">IF(NOT(ISERROR(FIND("Reader",casesCPPM[[#This Row],[Series4]]))),"Reader",IF(SUMPRODUCT(--ISNUMBER(SEARCH({"card","credential","ibutton"},casesCPPM[[#This Row],[Series4]])))&gt;0,"Card","Unknown"))</f>
        <v>Unknown</v>
      </c>
    </row>
    <row r="524" spans="1:49" hidden="1" x14ac:dyDescent="0.25">
      <c r="A524" s="26">
        <v>46077.490324074097</v>
      </c>
      <c r="B524" s="27" t="s">
        <v>6276</v>
      </c>
      <c r="C524" s="27" t="s">
        <v>87</v>
      </c>
      <c r="D524" s="27" t="s">
        <v>88</v>
      </c>
      <c r="E524" s="27" t="s">
        <v>89</v>
      </c>
      <c r="F524" s="27"/>
      <c r="G524" s="27" t="s">
        <v>168</v>
      </c>
      <c r="H524" s="27" t="s">
        <v>18</v>
      </c>
      <c r="I524" s="27" t="s">
        <v>460</v>
      </c>
      <c r="J524" s="27" t="s">
        <v>461</v>
      </c>
      <c r="K524" s="27" t="s">
        <v>31</v>
      </c>
      <c r="L524" s="27" t="s">
        <v>6277</v>
      </c>
      <c r="M524" s="27" t="s">
        <v>6278</v>
      </c>
      <c r="N524" s="28" t="s">
        <v>6279</v>
      </c>
      <c r="O524" s="27"/>
      <c r="P524" s="27"/>
      <c r="Q524" s="28"/>
      <c r="R524" s="27" t="s">
        <v>18</v>
      </c>
      <c r="S524" s="27" t="s">
        <v>460</v>
      </c>
      <c r="T524" s="27" t="s">
        <v>461</v>
      </c>
      <c r="U524" s="27" t="s">
        <v>31</v>
      </c>
      <c r="V524" s="27">
        <v>1</v>
      </c>
      <c r="W524" s="27" t="s">
        <v>266</v>
      </c>
      <c r="X524" s="27" t="s">
        <v>175</v>
      </c>
      <c r="Y524" s="27" t="s">
        <v>6280</v>
      </c>
      <c r="Z524" s="27" t="s">
        <v>101</v>
      </c>
      <c r="AA524" s="27"/>
      <c r="AB524" s="27"/>
      <c r="AC524" s="28" t="s">
        <v>1930</v>
      </c>
      <c r="AD524" s="27"/>
      <c r="AE524" s="37"/>
      <c r="AF524" s="37"/>
      <c r="AG524" s="37">
        <v>45884.083333333299</v>
      </c>
      <c r="AH524" s="27"/>
      <c r="AI524" s="27" t="s">
        <v>178</v>
      </c>
      <c r="AJ524" s="27" t="s">
        <v>105</v>
      </c>
      <c r="AK524" s="27" t="s">
        <v>1924</v>
      </c>
      <c r="AL524" s="27" t="s">
        <v>1924</v>
      </c>
      <c r="AM524" s="27" t="s">
        <v>108</v>
      </c>
      <c r="AN524" s="37">
        <f>MIN(casesCPPM[[#This Row],[Manufacture Date]:[Installation Date]])</f>
        <v>45884.083333333299</v>
      </c>
      <c r="AO524" s="27">
        <f>IF(AND((casesCPPM[[#This Row],[Created On]]-casesCPPM[[#This Row],[Oldest Date]])&gt;90,casesCPPM[[#This Row],[Oldest Date]]&lt;&gt;""),0,casesCPPM[[#This Row],[Quantity]])</f>
        <v>0</v>
      </c>
      <c r="AP524" s="27" t="str">
        <f>IF(casesCPPM[[#This Row],[Brand]]="","",IF(casesCPPM[[#This Row],[Brand]]&lt;&gt;"Falcon",casesCPPM[[#This Row],[Brand]],IF(casesCPPM[[#This Row],[Category]]&lt;&gt;"Dctl",casesCPPM[[#This Row],[Brand]]&amp;" - "&amp;casesCPPM[[#This Row],[Category]],casesCPPM[[#This Row],[Brand]]&amp;" - Closer")))</f>
        <v>Schlage Electronic Locks</v>
      </c>
      <c r="AQ52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2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52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Green Light No Motor</v>
      </c>
      <c r="AT524" s="27" t="str">
        <f>TEXT(casesCPPM[[#This Row],[Created On]],"yyyy / mm")</f>
        <v>2026 / 02</v>
      </c>
      <c r="AU524" s="27" t="str">
        <f>casesCPPM[[#This Row],[Interaction Type]]</f>
        <v>Return / Replace / Scrap</v>
      </c>
      <c r="AV52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4" s="27" t="str" cm="1">
        <f t="array" ref="AW524">IF(NOT(ISERROR(FIND("Reader",casesCPPM[[#This Row],[Series4]]))),"Reader",IF(SUMPRODUCT(--ISNUMBER(SEARCH({"card","credential","ibutton"},casesCPPM[[#This Row],[Series4]])))&gt;0,"Card","Unknown"))</f>
        <v>Unknown</v>
      </c>
    </row>
    <row r="525" spans="1:49" hidden="1" x14ac:dyDescent="0.25">
      <c r="A525" s="26">
        <v>46077.516944444404</v>
      </c>
      <c r="B525" s="27" t="s">
        <v>6281</v>
      </c>
      <c r="C525" s="27" t="s">
        <v>87</v>
      </c>
      <c r="D525" s="27" t="s">
        <v>88</v>
      </c>
      <c r="E525" s="27" t="s">
        <v>110</v>
      </c>
      <c r="F525" s="27"/>
      <c r="G525" s="27"/>
      <c r="H525" s="27" t="s">
        <v>14</v>
      </c>
      <c r="I525" s="27" t="s">
        <v>182</v>
      </c>
      <c r="J525" s="27" t="s">
        <v>1356</v>
      </c>
      <c r="K525" s="27" t="s">
        <v>34</v>
      </c>
      <c r="L525" s="27" t="s">
        <v>6282</v>
      </c>
      <c r="M525" s="27" t="s">
        <v>423</v>
      </c>
      <c r="N525" s="28" t="s">
        <v>6283</v>
      </c>
      <c r="O525" s="27" t="s">
        <v>6284</v>
      </c>
      <c r="P525" s="27" t="s">
        <v>6283</v>
      </c>
      <c r="Q525" s="28">
        <v>11</v>
      </c>
      <c r="R525" s="27" t="s">
        <v>14</v>
      </c>
      <c r="S525" s="27" t="s">
        <v>182</v>
      </c>
      <c r="T525" s="27" t="s">
        <v>1356</v>
      </c>
      <c r="U525" s="27" t="s">
        <v>34</v>
      </c>
      <c r="V525" s="27">
        <v>4</v>
      </c>
      <c r="W525" s="27" t="s">
        <v>119</v>
      </c>
      <c r="X525" s="27" t="s">
        <v>570</v>
      </c>
      <c r="Y525" s="27"/>
      <c r="Z525" s="27" t="s">
        <v>101</v>
      </c>
      <c r="AA525" s="27"/>
      <c r="AB525" s="27" t="s">
        <v>6285</v>
      </c>
      <c r="AC525" s="28" t="s">
        <v>190</v>
      </c>
      <c r="AD525" s="27"/>
      <c r="AE525" s="37"/>
      <c r="AF525" s="37">
        <v>45922.833333333299</v>
      </c>
      <c r="AG525" s="37"/>
      <c r="AH525" s="27"/>
      <c r="AI525" s="27" t="s">
        <v>178</v>
      </c>
      <c r="AJ525" s="27" t="s">
        <v>134</v>
      </c>
      <c r="AK525" s="27" t="s">
        <v>751</v>
      </c>
      <c r="AL525" s="27" t="s">
        <v>192</v>
      </c>
      <c r="AM525" s="27" t="s">
        <v>108</v>
      </c>
      <c r="AN525" s="37">
        <f>MIN(casesCPPM[[#This Row],[Manufacture Date]:[Installation Date]])</f>
        <v>45922.833333333299</v>
      </c>
      <c r="AO525" s="27">
        <f>IF(AND((casesCPPM[[#This Row],[Created On]]-casesCPPM[[#This Row],[Oldest Date]])&gt;90,casesCPPM[[#This Row],[Oldest Date]]&lt;&gt;""),0,casesCPPM[[#This Row],[Quantity]])</f>
        <v>0</v>
      </c>
      <c r="AP525" s="27" t="str">
        <f>IF(casesCPPM[[#This Row],[Brand]]="","",IF(casesCPPM[[#This Row],[Brand]]&lt;&gt;"Falcon",casesCPPM[[#This Row],[Brand]],IF(casesCPPM[[#This Row],[Category]]&lt;&gt;"Dctl",casesCPPM[[#This Row],[Brand]]&amp;" - "&amp;casesCPPM[[#This Row],[Category]],casesCPPM[[#This Row],[Brand]]&amp;" - Closer")))</f>
        <v>Lcn</v>
      </c>
      <c r="AQ52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52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52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25" s="27" t="str">
        <f>TEXT(casesCPPM[[#This Row],[Created On]],"yyyy / mm")</f>
        <v>2026 / 02</v>
      </c>
      <c r="AU525" s="27" t="str">
        <f>casesCPPM[[#This Row],[Interaction Type]]</f>
        <v>Return / Replace / Scrap</v>
      </c>
      <c r="AV52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5" s="27" t="str" cm="1">
        <f t="array" ref="AW525">IF(NOT(ISERROR(FIND("Reader",casesCPPM[[#This Row],[Series4]]))),"Reader",IF(SUMPRODUCT(--ISNUMBER(SEARCH({"card","credential","ibutton"},casesCPPM[[#This Row],[Series4]])))&gt;0,"Card","Unknown"))</f>
        <v>Unknown</v>
      </c>
    </row>
    <row r="526" spans="1:49" hidden="1" x14ac:dyDescent="0.25">
      <c r="A526" s="26">
        <v>46077.532592592601</v>
      </c>
      <c r="B526" s="27" t="s">
        <v>6286</v>
      </c>
      <c r="C526" s="27" t="s">
        <v>87</v>
      </c>
      <c r="D526" s="27" t="s">
        <v>88</v>
      </c>
      <c r="E526" s="27" t="s">
        <v>89</v>
      </c>
      <c r="F526" s="27"/>
      <c r="G526" s="27" t="s">
        <v>168</v>
      </c>
      <c r="H526" s="27" t="s">
        <v>14</v>
      </c>
      <c r="I526" s="27" t="s">
        <v>182</v>
      </c>
      <c r="J526" s="27" t="s">
        <v>778</v>
      </c>
      <c r="K526" s="27" t="s">
        <v>34</v>
      </c>
      <c r="L526" s="27" t="s">
        <v>6287</v>
      </c>
      <c r="M526" s="27" t="s">
        <v>6288</v>
      </c>
      <c r="N526" s="28" t="s">
        <v>6289</v>
      </c>
      <c r="O526" s="27" t="s">
        <v>6290</v>
      </c>
      <c r="P526" s="27" t="s">
        <v>6289</v>
      </c>
      <c r="Q526" s="28">
        <v>3</v>
      </c>
      <c r="R526" s="27" t="s">
        <v>14</v>
      </c>
      <c r="S526" s="27" t="s">
        <v>182</v>
      </c>
      <c r="T526" s="27" t="s">
        <v>778</v>
      </c>
      <c r="U526" s="27" t="s">
        <v>34</v>
      </c>
      <c r="V526" s="27">
        <v>1</v>
      </c>
      <c r="W526" s="27" t="s">
        <v>714</v>
      </c>
      <c r="X526" s="27" t="s">
        <v>1968</v>
      </c>
      <c r="Y526" s="27"/>
      <c r="Z526" s="27" t="s">
        <v>101</v>
      </c>
      <c r="AA526" s="27"/>
      <c r="AB526" s="27" t="s">
        <v>6291</v>
      </c>
      <c r="AC526" s="28" t="s">
        <v>6292</v>
      </c>
      <c r="AD526" s="27"/>
      <c r="AE526" s="37"/>
      <c r="AF526" s="37">
        <v>45965.791666666701</v>
      </c>
      <c r="AG526" s="37"/>
      <c r="AH526" s="27"/>
      <c r="AI526" s="27" t="s">
        <v>104</v>
      </c>
      <c r="AJ526" s="27" t="s">
        <v>105</v>
      </c>
      <c r="AK526" s="27" t="s">
        <v>751</v>
      </c>
      <c r="AL526" s="27" t="s">
        <v>192</v>
      </c>
      <c r="AM526" s="27" t="s">
        <v>108</v>
      </c>
      <c r="AN526" s="37">
        <f>MIN(casesCPPM[[#This Row],[Manufacture Date]:[Installation Date]])</f>
        <v>45965.791666666701</v>
      </c>
      <c r="AO526" s="27">
        <f>IF(AND((casesCPPM[[#This Row],[Created On]]-casesCPPM[[#This Row],[Oldest Date]])&gt;90,casesCPPM[[#This Row],[Oldest Date]]&lt;&gt;""),0,casesCPPM[[#This Row],[Quantity]])</f>
        <v>0</v>
      </c>
      <c r="AP526" s="27" t="str">
        <f>IF(casesCPPM[[#This Row],[Brand]]="","",IF(casesCPPM[[#This Row],[Brand]]&lt;&gt;"Falcon",casesCPPM[[#This Row],[Brand]],IF(casesCPPM[[#This Row],[Category]]&lt;&gt;"Dctl",casesCPPM[[#This Row],[Brand]]&amp;" - "&amp;casesCPPM[[#This Row],[Category]],casesCPPM[[#This Row],[Brand]]&amp;" - Closer")))</f>
        <v>Lcn</v>
      </c>
      <c r="AQ52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52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Wiring</v>
      </c>
      <c r="AS52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26" s="27" t="str">
        <f>TEXT(casesCPPM[[#This Row],[Created On]],"yyyy / mm")</f>
        <v>2026 / 02</v>
      </c>
      <c r="AU526" s="27" t="str">
        <f>casesCPPM[[#This Row],[Interaction Type]]</f>
        <v>Return / Replace / Scrap</v>
      </c>
      <c r="AV52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6" s="27" t="str" cm="1">
        <f t="array" ref="AW526">IF(NOT(ISERROR(FIND("Reader",casesCPPM[[#This Row],[Series4]]))),"Reader",IF(SUMPRODUCT(--ISNUMBER(SEARCH({"card","credential","ibutton"},casesCPPM[[#This Row],[Series4]])))&gt;0,"Card","Unknown"))</f>
        <v>Unknown</v>
      </c>
    </row>
    <row r="527" spans="1:49" hidden="1" x14ac:dyDescent="0.25">
      <c r="A527" s="26">
        <v>46078.271840277797</v>
      </c>
      <c r="B527" s="27" t="s">
        <v>6293</v>
      </c>
      <c r="C527" s="27" t="s">
        <v>87</v>
      </c>
      <c r="D527" s="27" t="s">
        <v>88</v>
      </c>
      <c r="E527" s="27" t="s">
        <v>89</v>
      </c>
      <c r="F527" s="27"/>
      <c r="G527" s="27" t="s">
        <v>90</v>
      </c>
      <c r="H527" s="27" t="s">
        <v>24</v>
      </c>
      <c r="I527" s="27" t="s">
        <v>111</v>
      </c>
      <c r="J527" s="27" t="s">
        <v>1314</v>
      </c>
      <c r="K527" s="27" t="s">
        <v>33</v>
      </c>
      <c r="L527" s="27" t="s">
        <v>6294</v>
      </c>
      <c r="M527" s="27" t="s">
        <v>3161</v>
      </c>
      <c r="N527" s="28" t="s">
        <v>6295</v>
      </c>
      <c r="O527" s="27" t="s">
        <v>6296</v>
      </c>
      <c r="P527" s="27" t="s">
        <v>6297</v>
      </c>
      <c r="Q527" s="28"/>
      <c r="R527" s="27" t="s">
        <v>24</v>
      </c>
      <c r="S527" s="27" t="s">
        <v>111</v>
      </c>
      <c r="T527" s="27" t="s">
        <v>1314</v>
      </c>
      <c r="U527" s="27" t="s">
        <v>33</v>
      </c>
      <c r="V527" s="27">
        <v>2</v>
      </c>
      <c r="W527" s="27" t="s">
        <v>98</v>
      </c>
      <c r="X527" s="27" t="s">
        <v>3057</v>
      </c>
      <c r="Y527" s="27" t="s">
        <v>2740</v>
      </c>
      <c r="Z527" s="27" t="s">
        <v>101</v>
      </c>
      <c r="AA527" s="27"/>
      <c r="AB527" s="27"/>
      <c r="AC527" s="28"/>
      <c r="AD527" s="27"/>
      <c r="AE527" s="37"/>
      <c r="AF527" s="37"/>
      <c r="AG527" s="37">
        <v>46034</v>
      </c>
      <c r="AH527" s="27"/>
      <c r="AI527" s="27" t="s">
        <v>419</v>
      </c>
      <c r="AJ527" s="27" t="s">
        <v>134</v>
      </c>
      <c r="AK527" s="27" t="s">
        <v>122</v>
      </c>
      <c r="AL527" s="27" t="s">
        <v>122</v>
      </c>
      <c r="AM527" s="27" t="s">
        <v>108</v>
      </c>
      <c r="AN527" s="37">
        <f>MIN(casesCPPM[[#This Row],[Manufacture Date]:[Installation Date]])</f>
        <v>46034</v>
      </c>
      <c r="AO527" s="27">
        <f>IF(AND((casesCPPM[[#This Row],[Created On]]-casesCPPM[[#This Row],[Oldest Date]])&gt;90,casesCPPM[[#This Row],[Oldest Date]]&lt;&gt;""),0,casesCPPM[[#This Row],[Quantity]])</f>
        <v>2</v>
      </c>
      <c r="AP527" s="27" t="str">
        <f>IF(casesCPPM[[#This Row],[Brand]]="","",IF(casesCPPM[[#This Row],[Brand]]&lt;&gt;"Falcon",casesCPPM[[#This Row],[Brand]],IF(casesCPPM[[#This Row],[Category]]&lt;&gt;"Dctl",casesCPPM[[#This Row],[Brand]]&amp;" - "&amp;casesCPPM[[#This Row],[Category]],casesCPPM[[#This Row],[Brand]]&amp;" - Closer")))</f>
        <v>Zero</v>
      </c>
      <c r="AQ52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2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 Issue</v>
      </c>
      <c r="AS52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Assembly Issue</v>
      </c>
      <c r="AT527" s="27" t="str">
        <f>TEXT(casesCPPM[[#This Row],[Created On]],"yyyy / mm")</f>
        <v>2026 / 02</v>
      </c>
      <c r="AU527" s="27" t="str">
        <f>casesCPPM[[#This Row],[Interaction Type]]</f>
        <v>Return / Replace / Scrap</v>
      </c>
      <c r="AV52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7" s="27" t="str" cm="1">
        <f t="array" ref="AW527">IF(NOT(ISERROR(FIND("Reader",casesCPPM[[#This Row],[Series4]]))),"Reader",IF(SUMPRODUCT(--ISNUMBER(SEARCH({"card","credential","ibutton"},casesCPPM[[#This Row],[Series4]])))&gt;0,"Card","Unknown"))</f>
        <v>Unknown</v>
      </c>
    </row>
    <row r="528" spans="1:49" hidden="1" x14ac:dyDescent="0.25">
      <c r="A528" s="26">
        <v>46078.375532407401</v>
      </c>
      <c r="B528" s="27" t="s">
        <v>6298</v>
      </c>
      <c r="C528" s="27" t="s">
        <v>87</v>
      </c>
      <c r="D528" s="27" t="s">
        <v>88</v>
      </c>
      <c r="E528" s="27" t="s">
        <v>89</v>
      </c>
      <c r="F528" s="27"/>
      <c r="G528" s="27" t="s">
        <v>90</v>
      </c>
      <c r="H528" s="27" t="s">
        <v>23</v>
      </c>
      <c r="I528" s="27" t="s">
        <v>91</v>
      </c>
      <c r="J528" s="27" t="s">
        <v>92</v>
      </c>
      <c r="K528" s="27" t="s">
        <v>33</v>
      </c>
      <c r="L528" s="27" t="s">
        <v>6299</v>
      </c>
      <c r="M528" s="27" t="s">
        <v>4740</v>
      </c>
      <c r="N528" s="28" t="s">
        <v>6300</v>
      </c>
      <c r="O528" s="27" t="s">
        <v>6301</v>
      </c>
      <c r="P528" s="27" t="s">
        <v>6302</v>
      </c>
      <c r="Q528" s="28"/>
      <c r="R528" s="27" t="s">
        <v>23</v>
      </c>
      <c r="S528" s="27" t="s">
        <v>91</v>
      </c>
      <c r="T528" s="27" t="s">
        <v>92</v>
      </c>
      <c r="U528" s="27" t="s">
        <v>33</v>
      </c>
      <c r="V528" s="27">
        <v>4</v>
      </c>
      <c r="W528" s="27" t="s">
        <v>266</v>
      </c>
      <c r="X528" s="27" t="s">
        <v>629</v>
      </c>
      <c r="Y528" s="27" t="s">
        <v>630</v>
      </c>
      <c r="Z528" s="27" t="s">
        <v>101</v>
      </c>
      <c r="AA528" s="27"/>
      <c r="AB528" s="27"/>
      <c r="AC528" s="28" t="s">
        <v>103</v>
      </c>
      <c r="AD528" s="27"/>
      <c r="AE528" s="37"/>
      <c r="AF528" s="37">
        <v>45475.833333333299</v>
      </c>
      <c r="AG528" s="37"/>
      <c r="AH528" s="27"/>
      <c r="AI528" s="27" t="s">
        <v>178</v>
      </c>
      <c r="AJ528" s="27" t="s">
        <v>134</v>
      </c>
      <c r="AK528" s="27" t="s">
        <v>1975</v>
      </c>
      <c r="AL528" s="27" t="s">
        <v>792</v>
      </c>
      <c r="AM528" s="27" t="s">
        <v>108</v>
      </c>
      <c r="AN528" s="37">
        <f>MIN(casesCPPM[[#This Row],[Manufacture Date]:[Installation Date]])</f>
        <v>45475.833333333299</v>
      </c>
      <c r="AO528" s="27">
        <f>IF(AND((casesCPPM[[#This Row],[Created On]]-casesCPPM[[#This Row],[Oldest Date]])&gt;90,casesCPPM[[#This Row],[Oldest Date]]&lt;&gt;""),0,casesCPPM[[#This Row],[Quantity]])</f>
        <v>0</v>
      </c>
      <c r="AP528" s="27" t="str">
        <f>IF(casesCPPM[[#This Row],[Brand]]="","",IF(casesCPPM[[#This Row],[Brand]]&lt;&gt;"Falcon",casesCPPM[[#This Row],[Brand]],IF(casesCPPM[[#This Row],[Category]]&lt;&gt;"Dctl",casesCPPM[[#This Row],[Brand]]&amp;" - "&amp;casesCPPM[[#This Row],[Category]],casesCPPM[[#This Row],[Brand]]&amp;" - Closer")))</f>
        <v>Von Duprin</v>
      </c>
      <c r="AQ52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2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52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Motor Not Pulling / Releasing</v>
      </c>
      <c r="AT528" s="27" t="str">
        <f>TEXT(casesCPPM[[#This Row],[Created On]],"yyyy / mm")</f>
        <v>2026 / 02</v>
      </c>
      <c r="AU528" s="27" t="str">
        <f>casesCPPM[[#This Row],[Interaction Type]]</f>
        <v>Return / Replace / Scrap</v>
      </c>
      <c r="AV52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8" s="27" t="str" cm="1">
        <f t="array" ref="AW528">IF(NOT(ISERROR(FIND("Reader",casesCPPM[[#This Row],[Series4]]))),"Reader",IF(SUMPRODUCT(--ISNUMBER(SEARCH({"card","credential","ibutton"},casesCPPM[[#This Row],[Series4]])))&gt;0,"Card","Unknown"))</f>
        <v>Unknown</v>
      </c>
    </row>
    <row r="529" spans="1:49" hidden="1" x14ac:dyDescent="0.25">
      <c r="A529" s="26">
        <v>46078.388749999998</v>
      </c>
      <c r="B529" s="27" t="s">
        <v>6303</v>
      </c>
      <c r="C529" s="27" t="s">
        <v>87</v>
      </c>
      <c r="D529" s="27" t="s">
        <v>88</v>
      </c>
      <c r="E529" s="27" t="s">
        <v>89</v>
      </c>
      <c r="F529" s="27"/>
      <c r="G529" s="27" t="s">
        <v>90</v>
      </c>
      <c r="H529" s="27" t="s">
        <v>23</v>
      </c>
      <c r="I529" s="27" t="s">
        <v>91</v>
      </c>
      <c r="J529" s="27" t="s">
        <v>92</v>
      </c>
      <c r="K529" s="27" t="s">
        <v>33</v>
      </c>
      <c r="L529" s="27" t="s">
        <v>6304</v>
      </c>
      <c r="M529" s="27" t="s">
        <v>4740</v>
      </c>
      <c r="N529" s="28" t="s">
        <v>6305</v>
      </c>
      <c r="O529" s="27" t="s">
        <v>6306</v>
      </c>
      <c r="P529" s="27" t="s">
        <v>6307</v>
      </c>
      <c r="Q529" s="28"/>
      <c r="R529" s="27" t="s">
        <v>23</v>
      </c>
      <c r="S529" s="27" t="s">
        <v>91</v>
      </c>
      <c r="T529" s="27" t="s">
        <v>92</v>
      </c>
      <c r="U529" s="27" t="s">
        <v>33</v>
      </c>
      <c r="V529" s="27">
        <v>3</v>
      </c>
      <c r="W529" s="27" t="s">
        <v>266</v>
      </c>
      <c r="X529" s="27" t="s">
        <v>629</v>
      </c>
      <c r="Y529" s="27"/>
      <c r="Z529" s="27" t="s">
        <v>101</v>
      </c>
      <c r="AA529" s="27"/>
      <c r="AB529" s="27" t="s">
        <v>6308</v>
      </c>
      <c r="AC529" s="28" t="s">
        <v>103</v>
      </c>
      <c r="AD529" s="27"/>
      <c r="AE529" s="37"/>
      <c r="AF529" s="37">
        <v>46063</v>
      </c>
      <c r="AG529" s="37"/>
      <c r="AH529" s="27"/>
      <c r="AI529" s="27" t="s">
        <v>178</v>
      </c>
      <c r="AJ529" s="27" t="s">
        <v>134</v>
      </c>
      <c r="AK529" s="27" t="s">
        <v>1975</v>
      </c>
      <c r="AL529" s="27" t="s">
        <v>792</v>
      </c>
      <c r="AM529" s="27" t="s">
        <v>108</v>
      </c>
      <c r="AN529" s="37">
        <f>MIN(casesCPPM[[#This Row],[Manufacture Date]:[Installation Date]])</f>
        <v>46063</v>
      </c>
      <c r="AO529" s="27">
        <f>IF(AND((casesCPPM[[#This Row],[Created On]]-casesCPPM[[#This Row],[Oldest Date]])&gt;90,casesCPPM[[#This Row],[Oldest Date]]&lt;&gt;""),0,casesCPPM[[#This Row],[Quantity]])</f>
        <v>3</v>
      </c>
      <c r="AP529" s="27" t="str">
        <f>IF(casesCPPM[[#This Row],[Brand]]="","",IF(casesCPPM[[#This Row],[Brand]]&lt;&gt;"Falcon",casesCPPM[[#This Row],[Brand]],IF(casesCPPM[[#This Row],[Category]]&lt;&gt;"Dctl",casesCPPM[[#This Row],[Brand]]&amp;" - "&amp;casesCPPM[[#This Row],[Category]],casesCPPM[[#This Row],[Brand]]&amp;" - Closer")))</f>
        <v>Von Duprin</v>
      </c>
      <c r="AQ52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2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52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29" s="27" t="str">
        <f>TEXT(casesCPPM[[#This Row],[Created On]],"yyyy / mm")</f>
        <v>2026 / 02</v>
      </c>
      <c r="AU529" s="27" t="str">
        <f>casesCPPM[[#This Row],[Interaction Type]]</f>
        <v>Return / Replace / Scrap</v>
      </c>
      <c r="AV52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9" s="27" t="str" cm="1">
        <f t="array" ref="AW529">IF(NOT(ISERROR(FIND("Reader",casesCPPM[[#This Row],[Series4]]))),"Reader",IF(SUMPRODUCT(--ISNUMBER(SEARCH({"card","credential","ibutton"},casesCPPM[[#This Row],[Series4]])))&gt;0,"Card","Unknown"))</f>
        <v>Unknown</v>
      </c>
    </row>
    <row r="530" spans="1:49" hidden="1" x14ac:dyDescent="0.25">
      <c r="A530" s="26">
        <v>46079.467696759297</v>
      </c>
      <c r="B530" s="27" t="s">
        <v>6316</v>
      </c>
      <c r="C530" s="27" t="s">
        <v>87</v>
      </c>
      <c r="D530" s="27" t="s">
        <v>88</v>
      </c>
      <c r="E530" s="27" t="s">
        <v>110</v>
      </c>
      <c r="F530" s="27"/>
      <c r="G530" s="27"/>
      <c r="H530" s="27" t="s">
        <v>23</v>
      </c>
      <c r="I530" s="27" t="s">
        <v>91</v>
      </c>
      <c r="J530" s="27" t="s">
        <v>1623</v>
      </c>
      <c r="K530" s="27" t="s">
        <v>33</v>
      </c>
      <c r="L530" s="27" t="s">
        <v>6317</v>
      </c>
      <c r="M530" s="27" t="s">
        <v>1965</v>
      </c>
      <c r="N530" s="28" t="s">
        <v>6318</v>
      </c>
      <c r="O530" s="27" t="s">
        <v>6319</v>
      </c>
      <c r="P530" s="27" t="s">
        <v>6320</v>
      </c>
      <c r="Q530" s="28"/>
      <c r="R530" s="27" t="s">
        <v>23</v>
      </c>
      <c r="S530" s="27" t="s">
        <v>91</v>
      </c>
      <c r="T530" s="27" t="s">
        <v>1623</v>
      </c>
      <c r="U530" s="27" t="s">
        <v>33</v>
      </c>
      <c r="V530" s="27">
        <v>1</v>
      </c>
      <c r="W530" s="27" t="s">
        <v>155</v>
      </c>
      <c r="X530" s="27" t="s">
        <v>587</v>
      </c>
      <c r="Y530" s="27"/>
      <c r="Z530" s="27" t="s">
        <v>101</v>
      </c>
      <c r="AA530" s="27"/>
      <c r="AB530" s="27" t="s">
        <v>6321</v>
      </c>
      <c r="AC530" s="28"/>
      <c r="AD530" s="27"/>
      <c r="AE530" s="37"/>
      <c r="AF530" s="37">
        <v>45879.833333333299</v>
      </c>
      <c r="AG530" s="37"/>
      <c r="AH530" s="27"/>
      <c r="AI530" s="27" t="s">
        <v>178</v>
      </c>
      <c r="AJ530" s="27" t="s">
        <v>134</v>
      </c>
      <c r="AK530" s="27" t="s">
        <v>3235</v>
      </c>
      <c r="AL530" s="27" t="s">
        <v>3235</v>
      </c>
      <c r="AM530" s="27" t="s">
        <v>159</v>
      </c>
      <c r="AN530" s="37">
        <f>MIN(casesCPPM[[#This Row],[Manufacture Date]:[Installation Date]])</f>
        <v>45879.833333333299</v>
      </c>
      <c r="AO530" s="27">
        <f>IF(AND((casesCPPM[[#This Row],[Created On]]-casesCPPM[[#This Row],[Oldest Date]])&gt;90,casesCPPM[[#This Row],[Oldest Date]]&lt;&gt;""),0,casesCPPM[[#This Row],[Quantity]])</f>
        <v>0</v>
      </c>
      <c r="AP530" s="27" t="str">
        <f>IF(casesCPPM[[#This Row],[Brand]]="","",IF(casesCPPM[[#This Row],[Brand]]&lt;&gt;"Falcon",casesCPPM[[#This Row],[Brand]],IF(casesCPPM[[#This Row],[Category]]&lt;&gt;"Dctl",casesCPPM[[#This Row],[Brand]]&amp;" - "&amp;casesCPPM[[#This Row],[Category]],casesCPPM[[#This Row],[Brand]]&amp;" - Closer")))</f>
        <v>Von Duprin</v>
      </c>
      <c r="AQ53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3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53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0" s="27" t="str">
        <f>TEXT(casesCPPM[[#This Row],[Created On]],"yyyy / mm")</f>
        <v>2026 / 02</v>
      </c>
      <c r="AU530" s="27" t="str">
        <f>casesCPPM[[#This Row],[Interaction Type]]</f>
        <v>Return / Replace / Scrap</v>
      </c>
      <c r="AV53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0" s="27" t="str" cm="1">
        <f t="array" ref="AW530">IF(NOT(ISERROR(FIND("Reader",casesCPPM[[#This Row],[Series4]]))),"Reader",IF(SUMPRODUCT(--ISNUMBER(SEARCH({"card","credential","ibutton"},casesCPPM[[#This Row],[Series4]])))&gt;0,"Card","Unknown"))</f>
        <v>Unknown</v>
      </c>
    </row>
    <row r="531" spans="1:49" hidden="1" x14ac:dyDescent="0.25">
      <c r="A531" s="26">
        <v>46079.621631944399</v>
      </c>
      <c r="B531" s="27" t="s">
        <v>6328</v>
      </c>
      <c r="C531" s="27" t="s">
        <v>87</v>
      </c>
      <c r="D531" s="27" t="s">
        <v>88</v>
      </c>
      <c r="E531" s="27" t="s">
        <v>110</v>
      </c>
      <c r="F531" s="27"/>
      <c r="G531" s="27"/>
      <c r="H531" s="27" t="s">
        <v>23</v>
      </c>
      <c r="I531" s="27" t="s">
        <v>91</v>
      </c>
      <c r="J531" s="27" t="s">
        <v>251</v>
      </c>
      <c r="K531" s="27" t="s">
        <v>33</v>
      </c>
      <c r="L531" s="27" t="s">
        <v>6329</v>
      </c>
      <c r="M531" s="27" t="s">
        <v>1965</v>
      </c>
      <c r="N531" s="28" t="s">
        <v>3256</v>
      </c>
      <c r="O531" s="27" t="s">
        <v>3257</v>
      </c>
      <c r="P531" s="27"/>
      <c r="Q531" s="28"/>
      <c r="R531" s="27" t="s">
        <v>23</v>
      </c>
      <c r="S531" s="27" t="s">
        <v>91</v>
      </c>
      <c r="T531" s="27" t="s">
        <v>251</v>
      </c>
      <c r="U531" s="27" t="s">
        <v>33</v>
      </c>
      <c r="V531" s="27">
        <v>1</v>
      </c>
      <c r="W531" s="27" t="s">
        <v>119</v>
      </c>
      <c r="X531" s="27" t="s">
        <v>120</v>
      </c>
      <c r="Y531" s="27"/>
      <c r="Z531" s="27" t="s">
        <v>101</v>
      </c>
      <c r="AA531" s="27"/>
      <c r="AB531" s="27" t="s">
        <v>6330</v>
      </c>
      <c r="AC531" s="28"/>
      <c r="AD531" s="27"/>
      <c r="AE531" s="37"/>
      <c r="AF531" s="37">
        <v>45866.833333333299</v>
      </c>
      <c r="AG531" s="37"/>
      <c r="AH531" s="27"/>
      <c r="AI531" s="27" t="s">
        <v>178</v>
      </c>
      <c r="AJ531" s="27" t="s">
        <v>105</v>
      </c>
      <c r="AK531" s="27" t="s">
        <v>3235</v>
      </c>
      <c r="AL531" s="27" t="s">
        <v>3235</v>
      </c>
      <c r="AM531" s="27" t="s">
        <v>159</v>
      </c>
      <c r="AN531" s="37">
        <f>MIN(casesCPPM[[#This Row],[Manufacture Date]:[Installation Date]])</f>
        <v>45866.833333333299</v>
      </c>
      <c r="AO531" s="27">
        <f>IF(AND((casesCPPM[[#This Row],[Created On]]-casesCPPM[[#This Row],[Oldest Date]])&gt;90,casesCPPM[[#This Row],[Oldest Date]]&lt;&gt;""),0,casesCPPM[[#This Row],[Quantity]])</f>
        <v>0</v>
      </c>
      <c r="AP531" s="27" t="str">
        <f>IF(casesCPPM[[#This Row],[Brand]]="","",IF(casesCPPM[[#This Row],[Brand]]&lt;&gt;"Falcon",casesCPPM[[#This Row],[Brand]],IF(casesCPPM[[#This Row],[Category]]&lt;&gt;"Dctl",casesCPPM[[#This Row],[Brand]]&amp;" - "&amp;casesCPPM[[#This Row],[Category]],casesCPPM[[#This Row],[Brand]]&amp;" - Closer")))</f>
        <v>Von Duprin</v>
      </c>
      <c r="AQ53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53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53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1" s="27" t="str">
        <f>TEXT(casesCPPM[[#This Row],[Created On]],"yyyy / mm")</f>
        <v>2026 / 02</v>
      </c>
      <c r="AU531" s="27" t="str">
        <f>casesCPPM[[#This Row],[Interaction Type]]</f>
        <v>Return / Replace / Scrap</v>
      </c>
      <c r="AV53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1" s="27" t="str" cm="1">
        <f t="array" ref="AW531">IF(NOT(ISERROR(FIND("Reader",casesCPPM[[#This Row],[Series4]]))),"Reader",IF(SUMPRODUCT(--ISNUMBER(SEARCH({"card","credential","ibutton"},casesCPPM[[#This Row],[Series4]])))&gt;0,"Card","Unknown"))</f>
        <v>Unknown</v>
      </c>
    </row>
    <row r="532" spans="1:49" hidden="1" x14ac:dyDescent="0.25">
      <c r="A532" s="26">
        <v>46080.487245370401</v>
      </c>
      <c r="B532" s="27" t="s">
        <v>6337</v>
      </c>
      <c r="C532" s="27" t="s">
        <v>87</v>
      </c>
      <c r="D532" s="27" t="s">
        <v>88</v>
      </c>
      <c r="E532" s="27" t="s">
        <v>89</v>
      </c>
      <c r="F532" s="27"/>
      <c r="G532" s="27" t="s">
        <v>168</v>
      </c>
      <c r="H532" s="27" t="s">
        <v>14</v>
      </c>
      <c r="I532" s="27" t="s">
        <v>182</v>
      </c>
      <c r="J532" s="27" t="s">
        <v>183</v>
      </c>
      <c r="K532" s="27" t="s">
        <v>34</v>
      </c>
      <c r="L532" s="27" t="s">
        <v>6338</v>
      </c>
      <c r="M532" s="27" t="s">
        <v>6339</v>
      </c>
      <c r="N532" s="28" t="s">
        <v>6340</v>
      </c>
      <c r="O532" s="27" t="s">
        <v>6341</v>
      </c>
      <c r="P532" s="27"/>
      <c r="Q532" s="28"/>
      <c r="R532" s="27" t="s">
        <v>14</v>
      </c>
      <c r="S532" s="27" t="s">
        <v>182</v>
      </c>
      <c r="T532" s="27" t="s">
        <v>183</v>
      </c>
      <c r="U532" s="27" t="s">
        <v>34</v>
      </c>
      <c r="V532" s="27">
        <v>1</v>
      </c>
      <c r="W532" s="27" t="s">
        <v>958</v>
      </c>
      <c r="X532" s="27" t="s">
        <v>6342</v>
      </c>
      <c r="Y532" s="27"/>
      <c r="Z532" s="27" t="s">
        <v>101</v>
      </c>
      <c r="AA532" s="27"/>
      <c r="AB532" s="27" t="s">
        <v>6343</v>
      </c>
      <c r="AC532" s="28" t="s">
        <v>190</v>
      </c>
      <c r="AD532" s="27"/>
      <c r="AE532" s="37"/>
      <c r="AF532" s="37">
        <v>45677.083333333299</v>
      </c>
      <c r="AG532" s="37"/>
      <c r="AH532" s="27"/>
      <c r="AI532" s="27" t="s">
        <v>419</v>
      </c>
      <c r="AJ532" s="27" t="s">
        <v>134</v>
      </c>
      <c r="AK532" s="27" t="s">
        <v>363</v>
      </c>
      <c r="AL532" s="27" t="s">
        <v>192</v>
      </c>
      <c r="AM532" s="27" t="s">
        <v>108</v>
      </c>
      <c r="AN532" s="37">
        <f>MIN(casesCPPM[[#This Row],[Manufacture Date]:[Installation Date]])</f>
        <v>45677.083333333299</v>
      </c>
      <c r="AO532" s="27">
        <f>IF(AND((casesCPPM[[#This Row],[Created On]]-casesCPPM[[#This Row],[Oldest Date]])&gt;90,casesCPPM[[#This Row],[Oldest Date]]&lt;&gt;""),0,casesCPPM[[#This Row],[Quantity]])</f>
        <v>0</v>
      </c>
      <c r="AP532" s="27" t="str">
        <f>IF(casesCPPM[[#This Row],[Brand]]="","",IF(casesCPPM[[#This Row],[Brand]]&lt;&gt;"Falcon",casesCPPM[[#This Row],[Brand]],IF(casesCPPM[[#This Row],[Category]]&lt;&gt;"Dctl",casesCPPM[[#This Row],[Brand]]&amp;" - "&amp;casesCPPM[[#This Row],[Category]],casesCPPM[[#This Row],[Brand]]&amp;" - Closer")))</f>
        <v>Lcn</v>
      </c>
      <c r="AQ53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53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Cracked Cylinder</v>
      </c>
      <c r="AS53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2" s="27" t="str">
        <f>TEXT(casesCPPM[[#This Row],[Created On]],"yyyy / mm")</f>
        <v>2026 / 02</v>
      </c>
      <c r="AU532" s="27" t="str">
        <f>casesCPPM[[#This Row],[Interaction Type]]</f>
        <v>Return / Replace / Scrap</v>
      </c>
      <c r="AV53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2" s="27" t="str" cm="1">
        <f t="array" ref="AW532">IF(NOT(ISERROR(FIND("Reader",casesCPPM[[#This Row],[Series4]]))),"Reader",IF(SUMPRODUCT(--ISNUMBER(SEARCH({"card","credential","ibutton"},casesCPPM[[#This Row],[Series4]])))&gt;0,"Card","Unknown"))</f>
        <v>Unknown</v>
      </c>
    </row>
    <row r="533" spans="1:49" hidden="1" x14ac:dyDescent="0.25">
      <c r="A533" s="26">
        <v>46080.593101851897</v>
      </c>
      <c r="B533" s="27" t="s">
        <v>6344</v>
      </c>
      <c r="C533" s="27" t="s">
        <v>87</v>
      </c>
      <c r="D533" s="27" t="s">
        <v>88</v>
      </c>
      <c r="E533" s="27" t="s">
        <v>89</v>
      </c>
      <c r="F533" s="27"/>
      <c r="G533" s="27" t="s">
        <v>168</v>
      </c>
      <c r="H533" s="27" t="s">
        <v>18</v>
      </c>
      <c r="I533" s="27" t="s">
        <v>460</v>
      </c>
      <c r="J533" s="27" t="s">
        <v>490</v>
      </c>
      <c r="K533" s="27" t="s">
        <v>32</v>
      </c>
      <c r="L533" s="27" t="s">
        <v>6345</v>
      </c>
      <c r="M533" s="27" t="s">
        <v>6346</v>
      </c>
      <c r="N533" s="28" t="s">
        <v>6347</v>
      </c>
      <c r="O533" s="27"/>
      <c r="P533" s="27"/>
      <c r="Q533" s="28"/>
      <c r="R533" s="27" t="s">
        <v>18</v>
      </c>
      <c r="S533" s="27" t="s">
        <v>460</v>
      </c>
      <c r="T533" s="27" t="s">
        <v>490</v>
      </c>
      <c r="U533" s="27" t="s">
        <v>32</v>
      </c>
      <c r="V533" s="27">
        <v>1</v>
      </c>
      <c r="W533" s="27" t="s">
        <v>266</v>
      </c>
      <c r="X533" s="27" t="s">
        <v>6348</v>
      </c>
      <c r="Y533" s="27" t="s">
        <v>740</v>
      </c>
      <c r="Z533" s="27" t="s">
        <v>101</v>
      </c>
      <c r="AA533" s="27"/>
      <c r="AB533" s="27"/>
      <c r="AC533" s="28" t="s">
        <v>848</v>
      </c>
      <c r="AD533" s="27"/>
      <c r="AE533" s="37"/>
      <c r="AF533" s="37">
        <v>45652.083333333299</v>
      </c>
      <c r="AG533" s="37"/>
      <c r="AH533" s="27"/>
      <c r="AI533" s="27" t="s">
        <v>104</v>
      </c>
      <c r="AJ533" s="27" t="s">
        <v>134</v>
      </c>
      <c r="AK533" s="27" t="s">
        <v>688</v>
      </c>
      <c r="AL533" s="27" t="s">
        <v>688</v>
      </c>
      <c r="AM533" s="27" t="s">
        <v>108</v>
      </c>
      <c r="AN533" s="37">
        <f>MIN(casesCPPM[[#This Row],[Manufacture Date]:[Installation Date]])</f>
        <v>45652.083333333299</v>
      </c>
      <c r="AO533" s="27">
        <f>IF(AND((casesCPPM[[#This Row],[Created On]]-casesCPPM[[#This Row],[Oldest Date]])&gt;90,casesCPPM[[#This Row],[Oldest Date]]&lt;&gt;""),0,casesCPPM[[#This Row],[Quantity]])</f>
        <v>0</v>
      </c>
      <c r="AP533" s="27" t="str">
        <f>IF(casesCPPM[[#This Row],[Brand]]="","",IF(casesCPPM[[#This Row],[Brand]]&lt;&gt;"Falcon",casesCPPM[[#This Row],[Brand]],IF(casesCPPM[[#This Row],[Category]]&lt;&gt;"Dctl",casesCPPM[[#This Row],[Brand]]&amp;" - "&amp;casesCPPM[[#This Row],[Category]],casesCPPM[[#This Row],[Brand]]&amp;" - Closer")))</f>
        <v>Schlage Electronic Locks</v>
      </c>
      <c r="AQ53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3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Keypad Failing</v>
      </c>
      <c r="AS53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Damaged</v>
      </c>
      <c r="AT533" s="27" t="str">
        <f>TEXT(casesCPPM[[#This Row],[Created On]],"yyyy / mm")</f>
        <v>2026 / 02</v>
      </c>
      <c r="AU533" s="27" t="str">
        <f>casesCPPM[[#This Row],[Interaction Type]]</f>
        <v>Return / Replace / Scrap</v>
      </c>
      <c r="AV53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3" s="27" t="str" cm="1">
        <f t="array" ref="AW533">IF(NOT(ISERROR(FIND("Reader",casesCPPM[[#This Row],[Series4]]))),"Reader",IF(SUMPRODUCT(--ISNUMBER(SEARCH({"card","credential","ibutton"},casesCPPM[[#This Row],[Series4]])))&gt;0,"Card","Unknown"))</f>
        <v>Unknown</v>
      </c>
    </row>
    <row r="534" spans="1:49" hidden="1" x14ac:dyDescent="0.25">
      <c r="A534" s="26">
        <v>46076.276701388902</v>
      </c>
      <c r="B534" s="27" t="s">
        <v>6354</v>
      </c>
      <c r="C534" s="27" t="s">
        <v>87</v>
      </c>
      <c r="D534" s="27" t="s">
        <v>88</v>
      </c>
      <c r="E534" s="27" t="s">
        <v>285</v>
      </c>
      <c r="F534" s="27"/>
      <c r="G534" s="27" t="s">
        <v>90</v>
      </c>
      <c r="H534" s="27" t="s">
        <v>14</v>
      </c>
      <c r="I534" s="27" t="s">
        <v>182</v>
      </c>
      <c r="J534" s="27" t="s">
        <v>5735</v>
      </c>
      <c r="K534" s="27" t="s">
        <v>34</v>
      </c>
      <c r="L534" s="27" t="s">
        <v>6355</v>
      </c>
      <c r="M534" s="27" t="s">
        <v>872</v>
      </c>
      <c r="N534" s="28" t="s">
        <v>6356</v>
      </c>
      <c r="O534" s="27" t="s">
        <v>6357</v>
      </c>
      <c r="P534" s="27" t="s">
        <v>6356</v>
      </c>
      <c r="Q534" s="28">
        <v>7</v>
      </c>
      <c r="R534" s="27" t="s">
        <v>14</v>
      </c>
      <c r="S534" s="27" t="s">
        <v>182</v>
      </c>
      <c r="T534" s="27" t="s">
        <v>5735</v>
      </c>
      <c r="U534" s="27" t="s">
        <v>34</v>
      </c>
      <c r="V534" s="27">
        <v>1</v>
      </c>
      <c r="W534" s="27" t="s">
        <v>294</v>
      </c>
      <c r="X534" s="27" t="s">
        <v>295</v>
      </c>
      <c r="Y534" s="27"/>
      <c r="Z534" s="27" t="s">
        <v>296</v>
      </c>
      <c r="AA534" s="27"/>
      <c r="AB534" s="27" t="s">
        <v>6358</v>
      </c>
      <c r="AC534" s="28" t="s">
        <v>761</v>
      </c>
      <c r="AD534" s="27"/>
      <c r="AE534" s="37"/>
      <c r="AF534" s="37">
        <v>46049.791666666701</v>
      </c>
      <c r="AG534" s="37"/>
      <c r="AH534" s="27"/>
      <c r="AI534" s="27" t="s">
        <v>104</v>
      </c>
      <c r="AJ534" s="27" t="s">
        <v>105</v>
      </c>
      <c r="AK534" s="27" t="s">
        <v>107</v>
      </c>
      <c r="AL534" s="27" t="s">
        <v>192</v>
      </c>
      <c r="AM534" s="27" t="s">
        <v>108</v>
      </c>
      <c r="AN534" s="37">
        <f>MIN(casesCPPM[[#This Row],[Manufacture Date]:[Installation Date]])</f>
        <v>46049.791666666701</v>
      </c>
      <c r="AO534" s="27">
        <f>IF(AND((casesCPPM[[#This Row],[Created On]]-casesCPPM[[#This Row],[Oldest Date]])&gt;90,casesCPPM[[#This Row],[Oldest Date]]&lt;&gt;""),0,casesCPPM[[#This Row],[Quantity]])</f>
        <v>1</v>
      </c>
      <c r="AP534" s="27" t="str">
        <f>IF(casesCPPM[[#This Row],[Brand]]="","",IF(casesCPPM[[#This Row],[Brand]]&lt;&gt;"Falcon",casesCPPM[[#This Row],[Brand]],IF(casesCPPM[[#This Row],[Category]]&lt;&gt;"Dctl",casesCPPM[[#This Row],[Brand]]&amp;" - "&amp;casesCPPM[[#This Row],[Category]],casesCPPM[[#This Row],[Brand]]&amp;" - Closer")))</f>
        <v>Lcn</v>
      </c>
      <c r="AQ53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53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53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4" s="27" t="str">
        <f>TEXT(casesCPPM[[#This Row],[Created On]],"yyyy / mm")</f>
        <v>2026 / 02</v>
      </c>
      <c r="AU534" s="27" t="str">
        <f>casesCPPM[[#This Row],[Interaction Type]]</f>
        <v>Return / Replace / Scrap</v>
      </c>
      <c r="AV53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4" s="27" t="str" cm="1">
        <f t="array" ref="AW534">IF(NOT(ISERROR(FIND("Reader",casesCPPM[[#This Row],[Series4]]))),"Reader",IF(SUMPRODUCT(--ISNUMBER(SEARCH({"card","credential","ibutton"},casesCPPM[[#This Row],[Series4]])))&gt;0,"Card","Unknown"))</f>
        <v>Unknown</v>
      </c>
    </row>
    <row r="535" spans="1:49" hidden="1" x14ac:dyDescent="0.25">
      <c r="A535" s="26">
        <v>46076.646423611099</v>
      </c>
      <c r="B535" s="27" t="s">
        <v>6372</v>
      </c>
      <c r="C535" s="27" t="s">
        <v>87</v>
      </c>
      <c r="D535" s="27" t="s">
        <v>88</v>
      </c>
      <c r="E535" s="27" t="s">
        <v>285</v>
      </c>
      <c r="F535" s="27"/>
      <c r="G535" s="27" t="s">
        <v>90</v>
      </c>
      <c r="H535" s="27" t="s">
        <v>12</v>
      </c>
      <c r="I535" s="27" t="s">
        <v>111</v>
      </c>
      <c r="J535" s="27" t="s">
        <v>591</v>
      </c>
      <c r="K535" s="27" t="s">
        <v>33</v>
      </c>
      <c r="L535" s="27" t="s">
        <v>6373</v>
      </c>
      <c r="M535" s="27" t="s">
        <v>360</v>
      </c>
      <c r="N535" s="28" t="s">
        <v>6374</v>
      </c>
      <c r="O535" s="27" t="s">
        <v>6375</v>
      </c>
      <c r="P535" s="27" t="s">
        <v>6376</v>
      </c>
      <c r="Q535" s="28">
        <v>2</v>
      </c>
      <c r="R535" s="27" t="s">
        <v>12</v>
      </c>
      <c r="S535" s="27" t="s">
        <v>111</v>
      </c>
      <c r="T535" s="27" t="s">
        <v>591</v>
      </c>
      <c r="U535" s="27" t="s">
        <v>33</v>
      </c>
      <c r="V535" s="27">
        <v>1</v>
      </c>
      <c r="W535" s="27" t="s">
        <v>378</v>
      </c>
      <c r="X535" s="27" t="s">
        <v>379</v>
      </c>
      <c r="Y535" s="27"/>
      <c r="Z535" s="27" t="s">
        <v>285</v>
      </c>
      <c r="AA535" s="27"/>
      <c r="AB535" s="27" t="s">
        <v>6377</v>
      </c>
      <c r="AC535" s="28"/>
      <c r="AD535" s="27"/>
      <c r="AE535" s="37"/>
      <c r="AF535" s="37">
        <v>46070.791666666701</v>
      </c>
      <c r="AG535" s="37"/>
      <c r="AH535" s="27"/>
      <c r="AI535" s="27" t="s">
        <v>104</v>
      </c>
      <c r="AJ535" s="27" t="s">
        <v>105</v>
      </c>
      <c r="AK535" s="27" t="s">
        <v>106</v>
      </c>
      <c r="AL535" s="27" t="s">
        <v>680</v>
      </c>
      <c r="AM535" s="27" t="s">
        <v>108</v>
      </c>
      <c r="AN535" s="37">
        <f>MIN(casesCPPM[[#This Row],[Manufacture Date]:[Installation Date]])</f>
        <v>46070.791666666701</v>
      </c>
      <c r="AO535" s="27">
        <f>IF(AND((casesCPPM[[#This Row],[Created On]]-casesCPPM[[#This Row],[Oldest Date]])&gt;90,casesCPPM[[#This Row],[Oldest Date]]&lt;&gt;""),0,casesCPPM[[#This Row],[Quantity]])</f>
        <v>1</v>
      </c>
      <c r="AP535" s="27" t="str">
        <f>IF(casesCPPM[[#This Row],[Brand]]="","",IF(casesCPPM[[#This Row],[Brand]]&lt;&gt;"Falcon",casesCPPM[[#This Row],[Brand]],IF(casesCPPM[[#This Row],[Category]]&lt;&gt;"Dctl",casesCPPM[[#This Row],[Brand]]&amp;" - "&amp;casesCPPM[[#This Row],[Category]],casesCPPM[[#This Row],[Brand]]&amp;" - Closer")))</f>
        <v>Ives / Gj Commercial</v>
      </c>
      <c r="AQ53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53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53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5" s="27" t="str">
        <f>TEXT(casesCPPM[[#This Row],[Created On]],"yyyy / mm")</f>
        <v>2026 / 02</v>
      </c>
      <c r="AU535" s="27" t="str">
        <f>casesCPPM[[#This Row],[Interaction Type]]</f>
        <v>Return / Replace / Scrap</v>
      </c>
      <c r="AV53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5" s="27" t="str" cm="1">
        <f t="array" ref="AW535">IF(NOT(ISERROR(FIND("Reader",casesCPPM[[#This Row],[Series4]]))),"Reader",IF(SUMPRODUCT(--ISNUMBER(SEARCH({"card","credential","ibutton"},casesCPPM[[#This Row],[Series4]])))&gt;0,"Card","Unknown"))</f>
        <v>Unknown</v>
      </c>
    </row>
    <row r="536" spans="1:49" hidden="1" x14ac:dyDescent="0.25">
      <c r="A536" s="26">
        <v>46077.468969907401</v>
      </c>
      <c r="B536" s="27" t="s">
        <v>6379</v>
      </c>
      <c r="C536" s="27" t="s">
        <v>87</v>
      </c>
      <c r="D536" s="27" t="s">
        <v>88</v>
      </c>
      <c r="E536" s="27" t="s">
        <v>89</v>
      </c>
      <c r="F536" s="27"/>
      <c r="G536" s="27" t="s">
        <v>90</v>
      </c>
      <c r="H536" s="27" t="s">
        <v>17</v>
      </c>
      <c r="I536" s="27" t="s">
        <v>148</v>
      </c>
      <c r="J536" s="27" t="s">
        <v>265</v>
      </c>
      <c r="K536" s="27" t="s">
        <v>35</v>
      </c>
      <c r="L536" s="27" t="s">
        <v>6380</v>
      </c>
      <c r="M536" s="27" t="s">
        <v>2610</v>
      </c>
      <c r="N536" s="28" t="s">
        <v>6381</v>
      </c>
      <c r="O536" s="27" t="s">
        <v>6382</v>
      </c>
      <c r="P536" s="27" t="s">
        <v>6383</v>
      </c>
      <c r="Q536" s="28">
        <v>9</v>
      </c>
      <c r="R536" s="27" t="s">
        <v>17</v>
      </c>
      <c r="S536" s="27" t="s">
        <v>148</v>
      </c>
      <c r="T536" s="27" t="s">
        <v>265</v>
      </c>
      <c r="U536" s="27" t="s">
        <v>35</v>
      </c>
      <c r="V536" s="27">
        <v>2</v>
      </c>
      <c r="W536" s="27" t="s">
        <v>98</v>
      </c>
      <c r="X536" s="27" t="s">
        <v>317</v>
      </c>
      <c r="Y536" s="27"/>
      <c r="Z536" s="27" t="s">
        <v>101</v>
      </c>
      <c r="AA536" s="27"/>
      <c r="AB536" s="27" t="s">
        <v>6384</v>
      </c>
      <c r="AC536" s="28" t="s">
        <v>503</v>
      </c>
      <c r="AD536" s="27"/>
      <c r="AE536" s="37"/>
      <c r="AF536" s="37">
        <v>46069.791666666701</v>
      </c>
      <c r="AG536" s="37"/>
      <c r="AH536" s="27"/>
      <c r="AI536" s="27" t="s">
        <v>104</v>
      </c>
      <c r="AJ536" s="27" t="s">
        <v>105</v>
      </c>
      <c r="AK536" s="27" t="s">
        <v>2334</v>
      </c>
      <c r="AL536" s="27" t="s">
        <v>408</v>
      </c>
      <c r="AM536" s="27" t="s">
        <v>108</v>
      </c>
      <c r="AN536" s="37">
        <f>MIN(casesCPPM[[#This Row],[Manufacture Date]:[Installation Date]])</f>
        <v>46069.791666666701</v>
      </c>
      <c r="AO536" s="27">
        <f>IF(AND((casesCPPM[[#This Row],[Created On]]-casesCPPM[[#This Row],[Oldest Date]])&gt;90,casesCPPM[[#This Row],[Oldest Date]]&lt;&gt;""),0,casesCPPM[[#This Row],[Quantity]])</f>
        <v>2</v>
      </c>
      <c r="AP536" s="27" t="str">
        <f>IF(casesCPPM[[#This Row],[Brand]]="","",IF(casesCPPM[[#This Row],[Brand]]&lt;&gt;"Falcon",casesCPPM[[#This Row],[Brand]],IF(casesCPPM[[#This Row],[Category]]&lt;&gt;"Dctl",casesCPPM[[#This Row],[Brand]]&amp;" - "&amp;casesCPPM[[#This Row],[Category]],casesCPPM[[#This Row],[Brand]]&amp;" - Closer")))</f>
        <v>Schlage Commercial</v>
      </c>
      <c r="AQ53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3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53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6" s="27" t="str">
        <f>TEXT(casesCPPM[[#This Row],[Created On]],"yyyy / mm")</f>
        <v>2026 / 02</v>
      </c>
      <c r="AU536" s="27" t="str">
        <f>casesCPPM[[#This Row],[Interaction Type]]</f>
        <v>Return / Replace / Scrap</v>
      </c>
      <c r="AV53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6" s="27" t="str" cm="1">
        <f t="array" ref="AW536">IF(NOT(ISERROR(FIND("Reader",casesCPPM[[#This Row],[Series4]]))),"Reader",IF(SUMPRODUCT(--ISNUMBER(SEARCH({"card","credential","ibutton"},casesCPPM[[#This Row],[Series4]])))&gt;0,"Card","Unknown"))</f>
        <v>Unknown</v>
      </c>
    </row>
    <row r="537" spans="1:49" hidden="1" x14ac:dyDescent="0.25">
      <c r="A537" s="26">
        <v>46077.557488425897</v>
      </c>
      <c r="B537" s="27" t="s">
        <v>6391</v>
      </c>
      <c r="C537" s="27" t="s">
        <v>87</v>
      </c>
      <c r="D537" s="27" t="s">
        <v>88</v>
      </c>
      <c r="E537" s="27" t="s">
        <v>89</v>
      </c>
      <c r="F537" s="27"/>
      <c r="G537" s="27" t="s">
        <v>168</v>
      </c>
      <c r="H537" s="27" t="s">
        <v>17</v>
      </c>
      <c r="I537" s="27" t="s">
        <v>148</v>
      </c>
      <c r="J537" s="27" t="s">
        <v>800</v>
      </c>
      <c r="K537" s="27" t="s">
        <v>35</v>
      </c>
      <c r="L537" s="27" t="s">
        <v>6392</v>
      </c>
      <c r="M537" s="27" t="s">
        <v>550</v>
      </c>
      <c r="N537" s="28" t="s">
        <v>6393</v>
      </c>
      <c r="O537" s="27" t="s">
        <v>6394</v>
      </c>
      <c r="P537" s="27" t="s">
        <v>6395</v>
      </c>
      <c r="Q537" s="28">
        <v>9</v>
      </c>
      <c r="R537" s="27" t="s">
        <v>17</v>
      </c>
      <c r="S537" s="27" t="s">
        <v>148</v>
      </c>
      <c r="T537" s="27" t="s">
        <v>800</v>
      </c>
      <c r="U537" s="27" t="s">
        <v>35</v>
      </c>
      <c r="V537" s="27">
        <v>1</v>
      </c>
      <c r="W537" s="27" t="s">
        <v>98</v>
      </c>
      <c r="X537" s="27" t="s">
        <v>175</v>
      </c>
      <c r="Y537" s="27"/>
      <c r="Z537" s="27" t="s">
        <v>101</v>
      </c>
      <c r="AA537" s="27"/>
      <c r="AB537" s="27" t="s">
        <v>6396</v>
      </c>
      <c r="AC537" s="28" t="s">
        <v>5365</v>
      </c>
      <c r="AD537" s="27"/>
      <c r="AE537" s="37"/>
      <c r="AF537" s="37">
        <v>45516.833333333299</v>
      </c>
      <c r="AG537" s="37"/>
      <c r="AH537" s="27"/>
      <c r="AI537" s="27" t="s">
        <v>104</v>
      </c>
      <c r="AJ537" s="27" t="s">
        <v>134</v>
      </c>
      <c r="AK537" s="27" t="s">
        <v>2334</v>
      </c>
      <c r="AL537" s="27" t="s">
        <v>2334</v>
      </c>
      <c r="AM537" s="27" t="s">
        <v>108</v>
      </c>
      <c r="AN537" s="37">
        <f>MIN(casesCPPM[[#This Row],[Manufacture Date]:[Installation Date]])</f>
        <v>45516.833333333299</v>
      </c>
      <c r="AO537" s="27">
        <f>IF(AND((casesCPPM[[#This Row],[Created On]]-casesCPPM[[#This Row],[Oldest Date]])&gt;90,casesCPPM[[#This Row],[Oldest Date]]&lt;&gt;""),0,casesCPPM[[#This Row],[Quantity]])</f>
        <v>0</v>
      </c>
      <c r="AP537" s="27" t="str">
        <f>IF(casesCPPM[[#This Row],[Brand]]="","",IF(casesCPPM[[#This Row],[Brand]]&lt;&gt;"Falcon",casesCPPM[[#This Row],[Brand]],IF(casesCPPM[[#This Row],[Category]]&lt;&gt;"Dctl",casesCPPM[[#This Row],[Brand]]&amp;" - "&amp;casesCPPM[[#This Row],[Category]],casesCPPM[[#This Row],[Brand]]&amp;" - Closer")))</f>
        <v>Schlage Commercial</v>
      </c>
      <c r="AQ53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3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53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7" s="27" t="str">
        <f>TEXT(casesCPPM[[#This Row],[Created On]],"yyyy / mm")</f>
        <v>2026 / 02</v>
      </c>
      <c r="AU537" s="27" t="str">
        <f>casesCPPM[[#This Row],[Interaction Type]]</f>
        <v>Return / Replace / Scrap</v>
      </c>
      <c r="AV53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7" s="27" t="str" cm="1">
        <f t="array" ref="AW537">IF(NOT(ISERROR(FIND("Reader",casesCPPM[[#This Row],[Series4]]))),"Reader",IF(SUMPRODUCT(--ISNUMBER(SEARCH({"card","credential","ibutton"},casesCPPM[[#This Row],[Series4]])))&gt;0,"Card","Unknown"))</f>
        <v>Unknown</v>
      </c>
    </row>
    <row r="538" spans="1:49" hidden="1" x14ac:dyDescent="0.25">
      <c r="A538" s="26">
        <v>46077.577569444402</v>
      </c>
      <c r="B538" s="27" t="s">
        <v>6404</v>
      </c>
      <c r="C538" s="27" t="s">
        <v>87</v>
      </c>
      <c r="D538" s="27" t="s">
        <v>88</v>
      </c>
      <c r="E538" s="27" t="s">
        <v>6405</v>
      </c>
      <c r="F538" s="27"/>
      <c r="G538" s="27"/>
      <c r="H538" s="27" t="s">
        <v>17</v>
      </c>
      <c r="I538" s="27" t="s">
        <v>148</v>
      </c>
      <c r="J538" s="27" t="s">
        <v>169</v>
      </c>
      <c r="K538" s="27" t="s">
        <v>35</v>
      </c>
      <c r="L538" s="27" t="s">
        <v>6406</v>
      </c>
      <c r="M538" s="27" t="s">
        <v>6407</v>
      </c>
      <c r="N538" s="28" t="s">
        <v>6408</v>
      </c>
      <c r="O538" s="27" t="s">
        <v>6409</v>
      </c>
      <c r="P538" s="27"/>
      <c r="Q538" s="28">
        <v>1</v>
      </c>
      <c r="R538" s="27" t="s">
        <v>17</v>
      </c>
      <c r="S538" s="27" t="s">
        <v>148</v>
      </c>
      <c r="T538" s="27" t="s">
        <v>169</v>
      </c>
      <c r="U538" s="27" t="s">
        <v>35</v>
      </c>
      <c r="V538" s="27">
        <v>1</v>
      </c>
      <c r="W538" s="27" t="s">
        <v>6410</v>
      </c>
      <c r="X538" s="27" t="s">
        <v>6411</v>
      </c>
      <c r="Y538" s="27"/>
      <c r="Z538" s="27" t="s">
        <v>285</v>
      </c>
      <c r="AA538" s="27"/>
      <c r="AB538" s="27" t="s">
        <v>6412</v>
      </c>
      <c r="AC538" s="28" t="s">
        <v>554</v>
      </c>
      <c r="AD538" s="27"/>
      <c r="AE538" s="37"/>
      <c r="AF538" s="37">
        <v>46111.833333333299</v>
      </c>
      <c r="AG538" s="37"/>
      <c r="AH538" s="27"/>
      <c r="AI538" s="27" t="s">
        <v>104</v>
      </c>
      <c r="AJ538" s="27" t="s">
        <v>134</v>
      </c>
      <c r="AK538" s="27" t="s">
        <v>107</v>
      </c>
      <c r="AL538" s="27" t="s">
        <v>578</v>
      </c>
      <c r="AM538" s="27" t="s">
        <v>108</v>
      </c>
      <c r="AN538" s="37">
        <f>MIN(casesCPPM[[#This Row],[Manufacture Date]:[Installation Date]])</f>
        <v>46111.833333333299</v>
      </c>
      <c r="AO538" s="27">
        <f>IF(AND((casesCPPM[[#This Row],[Created On]]-casesCPPM[[#This Row],[Oldest Date]])&gt;90,casesCPPM[[#This Row],[Oldest Date]]&lt;&gt;""),0,casesCPPM[[#This Row],[Quantity]])</f>
        <v>1</v>
      </c>
      <c r="AP538" s="27" t="str">
        <f>IF(casesCPPM[[#This Row],[Brand]]="","",IF(casesCPPM[[#This Row],[Brand]]&lt;&gt;"Falcon",casesCPPM[[#This Row],[Brand]],IF(casesCPPM[[#This Row],[Category]]&lt;&gt;"Dctl",casesCPPM[[#This Row],[Brand]]&amp;" - "&amp;casesCPPM[[#This Row],[Category]],casesCPPM[[#This Row],[Brand]]&amp;" - Closer")))</f>
        <v>Schlage Commercial</v>
      </c>
      <c r="AQ53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Purchased Elsewhere</v>
      </c>
      <c r="AR53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Shipping</v>
      </c>
      <c r="AS53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8" s="27" t="str">
        <f>TEXT(casesCPPM[[#This Row],[Created On]],"yyyy / mm")</f>
        <v>2026 / 02</v>
      </c>
      <c r="AU538" s="27" t="str">
        <f>casesCPPM[[#This Row],[Interaction Type]]</f>
        <v>Return / Replace / Scrap</v>
      </c>
      <c r="AV53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8" s="27" t="str" cm="1">
        <f t="array" ref="AW538">IF(NOT(ISERROR(FIND("Reader",casesCPPM[[#This Row],[Series4]]))),"Reader",IF(SUMPRODUCT(--ISNUMBER(SEARCH({"card","credential","ibutton"},casesCPPM[[#This Row],[Series4]])))&gt;0,"Card","Unknown"))</f>
        <v>Unknown</v>
      </c>
    </row>
    <row r="539" spans="1:49" hidden="1" x14ac:dyDescent="0.25">
      <c r="A539" s="26">
        <v>46077.577569444402</v>
      </c>
      <c r="B539" s="27" t="s">
        <v>6404</v>
      </c>
      <c r="C539" s="27" t="s">
        <v>87</v>
      </c>
      <c r="D539" s="27" t="s">
        <v>88</v>
      </c>
      <c r="E539" s="27" t="s">
        <v>6405</v>
      </c>
      <c r="F539" s="27"/>
      <c r="G539" s="27"/>
      <c r="H539" s="27" t="s">
        <v>17</v>
      </c>
      <c r="I539" s="27" t="s">
        <v>148</v>
      </c>
      <c r="J539" s="27" t="s">
        <v>169</v>
      </c>
      <c r="K539" s="27" t="s">
        <v>35</v>
      </c>
      <c r="L539" s="27" t="s">
        <v>6406</v>
      </c>
      <c r="M539" s="27" t="s">
        <v>6407</v>
      </c>
      <c r="N539" s="28" t="s">
        <v>6408</v>
      </c>
      <c r="O539" s="27" t="s">
        <v>6409</v>
      </c>
      <c r="P539" s="27"/>
      <c r="Q539" s="28">
        <v>2</v>
      </c>
      <c r="R539" s="27" t="s">
        <v>17</v>
      </c>
      <c r="S539" s="27" t="s">
        <v>148</v>
      </c>
      <c r="T539" s="27" t="s">
        <v>169</v>
      </c>
      <c r="U539" s="27" t="s">
        <v>35</v>
      </c>
      <c r="V539" s="27">
        <v>1</v>
      </c>
      <c r="W539" s="27" t="s">
        <v>6410</v>
      </c>
      <c r="X539" s="27" t="s">
        <v>6411</v>
      </c>
      <c r="Y539" s="27"/>
      <c r="Z539" s="27" t="s">
        <v>285</v>
      </c>
      <c r="AA539" s="27"/>
      <c r="AB539" s="27" t="s">
        <v>6413</v>
      </c>
      <c r="AC539" s="28" t="s">
        <v>1072</v>
      </c>
      <c r="AD539" s="27"/>
      <c r="AE539" s="37"/>
      <c r="AF539" s="37">
        <v>46084.791666666701</v>
      </c>
      <c r="AG539" s="37"/>
      <c r="AH539" s="27"/>
      <c r="AI539" s="27" t="s">
        <v>104</v>
      </c>
      <c r="AJ539" s="27" t="s">
        <v>134</v>
      </c>
      <c r="AK539" s="27" t="s">
        <v>107</v>
      </c>
      <c r="AL539" s="27" t="s">
        <v>578</v>
      </c>
      <c r="AM539" s="27" t="s">
        <v>108</v>
      </c>
      <c r="AN539" s="37">
        <f>MIN(casesCPPM[[#This Row],[Manufacture Date]:[Installation Date]])</f>
        <v>46084.791666666701</v>
      </c>
      <c r="AO539" s="27">
        <f>IF(AND((casesCPPM[[#This Row],[Created On]]-casesCPPM[[#This Row],[Oldest Date]])&gt;90,casesCPPM[[#This Row],[Oldest Date]]&lt;&gt;""),0,casesCPPM[[#This Row],[Quantity]])</f>
        <v>1</v>
      </c>
      <c r="AP539" s="27" t="str">
        <f>IF(casesCPPM[[#This Row],[Brand]]="","",IF(casesCPPM[[#This Row],[Brand]]&lt;&gt;"Falcon",casesCPPM[[#This Row],[Brand]],IF(casesCPPM[[#This Row],[Category]]&lt;&gt;"Dctl",casesCPPM[[#This Row],[Brand]]&amp;" - "&amp;casesCPPM[[#This Row],[Category]],casesCPPM[[#This Row],[Brand]]&amp;" - Closer")))</f>
        <v>Schlage Commercial</v>
      </c>
      <c r="AQ53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Purchased Elsewhere</v>
      </c>
      <c r="AR53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Shipping</v>
      </c>
      <c r="AS53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9" s="27" t="str">
        <f>TEXT(casesCPPM[[#This Row],[Created On]],"yyyy / mm")</f>
        <v>2026 / 02</v>
      </c>
      <c r="AU539" s="27" t="str">
        <f>casesCPPM[[#This Row],[Interaction Type]]</f>
        <v>Return / Replace / Scrap</v>
      </c>
      <c r="AV53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9" s="27" t="str" cm="1">
        <f t="array" ref="AW539">IF(NOT(ISERROR(FIND("Reader",casesCPPM[[#This Row],[Series4]]))),"Reader",IF(SUMPRODUCT(--ISNUMBER(SEARCH({"card","credential","ibutton"},casesCPPM[[#This Row],[Series4]])))&gt;0,"Card","Unknown"))</f>
        <v>Unknown</v>
      </c>
    </row>
    <row r="540" spans="1:49" hidden="1" x14ac:dyDescent="0.25">
      <c r="A540" s="26">
        <v>46077.591527777797</v>
      </c>
      <c r="B540" s="27" t="s">
        <v>6414</v>
      </c>
      <c r="C540" s="27" t="s">
        <v>87</v>
      </c>
      <c r="D540" s="27" t="s">
        <v>88</v>
      </c>
      <c r="E540" s="27" t="s">
        <v>6405</v>
      </c>
      <c r="F540" s="27"/>
      <c r="G540" s="27"/>
      <c r="H540" s="27" t="s">
        <v>17</v>
      </c>
      <c r="I540" s="27" t="s">
        <v>148</v>
      </c>
      <c r="J540" s="27" t="s">
        <v>169</v>
      </c>
      <c r="K540" s="27" t="s">
        <v>35</v>
      </c>
      <c r="L540" s="27" t="s">
        <v>6415</v>
      </c>
      <c r="M540" s="27" t="s">
        <v>6407</v>
      </c>
      <c r="N540" s="28" t="s">
        <v>6416</v>
      </c>
      <c r="O540" s="27" t="s">
        <v>6417</v>
      </c>
      <c r="P540" s="27"/>
      <c r="Q540" s="28">
        <v>1</v>
      </c>
      <c r="R540" s="27" t="s">
        <v>17</v>
      </c>
      <c r="S540" s="27" t="s">
        <v>148</v>
      </c>
      <c r="T540" s="27" t="s">
        <v>169</v>
      </c>
      <c r="U540" s="27" t="s">
        <v>35</v>
      </c>
      <c r="V540" s="27">
        <v>4</v>
      </c>
      <c r="W540" s="27" t="s">
        <v>6410</v>
      </c>
      <c r="X540" s="27" t="s">
        <v>6411</v>
      </c>
      <c r="Y540" s="27"/>
      <c r="Z540" s="27" t="s">
        <v>285</v>
      </c>
      <c r="AA540" s="27"/>
      <c r="AB540" s="27" t="s">
        <v>6418</v>
      </c>
      <c r="AC540" s="28" t="s">
        <v>1072</v>
      </c>
      <c r="AD540" s="27"/>
      <c r="AE540" s="37"/>
      <c r="AF540" s="37">
        <v>46111.833333333299</v>
      </c>
      <c r="AG540" s="37"/>
      <c r="AH540" s="27"/>
      <c r="AI540" s="27" t="s">
        <v>104</v>
      </c>
      <c r="AJ540" s="27" t="s">
        <v>134</v>
      </c>
      <c r="AK540" s="27" t="s">
        <v>107</v>
      </c>
      <c r="AL540" s="27" t="s">
        <v>578</v>
      </c>
      <c r="AM540" s="27" t="s">
        <v>108</v>
      </c>
      <c r="AN540" s="37">
        <f>MIN(casesCPPM[[#This Row],[Manufacture Date]:[Installation Date]])</f>
        <v>46111.833333333299</v>
      </c>
      <c r="AO540" s="27">
        <f>IF(AND((casesCPPM[[#This Row],[Created On]]-casesCPPM[[#This Row],[Oldest Date]])&gt;90,casesCPPM[[#This Row],[Oldest Date]]&lt;&gt;""),0,casesCPPM[[#This Row],[Quantity]])</f>
        <v>4</v>
      </c>
      <c r="AP540" s="27" t="str">
        <f>IF(casesCPPM[[#This Row],[Brand]]="","",IF(casesCPPM[[#This Row],[Brand]]&lt;&gt;"Falcon",casesCPPM[[#This Row],[Brand]],IF(casesCPPM[[#This Row],[Category]]&lt;&gt;"Dctl",casesCPPM[[#This Row],[Brand]]&amp;" - "&amp;casesCPPM[[#This Row],[Category]],casesCPPM[[#This Row],[Brand]]&amp;" - Closer")))</f>
        <v>Schlage Commercial</v>
      </c>
      <c r="AQ54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Purchased Elsewhere</v>
      </c>
      <c r="AR54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Shipping</v>
      </c>
      <c r="AS54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0" s="27" t="str">
        <f>TEXT(casesCPPM[[#This Row],[Created On]],"yyyy / mm")</f>
        <v>2026 / 02</v>
      </c>
      <c r="AU540" s="27" t="str">
        <f>casesCPPM[[#This Row],[Interaction Type]]</f>
        <v>Return / Replace / Scrap</v>
      </c>
      <c r="AV54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0" s="27" t="str" cm="1">
        <f t="array" ref="AW540">IF(NOT(ISERROR(FIND("Reader",casesCPPM[[#This Row],[Series4]]))),"Reader",IF(SUMPRODUCT(--ISNUMBER(SEARCH({"card","credential","ibutton"},casesCPPM[[#This Row],[Series4]])))&gt;0,"Card","Unknown"))</f>
        <v>Unknown</v>
      </c>
    </row>
    <row r="541" spans="1:49" hidden="1" x14ac:dyDescent="0.25">
      <c r="A541" s="26">
        <v>46077.591527777797</v>
      </c>
      <c r="B541" s="27" t="s">
        <v>6414</v>
      </c>
      <c r="C541" s="27" t="s">
        <v>87</v>
      </c>
      <c r="D541" s="27" t="s">
        <v>88</v>
      </c>
      <c r="E541" s="27" t="s">
        <v>6405</v>
      </c>
      <c r="F541" s="27"/>
      <c r="G541" s="27"/>
      <c r="H541" s="27" t="s">
        <v>17</v>
      </c>
      <c r="I541" s="27" t="s">
        <v>148</v>
      </c>
      <c r="J541" s="27" t="s">
        <v>169</v>
      </c>
      <c r="K541" s="27" t="s">
        <v>35</v>
      </c>
      <c r="L541" s="27" t="s">
        <v>6415</v>
      </c>
      <c r="M541" s="27" t="s">
        <v>6407</v>
      </c>
      <c r="N541" s="28" t="s">
        <v>6416</v>
      </c>
      <c r="O541" s="27" t="s">
        <v>6417</v>
      </c>
      <c r="P541" s="27"/>
      <c r="Q541" s="28">
        <v>2</v>
      </c>
      <c r="R541" s="27" t="s">
        <v>17</v>
      </c>
      <c r="S541" s="27" t="s">
        <v>148</v>
      </c>
      <c r="T541" s="27" t="s">
        <v>169</v>
      </c>
      <c r="U541" s="27" t="s">
        <v>35</v>
      </c>
      <c r="V541" s="27">
        <v>1</v>
      </c>
      <c r="W541" s="27" t="s">
        <v>6410</v>
      </c>
      <c r="X541" s="27" t="s">
        <v>6411</v>
      </c>
      <c r="Y541" s="27"/>
      <c r="Z541" s="27" t="s">
        <v>285</v>
      </c>
      <c r="AA541" s="27"/>
      <c r="AB541" s="27" t="s">
        <v>6419</v>
      </c>
      <c r="AC541" s="28" t="s">
        <v>554</v>
      </c>
      <c r="AD541" s="27"/>
      <c r="AE541" s="37"/>
      <c r="AF541" s="37">
        <v>46084.791666666701</v>
      </c>
      <c r="AG541" s="37"/>
      <c r="AH541" s="27"/>
      <c r="AI541" s="27" t="s">
        <v>104</v>
      </c>
      <c r="AJ541" s="27" t="s">
        <v>134</v>
      </c>
      <c r="AK541" s="27" t="s">
        <v>107</v>
      </c>
      <c r="AL541" s="27" t="s">
        <v>578</v>
      </c>
      <c r="AM541" s="27" t="s">
        <v>108</v>
      </c>
      <c r="AN541" s="37">
        <f>MIN(casesCPPM[[#This Row],[Manufacture Date]:[Installation Date]])</f>
        <v>46084.791666666701</v>
      </c>
      <c r="AO541" s="27">
        <f>IF(AND((casesCPPM[[#This Row],[Created On]]-casesCPPM[[#This Row],[Oldest Date]])&gt;90,casesCPPM[[#This Row],[Oldest Date]]&lt;&gt;""),0,casesCPPM[[#This Row],[Quantity]])</f>
        <v>1</v>
      </c>
      <c r="AP541" s="27" t="str">
        <f>IF(casesCPPM[[#This Row],[Brand]]="","",IF(casesCPPM[[#This Row],[Brand]]&lt;&gt;"Falcon",casesCPPM[[#This Row],[Brand]],IF(casesCPPM[[#This Row],[Category]]&lt;&gt;"Dctl",casesCPPM[[#This Row],[Brand]]&amp;" - "&amp;casesCPPM[[#This Row],[Category]],casesCPPM[[#This Row],[Brand]]&amp;" - Closer")))</f>
        <v>Schlage Commercial</v>
      </c>
      <c r="AQ54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Purchased Elsewhere</v>
      </c>
      <c r="AR54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Shipping</v>
      </c>
      <c r="AS54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1" s="27" t="str">
        <f>TEXT(casesCPPM[[#This Row],[Created On]],"yyyy / mm")</f>
        <v>2026 / 02</v>
      </c>
      <c r="AU541" s="27" t="str">
        <f>casesCPPM[[#This Row],[Interaction Type]]</f>
        <v>Return / Replace / Scrap</v>
      </c>
      <c r="AV54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1" s="27" t="str" cm="1">
        <f t="array" ref="AW541">IF(NOT(ISERROR(FIND("Reader",casesCPPM[[#This Row],[Series4]]))),"Reader",IF(SUMPRODUCT(--ISNUMBER(SEARCH({"card","credential","ibutton"},casesCPPM[[#This Row],[Series4]])))&gt;0,"Card","Unknown"))</f>
        <v>Unknown</v>
      </c>
    </row>
    <row r="542" spans="1:49" hidden="1" x14ac:dyDescent="0.25">
      <c r="A542" s="26">
        <v>46077.591527777797</v>
      </c>
      <c r="B542" s="27" t="s">
        <v>6414</v>
      </c>
      <c r="C542" s="27" t="s">
        <v>87</v>
      </c>
      <c r="D542" s="27" t="s">
        <v>88</v>
      </c>
      <c r="E542" s="27" t="s">
        <v>6405</v>
      </c>
      <c r="F542" s="27"/>
      <c r="G542" s="27"/>
      <c r="H542" s="27" t="s">
        <v>17</v>
      </c>
      <c r="I542" s="27" t="s">
        <v>148</v>
      </c>
      <c r="J542" s="27" t="s">
        <v>169</v>
      </c>
      <c r="K542" s="27" t="s">
        <v>35</v>
      </c>
      <c r="L542" s="27" t="s">
        <v>6415</v>
      </c>
      <c r="M542" s="27" t="s">
        <v>6407</v>
      </c>
      <c r="N542" s="28" t="s">
        <v>6416</v>
      </c>
      <c r="O542" s="27" t="s">
        <v>6417</v>
      </c>
      <c r="P542" s="27"/>
      <c r="Q542" s="28">
        <v>3</v>
      </c>
      <c r="R542" s="27" t="s">
        <v>17</v>
      </c>
      <c r="S542" s="27" t="s">
        <v>148</v>
      </c>
      <c r="T542" s="27" t="s">
        <v>169</v>
      </c>
      <c r="U542" s="27" t="s">
        <v>35</v>
      </c>
      <c r="V542" s="27">
        <v>1</v>
      </c>
      <c r="W542" s="27" t="s">
        <v>6410</v>
      </c>
      <c r="X542" s="27" t="s">
        <v>6411</v>
      </c>
      <c r="Y542" s="27"/>
      <c r="Z542" s="27" t="s">
        <v>285</v>
      </c>
      <c r="AA542" s="27"/>
      <c r="AB542" s="27" t="s">
        <v>6420</v>
      </c>
      <c r="AC542" s="28" t="s">
        <v>554</v>
      </c>
      <c r="AD542" s="27"/>
      <c r="AE542" s="37"/>
      <c r="AF542" s="37">
        <v>46084.791666666701</v>
      </c>
      <c r="AG542" s="37"/>
      <c r="AH542" s="27"/>
      <c r="AI542" s="27" t="s">
        <v>104</v>
      </c>
      <c r="AJ542" s="27" t="s">
        <v>134</v>
      </c>
      <c r="AK542" s="27" t="s">
        <v>107</v>
      </c>
      <c r="AL542" s="27" t="s">
        <v>578</v>
      </c>
      <c r="AM542" s="27" t="s">
        <v>108</v>
      </c>
      <c r="AN542" s="37">
        <f>MIN(casesCPPM[[#This Row],[Manufacture Date]:[Installation Date]])</f>
        <v>46084.791666666701</v>
      </c>
      <c r="AO542" s="27">
        <f>IF(AND((casesCPPM[[#This Row],[Created On]]-casesCPPM[[#This Row],[Oldest Date]])&gt;90,casesCPPM[[#This Row],[Oldest Date]]&lt;&gt;""),0,casesCPPM[[#This Row],[Quantity]])</f>
        <v>1</v>
      </c>
      <c r="AP542" s="27" t="str">
        <f>IF(casesCPPM[[#This Row],[Brand]]="","",IF(casesCPPM[[#This Row],[Brand]]&lt;&gt;"Falcon",casesCPPM[[#This Row],[Brand]],IF(casesCPPM[[#This Row],[Category]]&lt;&gt;"Dctl",casesCPPM[[#This Row],[Brand]]&amp;" - "&amp;casesCPPM[[#This Row],[Category]],casesCPPM[[#This Row],[Brand]]&amp;" - Closer")))</f>
        <v>Schlage Commercial</v>
      </c>
      <c r="AQ54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Purchased Elsewhere</v>
      </c>
      <c r="AR54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Shipping</v>
      </c>
      <c r="AS54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2" s="27" t="str">
        <f>TEXT(casesCPPM[[#This Row],[Created On]],"yyyy / mm")</f>
        <v>2026 / 02</v>
      </c>
      <c r="AU542" s="27" t="str">
        <f>casesCPPM[[#This Row],[Interaction Type]]</f>
        <v>Return / Replace / Scrap</v>
      </c>
      <c r="AV54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2" s="27" t="str" cm="1">
        <f t="array" ref="AW542">IF(NOT(ISERROR(FIND("Reader",casesCPPM[[#This Row],[Series4]]))),"Reader",IF(SUMPRODUCT(--ISNUMBER(SEARCH({"card","credential","ibutton"},casesCPPM[[#This Row],[Series4]])))&gt;0,"Card","Unknown"))</f>
        <v>Unknown</v>
      </c>
    </row>
    <row r="543" spans="1:49" hidden="1" x14ac:dyDescent="0.25">
      <c r="A543" s="26">
        <v>46077.612094907403</v>
      </c>
      <c r="B543" s="27" t="s">
        <v>6421</v>
      </c>
      <c r="C543" s="27" t="s">
        <v>87</v>
      </c>
      <c r="D543" s="27" t="s">
        <v>88</v>
      </c>
      <c r="E543" s="27" t="s">
        <v>110</v>
      </c>
      <c r="F543" s="27"/>
      <c r="G543" s="27"/>
      <c r="H543" s="27" t="s">
        <v>23</v>
      </c>
      <c r="I543" s="27" t="s">
        <v>91</v>
      </c>
      <c r="J543" s="27" t="s">
        <v>251</v>
      </c>
      <c r="K543" s="27" t="s">
        <v>33</v>
      </c>
      <c r="L543" s="27" t="s">
        <v>6422</v>
      </c>
      <c r="M543" s="27" t="s">
        <v>2100</v>
      </c>
      <c r="N543" s="28" t="s">
        <v>6423</v>
      </c>
      <c r="O543" s="27" t="s">
        <v>6424</v>
      </c>
      <c r="P543" s="27"/>
      <c r="Q543" s="28">
        <v>3</v>
      </c>
      <c r="R543" s="27" t="s">
        <v>23</v>
      </c>
      <c r="S543" s="27" t="s">
        <v>91</v>
      </c>
      <c r="T543" s="27" t="s">
        <v>251</v>
      </c>
      <c r="U543" s="27" t="s">
        <v>33</v>
      </c>
      <c r="V543" s="27">
        <v>1</v>
      </c>
      <c r="W543" s="27" t="s">
        <v>155</v>
      </c>
      <c r="X543" s="27" t="s">
        <v>156</v>
      </c>
      <c r="Y543" s="27"/>
      <c r="Z543" s="27" t="s">
        <v>101</v>
      </c>
      <c r="AA543" s="27"/>
      <c r="AB543" s="27" t="s">
        <v>6425</v>
      </c>
      <c r="AC543" s="28"/>
      <c r="AD543" s="27"/>
      <c r="AE543" s="37"/>
      <c r="AF543" s="37">
        <v>46057.791666666701</v>
      </c>
      <c r="AG543" s="37"/>
      <c r="AH543" s="27"/>
      <c r="AI543" s="27" t="s">
        <v>104</v>
      </c>
      <c r="AJ543" s="27" t="s">
        <v>105</v>
      </c>
      <c r="AK543" s="27" t="s">
        <v>107</v>
      </c>
      <c r="AL543" s="27" t="s">
        <v>792</v>
      </c>
      <c r="AM543" s="27" t="s">
        <v>108</v>
      </c>
      <c r="AN543" s="37">
        <f>MIN(casesCPPM[[#This Row],[Manufacture Date]:[Installation Date]])</f>
        <v>46057.791666666701</v>
      </c>
      <c r="AO543" s="27">
        <f>IF(AND((casesCPPM[[#This Row],[Created On]]-casesCPPM[[#This Row],[Oldest Date]])&gt;90,casesCPPM[[#This Row],[Oldest Date]]&lt;&gt;""),0,casesCPPM[[#This Row],[Quantity]])</f>
        <v>1</v>
      </c>
      <c r="AP543" s="27" t="str">
        <f>IF(casesCPPM[[#This Row],[Brand]]="","",IF(casesCPPM[[#This Row],[Brand]]&lt;&gt;"Falcon",casesCPPM[[#This Row],[Brand]],IF(casesCPPM[[#This Row],[Category]]&lt;&gt;"Dctl",casesCPPM[[#This Row],[Brand]]&amp;" - "&amp;casesCPPM[[#This Row],[Category]],casesCPPM[[#This Row],[Brand]]&amp;" - Closer")))</f>
        <v>Von Duprin</v>
      </c>
      <c r="AQ54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4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4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3" s="27" t="str">
        <f>TEXT(casesCPPM[[#This Row],[Created On]],"yyyy / mm")</f>
        <v>2026 / 02</v>
      </c>
      <c r="AU543" s="27" t="str">
        <f>casesCPPM[[#This Row],[Interaction Type]]</f>
        <v>Return / Replace / Scrap</v>
      </c>
      <c r="AV54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3" s="27" t="str" cm="1">
        <f t="array" ref="AW543">IF(NOT(ISERROR(FIND("Reader",casesCPPM[[#This Row],[Series4]]))),"Reader",IF(SUMPRODUCT(--ISNUMBER(SEARCH({"card","credential","ibutton"},casesCPPM[[#This Row],[Series4]])))&gt;0,"Card","Unknown"))</f>
        <v>Unknown</v>
      </c>
    </row>
    <row r="544" spans="1:49" hidden="1" x14ac:dyDescent="0.25">
      <c r="A544" s="26">
        <v>46077.631990740701</v>
      </c>
      <c r="B544" s="27" t="s">
        <v>6426</v>
      </c>
      <c r="C544" s="27" t="s">
        <v>87</v>
      </c>
      <c r="D544" s="27" t="s">
        <v>88</v>
      </c>
      <c r="E544" s="27" t="s">
        <v>89</v>
      </c>
      <c r="F544" s="27"/>
      <c r="G544" s="27" t="s">
        <v>168</v>
      </c>
      <c r="H544" s="27" t="s">
        <v>14</v>
      </c>
      <c r="I544" s="27" t="s">
        <v>182</v>
      </c>
      <c r="J544" s="27" t="s">
        <v>6427</v>
      </c>
      <c r="K544" s="27" t="s">
        <v>34</v>
      </c>
      <c r="L544" s="27" t="s">
        <v>6428</v>
      </c>
      <c r="M544" s="27" t="s">
        <v>1123</v>
      </c>
      <c r="N544" s="28" t="s">
        <v>6429</v>
      </c>
      <c r="O544" s="27" t="s">
        <v>6430</v>
      </c>
      <c r="P544" s="27" t="s">
        <v>6429</v>
      </c>
      <c r="Q544" s="28">
        <v>2</v>
      </c>
      <c r="R544" s="27" t="s">
        <v>14</v>
      </c>
      <c r="S544" s="27" t="s">
        <v>182</v>
      </c>
      <c r="T544" s="27" t="s">
        <v>6427</v>
      </c>
      <c r="U544" s="27" t="s">
        <v>34</v>
      </c>
      <c r="V544" s="27">
        <v>1</v>
      </c>
      <c r="W544" s="27" t="s">
        <v>714</v>
      </c>
      <c r="X544" s="27" t="s">
        <v>2727</v>
      </c>
      <c r="Y544" s="27"/>
      <c r="Z544" s="27" t="s">
        <v>101</v>
      </c>
      <c r="AA544" s="27"/>
      <c r="AB544" s="27" t="s">
        <v>6431</v>
      </c>
      <c r="AC544" s="28" t="s">
        <v>1515</v>
      </c>
      <c r="AD544" s="27"/>
      <c r="AE544" s="37"/>
      <c r="AF544" s="37">
        <v>45666.791666666701</v>
      </c>
      <c r="AG544" s="37"/>
      <c r="AH544" s="27"/>
      <c r="AI544" s="27" t="s">
        <v>104</v>
      </c>
      <c r="AJ544" s="27" t="s">
        <v>105</v>
      </c>
      <c r="AK544" s="27" t="s">
        <v>107</v>
      </c>
      <c r="AL544" s="27" t="s">
        <v>695</v>
      </c>
      <c r="AM544" s="27" t="s">
        <v>108</v>
      </c>
      <c r="AN544" s="37">
        <f>MIN(casesCPPM[[#This Row],[Manufacture Date]:[Installation Date]])</f>
        <v>45666.791666666701</v>
      </c>
      <c r="AO544" s="27">
        <f>IF(AND((casesCPPM[[#This Row],[Created On]]-casesCPPM[[#This Row],[Oldest Date]])&gt;90,casesCPPM[[#This Row],[Oldest Date]]&lt;&gt;""),0,casesCPPM[[#This Row],[Quantity]])</f>
        <v>0</v>
      </c>
      <c r="AP544" s="27" t="str">
        <f>IF(casesCPPM[[#This Row],[Brand]]="","",IF(casesCPPM[[#This Row],[Brand]]&lt;&gt;"Falcon",casesCPPM[[#This Row],[Brand]],IF(casesCPPM[[#This Row],[Category]]&lt;&gt;"Dctl",casesCPPM[[#This Row],[Brand]]&amp;" - "&amp;casesCPPM[[#This Row],[Category]],casesCPPM[[#This Row],[Brand]]&amp;" - Closer")))</f>
        <v>Lcn</v>
      </c>
      <c r="AQ54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54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 Broken Arm</v>
      </c>
      <c r="AS54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4" s="27" t="str">
        <f>TEXT(casesCPPM[[#This Row],[Created On]],"yyyy / mm")</f>
        <v>2026 / 02</v>
      </c>
      <c r="AU544" s="27" t="str">
        <f>casesCPPM[[#This Row],[Interaction Type]]</f>
        <v>Return / Replace / Scrap</v>
      </c>
      <c r="AV54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4" s="27" t="str" cm="1">
        <f t="array" ref="AW544">IF(NOT(ISERROR(FIND("Reader",casesCPPM[[#This Row],[Series4]]))),"Reader",IF(SUMPRODUCT(--ISNUMBER(SEARCH({"card","credential","ibutton"},casesCPPM[[#This Row],[Series4]])))&gt;0,"Card","Unknown"))</f>
        <v>Unknown</v>
      </c>
    </row>
    <row r="545" spans="1:49" hidden="1" x14ac:dyDescent="0.25">
      <c r="A545" s="26">
        <v>46078.310995370397</v>
      </c>
      <c r="B545" s="27" t="s">
        <v>6439</v>
      </c>
      <c r="C545" s="27" t="s">
        <v>87</v>
      </c>
      <c r="D545" s="27" t="s">
        <v>88</v>
      </c>
      <c r="E545" s="27" t="s">
        <v>89</v>
      </c>
      <c r="F545" s="27"/>
      <c r="G545" s="27" t="s">
        <v>168</v>
      </c>
      <c r="H545" s="27" t="s">
        <v>17</v>
      </c>
      <c r="I545" s="27" t="s">
        <v>148</v>
      </c>
      <c r="J545" s="27" t="s">
        <v>265</v>
      </c>
      <c r="K545" s="27" t="s">
        <v>35</v>
      </c>
      <c r="L545" s="27" t="s">
        <v>6440</v>
      </c>
      <c r="M545" s="27" t="s">
        <v>3657</v>
      </c>
      <c r="N545" s="28" t="s">
        <v>6441</v>
      </c>
      <c r="O545" s="27" t="s">
        <v>6442</v>
      </c>
      <c r="P545" s="27" t="s">
        <v>6443</v>
      </c>
      <c r="Q545" s="28">
        <v>10</v>
      </c>
      <c r="R545" s="27" t="s">
        <v>17</v>
      </c>
      <c r="S545" s="27" t="s">
        <v>148</v>
      </c>
      <c r="T545" s="27" t="s">
        <v>265</v>
      </c>
      <c r="U545" s="27" t="s">
        <v>35</v>
      </c>
      <c r="V545" s="27">
        <v>1</v>
      </c>
      <c r="W545" s="27" t="s">
        <v>378</v>
      </c>
      <c r="X545" s="27" t="s">
        <v>379</v>
      </c>
      <c r="Y545" s="27"/>
      <c r="Z545" s="27" t="s">
        <v>285</v>
      </c>
      <c r="AA545" s="27"/>
      <c r="AB545" s="27" t="s">
        <v>6444</v>
      </c>
      <c r="AC545" s="28" t="s">
        <v>458</v>
      </c>
      <c r="AD545" s="27"/>
      <c r="AE545" s="37"/>
      <c r="AF545" s="37">
        <v>45631.791666666701</v>
      </c>
      <c r="AG545" s="37"/>
      <c r="AH545" s="27"/>
      <c r="AI545" s="27" t="s">
        <v>104</v>
      </c>
      <c r="AJ545" s="27" t="s">
        <v>105</v>
      </c>
      <c r="AK545" s="27" t="s">
        <v>106</v>
      </c>
      <c r="AL545" s="27" t="s">
        <v>803</v>
      </c>
      <c r="AM545" s="27" t="s">
        <v>108</v>
      </c>
      <c r="AN545" s="37">
        <f>MIN(casesCPPM[[#This Row],[Manufacture Date]:[Installation Date]])</f>
        <v>45631.791666666701</v>
      </c>
      <c r="AO545" s="27">
        <f>IF(AND((casesCPPM[[#This Row],[Created On]]-casesCPPM[[#This Row],[Oldest Date]])&gt;90,casesCPPM[[#This Row],[Oldest Date]]&lt;&gt;""),0,casesCPPM[[#This Row],[Quantity]])</f>
        <v>0</v>
      </c>
      <c r="AP545" s="27" t="str">
        <f>IF(casesCPPM[[#This Row],[Brand]]="","",IF(casesCPPM[[#This Row],[Brand]]&lt;&gt;"Falcon",casesCPPM[[#This Row],[Brand]],IF(casesCPPM[[#This Row],[Category]]&lt;&gt;"Dctl",casesCPPM[[#This Row],[Brand]]&amp;" - "&amp;casesCPPM[[#This Row],[Category]],casesCPPM[[#This Row],[Brand]]&amp;" - Closer")))</f>
        <v>Schlage Commercial</v>
      </c>
      <c r="AQ54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54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54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5" s="27" t="str">
        <f>TEXT(casesCPPM[[#This Row],[Created On]],"yyyy / mm")</f>
        <v>2026 / 02</v>
      </c>
      <c r="AU545" s="27" t="str">
        <f>casesCPPM[[#This Row],[Interaction Type]]</f>
        <v>Return / Replace / Scrap</v>
      </c>
      <c r="AV54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5" s="27" t="str" cm="1">
        <f t="array" ref="AW545">IF(NOT(ISERROR(FIND("Reader",casesCPPM[[#This Row],[Series4]]))),"Reader",IF(SUMPRODUCT(--ISNUMBER(SEARCH({"card","credential","ibutton"},casesCPPM[[#This Row],[Series4]])))&gt;0,"Card","Unknown"))</f>
        <v>Unknown</v>
      </c>
    </row>
    <row r="546" spans="1:49" hidden="1" x14ac:dyDescent="0.25">
      <c r="A546" s="26">
        <v>46078.498634259297</v>
      </c>
      <c r="B546" s="27" t="s">
        <v>6445</v>
      </c>
      <c r="C546" s="27" t="s">
        <v>87</v>
      </c>
      <c r="D546" s="27" t="s">
        <v>88</v>
      </c>
      <c r="E546" s="27" t="s">
        <v>89</v>
      </c>
      <c r="F546" s="27"/>
      <c r="G546" s="27" t="s">
        <v>168</v>
      </c>
      <c r="H546" s="27" t="s">
        <v>14</v>
      </c>
      <c r="I546" s="27" t="s">
        <v>182</v>
      </c>
      <c r="J546" s="27" t="s">
        <v>183</v>
      </c>
      <c r="K546" s="27" t="s">
        <v>34</v>
      </c>
      <c r="L546" s="27" t="s">
        <v>6446</v>
      </c>
      <c r="M546" s="27" t="s">
        <v>2525</v>
      </c>
      <c r="N546" s="28" t="s">
        <v>6447</v>
      </c>
      <c r="O546" s="27" t="s">
        <v>6448</v>
      </c>
      <c r="P546" s="27" t="s">
        <v>6447</v>
      </c>
      <c r="Q546" s="28">
        <v>1</v>
      </c>
      <c r="R546" s="27" t="s">
        <v>14</v>
      </c>
      <c r="S546" s="27" t="s">
        <v>182</v>
      </c>
      <c r="T546" s="27" t="s">
        <v>183</v>
      </c>
      <c r="U546" s="27" t="s">
        <v>34</v>
      </c>
      <c r="V546" s="27">
        <v>1</v>
      </c>
      <c r="W546" s="27" t="s">
        <v>714</v>
      </c>
      <c r="X546" s="27" t="s">
        <v>1209</v>
      </c>
      <c r="Y546" s="27"/>
      <c r="Z546" s="27" t="s">
        <v>101</v>
      </c>
      <c r="AA546" s="27"/>
      <c r="AB546" s="27" t="s">
        <v>6343</v>
      </c>
      <c r="AC546" s="28" t="s">
        <v>190</v>
      </c>
      <c r="AD546" s="27"/>
      <c r="AE546" s="37"/>
      <c r="AF546" s="37">
        <v>45734.833333333299</v>
      </c>
      <c r="AG546" s="37"/>
      <c r="AH546" s="27"/>
      <c r="AI546" s="27" t="s">
        <v>178</v>
      </c>
      <c r="AJ546" s="27" t="s">
        <v>134</v>
      </c>
      <c r="AK546" s="27" t="s">
        <v>106</v>
      </c>
      <c r="AL546" s="27" t="s">
        <v>192</v>
      </c>
      <c r="AM546" s="27" t="s">
        <v>108</v>
      </c>
      <c r="AN546" s="37">
        <f>MIN(casesCPPM[[#This Row],[Manufacture Date]:[Installation Date]])</f>
        <v>45734.833333333299</v>
      </c>
      <c r="AO546" s="27">
        <f>IF(AND((casesCPPM[[#This Row],[Created On]]-casesCPPM[[#This Row],[Oldest Date]])&gt;90,casesCPPM[[#This Row],[Oldest Date]]&lt;&gt;""),0,casesCPPM[[#This Row],[Quantity]])</f>
        <v>0</v>
      </c>
      <c r="AP546" s="27" t="str">
        <f>IF(casesCPPM[[#This Row],[Brand]]="","",IF(casesCPPM[[#This Row],[Brand]]&lt;&gt;"Falcon",casesCPPM[[#This Row],[Brand]],IF(casesCPPM[[#This Row],[Category]]&lt;&gt;"Dctl",casesCPPM[[#This Row],[Brand]]&amp;" - "&amp;casesCPPM[[#This Row],[Category]],casesCPPM[[#This Row],[Brand]]&amp;" - Closer")))</f>
        <v>Lcn</v>
      </c>
      <c r="AQ54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54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54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6" s="27" t="str">
        <f>TEXT(casesCPPM[[#This Row],[Created On]],"yyyy / mm")</f>
        <v>2026 / 02</v>
      </c>
      <c r="AU546" s="27" t="str">
        <f>casesCPPM[[#This Row],[Interaction Type]]</f>
        <v>Return / Replace / Scrap</v>
      </c>
      <c r="AV54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6" s="27" t="str" cm="1">
        <f t="array" ref="AW546">IF(NOT(ISERROR(FIND("Reader",casesCPPM[[#This Row],[Series4]]))),"Reader",IF(SUMPRODUCT(--ISNUMBER(SEARCH({"card","credential","ibutton"},casesCPPM[[#This Row],[Series4]])))&gt;0,"Card","Unknown"))</f>
        <v>Unknown</v>
      </c>
    </row>
    <row r="547" spans="1:49" hidden="1" x14ac:dyDescent="0.25">
      <c r="A547" s="26">
        <v>46078.539479166699</v>
      </c>
      <c r="B547" s="27" t="s">
        <v>6453</v>
      </c>
      <c r="C547" s="27" t="s">
        <v>87</v>
      </c>
      <c r="D547" s="27" t="s">
        <v>88</v>
      </c>
      <c r="E547" s="27" t="s">
        <v>62</v>
      </c>
      <c r="F547" s="27"/>
      <c r="G547" s="27"/>
      <c r="H547" s="27" t="s">
        <v>16</v>
      </c>
      <c r="I547" s="27" t="s">
        <v>469</v>
      </c>
      <c r="J547" s="27" t="s">
        <v>469</v>
      </c>
      <c r="K547" s="27" t="s">
        <v>288</v>
      </c>
      <c r="L547" s="27" t="s">
        <v>6454</v>
      </c>
      <c r="M547" s="27" t="s">
        <v>1323</v>
      </c>
      <c r="N547" s="28" t="s">
        <v>6455</v>
      </c>
      <c r="O547" s="27" t="s">
        <v>6456</v>
      </c>
      <c r="P547" s="27" t="s">
        <v>6457</v>
      </c>
      <c r="Q547" s="28"/>
      <c r="R547" s="27" t="s">
        <v>16</v>
      </c>
      <c r="S547" s="27" t="s">
        <v>469</v>
      </c>
      <c r="T547" s="27" t="s">
        <v>469</v>
      </c>
      <c r="U547" s="27" t="s">
        <v>288</v>
      </c>
      <c r="V547" s="27">
        <v>6</v>
      </c>
      <c r="W547" s="27" t="s">
        <v>346</v>
      </c>
      <c r="X547" s="27" t="s">
        <v>347</v>
      </c>
      <c r="Y547" s="27"/>
      <c r="Z547" s="27" t="s">
        <v>285</v>
      </c>
      <c r="AA547" s="27"/>
      <c r="AB547" s="27" t="s">
        <v>3223</v>
      </c>
      <c r="AC547" s="28"/>
      <c r="AD547" s="27"/>
      <c r="AE547" s="37"/>
      <c r="AF547" s="37">
        <v>46044.791666666701</v>
      </c>
      <c r="AG547" s="37"/>
      <c r="AH547" s="27"/>
      <c r="AI547" s="27" t="s">
        <v>104</v>
      </c>
      <c r="AJ547" s="27" t="s">
        <v>105</v>
      </c>
      <c r="AK547" s="27" t="s">
        <v>1105</v>
      </c>
      <c r="AL547" s="27" t="s">
        <v>298</v>
      </c>
      <c r="AM547" s="27" t="s">
        <v>108</v>
      </c>
      <c r="AN547" s="37">
        <f>MIN(casesCPPM[[#This Row],[Manufacture Date]:[Installation Date]])</f>
        <v>46044.791666666701</v>
      </c>
      <c r="AO547" s="27">
        <f>IF(AND((casesCPPM[[#This Row],[Created On]]-casesCPPM[[#This Row],[Oldest Date]])&gt;90,casesCPPM[[#This Row],[Oldest Date]]&lt;&gt;""),0,casesCPPM[[#This Row],[Quantity]])</f>
        <v>6</v>
      </c>
      <c r="AP547" s="27" t="str">
        <f>IF(casesCPPM[[#This Row],[Brand]]="","",IF(casesCPPM[[#This Row],[Brand]]&lt;&gt;"Falcon",casesCPPM[[#This Row],[Brand]],IF(casesCPPM[[#This Row],[Category]]&lt;&gt;"Dctl",casesCPPM[[#This Row],[Brand]]&amp;" - "&amp;casesCPPM[[#This Row],[Category]],casesCPPM[[#This Row],[Brand]]&amp;" - Closer")))</f>
        <v>Proexpress</v>
      </c>
      <c r="AQ54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54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54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7" s="27" t="str">
        <f>TEXT(casesCPPM[[#This Row],[Created On]],"yyyy / mm")</f>
        <v>2026 / 02</v>
      </c>
      <c r="AU547" s="27" t="str">
        <f>casesCPPM[[#This Row],[Interaction Type]]</f>
        <v>Return / Replace / Scrap</v>
      </c>
      <c r="AV54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7" s="27" t="str" cm="1">
        <f t="array" ref="AW547">IF(NOT(ISERROR(FIND("Reader",casesCPPM[[#This Row],[Series4]]))),"Reader",IF(SUMPRODUCT(--ISNUMBER(SEARCH({"card","credential","ibutton"},casesCPPM[[#This Row],[Series4]])))&gt;0,"Card","Unknown"))</f>
        <v>Unknown</v>
      </c>
    </row>
    <row r="548" spans="1:49" hidden="1" x14ac:dyDescent="0.25">
      <c r="A548" s="26">
        <v>46078.584571759297</v>
      </c>
      <c r="B548" s="27" t="s">
        <v>6458</v>
      </c>
      <c r="C548" s="27" t="s">
        <v>87</v>
      </c>
      <c r="D548" s="27" t="s">
        <v>88</v>
      </c>
      <c r="E548" s="27" t="s">
        <v>110</v>
      </c>
      <c r="F548" s="27"/>
      <c r="G548" s="27"/>
      <c r="H548" s="27" t="s">
        <v>12</v>
      </c>
      <c r="I548" s="27" t="s">
        <v>111</v>
      </c>
      <c r="J548" s="27" t="s">
        <v>112</v>
      </c>
      <c r="K548" s="27" t="s">
        <v>33</v>
      </c>
      <c r="L548" s="27" t="s">
        <v>6459</v>
      </c>
      <c r="M548" s="27" t="s">
        <v>3436</v>
      </c>
      <c r="N548" s="28" t="s">
        <v>6460</v>
      </c>
      <c r="O548" s="27" t="s">
        <v>6461</v>
      </c>
      <c r="P548" s="27" t="s">
        <v>6462</v>
      </c>
      <c r="Q548" s="28">
        <v>2</v>
      </c>
      <c r="R548" s="27" t="s">
        <v>12</v>
      </c>
      <c r="S548" s="27" t="s">
        <v>111</v>
      </c>
      <c r="T548" s="27" t="s">
        <v>112</v>
      </c>
      <c r="U548" s="27" t="s">
        <v>33</v>
      </c>
      <c r="V548" s="27">
        <v>3</v>
      </c>
      <c r="W548" s="27" t="s">
        <v>119</v>
      </c>
      <c r="X548" s="27" t="s">
        <v>570</v>
      </c>
      <c r="Y548" s="27"/>
      <c r="Z548" s="27" t="s">
        <v>101</v>
      </c>
      <c r="AA548" s="27"/>
      <c r="AB548" s="27" t="s">
        <v>842</v>
      </c>
      <c r="AC548" s="28"/>
      <c r="AD548" s="27"/>
      <c r="AE548" s="37"/>
      <c r="AF548" s="37">
        <v>46020.791666666701</v>
      </c>
      <c r="AG548" s="37"/>
      <c r="AH548" s="27"/>
      <c r="AI548" s="27" t="s">
        <v>104</v>
      </c>
      <c r="AJ548" s="27" t="s">
        <v>105</v>
      </c>
      <c r="AK548" s="27" t="s">
        <v>106</v>
      </c>
      <c r="AL548" s="27" t="s">
        <v>680</v>
      </c>
      <c r="AM548" s="27" t="s">
        <v>108</v>
      </c>
      <c r="AN548" s="37">
        <f>MIN(casesCPPM[[#This Row],[Manufacture Date]:[Installation Date]])</f>
        <v>46020.791666666701</v>
      </c>
      <c r="AO548" s="27">
        <f>IF(AND((casesCPPM[[#This Row],[Created On]]-casesCPPM[[#This Row],[Oldest Date]])&gt;90,casesCPPM[[#This Row],[Oldest Date]]&lt;&gt;""),0,casesCPPM[[#This Row],[Quantity]])</f>
        <v>3</v>
      </c>
      <c r="AP548" s="27" t="str">
        <f>IF(casesCPPM[[#This Row],[Brand]]="","",IF(casesCPPM[[#This Row],[Brand]]&lt;&gt;"Falcon",casesCPPM[[#This Row],[Brand]],IF(casesCPPM[[#This Row],[Category]]&lt;&gt;"Dctl",casesCPPM[[#This Row],[Brand]]&amp;" - "&amp;casesCPPM[[#This Row],[Category]],casesCPPM[[#This Row],[Brand]]&amp;" - Closer")))</f>
        <v>Ives / Gj Commercial</v>
      </c>
      <c r="AQ54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54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54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8" s="27" t="str">
        <f>TEXT(casesCPPM[[#This Row],[Created On]],"yyyy / mm")</f>
        <v>2026 / 02</v>
      </c>
      <c r="AU548" s="27" t="str">
        <f>casesCPPM[[#This Row],[Interaction Type]]</f>
        <v>Return / Replace / Scrap</v>
      </c>
      <c r="AV54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8" s="27" t="str" cm="1">
        <f t="array" ref="AW548">IF(NOT(ISERROR(FIND("Reader",casesCPPM[[#This Row],[Series4]]))),"Reader",IF(SUMPRODUCT(--ISNUMBER(SEARCH({"card","credential","ibutton"},casesCPPM[[#This Row],[Series4]])))&gt;0,"Card","Unknown"))</f>
        <v>Unknown</v>
      </c>
    </row>
    <row r="549" spans="1:49" hidden="1" x14ac:dyDescent="0.25">
      <c r="A549" s="26">
        <v>46079.423888888901</v>
      </c>
      <c r="B549" s="27" t="s">
        <v>6474</v>
      </c>
      <c r="C549" s="27" t="s">
        <v>87</v>
      </c>
      <c r="D549" s="27" t="s">
        <v>88</v>
      </c>
      <c r="E549" s="27" t="s">
        <v>285</v>
      </c>
      <c r="F549" s="27"/>
      <c r="G549" s="27"/>
      <c r="H549" s="27" t="s">
        <v>14</v>
      </c>
      <c r="I549" s="27" t="s">
        <v>182</v>
      </c>
      <c r="J549" s="27" t="s">
        <v>183</v>
      </c>
      <c r="K549" s="27" t="s">
        <v>34</v>
      </c>
      <c r="L549" s="27" t="s">
        <v>6475</v>
      </c>
      <c r="M549" s="27" t="s">
        <v>4575</v>
      </c>
      <c r="N549" s="28" t="s">
        <v>6476</v>
      </c>
      <c r="O549" s="27" t="s">
        <v>6477</v>
      </c>
      <c r="P549" s="27" t="s">
        <v>6476</v>
      </c>
      <c r="Q549" s="28">
        <v>3</v>
      </c>
      <c r="R549" s="27" t="s">
        <v>14</v>
      </c>
      <c r="S549" s="27" t="s">
        <v>182</v>
      </c>
      <c r="T549" s="27" t="s">
        <v>183</v>
      </c>
      <c r="U549" s="27" t="s">
        <v>34</v>
      </c>
      <c r="V549" s="27">
        <v>2</v>
      </c>
      <c r="W549" s="27" t="s">
        <v>4393</v>
      </c>
      <c r="X549" s="27" t="s">
        <v>4394</v>
      </c>
      <c r="Y549" s="27"/>
      <c r="Z549" s="27" t="s">
        <v>285</v>
      </c>
      <c r="AA549" s="27"/>
      <c r="AB549" s="27" t="s">
        <v>6478</v>
      </c>
      <c r="AC549" s="28"/>
      <c r="AD549" s="27"/>
      <c r="AE549" s="37"/>
      <c r="AF549" s="37">
        <v>46068.791666666701</v>
      </c>
      <c r="AG549" s="37"/>
      <c r="AH549" s="27"/>
      <c r="AI549" s="27" t="s">
        <v>104</v>
      </c>
      <c r="AJ549" s="27" t="s">
        <v>105</v>
      </c>
      <c r="AK549" s="27" t="s">
        <v>106</v>
      </c>
      <c r="AL549" s="27" t="s">
        <v>695</v>
      </c>
      <c r="AM549" s="27" t="s">
        <v>108</v>
      </c>
      <c r="AN549" s="37">
        <f>MIN(casesCPPM[[#This Row],[Manufacture Date]:[Installation Date]])</f>
        <v>46068.791666666701</v>
      </c>
      <c r="AO549" s="27">
        <f>IF(AND((casesCPPM[[#This Row],[Created On]]-casesCPPM[[#This Row],[Oldest Date]])&gt;90,casesCPPM[[#This Row],[Oldest Date]]&lt;&gt;""),0,casesCPPM[[#This Row],[Quantity]])</f>
        <v>2</v>
      </c>
      <c r="AP549" s="27" t="str">
        <f>IF(casesCPPM[[#This Row],[Brand]]="","",IF(casesCPPM[[#This Row],[Brand]]&lt;&gt;"Falcon",casesCPPM[[#This Row],[Brand]],IF(casesCPPM[[#This Row],[Category]]&lt;&gt;"Dctl",casesCPPM[[#This Row],[Brand]]&amp;" - "&amp;casesCPPM[[#This Row],[Category]],casesCPPM[[#This Row],[Brand]]&amp;" - Closer")))</f>
        <v>Lcn</v>
      </c>
      <c r="AQ54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Label / BOL / Packing Slip</v>
      </c>
      <c r="AR54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Label / BOL / Packing Slip</v>
      </c>
      <c r="AS54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9" s="27" t="str">
        <f>TEXT(casesCPPM[[#This Row],[Created On]],"yyyy / mm")</f>
        <v>2026 / 02</v>
      </c>
      <c r="AU549" s="27" t="str">
        <f>casesCPPM[[#This Row],[Interaction Type]]</f>
        <v>Return / Replace / Scrap</v>
      </c>
      <c r="AV54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9" s="27" t="str" cm="1">
        <f t="array" ref="AW549">IF(NOT(ISERROR(FIND("Reader",casesCPPM[[#This Row],[Series4]]))),"Reader",IF(SUMPRODUCT(--ISNUMBER(SEARCH({"card","credential","ibutton"},casesCPPM[[#This Row],[Series4]])))&gt;0,"Card","Unknown"))</f>
        <v>Unknown</v>
      </c>
    </row>
    <row r="550" spans="1:49" hidden="1" x14ac:dyDescent="0.25">
      <c r="A550" s="26">
        <v>46079.5105092593</v>
      </c>
      <c r="B550" s="27" t="s">
        <v>6479</v>
      </c>
      <c r="C550" s="27" t="s">
        <v>87</v>
      </c>
      <c r="D550" s="27" t="s">
        <v>88</v>
      </c>
      <c r="E550" s="27" t="s">
        <v>110</v>
      </c>
      <c r="F550" s="27"/>
      <c r="G550" s="27"/>
      <c r="H550" s="27" t="s">
        <v>720</v>
      </c>
      <c r="I550" s="27" t="s">
        <v>91</v>
      </c>
      <c r="J550" s="27" t="s">
        <v>3961</v>
      </c>
      <c r="K550" s="27" t="s">
        <v>33</v>
      </c>
      <c r="L550" s="27" t="s">
        <v>6480</v>
      </c>
      <c r="M550" s="27" t="s">
        <v>872</v>
      </c>
      <c r="N550" s="28" t="s">
        <v>6481</v>
      </c>
      <c r="O550" s="27" t="s">
        <v>6482</v>
      </c>
      <c r="P550" s="27" t="s">
        <v>6483</v>
      </c>
      <c r="Q550" s="28">
        <v>19</v>
      </c>
      <c r="R550" s="27" t="s">
        <v>720</v>
      </c>
      <c r="S550" s="27" t="s">
        <v>91</v>
      </c>
      <c r="T550" s="27" t="s">
        <v>3961</v>
      </c>
      <c r="U550" s="27" t="s">
        <v>33</v>
      </c>
      <c r="V550" s="27">
        <v>2</v>
      </c>
      <c r="W550" s="27" t="s">
        <v>155</v>
      </c>
      <c r="X550" s="27" t="s">
        <v>587</v>
      </c>
      <c r="Y550" s="27"/>
      <c r="Z550" s="27" t="s">
        <v>101</v>
      </c>
      <c r="AA550" s="27"/>
      <c r="AB550" s="27" t="s">
        <v>6484</v>
      </c>
      <c r="AC550" s="28"/>
      <c r="AD550" s="27"/>
      <c r="AE550" s="37"/>
      <c r="AF550" s="37">
        <v>46072.791666666701</v>
      </c>
      <c r="AG550" s="37"/>
      <c r="AH550" s="27"/>
      <c r="AI550" s="27" t="s">
        <v>104</v>
      </c>
      <c r="AJ550" s="27" t="s">
        <v>105</v>
      </c>
      <c r="AK550" s="27" t="s">
        <v>106</v>
      </c>
      <c r="AL550" s="27" t="s">
        <v>877</v>
      </c>
      <c r="AM550" s="27" t="s">
        <v>108</v>
      </c>
      <c r="AN550" s="37">
        <f>MIN(casesCPPM[[#This Row],[Manufacture Date]:[Installation Date]])</f>
        <v>46072.791666666701</v>
      </c>
      <c r="AO550" s="27">
        <f>IF(AND((casesCPPM[[#This Row],[Created On]]-casesCPPM[[#This Row],[Oldest Date]])&gt;90,casesCPPM[[#This Row],[Oldest Date]]&lt;&gt;""),0,casesCPPM[[#This Row],[Quantity]])</f>
        <v>2</v>
      </c>
      <c r="AP550" s="27" t="str">
        <f>IF(casesCPPM[[#This Row],[Brand]]="","",IF(casesCPPM[[#This Row],[Brand]]&lt;&gt;"Falcon",casesCPPM[[#This Row],[Brand]],IF(casesCPPM[[#This Row],[Category]]&lt;&gt;"Dctl",casesCPPM[[#This Row],[Brand]]&amp;" - "&amp;casesCPPM[[#This Row],[Category]],casesCPPM[[#This Row],[Brand]]&amp;" - Closer")))</f>
        <v>Falcon - Exit</v>
      </c>
      <c r="AQ55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5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55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0" s="27" t="str">
        <f>TEXT(casesCPPM[[#This Row],[Created On]],"yyyy / mm")</f>
        <v>2026 / 02</v>
      </c>
      <c r="AU550" s="27" t="str">
        <f>casesCPPM[[#This Row],[Interaction Type]]</f>
        <v>Return / Replace / Scrap</v>
      </c>
      <c r="AV55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0" s="27" t="str" cm="1">
        <f t="array" ref="AW550">IF(NOT(ISERROR(FIND("Reader",casesCPPM[[#This Row],[Series4]]))),"Reader",IF(SUMPRODUCT(--ISNUMBER(SEARCH({"card","credential","ibutton"},casesCPPM[[#This Row],[Series4]])))&gt;0,"Card","Unknown"))</f>
        <v>Unknown</v>
      </c>
    </row>
    <row r="551" spans="1:49" hidden="1" x14ac:dyDescent="0.25">
      <c r="A551" s="26">
        <v>46079.602303240703</v>
      </c>
      <c r="B551" s="27" t="s">
        <v>6485</v>
      </c>
      <c r="C551" s="27" t="s">
        <v>87</v>
      </c>
      <c r="D551" s="27" t="s">
        <v>88</v>
      </c>
      <c r="E551" s="27" t="s">
        <v>89</v>
      </c>
      <c r="F551" s="27"/>
      <c r="G551" s="27" t="s">
        <v>168</v>
      </c>
      <c r="H551" s="27" t="s">
        <v>14</v>
      </c>
      <c r="I551" s="27" t="s">
        <v>182</v>
      </c>
      <c r="J551" s="27" t="s">
        <v>946</v>
      </c>
      <c r="K551" s="27" t="s">
        <v>34</v>
      </c>
      <c r="L551" s="27" t="s">
        <v>6486</v>
      </c>
      <c r="M551" s="27" t="s">
        <v>2672</v>
      </c>
      <c r="N551" s="28" t="s">
        <v>6487</v>
      </c>
      <c r="O551" s="27" t="s">
        <v>6488</v>
      </c>
      <c r="P551" s="27" t="s">
        <v>6487</v>
      </c>
      <c r="Q551" s="28"/>
      <c r="R551" s="27" t="s">
        <v>14</v>
      </c>
      <c r="S551" s="27" t="s">
        <v>182</v>
      </c>
      <c r="T551" s="27" t="s">
        <v>946</v>
      </c>
      <c r="U551" s="27" t="s">
        <v>34</v>
      </c>
      <c r="V551" s="27">
        <v>1</v>
      </c>
      <c r="W551" s="27" t="s">
        <v>714</v>
      </c>
      <c r="X551" s="27" t="s">
        <v>1209</v>
      </c>
      <c r="Y551" s="27"/>
      <c r="Z551" s="27" t="s">
        <v>101</v>
      </c>
      <c r="AA551" s="27"/>
      <c r="AB551" s="27" t="s">
        <v>6489</v>
      </c>
      <c r="AC551" s="28" t="s">
        <v>3134</v>
      </c>
      <c r="AD551" s="27"/>
      <c r="AE551" s="37"/>
      <c r="AF551" s="37">
        <v>45868.833333333299</v>
      </c>
      <c r="AG551" s="37"/>
      <c r="AH551" s="27"/>
      <c r="AI551" s="27" t="s">
        <v>178</v>
      </c>
      <c r="AJ551" s="27" t="s">
        <v>134</v>
      </c>
      <c r="AK551" s="27" t="s">
        <v>1516</v>
      </c>
      <c r="AL551" s="27" t="s">
        <v>192</v>
      </c>
      <c r="AM551" s="27" t="s">
        <v>108</v>
      </c>
      <c r="AN551" s="37">
        <f>MIN(casesCPPM[[#This Row],[Manufacture Date]:[Installation Date]])</f>
        <v>45868.833333333299</v>
      </c>
      <c r="AO551" s="27">
        <f>IF(AND((casesCPPM[[#This Row],[Created On]]-casesCPPM[[#This Row],[Oldest Date]])&gt;90,casesCPPM[[#This Row],[Oldest Date]]&lt;&gt;""),0,casesCPPM[[#This Row],[Quantity]])</f>
        <v>0</v>
      </c>
      <c r="AP551" s="27" t="str">
        <f>IF(casesCPPM[[#This Row],[Brand]]="","",IF(casesCPPM[[#This Row],[Brand]]&lt;&gt;"Falcon",casesCPPM[[#This Row],[Brand]],IF(casesCPPM[[#This Row],[Category]]&lt;&gt;"Dctl",casesCPPM[[#This Row],[Brand]]&amp;" - "&amp;casesCPPM[[#This Row],[Category]],casesCPPM[[#This Row],[Brand]]&amp;" - Closer")))</f>
        <v>Lcn</v>
      </c>
      <c r="AQ55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55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55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1" s="27" t="str">
        <f>TEXT(casesCPPM[[#This Row],[Created On]],"yyyy / mm")</f>
        <v>2026 / 02</v>
      </c>
      <c r="AU551" s="27" t="str">
        <f>casesCPPM[[#This Row],[Interaction Type]]</f>
        <v>Return / Replace / Scrap</v>
      </c>
      <c r="AV55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1" s="27" t="str" cm="1">
        <f t="array" ref="AW551">IF(NOT(ISERROR(FIND("Reader",casesCPPM[[#This Row],[Series4]]))),"Reader",IF(SUMPRODUCT(--ISNUMBER(SEARCH({"card","credential","ibutton"},casesCPPM[[#This Row],[Series4]])))&gt;0,"Card","Unknown"))</f>
        <v>Unknown</v>
      </c>
    </row>
    <row r="552" spans="1:49" hidden="1" x14ac:dyDescent="0.25">
      <c r="A552" s="26">
        <v>46079.6156134259</v>
      </c>
      <c r="B552" s="27" t="s">
        <v>6490</v>
      </c>
      <c r="C552" s="27" t="s">
        <v>87</v>
      </c>
      <c r="D552" s="27" t="s">
        <v>88</v>
      </c>
      <c r="E552" s="27" t="s">
        <v>89</v>
      </c>
      <c r="F552" s="27"/>
      <c r="G552" s="27" t="s">
        <v>168</v>
      </c>
      <c r="H552" s="27" t="s">
        <v>14</v>
      </c>
      <c r="I552" s="27" t="s">
        <v>182</v>
      </c>
      <c r="J552" s="27" t="s">
        <v>946</v>
      </c>
      <c r="K552" s="27" t="s">
        <v>34</v>
      </c>
      <c r="L552" s="27" t="s">
        <v>6491</v>
      </c>
      <c r="M552" s="27" t="s">
        <v>6492</v>
      </c>
      <c r="N552" s="28"/>
      <c r="O552" s="27" t="s">
        <v>1604</v>
      </c>
      <c r="P552" s="27"/>
      <c r="Q552" s="28"/>
      <c r="R552" s="27" t="s">
        <v>14</v>
      </c>
      <c r="S552" s="27" t="s">
        <v>182</v>
      </c>
      <c r="T552" s="27" t="s">
        <v>946</v>
      </c>
      <c r="U552" s="27" t="s">
        <v>34</v>
      </c>
      <c r="V552" s="27">
        <v>1</v>
      </c>
      <c r="W552" s="27" t="s">
        <v>714</v>
      </c>
      <c r="X552" s="27" t="s">
        <v>2578</v>
      </c>
      <c r="Y552" s="27"/>
      <c r="Z552" s="27" t="s">
        <v>101</v>
      </c>
      <c r="AA552" s="27"/>
      <c r="AB552" s="27" t="s">
        <v>6493</v>
      </c>
      <c r="AC552" s="28" t="s">
        <v>3583</v>
      </c>
      <c r="AD552" s="27"/>
      <c r="AE552" s="37"/>
      <c r="AF552" s="37">
        <v>45352</v>
      </c>
      <c r="AG552" s="37"/>
      <c r="AH552" s="27"/>
      <c r="AI552" s="27" t="s">
        <v>178</v>
      </c>
      <c r="AJ552" s="27" t="s">
        <v>134</v>
      </c>
      <c r="AK552" s="27" t="s">
        <v>1516</v>
      </c>
      <c r="AL552" s="27" t="s">
        <v>192</v>
      </c>
      <c r="AM552" s="27" t="s">
        <v>108</v>
      </c>
      <c r="AN552" s="37">
        <f>MIN(casesCPPM[[#This Row],[Manufacture Date]:[Installation Date]])</f>
        <v>45352</v>
      </c>
      <c r="AO552" s="27">
        <f>IF(AND((casesCPPM[[#This Row],[Created On]]-casesCPPM[[#This Row],[Oldest Date]])&gt;90,casesCPPM[[#This Row],[Oldest Date]]&lt;&gt;""),0,casesCPPM[[#This Row],[Quantity]])</f>
        <v>0</v>
      </c>
      <c r="AP552" s="27" t="str">
        <f>IF(casesCPPM[[#This Row],[Brand]]="","",IF(casesCPPM[[#This Row],[Brand]]&lt;&gt;"Falcon",casesCPPM[[#This Row],[Brand]],IF(casesCPPM[[#This Row],[Category]]&lt;&gt;"Dctl",casesCPPM[[#This Row],[Brand]]&amp;" - "&amp;casesCPPM[[#This Row],[Category]],casesCPPM[[#This Row],[Brand]]&amp;" - Closer")))</f>
        <v>Lcn</v>
      </c>
      <c r="AQ55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55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Programming</v>
      </c>
      <c r="AS55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2" s="27" t="str">
        <f>TEXT(casesCPPM[[#This Row],[Created On]],"yyyy / mm")</f>
        <v>2026 / 02</v>
      </c>
      <c r="AU552" s="27" t="str">
        <f>casesCPPM[[#This Row],[Interaction Type]]</f>
        <v>Return / Replace / Scrap</v>
      </c>
      <c r="AV55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2" s="27" t="str" cm="1">
        <f t="array" ref="AW552">IF(NOT(ISERROR(FIND("Reader",casesCPPM[[#This Row],[Series4]]))),"Reader",IF(SUMPRODUCT(--ISNUMBER(SEARCH({"card","credential","ibutton"},casesCPPM[[#This Row],[Series4]])))&gt;0,"Card","Unknown"))</f>
        <v>Unknown</v>
      </c>
    </row>
    <row r="553" spans="1:49" hidden="1" x14ac:dyDescent="0.25">
      <c r="A553" s="26">
        <v>46080.2964699074</v>
      </c>
      <c r="B553" s="27" t="s">
        <v>6494</v>
      </c>
      <c r="C553" s="27" t="s">
        <v>87</v>
      </c>
      <c r="D553" s="27" t="s">
        <v>88</v>
      </c>
      <c r="E553" s="27" t="s">
        <v>89</v>
      </c>
      <c r="F553" s="27"/>
      <c r="G553" s="27" t="s">
        <v>168</v>
      </c>
      <c r="H553" s="27" t="s">
        <v>17</v>
      </c>
      <c r="I553" s="27" t="s">
        <v>148</v>
      </c>
      <c r="J553" s="27" t="s">
        <v>265</v>
      </c>
      <c r="K553" s="27" t="s">
        <v>35</v>
      </c>
      <c r="L553" s="27" t="s">
        <v>6495</v>
      </c>
      <c r="M553" s="27" t="s">
        <v>5635</v>
      </c>
      <c r="N553" s="28" t="s">
        <v>6496</v>
      </c>
      <c r="O553" s="27" t="s">
        <v>6496</v>
      </c>
      <c r="P553" s="27"/>
      <c r="Q553" s="28"/>
      <c r="R553" s="27" t="s">
        <v>17</v>
      </c>
      <c r="S553" s="27" t="s">
        <v>148</v>
      </c>
      <c r="T553" s="27" t="s">
        <v>265</v>
      </c>
      <c r="U553" s="27" t="s">
        <v>35</v>
      </c>
      <c r="V553" s="27">
        <v>1</v>
      </c>
      <c r="W553" s="27" t="s">
        <v>266</v>
      </c>
      <c r="X553" s="27" t="s">
        <v>175</v>
      </c>
      <c r="Y553" s="27" t="s">
        <v>267</v>
      </c>
      <c r="Z553" s="27" t="s">
        <v>101</v>
      </c>
      <c r="AA553" s="27"/>
      <c r="AB553" s="27" t="s">
        <v>6497</v>
      </c>
      <c r="AC553" s="28" t="s">
        <v>458</v>
      </c>
      <c r="AD553" s="27"/>
      <c r="AE553" s="37">
        <v>46080</v>
      </c>
      <c r="AF553" s="37"/>
      <c r="AG553" s="37"/>
      <c r="AH553" s="27"/>
      <c r="AI553" s="27" t="s">
        <v>104</v>
      </c>
      <c r="AJ553" s="27" t="s">
        <v>105</v>
      </c>
      <c r="AK553" s="27" t="s">
        <v>270</v>
      </c>
      <c r="AL553" s="27" t="s">
        <v>270</v>
      </c>
      <c r="AM553" s="27" t="s">
        <v>108</v>
      </c>
      <c r="AN553" s="37">
        <f>MIN(casesCPPM[[#This Row],[Manufacture Date]:[Installation Date]])</f>
        <v>46080</v>
      </c>
      <c r="AO553" s="27">
        <f>IF(AND((casesCPPM[[#This Row],[Created On]]-casesCPPM[[#This Row],[Oldest Date]])&gt;90,casesCPPM[[#This Row],[Oldest Date]]&lt;&gt;""),0,casesCPPM[[#This Row],[Quantity]])</f>
        <v>1</v>
      </c>
      <c r="AP553" s="27" t="str">
        <f>IF(casesCPPM[[#This Row],[Brand]]="","",IF(casesCPPM[[#This Row],[Brand]]&lt;&gt;"Falcon",casesCPPM[[#This Row],[Brand]],IF(casesCPPM[[#This Row],[Category]]&lt;&gt;"Dctl",casesCPPM[[#This Row],[Brand]]&amp;" - "&amp;casesCPPM[[#This Row],[Category]],casesCPPM[[#This Row],[Brand]]&amp;" - Closer")))</f>
        <v>Schlage Commercial</v>
      </c>
      <c r="AQ55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5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55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553" s="27" t="str">
        <f>TEXT(casesCPPM[[#This Row],[Created On]],"yyyy / mm")</f>
        <v>2026 / 02</v>
      </c>
      <c r="AU553" s="27" t="str">
        <f>casesCPPM[[#This Row],[Interaction Type]]</f>
        <v>Return / Replace / Scrap</v>
      </c>
      <c r="AV55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3" s="27" t="str" cm="1">
        <f t="array" ref="AW553">IF(NOT(ISERROR(FIND("Reader",casesCPPM[[#This Row],[Series4]]))),"Reader",IF(SUMPRODUCT(--ISNUMBER(SEARCH({"card","credential","ibutton"},casesCPPM[[#This Row],[Series4]])))&gt;0,"Card","Unknown"))</f>
        <v>Unknown</v>
      </c>
    </row>
    <row r="554" spans="1:49" hidden="1" x14ac:dyDescent="0.25">
      <c r="A554" s="26">
        <v>46075.681701388901</v>
      </c>
      <c r="B554" s="27" t="s">
        <v>6515</v>
      </c>
      <c r="C554" s="27" t="s">
        <v>87</v>
      </c>
      <c r="D554" s="27" t="s">
        <v>88</v>
      </c>
      <c r="E554" s="27" t="s">
        <v>110</v>
      </c>
      <c r="F554" s="27"/>
      <c r="G554" s="27"/>
      <c r="H554" s="27" t="s">
        <v>23</v>
      </c>
      <c r="I554" s="27" t="s">
        <v>91</v>
      </c>
      <c r="J554" s="27" t="s">
        <v>251</v>
      </c>
      <c r="K554" s="27" t="s">
        <v>33</v>
      </c>
      <c r="L554" s="27" t="s">
        <v>6516</v>
      </c>
      <c r="M554" s="27" t="s">
        <v>6517</v>
      </c>
      <c r="N554" s="28" t="s">
        <v>6518</v>
      </c>
      <c r="O554" s="27" t="s">
        <v>6519</v>
      </c>
      <c r="P554" s="27" t="s">
        <v>6520</v>
      </c>
      <c r="Q554" s="28">
        <v>1</v>
      </c>
      <c r="R554" s="27" t="s">
        <v>23</v>
      </c>
      <c r="S554" s="27" t="s">
        <v>91</v>
      </c>
      <c r="T554" s="27" t="s">
        <v>251</v>
      </c>
      <c r="U554" s="27" t="s">
        <v>33</v>
      </c>
      <c r="V554" s="27">
        <v>1</v>
      </c>
      <c r="W554" s="27" t="s">
        <v>155</v>
      </c>
      <c r="X554" s="27" t="s">
        <v>156</v>
      </c>
      <c r="Y554" s="27"/>
      <c r="Z554" s="27" t="s">
        <v>101</v>
      </c>
      <c r="AA554" s="27"/>
      <c r="AB554" s="27" t="s">
        <v>6521</v>
      </c>
      <c r="AC554" s="28" t="s">
        <v>6522</v>
      </c>
      <c r="AD554" s="27"/>
      <c r="AE554" s="37"/>
      <c r="AF554" s="37">
        <v>46020.791666666701</v>
      </c>
      <c r="AG554" s="37"/>
      <c r="AH554" s="27"/>
      <c r="AI554" s="27" t="s">
        <v>104</v>
      </c>
      <c r="AJ554" s="27" t="s">
        <v>105</v>
      </c>
      <c r="AK554" s="27" t="s">
        <v>106</v>
      </c>
      <c r="AL554" s="27" t="s">
        <v>107</v>
      </c>
      <c r="AM554" s="27" t="s">
        <v>108</v>
      </c>
      <c r="AN554" s="37">
        <f>MIN(casesCPPM[[#This Row],[Manufacture Date]:[Installation Date]])</f>
        <v>46020.791666666701</v>
      </c>
      <c r="AO554" s="27">
        <f>IF(AND((casesCPPM[[#This Row],[Created On]]-casesCPPM[[#This Row],[Oldest Date]])&gt;90,casesCPPM[[#This Row],[Oldest Date]]&lt;&gt;""),0,casesCPPM[[#This Row],[Quantity]])</f>
        <v>1</v>
      </c>
      <c r="AP554" s="27" t="str">
        <f>IF(casesCPPM[[#This Row],[Brand]]="","",IF(casesCPPM[[#This Row],[Brand]]&lt;&gt;"Falcon",casesCPPM[[#This Row],[Brand]],IF(casesCPPM[[#This Row],[Category]]&lt;&gt;"Dctl",casesCPPM[[#This Row],[Brand]]&amp;" - "&amp;casesCPPM[[#This Row],[Category]],casesCPPM[[#This Row],[Brand]]&amp;" - Closer")))</f>
        <v>Von Duprin</v>
      </c>
      <c r="AQ55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5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5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4" s="27" t="str">
        <f>TEXT(casesCPPM[[#This Row],[Created On]],"yyyy / mm")</f>
        <v>2026 / 02</v>
      </c>
      <c r="AU554" s="27" t="str">
        <f>casesCPPM[[#This Row],[Interaction Type]]</f>
        <v>Return / Replace / Scrap</v>
      </c>
      <c r="AV55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4" s="27" t="str" cm="1">
        <f t="array" ref="AW554">IF(NOT(ISERROR(FIND("Reader",casesCPPM[[#This Row],[Series4]]))),"Reader",IF(SUMPRODUCT(--ISNUMBER(SEARCH({"card","credential","ibutton"},casesCPPM[[#This Row],[Series4]])))&gt;0,"Card","Unknown"))</f>
        <v>Unknown</v>
      </c>
    </row>
    <row r="555" spans="1:49" hidden="1" x14ac:dyDescent="0.25">
      <c r="A555" s="26">
        <v>46076.410902777803</v>
      </c>
      <c r="B555" s="27" t="s">
        <v>6552</v>
      </c>
      <c r="C555" s="27" t="s">
        <v>87</v>
      </c>
      <c r="D555" s="27" t="s">
        <v>88</v>
      </c>
      <c r="E555" s="27" t="s">
        <v>89</v>
      </c>
      <c r="F555" s="27"/>
      <c r="G555" s="27" t="s">
        <v>90</v>
      </c>
      <c r="H555" s="27" t="s">
        <v>14</v>
      </c>
      <c r="I555" s="27" t="s">
        <v>182</v>
      </c>
      <c r="J555" s="27" t="s">
        <v>730</v>
      </c>
      <c r="K555" s="27" t="s">
        <v>34</v>
      </c>
      <c r="L555" s="27" t="s">
        <v>6553</v>
      </c>
      <c r="M555" s="27" t="s">
        <v>1316</v>
      </c>
      <c r="N555" s="28" t="s">
        <v>6554</v>
      </c>
      <c r="O555" s="27" t="s">
        <v>6555</v>
      </c>
      <c r="P555" s="27" t="s">
        <v>6556</v>
      </c>
      <c r="Q555" s="28">
        <v>1</v>
      </c>
      <c r="R555" s="27" t="s">
        <v>14</v>
      </c>
      <c r="S555" s="27" t="s">
        <v>182</v>
      </c>
      <c r="T555" s="27" t="s">
        <v>730</v>
      </c>
      <c r="U555" s="27" t="s">
        <v>34</v>
      </c>
      <c r="V555" s="27">
        <v>1</v>
      </c>
      <c r="W555" s="27" t="s">
        <v>958</v>
      </c>
      <c r="X555" s="27" t="s">
        <v>1805</v>
      </c>
      <c r="Y555" s="27"/>
      <c r="Z555" s="27" t="s">
        <v>101</v>
      </c>
      <c r="AA555" s="27"/>
      <c r="AB555" s="27" t="s">
        <v>6557</v>
      </c>
      <c r="AC555" s="28" t="s">
        <v>161</v>
      </c>
      <c r="AD555" s="27"/>
      <c r="AE555" s="37"/>
      <c r="AF555" s="37">
        <v>45952.833333333299</v>
      </c>
      <c r="AG555" s="37"/>
      <c r="AH555" s="27"/>
      <c r="AI555" s="27" t="s">
        <v>178</v>
      </c>
      <c r="AJ555" s="27" t="s">
        <v>134</v>
      </c>
      <c r="AK555" s="27" t="s">
        <v>106</v>
      </c>
      <c r="AL555" s="27" t="s">
        <v>1196</v>
      </c>
      <c r="AM555" s="27" t="s">
        <v>108</v>
      </c>
      <c r="AN555" s="37">
        <f>MIN(casesCPPM[[#This Row],[Manufacture Date]:[Installation Date]])</f>
        <v>45952.833333333299</v>
      </c>
      <c r="AO555" s="27">
        <f>IF(AND((casesCPPM[[#This Row],[Created On]]-casesCPPM[[#This Row],[Oldest Date]])&gt;90,casesCPPM[[#This Row],[Oldest Date]]&lt;&gt;""),0,casesCPPM[[#This Row],[Quantity]])</f>
        <v>0</v>
      </c>
      <c r="AP555" s="27" t="str">
        <f>IF(casesCPPM[[#This Row],[Brand]]="","",IF(casesCPPM[[#This Row],[Brand]]&lt;&gt;"Falcon",casesCPPM[[#This Row],[Brand]],IF(casesCPPM[[#This Row],[Category]]&lt;&gt;"Dctl",casesCPPM[[#This Row],[Brand]]&amp;" - "&amp;casesCPPM[[#This Row],[Category]],casesCPPM[[#This Row],[Brand]]&amp;" - Closer")))</f>
        <v>Lcn</v>
      </c>
      <c r="AQ55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55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55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5" s="27" t="str">
        <f>TEXT(casesCPPM[[#This Row],[Created On]],"yyyy / mm")</f>
        <v>2026 / 02</v>
      </c>
      <c r="AU555" s="27" t="str">
        <f>casesCPPM[[#This Row],[Interaction Type]]</f>
        <v>Return / Replace / Scrap</v>
      </c>
      <c r="AV55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5" s="27" t="str" cm="1">
        <f t="array" ref="AW555">IF(NOT(ISERROR(FIND("Reader",casesCPPM[[#This Row],[Series4]]))),"Reader",IF(SUMPRODUCT(--ISNUMBER(SEARCH({"card","credential","ibutton"},casesCPPM[[#This Row],[Series4]])))&gt;0,"Card","Unknown"))</f>
        <v>Unknown</v>
      </c>
    </row>
    <row r="556" spans="1:49" hidden="1" x14ac:dyDescent="0.25">
      <c r="A556" s="26">
        <v>46077.386585648099</v>
      </c>
      <c r="B556" s="27" t="s">
        <v>6583</v>
      </c>
      <c r="C556" s="27" t="s">
        <v>87</v>
      </c>
      <c r="D556" s="27" t="s">
        <v>88</v>
      </c>
      <c r="E556" s="27" t="s">
        <v>110</v>
      </c>
      <c r="F556" s="27"/>
      <c r="G556" s="27"/>
      <c r="H556" s="27" t="s">
        <v>17</v>
      </c>
      <c r="I556" s="27" t="s">
        <v>148</v>
      </c>
      <c r="J556" s="27" t="s">
        <v>161</v>
      </c>
      <c r="K556" s="27" t="s">
        <v>35</v>
      </c>
      <c r="L556" s="27" t="s">
        <v>6584</v>
      </c>
      <c r="M556" s="27" t="s">
        <v>2100</v>
      </c>
      <c r="N556" s="28" t="s">
        <v>6585</v>
      </c>
      <c r="O556" s="27" t="s">
        <v>6586</v>
      </c>
      <c r="P556" s="27" t="s">
        <v>6587</v>
      </c>
      <c r="Q556" s="28"/>
      <c r="R556" s="27" t="s">
        <v>17</v>
      </c>
      <c r="S556" s="27" t="s">
        <v>148</v>
      </c>
      <c r="T556" s="27" t="s">
        <v>149</v>
      </c>
      <c r="U556" s="27" t="s">
        <v>35</v>
      </c>
      <c r="V556" s="27">
        <v>2</v>
      </c>
      <c r="W556" s="27" t="s">
        <v>155</v>
      </c>
      <c r="X556" s="27" t="s">
        <v>156</v>
      </c>
      <c r="Y556" s="27"/>
      <c r="Z556" s="27" t="s">
        <v>101</v>
      </c>
      <c r="AA556" s="27"/>
      <c r="AB556" s="27" t="s">
        <v>6588</v>
      </c>
      <c r="AC556" s="28"/>
      <c r="AD556" s="27"/>
      <c r="AE556" s="37"/>
      <c r="AF556" s="37">
        <v>46055.791666666701</v>
      </c>
      <c r="AG556" s="37"/>
      <c r="AH556" s="27"/>
      <c r="AI556" s="27" t="s">
        <v>104</v>
      </c>
      <c r="AJ556" s="27" t="s">
        <v>105</v>
      </c>
      <c r="AK556" s="27" t="s">
        <v>106</v>
      </c>
      <c r="AL556" s="27" t="s">
        <v>408</v>
      </c>
      <c r="AM556" s="27" t="s">
        <v>108</v>
      </c>
      <c r="AN556" s="37">
        <f>MIN(casesCPPM[[#This Row],[Manufacture Date]:[Installation Date]])</f>
        <v>46055.791666666701</v>
      </c>
      <c r="AO556" s="27">
        <f>IF(AND((casesCPPM[[#This Row],[Created On]]-casesCPPM[[#This Row],[Oldest Date]])&gt;90,casesCPPM[[#This Row],[Oldest Date]]&lt;&gt;""),0,casesCPPM[[#This Row],[Quantity]])</f>
        <v>2</v>
      </c>
      <c r="AP556" s="27" t="str">
        <f>IF(casesCPPM[[#This Row],[Brand]]="","",IF(casesCPPM[[#This Row],[Brand]]&lt;&gt;"Falcon",casesCPPM[[#This Row],[Brand]],IF(casesCPPM[[#This Row],[Category]]&lt;&gt;"Dctl",casesCPPM[[#This Row],[Brand]]&amp;" - "&amp;casesCPPM[[#This Row],[Category]],casesCPPM[[#This Row],[Brand]]&amp;" - Closer")))</f>
        <v>Schlage Commercial</v>
      </c>
      <c r="AQ55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5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5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6" s="27" t="str">
        <f>TEXT(casesCPPM[[#This Row],[Created On]],"yyyy / mm")</f>
        <v>2026 / 02</v>
      </c>
      <c r="AU556" s="27" t="str">
        <f>casesCPPM[[#This Row],[Interaction Type]]</f>
        <v>Return / Replace / Scrap</v>
      </c>
      <c r="AV55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6" s="27" t="str" cm="1">
        <f t="array" ref="AW556">IF(NOT(ISERROR(FIND("Reader",casesCPPM[[#This Row],[Series4]]))),"Reader",IF(SUMPRODUCT(--ISNUMBER(SEARCH({"card","credential","ibutton"},casesCPPM[[#This Row],[Series4]])))&gt;0,"Card","Unknown"))</f>
        <v>Unknown</v>
      </c>
    </row>
    <row r="557" spans="1:49" hidden="1" x14ac:dyDescent="0.25">
      <c r="A557" s="26">
        <v>46077.754467592596</v>
      </c>
      <c r="B557" s="27" t="s">
        <v>6589</v>
      </c>
      <c r="C557" s="27" t="s">
        <v>87</v>
      </c>
      <c r="D557" s="27" t="s">
        <v>88</v>
      </c>
      <c r="E557" s="27" t="s">
        <v>89</v>
      </c>
      <c r="F557" s="27"/>
      <c r="G557" s="27" t="s">
        <v>90</v>
      </c>
      <c r="H557" s="27" t="s">
        <v>22</v>
      </c>
      <c r="I557" s="27" t="s">
        <v>124</v>
      </c>
      <c r="J557" s="27" t="s">
        <v>1828</v>
      </c>
      <c r="K557" s="27" t="s">
        <v>30</v>
      </c>
      <c r="L557" s="27" t="s">
        <v>6590</v>
      </c>
      <c r="M557" s="27" t="s">
        <v>471</v>
      </c>
      <c r="N557" s="28" t="s">
        <v>6591</v>
      </c>
      <c r="O557" s="27" t="s">
        <v>6592</v>
      </c>
      <c r="P557" s="27" t="s">
        <v>6593</v>
      </c>
      <c r="Q557" s="28">
        <v>2</v>
      </c>
      <c r="R557" s="27" t="s">
        <v>22</v>
      </c>
      <c r="S557" s="27" t="s">
        <v>124</v>
      </c>
      <c r="T557" s="27" t="s">
        <v>1828</v>
      </c>
      <c r="U557" s="27" t="s">
        <v>30</v>
      </c>
      <c r="V557" s="27">
        <v>3</v>
      </c>
      <c r="W557" s="27" t="s">
        <v>187</v>
      </c>
      <c r="X557" s="27" t="s">
        <v>992</v>
      </c>
      <c r="Y557" s="27"/>
      <c r="Z557" s="27" t="s">
        <v>101</v>
      </c>
      <c r="AA557" s="27"/>
      <c r="AB557" s="27" t="s">
        <v>6594</v>
      </c>
      <c r="AC557" s="28" t="s">
        <v>125</v>
      </c>
      <c r="AD557" s="27"/>
      <c r="AE557" s="37"/>
      <c r="AF557" s="37">
        <v>46279.833333333299</v>
      </c>
      <c r="AG557" s="37"/>
      <c r="AH557" s="27"/>
      <c r="AI557" s="27" t="s">
        <v>104</v>
      </c>
      <c r="AJ557" s="27" t="s">
        <v>105</v>
      </c>
      <c r="AK557" s="27" t="s">
        <v>135</v>
      </c>
      <c r="AL557" s="27" t="s">
        <v>146</v>
      </c>
      <c r="AM557" s="27" t="s">
        <v>108</v>
      </c>
      <c r="AN557" s="37">
        <f>MIN(casesCPPM[[#This Row],[Manufacture Date]:[Installation Date]])</f>
        <v>46279.833333333299</v>
      </c>
      <c r="AO557" s="27">
        <f>IF(AND((casesCPPM[[#This Row],[Created On]]-casesCPPM[[#This Row],[Oldest Date]])&gt;90,casesCPPM[[#This Row],[Oldest Date]]&lt;&gt;""),0,casesCPPM[[#This Row],[Quantity]])</f>
        <v>3</v>
      </c>
      <c r="AP557" s="27" t="str">
        <f>IF(casesCPPM[[#This Row],[Brand]]="","",IF(casesCPPM[[#This Row],[Brand]]&lt;&gt;"Falcon",casesCPPM[[#This Row],[Brand]],IF(casesCPPM[[#This Row],[Category]]&lt;&gt;"Dctl",casesCPPM[[#This Row],[Brand]]&amp;" - "&amp;casesCPPM[[#This Row],[Category]],casesCPPM[[#This Row],[Brand]]&amp;" - Closer")))</f>
        <v>Steelcraft</v>
      </c>
      <c r="AQ55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55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Warped</v>
      </c>
      <c r="AS55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7" s="27" t="str">
        <f>TEXT(casesCPPM[[#This Row],[Created On]],"yyyy / mm")</f>
        <v>2026 / 02</v>
      </c>
      <c r="AU557" s="27" t="str">
        <f>casesCPPM[[#This Row],[Interaction Type]]</f>
        <v>Return / Replace / Scrap</v>
      </c>
      <c r="AV55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7" s="27" t="str" cm="1">
        <f t="array" ref="AW557">IF(NOT(ISERROR(FIND("Reader",casesCPPM[[#This Row],[Series4]]))),"Reader",IF(SUMPRODUCT(--ISNUMBER(SEARCH({"card","credential","ibutton"},casesCPPM[[#This Row],[Series4]])))&gt;0,"Card","Unknown"))</f>
        <v>Unknown</v>
      </c>
    </row>
    <row r="558" spans="1:49" hidden="1" x14ac:dyDescent="0.25">
      <c r="A558" s="26">
        <v>46078.507939814801</v>
      </c>
      <c r="B558" s="27" t="s">
        <v>6604</v>
      </c>
      <c r="C558" s="27" t="s">
        <v>87</v>
      </c>
      <c r="D558" s="27" t="s">
        <v>88</v>
      </c>
      <c r="E558" s="27" t="s">
        <v>110</v>
      </c>
      <c r="F558" s="27"/>
      <c r="G558" s="27"/>
      <c r="H558" s="27" t="s">
        <v>40</v>
      </c>
      <c r="I558" s="27" t="s">
        <v>124</v>
      </c>
      <c r="J558" s="27" t="s">
        <v>2772</v>
      </c>
      <c r="K558" s="27" t="s">
        <v>2429</v>
      </c>
      <c r="L558" s="27" t="s">
        <v>6605</v>
      </c>
      <c r="M558" s="27" t="s">
        <v>471</v>
      </c>
      <c r="N558" s="28" t="s">
        <v>2774</v>
      </c>
      <c r="O558" s="27" t="s">
        <v>2775</v>
      </c>
      <c r="P558" s="27" t="s">
        <v>6606</v>
      </c>
      <c r="Q558" s="28"/>
      <c r="R558" s="27" t="s">
        <v>40</v>
      </c>
      <c r="S558" s="27" t="s">
        <v>124</v>
      </c>
      <c r="T558" s="27" t="s">
        <v>2772</v>
      </c>
      <c r="U558" s="27" t="s">
        <v>2429</v>
      </c>
      <c r="V558" s="27">
        <v>1</v>
      </c>
      <c r="W558" s="27" t="s">
        <v>6607</v>
      </c>
      <c r="X558" s="27" t="s">
        <v>1491</v>
      </c>
      <c r="Y558" s="27"/>
      <c r="Z558" s="27" t="s">
        <v>285</v>
      </c>
      <c r="AA558" s="27"/>
      <c r="AB558" s="27"/>
      <c r="AC558" s="28"/>
      <c r="AD558" s="27"/>
      <c r="AE558" s="37"/>
      <c r="AF558" s="37">
        <v>46023.791666666701</v>
      </c>
      <c r="AG558" s="37"/>
      <c r="AH558" s="27"/>
      <c r="AI558" s="27" t="s">
        <v>204</v>
      </c>
      <c r="AJ558" s="27" t="s">
        <v>105</v>
      </c>
      <c r="AK558" s="27" t="s">
        <v>6608</v>
      </c>
      <c r="AL558" s="27" t="s">
        <v>6608</v>
      </c>
      <c r="AM558" s="27" t="s">
        <v>108</v>
      </c>
      <c r="AN558" s="37">
        <f>MIN(casesCPPM[[#This Row],[Manufacture Date]:[Installation Date]])</f>
        <v>46023.791666666701</v>
      </c>
      <c r="AO558" s="27">
        <f>IF(AND((casesCPPM[[#This Row],[Created On]]-casesCPPM[[#This Row],[Oldest Date]])&gt;90,casesCPPM[[#This Row],[Oldest Date]]&lt;&gt;""),0,casesCPPM[[#This Row],[Quantity]])</f>
        <v>1</v>
      </c>
      <c r="AP558" s="27" t="str">
        <f>IF(casesCPPM[[#This Row],[Brand]]="","",IF(casesCPPM[[#This Row],[Brand]]&lt;&gt;"Falcon",casesCPPM[[#This Row],[Brand]],IF(casesCPPM[[#This Row],[Category]]&lt;&gt;"Dctl",casesCPPM[[#This Row],[Brand]]&amp;" - "&amp;casesCPPM[[#This Row],[Category]],casesCPPM[[#This Row],[Brand]]&amp;" - Closer")))</f>
        <v>Republic</v>
      </c>
      <c r="AQ55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Product</v>
      </c>
      <c r="AR55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Frame Size Height</v>
      </c>
      <c r="AS55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8" s="27" t="str">
        <f>TEXT(casesCPPM[[#This Row],[Created On]],"yyyy / mm")</f>
        <v>2026 / 02</v>
      </c>
      <c r="AU558" s="27" t="str">
        <f>casesCPPM[[#This Row],[Interaction Type]]</f>
        <v>Return / Replace / Scrap</v>
      </c>
      <c r="AV55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8" s="27" t="str" cm="1">
        <f t="array" ref="AW558">IF(NOT(ISERROR(FIND("Reader",casesCPPM[[#This Row],[Series4]]))),"Reader",IF(SUMPRODUCT(--ISNUMBER(SEARCH({"card","credential","ibutton"},casesCPPM[[#This Row],[Series4]])))&gt;0,"Card","Unknown"))</f>
        <v>Unknown</v>
      </c>
    </row>
    <row r="559" spans="1:49" hidden="1" x14ac:dyDescent="0.25">
      <c r="A559" s="26">
        <v>46078.514571759297</v>
      </c>
      <c r="B559" s="27" t="s">
        <v>6609</v>
      </c>
      <c r="C559" s="27" t="s">
        <v>87</v>
      </c>
      <c r="D559" s="27" t="s">
        <v>88</v>
      </c>
      <c r="E559" s="27" t="s">
        <v>285</v>
      </c>
      <c r="F559" s="27"/>
      <c r="G559" s="27"/>
      <c r="H559" s="27" t="s">
        <v>40</v>
      </c>
      <c r="I559" s="27" t="s">
        <v>124</v>
      </c>
      <c r="J559" s="27" t="s">
        <v>2428</v>
      </c>
      <c r="K559" s="27" t="s">
        <v>2429</v>
      </c>
      <c r="L559" s="27" t="s">
        <v>6610</v>
      </c>
      <c r="M559" s="27" t="s">
        <v>471</v>
      </c>
      <c r="N559" s="28" t="s">
        <v>6611</v>
      </c>
      <c r="O559" s="27" t="s">
        <v>6612</v>
      </c>
      <c r="P559" s="27" t="s">
        <v>6613</v>
      </c>
      <c r="Q559" s="28"/>
      <c r="R559" s="27" t="s">
        <v>40</v>
      </c>
      <c r="S559" s="27" t="s">
        <v>124</v>
      </c>
      <c r="T559" s="27" t="s">
        <v>2428</v>
      </c>
      <c r="U559" s="27" t="s">
        <v>2429</v>
      </c>
      <c r="V559" s="27">
        <v>1</v>
      </c>
      <c r="W559" s="27" t="s">
        <v>294</v>
      </c>
      <c r="X559" s="27" t="s">
        <v>3446</v>
      </c>
      <c r="Y559" s="27"/>
      <c r="Z559" s="27" t="s">
        <v>285</v>
      </c>
      <c r="AA559" s="27"/>
      <c r="AB559" s="27"/>
      <c r="AC559" s="28"/>
      <c r="AD559" s="27"/>
      <c r="AE559" s="37"/>
      <c r="AF559" s="37">
        <v>46035.791666666701</v>
      </c>
      <c r="AG559" s="37"/>
      <c r="AH559" s="27"/>
      <c r="AI559" s="27" t="s">
        <v>204</v>
      </c>
      <c r="AJ559" s="27" t="s">
        <v>105</v>
      </c>
      <c r="AK559" s="27" t="s">
        <v>6608</v>
      </c>
      <c r="AL559" s="27" t="s">
        <v>6608</v>
      </c>
      <c r="AM559" s="27" t="s">
        <v>108</v>
      </c>
      <c r="AN559" s="37">
        <f>MIN(casesCPPM[[#This Row],[Manufacture Date]:[Installation Date]])</f>
        <v>46035.791666666701</v>
      </c>
      <c r="AO559" s="27">
        <f>IF(AND((casesCPPM[[#This Row],[Created On]]-casesCPPM[[#This Row],[Oldest Date]])&gt;90,casesCPPM[[#This Row],[Oldest Date]]&lt;&gt;""),0,casesCPPM[[#This Row],[Quantity]])</f>
        <v>1</v>
      </c>
      <c r="AP559" s="27" t="str">
        <f>IF(casesCPPM[[#This Row],[Brand]]="","",IF(casesCPPM[[#This Row],[Brand]]&lt;&gt;"Falcon",casesCPPM[[#This Row],[Brand]],IF(casesCPPM[[#This Row],[Category]]&lt;&gt;"Dctl",casesCPPM[[#This Row],[Brand]]&amp;" - "&amp;casesCPPM[[#This Row],[Category]],casesCPPM[[#This Row],[Brand]]&amp;" - Closer")))</f>
        <v>Republic</v>
      </c>
      <c r="AQ55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55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 Visible</v>
      </c>
      <c r="AS55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9" s="27" t="str">
        <f>TEXT(casesCPPM[[#This Row],[Created On]],"yyyy / mm")</f>
        <v>2026 / 02</v>
      </c>
      <c r="AU559" s="27" t="str">
        <f>casesCPPM[[#This Row],[Interaction Type]]</f>
        <v>Return / Replace / Scrap</v>
      </c>
      <c r="AV55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9" s="27" t="str" cm="1">
        <f t="array" ref="AW559">IF(NOT(ISERROR(FIND("Reader",casesCPPM[[#This Row],[Series4]]))),"Reader",IF(SUMPRODUCT(--ISNUMBER(SEARCH({"card","credential","ibutton"},casesCPPM[[#This Row],[Series4]])))&gt;0,"Card","Unknown"))</f>
        <v>Unknown</v>
      </c>
    </row>
    <row r="560" spans="1:49" hidden="1" x14ac:dyDescent="0.25">
      <c r="A560" s="26">
        <v>46078.592881944402</v>
      </c>
      <c r="B560" s="27" t="s">
        <v>6623</v>
      </c>
      <c r="C560" s="27" t="s">
        <v>87</v>
      </c>
      <c r="D560" s="27" t="s">
        <v>88</v>
      </c>
      <c r="E560" s="27" t="s">
        <v>89</v>
      </c>
      <c r="F560" s="27"/>
      <c r="G560" s="27" t="s">
        <v>90</v>
      </c>
      <c r="H560" s="27" t="s">
        <v>720</v>
      </c>
      <c r="I560" s="27" t="s">
        <v>148</v>
      </c>
      <c r="J560" s="27" t="s">
        <v>1248</v>
      </c>
      <c r="K560" s="27" t="s">
        <v>31</v>
      </c>
      <c r="L560" s="27" t="s">
        <v>6624</v>
      </c>
      <c r="M560" s="27" t="s">
        <v>5569</v>
      </c>
      <c r="N560" s="28" t="s">
        <v>6625</v>
      </c>
      <c r="O560" s="27" t="s">
        <v>6626</v>
      </c>
      <c r="P560" s="27" t="s">
        <v>6627</v>
      </c>
      <c r="Q560" s="28">
        <v>2</v>
      </c>
      <c r="R560" s="27" t="s">
        <v>720</v>
      </c>
      <c r="S560" s="27" t="s">
        <v>148</v>
      </c>
      <c r="T560" s="27" t="s">
        <v>1248</v>
      </c>
      <c r="U560" s="27" t="s">
        <v>31</v>
      </c>
      <c r="V560" s="27">
        <v>1</v>
      </c>
      <c r="W560" s="27" t="s">
        <v>98</v>
      </c>
      <c r="X560" s="27" t="s">
        <v>175</v>
      </c>
      <c r="Y560" s="27"/>
      <c r="Z560" s="27" t="s">
        <v>101</v>
      </c>
      <c r="AA560" s="27"/>
      <c r="AB560" s="27" t="s">
        <v>6628</v>
      </c>
      <c r="AC560" s="28"/>
      <c r="AD560" s="27"/>
      <c r="AE560" s="37"/>
      <c r="AF560" s="37">
        <v>46051</v>
      </c>
      <c r="AG560" s="37"/>
      <c r="AH560" s="27"/>
      <c r="AI560" s="27" t="s">
        <v>419</v>
      </c>
      <c r="AJ560" s="27" t="s">
        <v>134</v>
      </c>
      <c r="AK560" s="27" t="s">
        <v>6629</v>
      </c>
      <c r="AL560" s="27" t="s">
        <v>180</v>
      </c>
      <c r="AM560" s="27" t="s">
        <v>108</v>
      </c>
      <c r="AN560" s="37">
        <f>MIN(casesCPPM[[#This Row],[Manufacture Date]:[Installation Date]])</f>
        <v>46051</v>
      </c>
      <c r="AO560" s="27">
        <f>IF(AND((casesCPPM[[#This Row],[Created On]]-casesCPPM[[#This Row],[Oldest Date]])&gt;90,casesCPPM[[#This Row],[Oldest Date]]&lt;&gt;""),0,casesCPPM[[#This Row],[Quantity]])</f>
        <v>1</v>
      </c>
      <c r="AP560" s="27" t="str">
        <f>IF(casesCPPM[[#This Row],[Brand]]="","",IF(casesCPPM[[#This Row],[Brand]]&lt;&gt;"Falcon",casesCPPM[[#This Row],[Brand]],IF(casesCPPM[[#This Row],[Category]]&lt;&gt;"Dctl",casesCPPM[[#This Row],[Brand]]&amp;" - "&amp;casesCPPM[[#This Row],[Category]],casesCPPM[[#This Row],[Brand]]&amp;" - Closer")))</f>
        <v>Falcon - Lock</v>
      </c>
      <c r="AQ56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6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56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60" s="27" t="str">
        <f>TEXT(casesCPPM[[#This Row],[Created On]],"yyyy / mm")</f>
        <v>2026 / 02</v>
      </c>
      <c r="AU560" s="27" t="str">
        <f>casesCPPM[[#This Row],[Interaction Type]]</f>
        <v>Return / Replace / Scrap</v>
      </c>
      <c r="AV56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60" s="27" t="str" cm="1">
        <f t="array" ref="AW560">IF(NOT(ISERROR(FIND("Reader",casesCPPM[[#This Row],[Series4]]))),"Reader",IF(SUMPRODUCT(--ISNUMBER(SEARCH({"card","credential","ibutton"},casesCPPM[[#This Row],[Series4]])))&gt;0,"Card","Unknown"))</f>
        <v>Unknown</v>
      </c>
    </row>
    <row r="561" spans="1:49" hidden="1" x14ac:dyDescent="0.25">
      <c r="A561" s="26">
        <v>46079.385254629597</v>
      </c>
      <c r="B561" s="27" t="s">
        <v>6647</v>
      </c>
      <c r="C561" s="27" t="s">
        <v>87</v>
      </c>
      <c r="D561" s="27" t="s">
        <v>88</v>
      </c>
      <c r="E561" s="27" t="s">
        <v>110</v>
      </c>
      <c r="F561" s="27"/>
      <c r="G561" s="27"/>
      <c r="H561" s="27" t="s">
        <v>12</v>
      </c>
      <c r="I561" s="27" t="s">
        <v>111</v>
      </c>
      <c r="J561" s="27" t="s">
        <v>4835</v>
      </c>
      <c r="K561" s="27" t="s">
        <v>33</v>
      </c>
      <c r="L561" s="27" t="s">
        <v>6648</v>
      </c>
      <c r="M561" s="27" t="s">
        <v>393</v>
      </c>
      <c r="N561" s="28" t="s">
        <v>6649</v>
      </c>
      <c r="O561" s="27" t="s">
        <v>6650</v>
      </c>
      <c r="P561" s="27" t="s">
        <v>6651</v>
      </c>
      <c r="Q561" s="28">
        <v>7</v>
      </c>
      <c r="R561" s="27" t="s">
        <v>12</v>
      </c>
      <c r="S561" s="27" t="s">
        <v>111</v>
      </c>
      <c r="T561" s="27" t="s">
        <v>4835</v>
      </c>
      <c r="U561" s="27" t="s">
        <v>33</v>
      </c>
      <c r="V561" s="27">
        <v>1</v>
      </c>
      <c r="W561" s="27" t="s">
        <v>155</v>
      </c>
      <c r="X561" s="27" t="s">
        <v>156</v>
      </c>
      <c r="Y561" s="27"/>
      <c r="Z561" s="27" t="s">
        <v>101</v>
      </c>
      <c r="AA561" s="27"/>
      <c r="AB561" s="27" t="s">
        <v>6652</v>
      </c>
      <c r="AC561" s="28"/>
      <c r="AD561" s="27"/>
      <c r="AE561" s="37"/>
      <c r="AF561" s="37">
        <v>45995.791666666701</v>
      </c>
      <c r="AG561" s="37"/>
      <c r="AH561" s="27"/>
      <c r="AI561" s="27" t="s">
        <v>104</v>
      </c>
      <c r="AJ561" s="27" t="s">
        <v>105</v>
      </c>
      <c r="AK561" s="27" t="s">
        <v>106</v>
      </c>
      <c r="AL561" s="27" t="s">
        <v>877</v>
      </c>
      <c r="AM561" s="27" t="s">
        <v>108</v>
      </c>
      <c r="AN561" s="37">
        <f>MIN(casesCPPM[[#This Row],[Manufacture Date]:[Installation Date]])</f>
        <v>45995.791666666701</v>
      </c>
      <c r="AO561" s="27">
        <f>IF(AND((casesCPPM[[#This Row],[Created On]]-casesCPPM[[#This Row],[Oldest Date]])&gt;90,casesCPPM[[#This Row],[Oldest Date]]&lt;&gt;""),0,casesCPPM[[#This Row],[Quantity]])</f>
        <v>1</v>
      </c>
      <c r="AP561" s="27" t="str">
        <f>IF(casesCPPM[[#This Row],[Brand]]="","",IF(casesCPPM[[#This Row],[Brand]]&lt;&gt;"Falcon",casesCPPM[[#This Row],[Brand]],IF(casesCPPM[[#This Row],[Category]]&lt;&gt;"Dctl",casesCPPM[[#This Row],[Brand]]&amp;" - "&amp;casesCPPM[[#This Row],[Category]],casesCPPM[[#This Row],[Brand]]&amp;" - Closer")))</f>
        <v>Ives / Gj Commercial</v>
      </c>
      <c r="AQ56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6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6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61" s="27" t="str">
        <f>TEXT(casesCPPM[[#This Row],[Created On]],"yyyy / mm")</f>
        <v>2026 / 02</v>
      </c>
      <c r="AU561" s="27" t="str">
        <f>casesCPPM[[#This Row],[Interaction Type]]</f>
        <v>Return / Replace / Scrap</v>
      </c>
      <c r="AV56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61" s="27" t="str" cm="1">
        <f t="array" ref="AW561">IF(NOT(ISERROR(FIND("Reader",casesCPPM[[#This Row],[Series4]]))),"Reader",IF(SUMPRODUCT(--ISNUMBER(SEARCH({"card","credential","ibutton"},casesCPPM[[#This Row],[Series4]])))&gt;0,"Card","Unknown"))</f>
        <v>Unknown</v>
      </c>
    </row>
    <row r="562" spans="1:49" hidden="1" x14ac:dyDescent="0.25">
      <c r="A562" s="26">
        <v>46079.424247685201</v>
      </c>
      <c r="B562" s="27" t="s">
        <v>6661</v>
      </c>
      <c r="C562" s="27" t="s">
        <v>87</v>
      </c>
      <c r="D562" s="27" t="s">
        <v>88</v>
      </c>
      <c r="E562" s="27" t="s">
        <v>110</v>
      </c>
      <c r="F562" s="27"/>
      <c r="G562" s="27"/>
      <c r="H562" s="27" t="s">
        <v>23</v>
      </c>
      <c r="I562" s="27" t="s">
        <v>91</v>
      </c>
      <c r="J562" s="27" t="s">
        <v>1375</v>
      </c>
      <c r="K562" s="27" t="s">
        <v>33</v>
      </c>
      <c r="L562" s="27" t="s">
        <v>6662</v>
      </c>
      <c r="M562" s="27" t="s">
        <v>127</v>
      </c>
      <c r="N562" s="28" t="s">
        <v>6663</v>
      </c>
      <c r="O562" s="27" t="s">
        <v>6664</v>
      </c>
      <c r="P562" s="27" t="s">
        <v>6665</v>
      </c>
      <c r="Q562" s="28">
        <v>9</v>
      </c>
      <c r="R562" s="27" t="s">
        <v>23</v>
      </c>
      <c r="S562" s="27" t="s">
        <v>91</v>
      </c>
      <c r="T562" s="27" t="s">
        <v>1375</v>
      </c>
      <c r="U562" s="27" t="s">
        <v>33</v>
      </c>
      <c r="V562" s="27">
        <v>1</v>
      </c>
      <c r="W562" s="27" t="s">
        <v>155</v>
      </c>
      <c r="X562" s="27" t="s">
        <v>587</v>
      </c>
      <c r="Y562" s="27"/>
      <c r="Z562" s="27" t="s">
        <v>101</v>
      </c>
      <c r="AA562" s="27"/>
      <c r="AB562" s="27"/>
      <c r="AC562" s="28"/>
      <c r="AD562" s="27"/>
      <c r="AE562" s="37"/>
      <c r="AF562" s="37">
        <v>46056.791666666701</v>
      </c>
      <c r="AG562" s="37"/>
      <c r="AH562" s="27"/>
      <c r="AI562" s="27" t="s">
        <v>104</v>
      </c>
      <c r="AJ562" s="27" t="s">
        <v>105</v>
      </c>
      <c r="AK562" s="27" t="s">
        <v>258</v>
      </c>
      <c r="AL562" s="27" t="s">
        <v>1196</v>
      </c>
      <c r="AM562" s="27" t="s">
        <v>108</v>
      </c>
      <c r="AN562" s="37">
        <f>MIN(casesCPPM[[#This Row],[Manufacture Date]:[Installation Date]])</f>
        <v>46056.791666666701</v>
      </c>
      <c r="AO562" s="27">
        <f>IF(AND((casesCPPM[[#This Row],[Created On]]-casesCPPM[[#This Row],[Oldest Date]])&gt;90,casesCPPM[[#This Row],[Oldest Date]]&lt;&gt;""),0,casesCPPM[[#This Row],[Quantity]])</f>
        <v>1</v>
      </c>
      <c r="AP562" s="27" t="str">
        <f>IF(casesCPPM[[#This Row],[Brand]]="","",IF(casesCPPM[[#This Row],[Brand]]&lt;&gt;"Falcon",casesCPPM[[#This Row],[Brand]],IF(casesCPPM[[#This Row],[Category]]&lt;&gt;"Dctl",casesCPPM[[#This Row],[Brand]]&amp;" - "&amp;casesCPPM[[#This Row],[Category]],casesCPPM[[#This Row],[Brand]]&amp;" - Closer")))</f>
        <v>Von Duprin</v>
      </c>
      <c r="AQ56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6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56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62" s="27" t="str">
        <f>TEXT(casesCPPM[[#This Row],[Created On]],"yyyy / mm")</f>
        <v>2026 / 02</v>
      </c>
      <c r="AU562" s="27" t="str">
        <f>casesCPPM[[#This Row],[Interaction Type]]</f>
        <v>Return / Replace / Scrap</v>
      </c>
      <c r="AV56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62" s="27" t="str" cm="1">
        <f t="array" ref="AW562">IF(NOT(ISERROR(FIND("Reader",casesCPPM[[#This Row],[Series4]]))),"Reader",IF(SUMPRODUCT(--ISNUMBER(SEARCH({"card","credential","ibutton"},casesCPPM[[#This Row],[Series4]])))&gt;0,"Card","Unknown"))</f>
        <v>Unknown</v>
      </c>
    </row>
    <row r="563" spans="1:49" hidden="1" x14ac:dyDescent="0.25">
      <c r="A563" s="26">
        <v>46080.698611111096</v>
      </c>
      <c r="B563" s="27" t="s">
        <v>6696</v>
      </c>
      <c r="C563" s="27" t="s">
        <v>87</v>
      </c>
      <c r="D563" s="27" t="s">
        <v>88</v>
      </c>
      <c r="E563" s="27" t="s">
        <v>89</v>
      </c>
      <c r="F563" s="27"/>
      <c r="G563" s="27" t="s">
        <v>90</v>
      </c>
      <c r="H563" s="27" t="s">
        <v>720</v>
      </c>
      <c r="I563" s="27" t="s">
        <v>91</v>
      </c>
      <c r="J563" s="27" t="s">
        <v>3961</v>
      </c>
      <c r="K563" s="27" t="s">
        <v>33</v>
      </c>
      <c r="L563" s="27" t="s">
        <v>6697</v>
      </c>
      <c r="M563" s="27" t="s">
        <v>360</v>
      </c>
      <c r="N563" s="28" t="s">
        <v>6698</v>
      </c>
      <c r="O563" s="27" t="s">
        <v>6699</v>
      </c>
      <c r="P563" s="27" t="s">
        <v>6700</v>
      </c>
      <c r="Q563" s="28">
        <v>4</v>
      </c>
      <c r="R563" s="27"/>
      <c r="S563" s="27"/>
      <c r="T563" s="27"/>
      <c r="U563" s="27"/>
      <c r="V563" s="27">
        <v>1</v>
      </c>
      <c r="W563" s="27" t="s">
        <v>378</v>
      </c>
      <c r="X563" s="27" t="s">
        <v>379</v>
      </c>
      <c r="Y563" s="27"/>
      <c r="Z563" s="27" t="s">
        <v>285</v>
      </c>
      <c r="AA563" s="27"/>
      <c r="AB563" s="27" t="s">
        <v>4164</v>
      </c>
      <c r="AC563" s="28"/>
      <c r="AD563" s="27"/>
      <c r="AE563" s="37"/>
      <c r="AF563" s="37">
        <v>46076.791666666701</v>
      </c>
      <c r="AG563" s="37"/>
      <c r="AH563" s="27"/>
      <c r="AI563" s="27"/>
      <c r="AJ563" s="27" t="s">
        <v>134</v>
      </c>
      <c r="AK563" s="27" t="s">
        <v>106</v>
      </c>
      <c r="AL563" s="27" t="s">
        <v>106</v>
      </c>
      <c r="AM563" s="27" t="s">
        <v>108</v>
      </c>
      <c r="AN563" s="37">
        <f>MIN(casesCPPM[[#This Row],[Manufacture Date]:[Installation Date]])</f>
        <v>46076.791666666701</v>
      </c>
      <c r="AO563" s="27">
        <f>IF(AND((casesCPPM[[#This Row],[Created On]]-casesCPPM[[#This Row],[Oldest Date]])&gt;90,casesCPPM[[#This Row],[Oldest Date]]&lt;&gt;""),0,casesCPPM[[#This Row],[Quantity]])</f>
        <v>1</v>
      </c>
      <c r="AP563" s="27" t="str">
        <f>IF(casesCPPM[[#This Row],[Brand]]="","",IF(casesCPPM[[#This Row],[Brand]]&lt;&gt;"Falcon",casesCPPM[[#This Row],[Brand]],IF(casesCPPM[[#This Row],[Category]]&lt;&gt;"Dctl",casesCPPM[[#This Row],[Brand]]&amp;" - "&amp;casesCPPM[[#This Row],[Category]],casesCPPM[[#This Row],[Brand]]&amp;" - Closer")))</f>
        <v>Falcon - Exit</v>
      </c>
      <c r="AQ56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56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56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63" s="27" t="str">
        <f>TEXT(casesCPPM[[#This Row],[Created On]],"yyyy / mm")</f>
        <v>2026 / 02</v>
      </c>
      <c r="AU563" s="27" t="str">
        <f>casesCPPM[[#This Row],[Interaction Type]]</f>
        <v>Return / Replace / Scrap</v>
      </c>
      <c r="AV56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63" s="27" t="str" cm="1">
        <f t="array" ref="AW563">IF(NOT(ISERROR(FIND("Reader",casesCPPM[[#This Row],[Series4]]))),"Reader",IF(SUMPRODUCT(--ISNUMBER(SEARCH({"card","credential","ibutton"},casesCPPM[[#This Row],[Series4]])))&gt;0,"Card","Unknown"))</f>
        <v>Unknown</v>
      </c>
    </row>
    <row r="564" spans="1:49" x14ac:dyDescent="0.25">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row>
    <row r="565" spans="1:49" x14ac:dyDescent="0.25">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row>
    <row r="566" spans="1:49" x14ac:dyDescent="0.25">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row>
    <row r="567" spans="1:49" x14ac:dyDescent="0.25">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row>
    <row r="568" spans="1:49" x14ac:dyDescent="0.25">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row>
    <row r="569" spans="1:49" x14ac:dyDescent="0.25">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row>
    <row r="570" spans="1:49" x14ac:dyDescent="0.25">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row>
    <row r="571" spans="1:49" x14ac:dyDescent="0.25">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row>
    <row r="572" spans="1:49" x14ac:dyDescent="0.25">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row>
    <row r="573" spans="1:49" x14ac:dyDescent="0.25">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row>
    <row r="574" spans="1:49" x14ac:dyDescent="0.25">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row>
    <row r="575" spans="1:49" x14ac:dyDescent="0.25">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row>
    <row r="576" spans="1:49" x14ac:dyDescent="0.25">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row>
    <row r="577" spans="1:49" x14ac:dyDescent="0.25">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row>
    <row r="578" spans="1:49" x14ac:dyDescent="0.25">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row>
    <row r="579" spans="1:49" x14ac:dyDescent="0.25">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row>
    <row r="580" spans="1:49" x14ac:dyDescent="0.25">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row>
    <row r="581" spans="1:49" x14ac:dyDescent="0.25">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row>
    <row r="582" spans="1:49" x14ac:dyDescent="0.25">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row>
    <row r="583" spans="1:49" x14ac:dyDescent="0.25">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row>
    <row r="584" spans="1:49" x14ac:dyDescent="0.25">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row>
    <row r="585" spans="1:49" x14ac:dyDescent="0.25">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row>
    <row r="586" spans="1:49" x14ac:dyDescent="0.25">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row>
    <row r="587" spans="1:49" x14ac:dyDescent="0.25">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row>
    <row r="588" spans="1:49" x14ac:dyDescent="0.25">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row>
    <row r="589" spans="1:49" x14ac:dyDescent="0.25">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row>
    <row r="590" spans="1:49" x14ac:dyDescent="0.25">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row>
    <row r="591" spans="1:49" x14ac:dyDescent="0.25">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row>
    <row r="592" spans="1:49" x14ac:dyDescent="0.25">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row>
    <row r="593" spans="1:49" x14ac:dyDescent="0.25">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row>
    <row r="594" spans="1:49" x14ac:dyDescent="0.25">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row>
    <row r="595" spans="1:49" x14ac:dyDescent="0.25">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row>
    <row r="596" spans="1:49" x14ac:dyDescent="0.25">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row>
    <row r="597" spans="1:49" x14ac:dyDescent="0.25">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row>
    <row r="598" spans="1:49" x14ac:dyDescent="0.25">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row>
    <row r="599" spans="1:49" x14ac:dyDescent="0.25">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row>
    <row r="600" spans="1:49" x14ac:dyDescent="0.25">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row>
    <row r="601" spans="1:49" x14ac:dyDescent="0.25">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row>
  </sheetData>
  <mergeCells count="3">
    <mergeCell ref="A2:AM2"/>
    <mergeCell ref="A4:AM4"/>
    <mergeCell ref="A5:AM5"/>
  </mergeCell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102D11119DD7468377A8890B302037" ma:contentTypeVersion="20" ma:contentTypeDescription="Create a new document." ma:contentTypeScope="" ma:versionID="6665e25197581c39e6ff9a634c0bb94e">
  <xsd:schema xmlns:xsd="http://www.w3.org/2001/XMLSchema" xmlns:xs="http://www.w3.org/2001/XMLSchema" xmlns:p="http://schemas.microsoft.com/office/2006/metadata/properties" xmlns:ns1="http://schemas.microsoft.com/sharepoint/v3" xmlns:ns2="82f26cc8-b2f4-4d0d-8929-e89067434dfe" xmlns:ns3="9a1fd0b2-a481-49b7-b70c-f0fd536f4370" targetNamespace="http://schemas.microsoft.com/office/2006/metadata/properties" ma:root="true" ma:fieldsID="e5f3b7cbc9adf3183133a90487182e2b" ns1:_="" ns2:_="" ns3:_="">
    <xsd:import namespace="http://schemas.microsoft.com/sharepoint/v3"/>
    <xsd:import namespace="82f26cc8-b2f4-4d0d-8929-e89067434dfe"/>
    <xsd:import namespace="9a1fd0b2-a481-49b7-b70c-f0fd536f4370"/>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1:_ip_UnifiedCompliancePolicyProperties" minOccurs="0"/>
                <xsd:element ref="ns1:_ip_UnifiedCompliancePolicyUIAction"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ServiceDateTaken" minOccurs="0"/>
                <xsd:element ref="ns3:MediaServiceObjectDetectorVersions" minOccurs="0"/>
                <xsd:element ref="ns3:MediaLengthInSecond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description="" ma:hidden="true" ma:internalName="_ip_UnifiedCompliancePolicyProperties">
      <xsd:simpleType>
        <xsd:restriction base="dms:Note"/>
      </xsd:simpleType>
    </xsd:element>
    <xsd:element name="_ip_UnifiedCompliancePolicyUIAction" ma:index="14"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2f26cc8-b2f4-4d0d-8929-e89067434df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element name="TaxCatchAll" ma:index="20" nillable="true" ma:displayName="Taxonomy Catch All Column" ma:hidden="true" ma:list="a3c0846d-d68b-4c33-9d14-2205fe7716a4" ma:internalName="TaxCatchAll" ma:showField="CatchAllData" ma:web="82f26cc8-b2f4-4d0d-8929-e89067434df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a1fd0b2-a481-49b7-b70c-f0fd536f4370" elementFormDefault="qualified">
    <xsd:import namespace="http://schemas.microsoft.com/office/2006/documentManagement/types"/>
    <xsd:import namespace="http://schemas.microsoft.com/office/infopath/2007/PartnerControls"/>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6a419cc-f20c-4237-9d68-bd0304becb84"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OCR" ma:index="2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9a1fd0b2-a481-49b7-b70c-f0fd536f4370">
      <Terms xmlns="http://schemas.microsoft.com/office/infopath/2007/PartnerControls"/>
    </lcf76f155ced4ddcb4097134ff3c332f>
    <_ip_UnifiedCompliancePolicyProperties xmlns="http://schemas.microsoft.com/sharepoint/v3" xsi:nil="true"/>
    <TaxCatchAll xmlns="82f26cc8-b2f4-4d0d-8929-e89067434dfe" xsi:nil="true"/>
  </documentManagement>
</p:properties>
</file>

<file path=customXml/itemProps1.xml><?xml version="1.0" encoding="utf-8"?>
<ds:datastoreItem xmlns:ds="http://schemas.openxmlformats.org/officeDocument/2006/customXml" ds:itemID="{57856E5C-31C7-4F24-9654-33F0D2E7C3F7}">
  <ds:schemaRefs>
    <ds:schemaRef ds:uri="http://schemas.microsoft.com/sharepoint/v3/contenttype/forms"/>
  </ds:schemaRefs>
</ds:datastoreItem>
</file>

<file path=customXml/itemProps2.xml><?xml version="1.0" encoding="utf-8"?>
<ds:datastoreItem xmlns:ds="http://schemas.openxmlformats.org/officeDocument/2006/customXml" ds:itemID="{5FE8CAD1-0469-4E31-9D80-43B838BA3E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2f26cc8-b2f4-4d0d-8929-e89067434dfe"/>
    <ds:schemaRef ds:uri="9a1fd0b2-a481-49b7-b70c-f0fd536f43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3D67010-B102-45AD-BC4D-060EB78F6936}">
  <ds:schemaRefs>
    <ds:schemaRef ds:uri="http://schemas.microsoft.com/office/infopath/2007/PartnerControls"/>
    <ds:schemaRef ds:uri="http://purl.org/dc/dcmitype/"/>
    <ds:schemaRef ds:uri="http://purl.org/dc/terms/"/>
    <ds:schemaRef ds:uri="9a1fd0b2-a481-49b7-b70c-f0fd536f4370"/>
    <ds:schemaRef ds:uri="http://schemas.openxmlformats.org/package/2006/metadata/core-properties"/>
    <ds:schemaRef ds:uri="http://purl.org/dc/elements/1.1/"/>
    <ds:schemaRef ds:uri="http://schemas.microsoft.com/office/2006/metadata/properties"/>
    <ds:schemaRef ds:uri="http://schemas.microsoft.com/office/2006/documentManagement/types"/>
    <ds:schemaRef ds:uri="82f26cc8-b2f4-4d0d-8929-e89067434dfe"/>
    <ds:schemaRef ds:uri="http://schemas.microsoft.com/sharepoint/v3"/>
    <ds:schemaRef ds:uri="http://www.w3.org/XML/1998/namespace"/>
  </ds:schemaRefs>
</ds:datastoreItem>
</file>

<file path=docMetadata/LabelInfo.xml><?xml version="1.0" encoding="utf-8"?>
<clbl:labelList xmlns:clbl="http://schemas.microsoft.com/office/2020/mipLabelMetadata">
  <clbl:label id="{30b8b26a-d30f-42b3-866b-5ac63fddd39b}" enabled="0" method="" siteId="{30b8b26a-d30f-42b3-866b-5ac63fddd39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IPL</vt:lpstr>
      <vt:lpstr>CPPM</vt:lpstr>
      <vt:lpstr>Lines</vt:lpstr>
      <vt:lpstr>IPL - Cases</vt:lpstr>
      <vt:lpstr>CPPM - Cases</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Matousek, Jason</dc:creator>
  <cp:lastModifiedBy>Solorzano, Gilberto</cp:lastModifiedBy>
  <dcterms:created xsi:type="dcterms:W3CDTF">2026-03-02T13:19:15Z</dcterms:created>
  <dcterms:modified xsi:type="dcterms:W3CDTF">2026-03-05T17:02:40Z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0x01010080102D11119DD7468377A8890B302037</vt:lpwstr>
  </property>
  <property fmtid="{D5CDD505-2E9C-101B-9397-08002B2CF9AE}" pid="3" name="MediaServiceImageTags">
    <vt:lpwstr/>
  </property>
</Properties>
</file>