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https://d.docs.live.net/e42b1e93a4e56420/Documentos/"/>
    </mc:Choice>
  </mc:AlternateContent>
  <xr:revisionPtr revIDLastSave="2" documentId="8_{2344CAAF-F682-6445-9B53-12E5B42D5293}" xr6:coauthVersionLast="47" xr6:coauthVersionMax="47" xr10:uidLastSave="{D7C38FAB-7F88-AF46-90AC-10AB5EEAF63A}"/>
  <bookViews>
    <workbookView xWindow="6920" yWindow="3520" windowWidth="27640" windowHeight="16940" activeTab="3" xr2:uid="{EFA66F89-47F6-7F4D-8B22-E11654EF82E8}"/>
  </bookViews>
  <sheets>
    <sheet name="Raw Data" sheetId="1" r:id="rId1"/>
    <sheet name="Modified Data" sheetId="4" r:id="rId2"/>
    <sheet name="Pivot Table" sheetId="2" r:id="rId3"/>
    <sheet name="Digital Dash" sheetId="3" r:id="rId4"/>
  </sheets>
  <definedNames>
    <definedName name="_xlnm._FilterDatabase" localSheetId="1" hidden="1">'Modified Data'!$A$1:$H$176</definedName>
    <definedName name="_xlnm._FilterDatabase" localSheetId="0" hidden="1">'Raw Data'!$M$1:$M$176</definedName>
    <definedName name="Slicer_Age">#N/A</definedName>
    <definedName name="Slicer_Rank">#N/A</definedName>
  </definedNames>
  <calcPr calcId="191029"/>
  <pivotCaches>
    <pivotCache cacheId="61" r:id="rId5"/>
    <pivotCache cacheId="57" r:id="rId6"/>
  </pivotCaches>
  <fileRecoveryPr repairLoad="1"/>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H11" i="4" l="1"/>
  <c r="H33" i="4"/>
  <c r="H16" i="4"/>
  <c r="H25" i="4"/>
  <c r="H46" i="4"/>
  <c r="H37" i="4"/>
  <c r="H40" i="4"/>
  <c r="H65" i="4"/>
  <c r="H53" i="4"/>
  <c r="H88" i="4"/>
  <c r="H114" i="4"/>
  <c r="H79" i="4"/>
  <c r="H80" i="4"/>
  <c r="H93" i="4"/>
  <c r="H115" i="4"/>
  <c r="H100" i="4"/>
  <c r="H120" i="4"/>
  <c r="H58" i="4"/>
  <c r="H142" i="4"/>
  <c r="H125" i="4"/>
  <c r="H148" i="4"/>
  <c r="H144" i="4"/>
  <c r="E139" i="4"/>
  <c r="E138" i="4"/>
  <c r="E89" i="4"/>
  <c r="E69" i="4"/>
  <c r="E76" i="4"/>
  <c r="E62" i="4"/>
  <c r="E125" i="4"/>
  <c r="E129" i="4"/>
  <c r="E120" i="4"/>
  <c r="E137" i="4"/>
  <c r="E133" i="4"/>
  <c r="E95" i="4"/>
  <c r="E66" i="4"/>
  <c r="E13" i="4"/>
  <c r="G140" i="4"/>
  <c r="G144" i="4"/>
  <c r="G148" i="4"/>
  <c r="G147" i="4"/>
  <c r="G146" i="4"/>
  <c r="G145" i="4"/>
  <c r="G141" i="4"/>
  <c r="G139" i="4"/>
  <c r="G138" i="4"/>
  <c r="G143" i="4"/>
  <c r="G128" i="4"/>
  <c r="G137" i="4"/>
  <c r="G113" i="4"/>
  <c r="G125" i="4"/>
  <c r="G142" i="4"/>
  <c r="G111" i="4"/>
  <c r="G110" i="4"/>
  <c r="G124" i="4"/>
  <c r="G112" i="4"/>
  <c r="G84" i="4"/>
  <c r="G133" i="4"/>
  <c r="G87" i="4"/>
  <c r="G130" i="4"/>
  <c r="G129" i="4"/>
  <c r="G60" i="4"/>
  <c r="G58" i="4"/>
  <c r="G136" i="4"/>
  <c r="G132" i="4"/>
  <c r="G116" i="4"/>
  <c r="G123" i="4"/>
  <c r="G107" i="4"/>
  <c r="G106" i="4"/>
  <c r="G105" i="4"/>
  <c r="G104" i="4"/>
  <c r="G122" i="4"/>
  <c r="G135" i="4"/>
  <c r="G102" i="4"/>
  <c r="G120" i="4"/>
  <c r="G100" i="4"/>
  <c r="G99" i="4"/>
  <c r="G98" i="4"/>
  <c r="G134" i="4"/>
  <c r="G97" i="4"/>
  <c r="G96" i="4"/>
  <c r="G95" i="4"/>
  <c r="G121" i="4"/>
  <c r="G131" i="4"/>
  <c r="G94" i="4"/>
  <c r="G117" i="4"/>
  <c r="G115" i="4"/>
  <c r="G93" i="4"/>
  <c r="G92" i="4"/>
  <c r="G108" i="4"/>
  <c r="G89" i="4"/>
  <c r="G69" i="4"/>
  <c r="G101" i="4"/>
  <c r="G103" i="4"/>
  <c r="G119" i="4"/>
  <c r="G82" i="4"/>
  <c r="G127" i="4"/>
  <c r="G81" i="4"/>
  <c r="G80" i="4"/>
  <c r="G79" i="4"/>
  <c r="G78" i="4"/>
  <c r="G118" i="4"/>
  <c r="G77" i="4"/>
  <c r="G75" i="4"/>
  <c r="G73" i="4"/>
  <c r="G72" i="4"/>
  <c r="G70" i="4"/>
  <c r="G59" i="4"/>
  <c r="G48" i="4"/>
  <c r="G90" i="4"/>
  <c r="G114" i="4"/>
  <c r="G88" i="4"/>
  <c r="G83" i="4"/>
  <c r="G67" i="4"/>
  <c r="G56" i="4"/>
  <c r="G85" i="4"/>
  <c r="G76" i="4"/>
  <c r="G55" i="4"/>
  <c r="G74" i="4"/>
  <c r="G57" i="4"/>
  <c r="G66" i="4"/>
  <c r="G54" i="4"/>
  <c r="G53" i="4"/>
  <c r="G65" i="4"/>
  <c r="G38" i="4"/>
  <c r="G86" i="4"/>
  <c r="G29" i="4"/>
  <c r="G71" i="4"/>
  <c r="G51" i="4"/>
  <c r="G50" i="4"/>
  <c r="G47" i="4"/>
  <c r="G45" i="4"/>
  <c r="G42" i="4"/>
  <c r="G41" i="4"/>
  <c r="G40" i="4"/>
  <c r="G37" i="4"/>
  <c r="G63" i="4"/>
  <c r="G61" i="4"/>
  <c r="G91" i="4"/>
  <c r="G52" i="4"/>
  <c r="G30" i="4"/>
  <c r="G49" i="4"/>
  <c r="G28" i="4"/>
  <c r="G27" i="4"/>
  <c r="G26" i="4"/>
  <c r="G68" i="4"/>
  <c r="G46" i="4"/>
  <c r="G25" i="4"/>
  <c r="G24" i="4"/>
  <c r="G44" i="4"/>
  <c r="G23" i="4"/>
  <c r="G22" i="4"/>
  <c r="G43" i="4"/>
  <c r="G21" i="4"/>
  <c r="G20" i="4"/>
  <c r="G19" i="4"/>
  <c r="G18" i="4"/>
  <c r="G17" i="4"/>
  <c r="G39" i="4"/>
  <c r="G16" i="4"/>
  <c r="G15" i="4"/>
  <c r="G64" i="4"/>
  <c r="G36" i="4"/>
  <c r="G35" i="4"/>
  <c r="G62" i="4"/>
  <c r="G4" i="4"/>
  <c r="G32" i="4"/>
  <c r="G14" i="4"/>
  <c r="G13" i="4"/>
  <c r="G12" i="4"/>
  <c r="G33" i="4"/>
  <c r="G11" i="4"/>
  <c r="G10" i="4"/>
  <c r="G9" i="4"/>
  <c r="G8" i="4"/>
  <c r="G31" i="4"/>
  <c r="G7" i="4"/>
  <c r="G34" i="4"/>
  <c r="G6" i="4"/>
  <c r="G5" i="4"/>
  <c r="G3" i="4"/>
  <c r="G2" i="4"/>
  <c r="G126" i="4"/>
  <c r="E46" i="4"/>
  <c r="E61" i="4"/>
  <c r="E65" i="4"/>
  <c r="E114" i="4"/>
  <c r="E132" i="4"/>
  <c r="E136" i="4"/>
  <c r="H136" i="4" s="1"/>
  <c r="E142" i="4"/>
  <c r="E146" i="4"/>
  <c r="E148" i="4"/>
  <c r="E63" i="4"/>
  <c r="E53" i="4"/>
  <c r="E115" i="4"/>
  <c r="E147" i="4"/>
  <c r="E140" i="4"/>
  <c r="E141" i="4"/>
  <c r="E124" i="4"/>
  <c r="E112" i="4"/>
  <c r="E117" i="4"/>
  <c r="E67" i="4"/>
  <c r="E85" i="4"/>
  <c r="E54" i="4"/>
  <c r="E64" i="4"/>
  <c r="E34" i="4"/>
  <c r="E126" i="4"/>
  <c r="C109" i="4"/>
  <c r="H109" i="4" s="1"/>
  <c r="C140" i="4"/>
  <c r="H140" i="4" s="1"/>
  <c r="C144" i="4"/>
  <c r="C148" i="4"/>
  <c r="C147" i="4"/>
  <c r="H147" i="4" s="1"/>
  <c r="C146" i="4"/>
  <c r="H146" i="4" s="1"/>
  <c r="C145" i="4"/>
  <c r="C141" i="4"/>
  <c r="H141" i="4" s="1"/>
  <c r="C139" i="4"/>
  <c r="H139" i="4" s="1"/>
  <c r="C138" i="4"/>
  <c r="H138" i="4" s="1"/>
  <c r="C143" i="4"/>
  <c r="C128" i="4"/>
  <c r="C137" i="4"/>
  <c r="H137" i="4" s="1"/>
  <c r="C113" i="4"/>
  <c r="H113" i="4" s="1"/>
  <c r="C125" i="4"/>
  <c r="C142" i="4"/>
  <c r="C111" i="4"/>
  <c r="H111" i="4" s="1"/>
  <c r="C110" i="4"/>
  <c r="H110" i="4" s="1"/>
  <c r="C124" i="4"/>
  <c r="H124" i="4" s="1"/>
  <c r="C112" i="4"/>
  <c r="H112" i="4" s="1"/>
  <c r="C84" i="4"/>
  <c r="H84" i="4" s="1"/>
  <c r="C133" i="4"/>
  <c r="H133" i="4" s="1"/>
  <c r="C87" i="4"/>
  <c r="C130" i="4"/>
  <c r="C129" i="4"/>
  <c r="H129" i="4" s="1"/>
  <c r="C60" i="4"/>
  <c r="H60" i="4" s="1"/>
  <c r="C58" i="4"/>
  <c r="C136" i="4"/>
  <c r="C132" i="4"/>
  <c r="H132" i="4" s="1"/>
  <c r="C116" i="4"/>
  <c r="H116" i="4" s="1"/>
  <c r="C123" i="4"/>
  <c r="C107" i="4"/>
  <c r="H107" i="4" s="1"/>
  <c r="C106" i="4"/>
  <c r="H106" i="4" s="1"/>
  <c r="C105" i="4"/>
  <c r="H105" i="4" s="1"/>
  <c r="C104" i="4"/>
  <c r="H104" i="4" s="1"/>
  <c r="C122" i="4"/>
  <c r="C135" i="4"/>
  <c r="H135" i="4" s="1"/>
  <c r="C102" i="4"/>
  <c r="H102" i="4" s="1"/>
  <c r="C120" i="4"/>
  <c r="C100" i="4"/>
  <c r="C99" i="4"/>
  <c r="H99" i="4" s="1"/>
  <c r="C98" i="4"/>
  <c r="H98" i="4" s="1"/>
  <c r="C134" i="4"/>
  <c r="H134" i="4" s="1"/>
  <c r="C97" i="4"/>
  <c r="H97" i="4" s="1"/>
  <c r="C96" i="4"/>
  <c r="H96" i="4" s="1"/>
  <c r="C95" i="4"/>
  <c r="H95" i="4" s="1"/>
  <c r="C121" i="4"/>
  <c r="H121" i="4" s="1"/>
  <c r="C131" i="4"/>
  <c r="H131" i="4" s="1"/>
  <c r="C94" i="4"/>
  <c r="H94" i="4" s="1"/>
  <c r="C117" i="4"/>
  <c r="H117" i="4" s="1"/>
  <c r="C115" i="4"/>
  <c r="C93" i="4"/>
  <c r="C92" i="4"/>
  <c r="H92" i="4" s="1"/>
  <c r="C108" i="4"/>
  <c r="C89" i="4"/>
  <c r="H89" i="4" s="1"/>
  <c r="C69" i="4"/>
  <c r="H69" i="4" s="1"/>
  <c r="C101" i="4"/>
  <c r="C103" i="4"/>
  <c r="C119" i="4"/>
  <c r="H119" i="4" s="1"/>
  <c r="C82" i="4"/>
  <c r="H82" i="4" s="1"/>
  <c r="C127" i="4"/>
  <c r="H127" i="4" s="1"/>
  <c r="C81" i="4"/>
  <c r="H81" i="4" s="1"/>
  <c r="C80" i="4"/>
  <c r="C79" i="4"/>
  <c r="C78" i="4"/>
  <c r="H78" i="4" s="1"/>
  <c r="C118" i="4"/>
  <c r="H118" i="4" s="1"/>
  <c r="C77" i="4"/>
  <c r="H77" i="4" s="1"/>
  <c r="C75" i="4"/>
  <c r="H75" i="4" s="1"/>
  <c r="C73" i="4"/>
  <c r="H73" i="4" s="1"/>
  <c r="C72" i="4"/>
  <c r="H72" i="4" s="1"/>
  <c r="C70" i="4"/>
  <c r="H70" i="4" s="1"/>
  <c r="C59" i="4"/>
  <c r="H59" i="4" s="1"/>
  <c r="C48" i="4"/>
  <c r="H48" i="4" s="1"/>
  <c r="C90" i="4"/>
  <c r="H90" i="4" s="1"/>
  <c r="C114" i="4"/>
  <c r="C88" i="4"/>
  <c r="C83" i="4"/>
  <c r="C67" i="4"/>
  <c r="H67" i="4" s="1"/>
  <c r="C56" i="4"/>
  <c r="H56" i="4" s="1"/>
  <c r="C85" i="4"/>
  <c r="H85" i="4" s="1"/>
  <c r="C76" i="4"/>
  <c r="H76" i="4" s="1"/>
  <c r="C55" i="4"/>
  <c r="H55" i="4" s="1"/>
  <c r="C74" i="4"/>
  <c r="C57" i="4"/>
  <c r="C66" i="4"/>
  <c r="H66" i="4" s="1"/>
  <c r="C54" i="4"/>
  <c r="H54" i="4" s="1"/>
  <c r="C53" i="4"/>
  <c r="C65" i="4"/>
  <c r="C38" i="4"/>
  <c r="H38" i="4" s="1"/>
  <c r="C86" i="4"/>
  <c r="H86" i="4" s="1"/>
  <c r="C29" i="4"/>
  <c r="H29" i="4" s="1"/>
  <c r="C71" i="4"/>
  <c r="H71" i="4" s="1"/>
  <c r="C51" i="4"/>
  <c r="H51" i="4" s="1"/>
  <c r="C50" i="4"/>
  <c r="H50" i="4" s="1"/>
  <c r="C47" i="4"/>
  <c r="H47" i="4" s="1"/>
  <c r="C45" i="4"/>
  <c r="H45" i="4" s="1"/>
  <c r="C42" i="4"/>
  <c r="H42" i="4" s="1"/>
  <c r="C41" i="4"/>
  <c r="H41" i="4" s="1"/>
  <c r="C40" i="4"/>
  <c r="C37" i="4"/>
  <c r="C63" i="4"/>
  <c r="H63" i="4" s="1"/>
  <c r="C61" i="4"/>
  <c r="H61" i="4" s="1"/>
  <c r="C91" i="4"/>
  <c r="H91" i="4" s="1"/>
  <c r="C52" i="4"/>
  <c r="H52" i="4" s="1"/>
  <c r="C30" i="4"/>
  <c r="H30" i="4" s="1"/>
  <c r="C49" i="4"/>
  <c r="C28" i="4"/>
  <c r="H28" i="4" s="1"/>
  <c r="C27" i="4"/>
  <c r="H27" i="4" s="1"/>
  <c r="C26" i="4"/>
  <c r="H26" i="4" s="1"/>
  <c r="C68" i="4"/>
  <c r="H68" i="4" s="1"/>
  <c r="C46" i="4"/>
  <c r="C25" i="4"/>
  <c r="C24" i="4"/>
  <c r="H24" i="4" s="1"/>
  <c r="C44" i="4"/>
  <c r="C23" i="4"/>
  <c r="H23" i="4" s="1"/>
  <c r="C22" i="4"/>
  <c r="H22" i="4" s="1"/>
  <c r="C43" i="4"/>
  <c r="C21" i="4"/>
  <c r="C20" i="4"/>
  <c r="H20" i="4" s="1"/>
  <c r="C19" i="4"/>
  <c r="H19" i="4" s="1"/>
  <c r="C18" i="4"/>
  <c r="H18" i="4" s="1"/>
  <c r="C17" i="4"/>
  <c r="H17" i="4" s="1"/>
  <c r="C39" i="4"/>
  <c r="C16" i="4"/>
  <c r="C15" i="4"/>
  <c r="H15" i="4" s="1"/>
  <c r="C64" i="4"/>
  <c r="H64" i="4" s="1"/>
  <c r="C36" i="4"/>
  <c r="H36" i="4" s="1"/>
  <c r="C35" i="4"/>
  <c r="H35" i="4" s="1"/>
  <c r="C62" i="4"/>
  <c r="H62" i="4" s="1"/>
  <c r="C4" i="4"/>
  <c r="H4" i="4" s="1"/>
  <c r="C32" i="4"/>
  <c r="C14" i="4"/>
  <c r="H14" i="4" s="1"/>
  <c r="C13" i="4"/>
  <c r="H13" i="4" s="1"/>
  <c r="C12" i="4"/>
  <c r="H12" i="4" s="1"/>
  <c r="C33" i="4"/>
  <c r="C11" i="4"/>
  <c r="C10" i="4"/>
  <c r="H10" i="4" s="1"/>
  <c r="C9" i="4"/>
  <c r="H9" i="4" s="1"/>
  <c r="C8" i="4"/>
  <c r="H8" i="4" s="1"/>
  <c r="C31" i="4"/>
  <c r="H31" i="4" s="1"/>
  <c r="C7" i="4"/>
  <c r="H7" i="4" s="1"/>
  <c r="C34" i="4"/>
  <c r="H34" i="4" s="1"/>
  <c r="C6" i="4"/>
  <c r="C5" i="4"/>
  <c r="H5" i="4" s="1"/>
  <c r="C3" i="4"/>
  <c r="H3" i="4" s="1"/>
  <c r="C2" i="4"/>
  <c r="H2" i="4" s="1"/>
  <c r="C126" i="4"/>
  <c r="E148" i="1"/>
  <c r="E147" i="1"/>
  <c r="E146" i="1"/>
  <c r="E145" i="1"/>
  <c r="E144" i="1"/>
  <c r="E143" i="1"/>
  <c r="E142" i="1"/>
  <c r="E141" i="1"/>
  <c r="E140" i="1"/>
  <c r="E139" i="1"/>
  <c r="E138" i="1"/>
  <c r="E137" i="1"/>
  <c r="E136" i="1"/>
  <c r="E135" i="1"/>
  <c r="E134" i="1"/>
  <c r="E133" i="1"/>
  <c r="E132" i="1"/>
  <c r="E131" i="1"/>
  <c r="E130" i="1"/>
  <c r="E129" i="1"/>
  <c r="E128" i="1"/>
  <c r="E127" i="1"/>
  <c r="E126" i="1"/>
  <c r="E125" i="1"/>
  <c r="E124" i="1"/>
  <c r="E123" i="1"/>
  <c r="E122" i="1"/>
  <c r="E121" i="1"/>
  <c r="E120" i="1"/>
  <c r="E119" i="1"/>
  <c r="E118" i="1"/>
  <c r="E117" i="1"/>
  <c r="E116" i="1"/>
  <c r="E115" i="1"/>
  <c r="E114" i="1"/>
  <c r="E113" i="1"/>
  <c r="E112" i="1"/>
  <c r="E111" i="1"/>
  <c r="E110" i="1"/>
  <c r="E109" i="1"/>
  <c r="E108" i="1"/>
  <c r="E107" i="1"/>
  <c r="E106" i="1"/>
  <c r="E105" i="1"/>
  <c r="E104" i="1"/>
  <c r="E103" i="1"/>
  <c r="E102" i="1"/>
  <c r="E101" i="1"/>
  <c r="E100" i="1"/>
  <c r="E99" i="1"/>
  <c r="E98" i="1"/>
  <c r="E97" i="1"/>
  <c r="E96" i="1"/>
  <c r="E95" i="1"/>
  <c r="E94" i="1"/>
  <c r="E93" i="1"/>
  <c r="E92" i="1"/>
  <c r="E91" i="1"/>
  <c r="E90" i="1"/>
  <c r="E89" i="1"/>
  <c r="E88" i="1"/>
  <c r="E87" i="1"/>
  <c r="E86" i="1"/>
  <c r="E85" i="1"/>
  <c r="E84" i="1"/>
  <c r="E83" i="1"/>
  <c r="E82" i="1"/>
  <c r="E81" i="1"/>
  <c r="E80" i="1"/>
  <c r="E79" i="1"/>
  <c r="E78" i="1"/>
  <c r="E77" i="1"/>
  <c r="E76" i="1"/>
  <c r="E75" i="1"/>
  <c r="E74" i="1"/>
  <c r="E73" i="1"/>
  <c r="E72" i="1"/>
  <c r="E71" i="1"/>
  <c r="E70" i="1"/>
  <c r="E69" i="1"/>
  <c r="E68" i="1"/>
  <c r="E67" i="1"/>
  <c r="E66" i="1"/>
  <c r="E65" i="1"/>
  <c r="E64" i="1"/>
  <c r="E63" i="1"/>
  <c r="E62" i="1"/>
  <c r="E61" i="1"/>
  <c r="E60" i="1"/>
  <c r="E59" i="1"/>
  <c r="E58" i="1"/>
  <c r="E57" i="1"/>
  <c r="E56" i="1"/>
  <c r="E55" i="1"/>
  <c r="E54" i="1"/>
  <c r="E53" i="1"/>
  <c r="E52" i="1"/>
  <c r="E51"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E5" i="1"/>
  <c r="E4" i="1"/>
  <c r="E3" i="1"/>
  <c r="E2" i="1"/>
  <c r="M8"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2" i="1"/>
  <c r="L148" i="1"/>
  <c r="L147" i="1"/>
  <c r="L146" i="1"/>
  <c r="L145" i="1"/>
  <c r="M145" i="1" s="1"/>
  <c r="L144" i="1"/>
  <c r="M144" i="1" s="1"/>
  <c r="L143" i="1"/>
  <c r="M143" i="1" s="1"/>
  <c r="L142" i="1"/>
  <c r="M142" i="1" s="1"/>
  <c r="L141" i="1"/>
  <c r="M141" i="1" s="1"/>
  <c r="L140" i="1"/>
  <c r="M140" i="1" s="1"/>
  <c r="L139" i="1"/>
  <c r="M139" i="1" s="1"/>
  <c r="L138" i="1"/>
  <c r="M138" i="1" s="1"/>
  <c r="L137" i="1"/>
  <c r="M137" i="1" s="1"/>
  <c r="L136" i="1"/>
  <c r="L135" i="1"/>
  <c r="L134" i="1"/>
  <c r="M134" i="1" s="1"/>
  <c r="L133" i="1"/>
  <c r="M133" i="1" s="1"/>
  <c r="L132" i="1"/>
  <c r="L131" i="1"/>
  <c r="L130" i="1"/>
  <c r="M130" i="1" s="1"/>
  <c r="L129" i="1"/>
  <c r="M129" i="1" s="1"/>
  <c r="L128" i="1"/>
  <c r="L127" i="1"/>
  <c r="M127" i="1" s="1"/>
  <c r="L126" i="1"/>
  <c r="M126" i="1" s="1"/>
  <c r="L125" i="1"/>
  <c r="M125" i="1" s="1"/>
  <c r="L124" i="1"/>
  <c r="L123" i="1"/>
  <c r="L122" i="1"/>
  <c r="L121" i="1"/>
  <c r="L120" i="1"/>
  <c r="M120" i="1" s="1"/>
  <c r="L119" i="1"/>
  <c r="L118" i="1"/>
  <c r="M118" i="1" s="1"/>
  <c r="L117" i="1"/>
  <c r="L116" i="1"/>
  <c r="L115" i="1"/>
  <c r="L114" i="1"/>
  <c r="L113" i="1"/>
  <c r="M113" i="1" s="1"/>
  <c r="L112" i="1"/>
  <c r="L111" i="1"/>
  <c r="L110" i="1"/>
  <c r="M110" i="1" s="1"/>
  <c r="L109" i="1"/>
  <c r="L108" i="1"/>
  <c r="L107" i="1"/>
  <c r="L106" i="1"/>
  <c r="L105" i="1"/>
  <c r="L104" i="1"/>
  <c r="L103" i="1"/>
  <c r="M103" i="1" s="1"/>
  <c r="L102" i="1"/>
  <c r="L101" i="1"/>
  <c r="L100" i="1"/>
  <c r="L99" i="1"/>
  <c r="M99" i="1" s="1"/>
  <c r="L98" i="1"/>
  <c r="M98" i="1" s="1"/>
  <c r="L97" i="1"/>
  <c r="L96" i="1"/>
  <c r="L95" i="1"/>
  <c r="M95" i="1" s="1"/>
  <c r="L94" i="1"/>
  <c r="M94" i="1" s="1"/>
  <c r="L93" i="1"/>
  <c r="M93" i="1" s="1"/>
  <c r="T93" i="1" s="1"/>
  <c r="L92" i="1"/>
  <c r="M92" i="1" s="1"/>
  <c r="L91" i="1"/>
  <c r="M91" i="1" s="1"/>
  <c r="L90" i="1"/>
  <c r="L89" i="1"/>
  <c r="L88" i="1"/>
  <c r="L87" i="1"/>
  <c r="L86" i="1"/>
  <c r="L85" i="1"/>
  <c r="L84" i="1"/>
  <c r="L83" i="1"/>
  <c r="L82" i="1"/>
  <c r="L81" i="1"/>
  <c r="L80" i="1"/>
  <c r="L79" i="1"/>
  <c r="L78" i="1"/>
  <c r="L77" i="1"/>
  <c r="L76" i="1"/>
  <c r="L75" i="1"/>
  <c r="L74" i="1"/>
  <c r="M74" i="1" s="1"/>
  <c r="L73" i="1"/>
  <c r="L72" i="1"/>
  <c r="M72" i="1" s="1"/>
  <c r="L71" i="1"/>
  <c r="M71" i="1" s="1"/>
  <c r="L70" i="1"/>
  <c r="L69" i="1"/>
  <c r="M69" i="1" s="1"/>
  <c r="L68" i="1"/>
  <c r="M68" i="1" s="1"/>
  <c r="L67" i="1"/>
  <c r="L66" i="1"/>
  <c r="M66" i="1" s="1"/>
  <c r="L65" i="1"/>
  <c r="M65" i="1" s="1"/>
  <c r="L64" i="1"/>
  <c r="L63" i="1"/>
  <c r="M63" i="1" s="1"/>
  <c r="L62" i="1"/>
  <c r="M62" i="1" s="1"/>
  <c r="L61" i="1"/>
  <c r="M61" i="1" s="1"/>
  <c r="L60" i="1"/>
  <c r="L59" i="1"/>
  <c r="L58" i="1"/>
  <c r="L57" i="1"/>
  <c r="L56" i="1"/>
  <c r="L55" i="1"/>
  <c r="L54" i="1"/>
  <c r="L53" i="1"/>
  <c r="L52" i="1"/>
  <c r="L51" i="1"/>
  <c r="L50" i="1"/>
  <c r="L49" i="1"/>
  <c r="L48" i="1"/>
  <c r="M48" i="1" s="1"/>
  <c r="L47" i="1"/>
  <c r="M47" i="1" s="1"/>
  <c r="L46" i="1"/>
  <c r="L45" i="1"/>
  <c r="L44" i="1"/>
  <c r="L43" i="1"/>
  <c r="M43" i="1" s="1"/>
  <c r="L42" i="1"/>
  <c r="L41" i="1"/>
  <c r="L40" i="1"/>
  <c r="L39" i="1"/>
  <c r="L38" i="1"/>
  <c r="M38" i="1" s="1"/>
  <c r="L37" i="1"/>
  <c r="L36" i="1"/>
  <c r="L35" i="1"/>
  <c r="M35" i="1" s="1"/>
  <c r="L34" i="1"/>
  <c r="L33" i="1"/>
  <c r="L32" i="1"/>
  <c r="M32" i="1" s="1"/>
  <c r="L31" i="1"/>
  <c r="M31" i="1" s="1"/>
  <c r="L30" i="1"/>
  <c r="L29" i="1"/>
  <c r="L28" i="1"/>
  <c r="L27" i="1"/>
  <c r="L26" i="1"/>
  <c r="M26" i="1" s="1"/>
  <c r="L25" i="1"/>
  <c r="L24" i="1"/>
  <c r="L23" i="1"/>
  <c r="M23" i="1" s="1"/>
  <c r="L22" i="1"/>
  <c r="L21" i="1"/>
  <c r="L20" i="1"/>
  <c r="M20" i="1" s="1"/>
  <c r="L19" i="1"/>
  <c r="L18" i="1"/>
  <c r="M18" i="1" s="1"/>
  <c r="L17" i="1"/>
  <c r="L16" i="1"/>
  <c r="M16" i="1" s="1"/>
  <c r="L15" i="1"/>
  <c r="L14" i="1"/>
  <c r="L13" i="1"/>
  <c r="L12" i="1"/>
  <c r="L10" i="1"/>
  <c r="L9" i="1"/>
  <c r="L8" i="1"/>
  <c r="L7" i="1"/>
  <c r="L6" i="1"/>
  <c r="M6" i="1" s="1"/>
  <c r="L5" i="1"/>
  <c r="L4" i="1"/>
  <c r="L3" i="1"/>
  <c r="M64" i="1"/>
  <c r="M121" i="1"/>
  <c r="M124" i="1"/>
  <c r="M136" i="1"/>
  <c r="M147" i="1"/>
  <c r="G2" i="1"/>
  <c r="G56" i="1"/>
  <c r="G16" i="1"/>
  <c r="G32" i="1"/>
  <c r="G94" i="1"/>
  <c r="G93" i="1"/>
  <c r="G103" i="1"/>
  <c r="G146" i="1"/>
  <c r="G91" i="1"/>
  <c r="G136" i="1"/>
  <c r="G41" i="1"/>
  <c r="G87" i="1"/>
  <c r="G36" i="1"/>
  <c r="G78" i="1"/>
  <c r="G12" i="1"/>
  <c r="G141" i="1"/>
  <c r="G123" i="1"/>
  <c r="G140" i="1"/>
  <c r="G138" i="1"/>
  <c r="G145" i="1"/>
  <c r="G67" i="1"/>
  <c r="G55" i="1"/>
  <c r="T55" i="1" s="1"/>
  <c r="G96" i="1"/>
  <c r="G29" i="1"/>
  <c r="G82" i="1"/>
  <c r="T82" i="1" s="1"/>
  <c r="G106" i="1"/>
  <c r="G68" i="1"/>
  <c r="G92" i="1"/>
  <c r="G72" i="1"/>
  <c r="G120" i="1"/>
  <c r="G24" i="1"/>
  <c r="G49" i="1"/>
  <c r="G97" i="1"/>
  <c r="G40" i="1"/>
  <c r="T40" i="1" s="1"/>
  <c r="G90" i="1"/>
  <c r="G111" i="1"/>
  <c r="G18" i="1"/>
  <c r="G114" i="1"/>
  <c r="T114" i="1" s="1"/>
  <c r="G144" i="1"/>
  <c r="G66" i="1"/>
  <c r="G147" i="1"/>
  <c r="G60" i="1"/>
  <c r="G50" i="1"/>
  <c r="G108" i="1"/>
  <c r="G73" i="1"/>
  <c r="G19" i="1"/>
  <c r="T19" i="1" s="1"/>
  <c r="G86" i="1"/>
  <c r="G26" i="1"/>
  <c r="G100" i="1"/>
  <c r="T100" i="1" s="1"/>
  <c r="G37" i="1"/>
  <c r="G102" i="1"/>
  <c r="G116" i="1"/>
  <c r="G126" i="1"/>
  <c r="G124" i="1"/>
  <c r="G142" i="1"/>
  <c r="G4" i="1"/>
  <c r="G22" i="1"/>
  <c r="G117" i="1"/>
  <c r="G69" i="1"/>
  <c r="G71" i="1"/>
  <c r="G13" i="1"/>
  <c r="G79" i="1"/>
  <c r="G109" i="1"/>
  <c r="G42" i="1"/>
  <c r="G99" i="1"/>
  <c r="G122" i="1"/>
  <c r="G128" i="1"/>
  <c r="G135" i="1"/>
  <c r="G23" i="1"/>
  <c r="G74" i="1"/>
  <c r="G61" i="1"/>
  <c r="G130" i="1"/>
  <c r="G76" i="1"/>
  <c r="T76" i="1" s="1"/>
  <c r="G58" i="1"/>
  <c r="G101" i="1"/>
  <c r="G3" i="1"/>
  <c r="T3" i="1" s="1"/>
  <c r="G81" i="1"/>
  <c r="G132" i="1"/>
  <c r="G31" i="1"/>
  <c r="G134" i="1"/>
  <c r="G28" i="1"/>
  <c r="G77" i="1"/>
  <c r="G131" i="1"/>
  <c r="G63" i="1"/>
  <c r="G148" i="1"/>
  <c r="T148" i="1" s="1"/>
  <c r="G133" i="1"/>
  <c r="G39" i="1"/>
  <c r="T39" i="1" s="1"/>
  <c r="G85" i="1"/>
  <c r="G112" i="1"/>
  <c r="G62" i="1"/>
  <c r="G129" i="1"/>
  <c r="G46" i="1"/>
  <c r="G48" i="1"/>
  <c r="G139" i="1"/>
  <c r="G14" i="1"/>
  <c r="G107" i="1"/>
  <c r="G43" i="1"/>
  <c r="G98" i="1"/>
  <c r="G33" i="1"/>
  <c r="G88" i="1"/>
  <c r="T88" i="1" s="1"/>
  <c r="G47" i="1"/>
  <c r="G127" i="1"/>
  <c r="G25" i="1"/>
  <c r="G57" i="1"/>
  <c r="G34" i="1"/>
  <c r="G118" i="1"/>
  <c r="G17" i="1"/>
  <c r="T17" i="1" s="1"/>
  <c r="G10" i="1"/>
  <c r="G64" i="1"/>
  <c r="G70" i="1"/>
  <c r="G59" i="1"/>
  <c r="G38" i="1"/>
  <c r="G121" i="1"/>
  <c r="G143" i="1"/>
  <c r="G27" i="1"/>
  <c r="G53" i="1"/>
  <c r="G35" i="1"/>
  <c r="G113" i="1"/>
  <c r="G45" i="1"/>
  <c r="G119" i="1"/>
  <c r="G6" i="1"/>
  <c r="G5" i="1"/>
  <c r="G80" i="1"/>
  <c r="G7" i="1"/>
  <c r="G52" i="1"/>
  <c r="G30" i="1"/>
  <c r="G11" i="1"/>
  <c r="G84" i="1"/>
  <c r="G15" i="1"/>
  <c r="T15" i="1" s="1"/>
  <c r="G95" i="1"/>
  <c r="G105" i="1"/>
  <c r="G44" i="1"/>
  <c r="G8" i="1"/>
  <c r="G104" i="1"/>
  <c r="G54" i="1"/>
  <c r="T54" i="1" s="1"/>
  <c r="G110" i="1"/>
  <c r="G20" i="1"/>
  <c r="G125" i="1"/>
  <c r="G9" i="1"/>
  <c r="G21" i="1"/>
  <c r="G75" i="1"/>
  <c r="G65" i="1"/>
  <c r="G137" i="1"/>
  <c r="G89" i="1"/>
  <c r="G83" i="1"/>
  <c r="G115" i="1"/>
  <c r="G51" i="1"/>
  <c r="H108" i="4" l="1"/>
  <c r="H123" i="4"/>
  <c r="H101" i="4"/>
  <c r="H57" i="4"/>
  <c r="H122" i="4"/>
  <c r="H32" i="4"/>
  <c r="H126" i="4"/>
  <c r="T8" i="1"/>
  <c r="T64" i="1"/>
  <c r="T18" i="1"/>
  <c r="T137" i="1"/>
  <c r="T65" i="1"/>
  <c r="T113" i="1"/>
  <c r="E32" i="4"/>
  <c r="E103" i="4"/>
  <c r="H103" i="4" s="1"/>
  <c r="E122" i="4"/>
  <c r="E74" i="4"/>
  <c r="H74" i="4" s="1"/>
  <c r="E57" i="4"/>
  <c r="E130" i="4"/>
  <c r="H130" i="4" s="1"/>
  <c r="E49" i="4"/>
  <c r="H49" i="4" s="1"/>
  <c r="E87" i="4"/>
  <c r="H87" i="4" s="1"/>
  <c r="E143" i="4"/>
  <c r="H143" i="4" s="1"/>
  <c r="E39" i="4"/>
  <c r="H39" i="4" s="1"/>
  <c r="E101" i="4"/>
  <c r="E128" i="4"/>
  <c r="H128" i="4" s="1"/>
  <c r="E21" i="4"/>
  <c r="H21" i="4" s="1"/>
  <c r="E108" i="4"/>
  <c r="E43" i="4"/>
  <c r="H43" i="4" s="1"/>
  <c r="E83" i="4"/>
  <c r="H83" i="4" s="1"/>
  <c r="E44" i="4"/>
  <c r="H44" i="4" s="1"/>
  <c r="E123" i="4"/>
  <c r="E145" i="4"/>
  <c r="H145" i="4" s="1"/>
  <c r="E6" i="4"/>
  <c r="H6" i="4" s="1"/>
  <c r="T135" i="1"/>
  <c r="T140" i="1"/>
  <c r="T129" i="1"/>
  <c r="T125" i="1"/>
  <c r="T9" i="1"/>
  <c r="T142" i="1"/>
  <c r="T34" i="1"/>
  <c r="T83" i="1"/>
  <c r="T138" i="1"/>
  <c r="T120" i="1"/>
  <c r="T72" i="1"/>
  <c r="T48" i="1"/>
  <c r="T94" i="1"/>
  <c r="T20" i="1"/>
  <c r="T4" i="1"/>
  <c r="T87" i="1"/>
  <c r="T75" i="1"/>
  <c r="T33" i="1"/>
  <c r="T53" i="1"/>
  <c r="T136" i="1"/>
  <c r="T32" i="1"/>
  <c r="T36" i="1"/>
  <c r="T119" i="1"/>
  <c r="T16" i="1"/>
  <c r="T92" i="1"/>
  <c r="T71" i="1"/>
  <c r="T13" i="1"/>
  <c r="T105" i="1"/>
  <c r="T25" i="1"/>
  <c r="T61" i="1"/>
  <c r="T67" i="1"/>
  <c r="T49" i="1"/>
  <c r="T50" i="1"/>
  <c r="T134" i="1"/>
  <c r="T117" i="1"/>
  <c r="T73" i="1"/>
  <c r="T30" i="1"/>
  <c r="T122" i="1"/>
  <c r="T121" i="1"/>
  <c r="T112" i="1"/>
  <c r="T108" i="1"/>
  <c r="T126" i="1"/>
  <c r="T14" i="1"/>
  <c r="T38" i="1"/>
  <c r="T85" i="1"/>
  <c r="T86" i="1"/>
  <c r="T51" i="1"/>
  <c r="T59" i="1"/>
  <c r="T102" i="1"/>
  <c r="T47" i="1"/>
  <c r="T101" i="1"/>
  <c r="T109" i="1"/>
  <c r="T144" i="1"/>
  <c r="T12" i="1"/>
  <c r="T115" i="1"/>
  <c r="T104" i="1"/>
  <c r="T5" i="1"/>
  <c r="T70" i="1"/>
  <c r="T133" i="1"/>
  <c r="T58" i="1"/>
  <c r="T37" i="1"/>
  <c r="T106" i="1"/>
  <c r="T78" i="1"/>
  <c r="T56" i="1"/>
  <c r="T141" i="1"/>
  <c r="T132" i="1"/>
  <c r="T60" i="1"/>
  <c r="T118" i="1"/>
  <c r="T131" i="1"/>
  <c r="T11" i="1"/>
  <c r="T43" i="1"/>
  <c r="T10" i="1"/>
  <c r="T24" i="1"/>
  <c r="T23" i="1"/>
  <c r="T35" i="1"/>
  <c r="T95" i="1"/>
  <c r="T143" i="1"/>
  <c r="T46" i="1"/>
  <c r="T68" i="1"/>
  <c r="T90" i="1"/>
  <c r="T41" i="1"/>
  <c r="T22" i="1"/>
  <c r="T57" i="1"/>
  <c r="T45" i="1"/>
  <c r="T21" i="1"/>
  <c r="T145" i="1"/>
  <c r="T79" i="1"/>
  <c r="T6" i="1"/>
  <c r="T89" i="1"/>
  <c r="T139" i="1"/>
  <c r="T26" i="1"/>
  <c r="T62" i="1"/>
  <c r="T74" i="1"/>
  <c r="T98" i="1"/>
  <c r="T110" i="1"/>
  <c r="T146" i="1"/>
  <c r="T7" i="1"/>
  <c r="T107" i="1"/>
  <c r="T29" i="1"/>
  <c r="T84" i="1"/>
  <c r="T66" i="1"/>
  <c r="T42" i="1"/>
  <c r="T80" i="1"/>
  <c r="T63" i="1"/>
  <c r="T27" i="1"/>
  <c r="T31" i="1"/>
  <c r="T128" i="1"/>
  <c r="T103" i="1"/>
  <c r="T116" i="1"/>
  <c r="T111" i="1"/>
  <c r="T77" i="1"/>
  <c r="T124" i="1"/>
  <c r="T97" i="1"/>
  <c r="T44" i="1"/>
  <c r="T28" i="1"/>
  <c r="T91" i="1"/>
  <c r="T52" i="1"/>
  <c r="T147" i="1"/>
  <c r="T123" i="1"/>
  <c r="T96" i="1"/>
  <c r="T81" i="1"/>
  <c r="T69" i="1"/>
  <c r="T130" i="1"/>
  <c r="T127" i="1"/>
  <c r="T99" i="1"/>
  <c r="M2" i="1"/>
  <c r="T2" i="1" s="1"/>
</calcChain>
</file>

<file path=xl/sharedStrings.xml><?xml version="1.0" encoding="utf-8"?>
<sst xmlns="http://schemas.openxmlformats.org/spreadsheetml/2006/main" count="796" uniqueCount="181">
  <si>
    <t xml:space="preserve">Name </t>
  </si>
  <si>
    <t xml:space="preserve">Age </t>
  </si>
  <si>
    <t xml:space="preserve">Average </t>
  </si>
  <si>
    <t xml:space="preserve">Rank </t>
  </si>
  <si>
    <t>RB1</t>
  </si>
  <si>
    <t>RB2</t>
  </si>
  <si>
    <t>RB3</t>
  </si>
  <si>
    <t>AV</t>
  </si>
  <si>
    <t>AGEV</t>
  </si>
  <si>
    <t>AVGV</t>
  </si>
  <si>
    <t>WR1</t>
  </si>
  <si>
    <t>WR2</t>
  </si>
  <si>
    <t>D. Jackson(IND)</t>
  </si>
  <si>
    <t>R. James(NYG)</t>
  </si>
  <si>
    <t>C. Edmonds(DEN)</t>
  </si>
  <si>
    <t xml:space="preserve">R.Jones(KC) </t>
  </si>
  <si>
    <t>I. Pacheco(KC)</t>
  </si>
  <si>
    <t>J McKinnon(KC)</t>
  </si>
  <si>
    <t xml:space="preserve">M. Mack(DEN) </t>
  </si>
  <si>
    <t>Juju(KC)</t>
  </si>
  <si>
    <t>M. Valdes-Scantling(KC)</t>
  </si>
  <si>
    <t>J. Jeudy(DEN)</t>
  </si>
  <si>
    <t xml:space="preserve">C. Sutton(DEN) </t>
  </si>
  <si>
    <t xml:space="preserve">S. Barkley(NYG) </t>
  </si>
  <si>
    <t xml:space="preserve">M. Breida(NYG) </t>
  </si>
  <si>
    <t>Z. Moss(IND)</t>
  </si>
  <si>
    <t>J.Wilkins(IND)</t>
  </si>
  <si>
    <t>G. Brightwell(NYG)</t>
  </si>
  <si>
    <t>I. Hodgins(NYG)</t>
  </si>
  <si>
    <t>D. Slayton(NYG)</t>
  </si>
  <si>
    <t>WR3</t>
  </si>
  <si>
    <t>M. Pittman(IND)</t>
  </si>
  <si>
    <t>P. Campbell(IND)</t>
  </si>
  <si>
    <t>A. Pierce(IND)</t>
  </si>
  <si>
    <t>R. White(TB)</t>
  </si>
  <si>
    <t>L. Fournette(TB)</t>
  </si>
  <si>
    <t>C. Hubbard(CAR)</t>
  </si>
  <si>
    <t>D. Foreman(CAR)</t>
  </si>
  <si>
    <t>M. Evans(TB)</t>
  </si>
  <si>
    <t>C. Godwin(TB)</t>
  </si>
  <si>
    <t>R. Gage(TB)</t>
  </si>
  <si>
    <t>D. Moore(CAR)</t>
  </si>
  <si>
    <t>Fantasy Football Rankings WR, RB (based on 2022 stats) PPR</t>
  </si>
  <si>
    <t>A. Ekeler(LAC)</t>
  </si>
  <si>
    <t>J. Kelley(LAC)</t>
  </si>
  <si>
    <t>L. Rountree(LAC)</t>
  </si>
  <si>
    <t>C. Akers(LAR)</t>
  </si>
  <si>
    <t>M. Brown(LAR)</t>
  </si>
  <si>
    <t>K. Allen(LAC)</t>
  </si>
  <si>
    <t>M. Williams(LAC)</t>
  </si>
  <si>
    <t>D. Carter(LAC)</t>
  </si>
  <si>
    <t>J. Palmer(LAC)</t>
  </si>
  <si>
    <t>R. Stevenson(NE)</t>
  </si>
  <si>
    <t>D. Harris(NE)</t>
  </si>
  <si>
    <t>J. Meyers(NE)</t>
  </si>
  <si>
    <t>T. Thornton(NE)</t>
  </si>
  <si>
    <t>K. Bourne(NE)</t>
  </si>
  <si>
    <t>R. Mostert(MIA)</t>
  </si>
  <si>
    <t xml:space="preserve">J. Wilson(MIA) </t>
  </si>
  <si>
    <t xml:space="preserve">T. Hill(MIA) </t>
  </si>
  <si>
    <t>J. Waddle(MIA)</t>
  </si>
  <si>
    <t>T. Sherfield(MIA)</t>
  </si>
  <si>
    <t>D. Swift(DET)</t>
  </si>
  <si>
    <t>J. Williams(DET)</t>
  </si>
  <si>
    <t xml:space="preserve">A. St.Brown(DET) </t>
  </si>
  <si>
    <t>D. Chark(DET)</t>
  </si>
  <si>
    <t xml:space="preserve">K. Raymond(DET) </t>
  </si>
  <si>
    <t>D. Montgomery(CHI)</t>
  </si>
  <si>
    <t>K. Herbert(CHI)</t>
  </si>
  <si>
    <t>E. St.Brown(CHI)</t>
  </si>
  <si>
    <t>N. Harry(CHI)</t>
  </si>
  <si>
    <t>V. Jones(CHI)</t>
  </si>
  <si>
    <t>A. Jones(GB)</t>
  </si>
  <si>
    <t>A. Dillion(GB)</t>
  </si>
  <si>
    <t>D. Cook(MIN)</t>
  </si>
  <si>
    <t>A. Mattison(MIN)</t>
  </si>
  <si>
    <t>A. Lazard(GB)</t>
  </si>
  <si>
    <t>C. Watson(GB)</t>
  </si>
  <si>
    <t>R. Doubs(GB)</t>
  </si>
  <si>
    <t>J. Jefferson(MIN)</t>
  </si>
  <si>
    <t>K. Osborn(MIN)</t>
  </si>
  <si>
    <t>J. Nailor(MIN)</t>
  </si>
  <si>
    <t>K. Walker(SEA)</t>
  </si>
  <si>
    <t>D. Dallas(SEA)</t>
  </si>
  <si>
    <t>D. Metcalf(SEA)</t>
  </si>
  <si>
    <t>T. Lockett(SEA)</t>
  </si>
  <si>
    <t>L. Treadwell(SEA)</t>
  </si>
  <si>
    <t>Z. Knight(NYJ)</t>
  </si>
  <si>
    <t>T. Johnson(NYJ)</t>
  </si>
  <si>
    <t>M. Carter(NYJ)</t>
  </si>
  <si>
    <t>G. Wilson(NYJ)</t>
  </si>
  <si>
    <t>C. Davis(NYJ)</t>
  </si>
  <si>
    <t>E. Moore(NYJ)</t>
  </si>
  <si>
    <t>T. Allegier(ATL)</t>
  </si>
  <si>
    <t>C. Patterson(ATL)</t>
  </si>
  <si>
    <t>D. London(ATL)</t>
  </si>
  <si>
    <t>D. Hopkins(ARI)</t>
  </si>
  <si>
    <t>M. Brown(ARI)</t>
  </si>
  <si>
    <t>G. Dortch(ARI)</t>
  </si>
  <si>
    <t>A. Gibson(WAS)</t>
  </si>
  <si>
    <t>B. Robinson(WAS)</t>
  </si>
  <si>
    <t>T. McLaurin(WAS)</t>
  </si>
  <si>
    <t>J. Dotson(WAS)</t>
  </si>
  <si>
    <t>N. Chubb(CLE)</t>
  </si>
  <si>
    <t>K. Hunt(CLE)</t>
  </si>
  <si>
    <t>A. Cooper</t>
  </si>
  <si>
    <t>D. Peoples-Jones(CLE)</t>
  </si>
  <si>
    <t>M. Sanders(PHI)</t>
  </si>
  <si>
    <t>K. Gainwell(PHI)</t>
  </si>
  <si>
    <t>D. Smith(PHI)</t>
  </si>
  <si>
    <t>A. Brown(PHI)</t>
  </si>
  <si>
    <t>A. Kamara(NO)</t>
  </si>
  <si>
    <t>R. Shaheed(NO)</t>
  </si>
  <si>
    <t>C. Olave(NO)</t>
  </si>
  <si>
    <t>T. Etienne(JAX)</t>
  </si>
  <si>
    <t>J. Hasty(JAX)</t>
  </si>
  <si>
    <t>S. Conner(JAX)</t>
  </si>
  <si>
    <t>C. Kirk(JAX)</t>
  </si>
  <si>
    <t>Z. Jones(JAX)</t>
  </si>
  <si>
    <t>N. Harris(PIT)</t>
  </si>
  <si>
    <t>J. Warren(PIT)</t>
  </si>
  <si>
    <t>D. Johnson(PIT)</t>
  </si>
  <si>
    <t>G. Pickens(PIT)</t>
  </si>
  <si>
    <t>J. Jacobs(LV)</t>
  </si>
  <si>
    <t>D. Adams(LV)</t>
  </si>
  <si>
    <t>M. Hollins(LV)</t>
  </si>
  <si>
    <t>C. McCaffrey(SF)</t>
  </si>
  <si>
    <t>J. Mason(SF)</t>
  </si>
  <si>
    <t>D. Samuels(SF)</t>
  </si>
  <si>
    <t>B. Aiyuk(SF)</t>
  </si>
  <si>
    <t>C. Lamb(DAL)</t>
  </si>
  <si>
    <t>N. Brown(DAL)</t>
  </si>
  <si>
    <t>E. Elliot(DAL)</t>
  </si>
  <si>
    <t>T. Pollard(DAL)</t>
  </si>
  <si>
    <t>M. Gallup(DAL)</t>
  </si>
  <si>
    <t>D. Singletary(BUF)</t>
  </si>
  <si>
    <t>S. Diggs(BUF)</t>
  </si>
  <si>
    <t>I. Mckenzie(BUF)</t>
  </si>
  <si>
    <t>G. Davis(BUF)</t>
  </si>
  <si>
    <t>J. Cook(BUF)</t>
  </si>
  <si>
    <t>J. Mixon(CIN)</t>
  </si>
  <si>
    <t>S. Perine(CIN)</t>
  </si>
  <si>
    <t>J. Chase(CIN)</t>
  </si>
  <si>
    <t>T. Higgins(CIN)</t>
  </si>
  <si>
    <t>T. Boyd(CIN)</t>
  </si>
  <si>
    <t>D. Henry(TEN)</t>
  </si>
  <si>
    <t>H. Haskins(TEN)</t>
  </si>
  <si>
    <t>R. Woods(TEN)</t>
  </si>
  <si>
    <t>T. Burks(TEN)</t>
  </si>
  <si>
    <t>R. Westbrook-Ikhine(TEN)</t>
  </si>
  <si>
    <t>J. Williams(DEN)</t>
  </si>
  <si>
    <t>J. Taylor(IND)</t>
  </si>
  <si>
    <t>L. Shenault(CAR)</t>
  </si>
  <si>
    <t>T. Marshall(CAR)</t>
  </si>
  <si>
    <t>C. Kupp(LAR)</t>
  </si>
  <si>
    <t>V. Jefferson(LAR)</t>
  </si>
  <si>
    <t>S. Ahmed(MIA)</t>
  </si>
  <si>
    <t>B. Hall(NYJ)</t>
  </si>
  <si>
    <t>J. Conner(ARI)</t>
  </si>
  <si>
    <t>D.Williams(ARI)</t>
  </si>
  <si>
    <t>Total</t>
  </si>
  <si>
    <t>C. Samuel(WAS)</t>
  </si>
  <si>
    <t>Column1</t>
  </si>
  <si>
    <t>Column2</t>
  </si>
  <si>
    <t>Rank 3</t>
  </si>
  <si>
    <t>AV4</t>
  </si>
  <si>
    <t>Column5</t>
  </si>
  <si>
    <t>Column6</t>
  </si>
  <si>
    <t>Column7</t>
  </si>
  <si>
    <t>Column8</t>
  </si>
  <si>
    <t>Column9</t>
  </si>
  <si>
    <t>Column10</t>
  </si>
  <si>
    <t>Column11</t>
  </si>
  <si>
    <t>Column12</t>
  </si>
  <si>
    <t>Column Labels</t>
  </si>
  <si>
    <t>Grand Total</t>
  </si>
  <si>
    <t xml:space="preserve">Sum of Average </t>
  </si>
  <si>
    <t>Row Labels</t>
  </si>
  <si>
    <t xml:space="preserve">Average of Average </t>
  </si>
  <si>
    <t>(Multiple Items)</t>
  </si>
  <si>
    <t>Player Performance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</si>
</sst>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8"/>
      <color theme="1"/>
      <name val="Calibri (Body)"/>
    </font>
    <font>
      <b/>
      <sz val="16"/>
      <color theme="1"/>
      <name val="Calibri"/>
      <family val="2"/>
      <scheme val="minor"/>
    </font>
    <font>
      <b/>
      <sz val="16"/>
      <color theme="1"/>
      <name val="Calibri (Body)"/>
    </font>
    <font>
      <sz val="48"/>
      <color theme="2"/>
      <name val="Calibri (Body)"/>
    </font>
    <font>
      <sz val="12"/>
      <color theme="2"/>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theme="0" tint="-0.14999847407452621"/>
      </patternFill>
    </fill>
    <fill>
      <patternFill patternType="solid">
        <fgColor rgb="FF002060"/>
        <bgColor indexed="64"/>
      </patternFill>
    </fill>
  </fills>
  <borders count="11">
    <border>
      <left/>
      <right/>
      <top/>
      <bottom/>
      <diagonal/>
    </border>
    <border>
      <left/>
      <right/>
      <top style="thin">
        <color theme="1"/>
      </top>
      <bottom style="thin">
        <color theme="1"/>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0" fillId="2" borderId="0" xfId="0" applyFill="1"/>
    <xf numFmtId="0" fontId="0" fillId="0" borderId="0" xfId="0" applyAlignment="1">
      <alignment wrapText="1"/>
    </xf>
    <xf numFmtId="0" fontId="3" fillId="0" borderId="0" xfId="0" applyFont="1" applyAlignment="1">
      <alignment horizontal="center"/>
    </xf>
    <xf numFmtId="0" fontId="0" fillId="3" borderId="1" xfId="0" applyFont="1" applyFill="1" applyBorder="1"/>
    <xf numFmtId="0" fontId="0" fillId="0" borderId="1"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pivotButton="1"/>
    <xf numFmtId="0" fontId="0" fillId="0" borderId="0" xfId="0" applyNumberFormat="1"/>
    <xf numFmtId="0" fontId="0" fillId="0" borderId="0" xfId="0" applyAlignment="1">
      <alignment horizontal="left"/>
    </xf>
    <xf numFmtId="0" fontId="4" fillId="4" borderId="0" xfId="0" applyFont="1" applyFill="1" applyAlignment="1">
      <alignment horizontal="center"/>
    </xf>
    <xf numFmtId="0" fontId="5" fillId="4" borderId="0" xfId="0" applyFont="1" applyFill="1" applyAlignment="1">
      <alignment horizontal="center"/>
    </xf>
  </cellXfs>
  <cellStyles count="1">
    <cellStyle name="Normal" xfId="0" builtinId="0"/>
  </cellStyles>
  <dxfs count="1">
    <dxf>
      <font>
        <b/>
        <i val="0"/>
        <strike val="0"/>
        <condense val="0"/>
        <extend val="0"/>
        <outline val="0"/>
        <shadow val="0"/>
        <u val="none"/>
        <vertAlign val="baseline"/>
        <sz val="16"/>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[Fantasy Football Stats .xlsx]Pivot Table!PivotTable5</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Point Average</a:t>
            </a:r>
            <a:r>
              <a:rPr lang="en-US" baseline="0"/>
              <a:t> by Age of RBs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Table'!$C$6:$C$7</c:f>
              <c:strCache>
                <c:ptCount val="1"/>
                <c:pt idx="0">
                  <c:v>22</c:v>
                </c:pt>
              </c:strCache>
            </c:strRef>
          </c:tx>
          <c:spPr>
            <a:solidFill>
              <a:schemeClr val="accent1"/>
            </a:solidFill>
            <a:ln>
              <a:noFill/>
            </a:ln>
            <a:effectLst/>
          </c:spPr>
          <c:invertIfNegative val="0"/>
          <c:cat>
            <c:strRef>
              <c:f>'Pivot Table'!$B$8</c:f>
              <c:strCache>
                <c:ptCount val="1"/>
                <c:pt idx="0">
                  <c:v>Total</c:v>
                </c:pt>
              </c:strCache>
            </c:strRef>
          </c:cat>
          <c:val>
            <c:numRef>
              <c:f>'Pivot Table'!$C$8</c:f>
              <c:numCache>
                <c:formatCode>General</c:formatCode>
                <c:ptCount val="1"/>
                <c:pt idx="0">
                  <c:v>25.9</c:v>
                </c:pt>
              </c:numCache>
            </c:numRef>
          </c:val>
          <c:extLst>
            <c:ext xmlns:c16="http://schemas.microsoft.com/office/drawing/2014/chart" uri="{C3380CC4-5D6E-409C-BE32-E72D297353CC}">
              <c16:uniqueId val="{00000000-4458-C548-AE2E-D7740ABA3190}"/>
            </c:ext>
          </c:extLst>
        </c:ser>
        <c:ser>
          <c:idx val="1"/>
          <c:order val="1"/>
          <c:tx>
            <c:strRef>
              <c:f>'Pivot Table'!$D$6:$D$7</c:f>
              <c:strCache>
                <c:ptCount val="1"/>
                <c:pt idx="0">
                  <c:v>23</c:v>
                </c:pt>
              </c:strCache>
            </c:strRef>
          </c:tx>
          <c:spPr>
            <a:solidFill>
              <a:schemeClr val="accent2"/>
            </a:solidFill>
            <a:ln>
              <a:noFill/>
            </a:ln>
            <a:effectLst/>
          </c:spPr>
          <c:invertIfNegative val="0"/>
          <c:cat>
            <c:strRef>
              <c:f>'Pivot Table'!$B$8</c:f>
              <c:strCache>
                <c:ptCount val="1"/>
                <c:pt idx="0">
                  <c:v>Total</c:v>
                </c:pt>
              </c:strCache>
            </c:strRef>
          </c:cat>
          <c:val>
            <c:numRef>
              <c:f>'Pivot Table'!$D$8</c:f>
              <c:numCache>
                <c:formatCode>General</c:formatCode>
                <c:ptCount val="1"/>
                <c:pt idx="0">
                  <c:v>41.4</c:v>
                </c:pt>
              </c:numCache>
            </c:numRef>
          </c:val>
          <c:extLst>
            <c:ext xmlns:c16="http://schemas.microsoft.com/office/drawing/2014/chart" uri="{C3380CC4-5D6E-409C-BE32-E72D297353CC}">
              <c16:uniqueId val="{00000001-4458-C548-AE2E-D7740ABA3190}"/>
            </c:ext>
          </c:extLst>
        </c:ser>
        <c:ser>
          <c:idx val="2"/>
          <c:order val="2"/>
          <c:tx>
            <c:strRef>
              <c:f>'Pivot Table'!$E$6:$E$7</c:f>
              <c:strCache>
                <c:ptCount val="1"/>
                <c:pt idx="0">
                  <c:v>24</c:v>
                </c:pt>
              </c:strCache>
            </c:strRef>
          </c:tx>
          <c:spPr>
            <a:solidFill>
              <a:schemeClr val="accent3"/>
            </a:solidFill>
            <a:ln>
              <a:noFill/>
            </a:ln>
            <a:effectLst/>
          </c:spPr>
          <c:invertIfNegative val="0"/>
          <c:cat>
            <c:strRef>
              <c:f>'Pivot Table'!$B$8</c:f>
              <c:strCache>
                <c:ptCount val="1"/>
                <c:pt idx="0">
                  <c:v>Total</c:v>
                </c:pt>
              </c:strCache>
            </c:strRef>
          </c:cat>
          <c:val>
            <c:numRef>
              <c:f>'Pivot Table'!$E$8</c:f>
              <c:numCache>
                <c:formatCode>General</c:formatCode>
                <c:ptCount val="1"/>
                <c:pt idx="0">
                  <c:v>108.1</c:v>
                </c:pt>
              </c:numCache>
            </c:numRef>
          </c:val>
          <c:extLst>
            <c:ext xmlns:c16="http://schemas.microsoft.com/office/drawing/2014/chart" uri="{C3380CC4-5D6E-409C-BE32-E72D297353CC}">
              <c16:uniqueId val="{00000002-4458-C548-AE2E-D7740ABA3190}"/>
            </c:ext>
          </c:extLst>
        </c:ser>
        <c:ser>
          <c:idx val="3"/>
          <c:order val="3"/>
          <c:tx>
            <c:strRef>
              <c:f>'Pivot Table'!$F$6:$F$7</c:f>
              <c:strCache>
                <c:ptCount val="1"/>
                <c:pt idx="0">
                  <c:v>25</c:v>
                </c:pt>
              </c:strCache>
            </c:strRef>
          </c:tx>
          <c:spPr>
            <a:solidFill>
              <a:schemeClr val="accent4"/>
            </a:solidFill>
            <a:ln>
              <a:noFill/>
            </a:ln>
            <a:effectLst/>
          </c:spPr>
          <c:invertIfNegative val="0"/>
          <c:cat>
            <c:strRef>
              <c:f>'Pivot Table'!$B$8</c:f>
              <c:strCache>
                <c:ptCount val="1"/>
                <c:pt idx="0">
                  <c:v>Total</c:v>
                </c:pt>
              </c:strCache>
            </c:strRef>
          </c:cat>
          <c:val>
            <c:numRef>
              <c:f>'Pivot Table'!$F$8</c:f>
              <c:numCache>
                <c:formatCode>General</c:formatCode>
                <c:ptCount val="1"/>
                <c:pt idx="0">
                  <c:v>94</c:v>
                </c:pt>
              </c:numCache>
            </c:numRef>
          </c:val>
          <c:extLst>
            <c:ext xmlns:c16="http://schemas.microsoft.com/office/drawing/2014/chart" uri="{C3380CC4-5D6E-409C-BE32-E72D297353CC}">
              <c16:uniqueId val="{00000003-4458-C548-AE2E-D7740ABA3190}"/>
            </c:ext>
          </c:extLst>
        </c:ser>
        <c:ser>
          <c:idx val="4"/>
          <c:order val="4"/>
          <c:tx>
            <c:strRef>
              <c:f>'Pivot Table'!$G$6:$G$7</c:f>
              <c:strCache>
                <c:ptCount val="1"/>
                <c:pt idx="0">
                  <c:v>26</c:v>
                </c:pt>
              </c:strCache>
            </c:strRef>
          </c:tx>
          <c:spPr>
            <a:solidFill>
              <a:schemeClr val="accent5"/>
            </a:solidFill>
            <a:ln>
              <a:noFill/>
            </a:ln>
            <a:effectLst/>
          </c:spPr>
          <c:invertIfNegative val="0"/>
          <c:cat>
            <c:strRef>
              <c:f>'Pivot Table'!$B$8</c:f>
              <c:strCache>
                <c:ptCount val="1"/>
                <c:pt idx="0">
                  <c:v>Total</c:v>
                </c:pt>
              </c:strCache>
            </c:strRef>
          </c:cat>
          <c:val>
            <c:numRef>
              <c:f>'Pivot Table'!$G$8</c:f>
              <c:numCache>
                <c:formatCode>General</c:formatCode>
                <c:ptCount val="1"/>
                <c:pt idx="0">
                  <c:v>92.399999999999991</c:v>
                </c:pt>
              </c:numCache>
            </c:numRef>
          </c:val>
          <c:extLst>
            <c:ext xmlns:c16="http://schemas.microsoft.com/office/drawing/2014/chart" uri="{C3380CC4-5D6E-409C-BE32-E72D297353CC}">
              <c16:uniqueId val="{00000004-4458-C548-AE2E-D7740ABA3190}"/>
            </c:ext>
          </c:extLst>
        </c:ser>
        <c:ser>
          <c:idx val="5"/>
          <c:order val="5"/>
          <c:tx>
            <c:strRef>
              <c:f>'Pivot Table'!$H$6:$H$7</c:f>
              <c:strCache>
                <c:ptCount val="1"/>
                <c:pt idx="0">
                  <c:v>27</c:v>
                </c:pt>
              </c:strCache>
            </c:strRef>
          </c:tx>
          <c:spPr>
            <a:solidFill>
              <a:schemeClr val="accent6"/>
            </a:solidFill>
            <a:ln>
              <a:noFill/>
            </a:ln>
            <a:effectLst/>
          </c:spPr>
          <c:invertIfNegative val="0"/>
          <c:cat>
            <c:strRef>
              <c:f>'Pivot Table'!$B$8</c:f>
              <c:strCache>
                <c:ptCount val="1"/>
                <c:pt idx="0">
                  <c:v>Total</c:v>
                </c:pt>
              </c:strCache>
            </c:strRef>
          </c:cat>
          <c:val>
            <c:numRef>
              <c:f>'Pivot Table'!$H$8</c:f>
              <c:numCache>
                <c:formatCode>General</c:formatCode>
                <c:ptCount val="1"/>
                <c:pt idx="0">
                  <c:v>61.4</c:v>
                </c:pt>
              </c:numCache>
            </c:numRef>
          </c:val>
          <c:extLst>
            <c:ext xmlns:c16="http://schemas.microsoft.com/office/drawing/2014/chart" uri="{C3380CC4-5D6E-409C-BE32-E72D297353CC}">
              <c16:uniqueId val="{00000005-4458-C548-AE2E-D7740ABA3190}"/>
            </c:ext>
          </c:extLst>
        </c:ser>
        <c:ser>
          <c:idx val="6"/>
          <c:order val="6"/>
          <c:tx>
            <c:strRef>
              <c:f>'Pivot Table'!$I$6:$I$7</c:f>
              <c:strCache>
                <c:ptCount val="1"/>
                <c:pt idx="0">
                  <c:v>28</c:v>
                </c:pt>
              </c:strCache>
            </c:strRef>
          </c:tx>
          <c:spPr>
            <a:solidFill>
              <a:schemeClr val="accent1">
                <a:lumMod val="60000"/>
              </a:schemeClr>
            </a:solidFill>
            <a:ln>
              <a:noFill/>
            </a:ln>
            <a:effectLst/>
          </c:spPr>
          <c:invertIfNegative val="0"/>
          <c:cat>
            <c:strRef>
              <c:f>'Pivot Table'!$B$8</c:f>
              <c:strCache>
                <c:ptCount val="1"/>
                <c:pt idx="0">
                  <c:v>Total</c:v>
                </c:pt>
              </c:strCache>
            </c:strRef>
          </c:cat>
          <c:val>
            <c:numRef>
              <c:f>'Pivot Table'!$I$8</c:f>
              <c:numCache>
                <c:formatCode>General</c:formatCode>
                <c:ptCount val="1"/>
                <c:pt idx="0">
                  <c:v>162.10000000000002</c:v>
                </c:pt>
              </c:numCache>
            </c:numRef>
          </c:val>
          <c:extLst>
            <c:ext xmlns:c16="http://schemas.microsoft.com/office/drawing/2014/chart" uri="{C3380CC4-5D6E-409C-BE32-E72D297353CC}">
              <c16:uniqueId val="{00000006-4458-C548-AE2E-D7740ABA3190}"/>
            </c:ext>
          </c:extLst>
        </c:ser>
        <c:ser>
          <c:idx val="7"/>
          <c:order val="7"/>
          <c:tx>
            <c:strRef>
              <c:f>'Pivot Table'!$J$6:$J$7</c:f>
              <c:strCache>
                <c:ptCount val="1"/>
                <c:pt idx="0">
                  <c:v>29</c:v>
                </c:pt>
              </c:strCache>
            </c:strRef>
          </c:tx>
          <c:spPr>
            <a:solidFill>
              <a:schemeClr val="accent2">
                <a:lumMod val="60000"/>
              </a:schemeClr>
            </a:solidFill>
            <a:ln>
              <a:noFill/>
            </a:ln>
            <a:effectLst/>
          </c:spPr>
          <c:invertIfNegative val="0"/>
          <c:cat>
            <c:strRef>
              <c:f>'Pivot Table'!$B$8</c:f>
              <c:strCache>
                <c:ptCount val="1"/>
                <c:pt idx="0">
                  <c:v>Total</c:v>
                </c:pt>
              </c:strCache>
            </c:strRef>
          </c:cat>
          <c:val>
            <c:numRef>
              <c:f>'Pivot Table'!$J$8</c:f>
              <c:numCache>
                <c:formatCode>General</c:formatCode>
                <c:ptCount val="1"/>
                <c:pt idx="0">
                  <c:v>34.4</c:v>
                </c:pt>
              </c:numCache>
            </c:numRef>
          </c:val>
          <c:extLst>
            <c:ext xmlns:c16="http://schemas.microsoft.com/office/drawing/2014/chart" uri="{C3380CC4-5D6E-409C-BE32-E72D297353CC}">
              <c16:uniqueId val="{00000007-4458-C548-AE2E-D7740ABA3190}"/>
            </c:ext>
          </c:extLst>
        </c:ser>
        <c:ser>
          <c:idx val="8"/>
          <c:order val="8"/>
          <c:tx>
            <c:strRef>
              <c:f>'Pivot Table'!$K$6:$K$7</c:f>
              <c:strCache>
                <c:ptCount val="1"/>
                <c:pt idx="0">
                  <c:v>30</c:v>
                </c:pt>
              </c:strCache>
            </c:strRef>
          </c:tx>
          <c:spPr>
            <a:solidFill>
              <a:schemeClr val="accent3">
                <a:lumMod val="60000"/>
              </a:schemeClr>
            </a:solidFill>
            <a:ln>
              <a:noFill/>
            </a:ln>
            <a:effectLst/>
          </c:spPr>
          <c:invertIfNegative val="0"/>
          <c:cat>
            <c:strRef>
              <c:f>'Pivot Table'!$B$8</c:f>
              <c:strCache>
                <c:ptCount val="1"/>
                <c:pt idx="0">
                  <c:v>Total</c:v>
                </c:pt>
              </c:strCache>
            </c:strRef>
          </c:cat>
          <c:val>
            <c:numRef>
              <c:f>'Pivot Table'!$K$8</c:f>
              <c:numCache>
                <c:formatCode>General</c:formatCode>
                <c:ptCount val="1"/>
                <c:pt idx="0">
                  <c:v>3.3</c:v>
                </c:pt>
              </c:numCache>
            </c:numRef>
          </c:val>
          <c:extLst>
            <c:ext xmlns:c16="http://schemas.microsoft.com/office/drawing/2014/chart" uri="{C3380CC4-5D6E-409C-BE32-E72D297353CC}">
              <c16:uniqueId val="{0000000C-4458-C548-AE2E-D7740ABA3190}"/>
            </c:ext>
          </c:extLst>
        </c:ser>
        <c:ser>
          <c:idx val="9"/>
          <c:order val="9"/>
          <c:tx>
            <c:strRef>
              <c:f>'Pivot Table'!$L$6:$L$7</c:f>
              <c:strCache>
                <c:ptCount val="1"/>
                <c:pt idx="0">
                  <c:v>31</c:v>
                </c:pt>
              </c:strCache>
            </c:strRef>
          </c:tx>
          <c:spPr>
            <a:solidFill>
              <a:schemeClr val="accent4">
                <a:lumMod val="60000"/>
              </a:schemeClr>
            </a:solidFill>
            <a:ln>
              <a:noFill/>
            </a:ln>
            <a:effectLst/>
          </c:spPr>
          <c:invertIfNegative val="0"/>
          <c:cat>
            <c:strRef>
              <c:f>'Pivot Table'!$B$8</c:f>
              <c:strCache>
                <c:ptCount val="1"/>
                <c:pt idx="0">
                  <c:v>Total</c:v>
                </c:pt>
              </c:strCache>
            </c:strRef>
          </c:cat>
          <c:val>
            <c:numRef>
              <c:f>'Pivot Table'!$L$8</c:f>
              <c:numCache>
                <c:formatCode>General</c:formatCode>
                <c:ptCount val="1"/>
                <c:pt idx="0">
                  <c:v>22.4</c:v>
                </c:pt>
              </c:numCache>
            </c:numRef>
          </c:val>
          <c:extLst>
            <c:ext xmlns:c16="http://schemas.microsoft.com/office/drawing/2014/chart" uri="{C3380CC4-5D6E-409C-BE32-E72D297353CC}">
              <c16:uniqueId val="{0000000D-4458-C548-AE2E-D7740ABA3190}"/>
            </c:ext>
          </c:extLst>
        </c:ser>
        <c:ser>
          <c:idx val="10"/>
          <c:order val="10"/>
          <c:tx>
            <c:strRef>
              <c:f>'Pivot Table'!$M$6:$M$7</c:f>
              <c:strCache>
                <c:ptCount val="1"/>
                <c:pt idx="0">
                  <c:v>32</c:v>
                </c:pt>
              </c:strCache>
            </c:strRef>
          </c:tx>
          <c:spPr>
            <a:solidFill>
              <a:schemeClr val="accent5">
                <a:lumMod val="60000"/>
              </a:schemeClr>
            </a:solidFill>
            <a:ln>
              <a:noFill/>
            </a:ln>
            <a:effectLst/>
          </c:spPr>
          <c:invertIfNegative val="0"/>
          <c:cat>
            <c:strRef>
              <c:f>'Pivot Table'!$B$8</c:f>
              <c:strCache>
                <c:ptCount val="1"/>
                <c:pt idx="0">
                  <c:v>Total</c:v>
                </c:pt>
              </c:strCache>
            </c:strRef>
          </c:cat>
          <c:val>
            <c:numRef>
              <c:f>'Pivot Table'!$M$8</c:f>
              <c:numCache>
                <c:formatCode>General</c:formatCode>
                <c:ptCount val="1"/>
                <c:pt idx="0">
                  <c:v>12.1</c:v>
                </c:pt>
              </c:numCache>
            </c:numRef>
          </c:val>
          <c:extLst>
            <c:ext xmlns:c16="http://schemas.microsoft.com/office/drawing/2014/chart" uri="{C3380CC4-5D6E-409C-BE32-E72D297353CC}">
              <c16:uniqueId val="{0000000E-4458-C548-AE2E-D7740ABA3190}"/>
            </c:ext>
          </c:extLst>
        </c:ser>
        <c:dLbls>
          <c:showLegendKey val="0"/>
          <c:showVal val="0"/>
          <c:showCatName val="0"/>
          <c:showSerName val="0"/>
          <c:showPercent val="0"/>
          <c:showBubbleSize val="0"/>
        </c:dLbls>
        <c:gapWidth val="219"/>
        <c:overlap val="-27"/>
        <c:axId val="153831056"/>
        <c:axId val="481855616"/>
      </c:barChart>
      <c:catAx>
        <c:axId val="153831056"/>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layout>
            <c:manualLayout>
              <c:xMode val="edge"/>
              <c:yMode val="edge"/>
              <c:x val="0.495486346890125"/>
              <c:y val="0.8359601667438628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481855616"/>
        <c:crosses val="autoZero"/>
        <c:auto val="1"/>
        <c:lblAlgn val="ctr"/>
        <c:lblOffset val="100"/>
        <c:noMultiLvlLbl val="0"/>
      </c:catAx>
      <c:valAx>
        <c:axId val="481855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Sum</a:t>
                </a:r>
                <a:r>
                  <a:rPr lang="en-US" baseline="0"/>
                  <a:t> of Average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31056"/>
        <c:crosses val="autoZero"/>
        <c:crossBetween val="between"/>
      </c:valAx>
      <c:spPr>
        <a:noFill/>
        <a:ln>
          <a:noFill/>
        </a:ln>
        <a:effectLst/>
      </c:spPr>
    </c:plotArea>
    <c:legend>
      <c:legendPos val="b"/>
      <c:layout>
        <c:manualLayout>
          <c:xMode val="edge"/>
          <c:yMode val="edge"/>
          <c:x val="0.12283681282958896"/>
          <c:y val="0.90735247799907359"/>
          <c:w val="0.8093720653037636"/>
          <c:h val="6.91181102362204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[Fantasy Football Stats .xlsx]Pivot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Point Average by Age of WRs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Table'!$R$9:$R$10</c:f>
              <c:strCache>
                <c:ptCount val="1"/>
                <c:pt idx="0">
                  <c:v>22</c:v>
                </c:pt>
              </c:strCache>
            </c:strRef>
          </c:tx>
          <c:spPr>
            <a:solidFill>
              <a:schemeClr val="accent1"/>
            </a:solidFill>
            <a:ln>
              <a:noFill/>
            </a:ln>
            <a:effectLst/>
          </c:spPr>
          <c:invertIfNegative val="0"/>
          <c:cat>
            <c:strRef>
              <c:f>'Pivot Table'!$Q$11</c:f>
              <c:strCache>
                <c:ptCount val="1"/>
                <c:pt idx="0">
                  <c:v>Total</c:v>
                </c:pt>
              </c:strCache>
            </c:strRef>
          </c:cat>
          <c:val>
            <c:numRef>
              <c:f>'Pivot Table'!$R$11</c:f>
              <c:numCache>
                <c:formatCode>General</c:formatCode>
                <c:ptCount val="1"/>
                <c:pt idx="0">
                  <c:v>19.399999999999999</c:v>
                </c:pt>
              </c:numCache>
            </c:numRef>
          </c:val>
          <c:extLst>
            <c:ext xmlns:c16="http://schemas.microsoft.com/office/drawing/2014/chart" uri="{C3380CC4-5D6E-409C-BE32-E72D297353CC}">
              <c16:uniqueId val="{00000000-6ECD-E647-8854-17F3F2EECC54}"/>
            </c:ext>
          </c:extLst>
        </c:ser>
        <c:ser>
          <c:idx val="1"/>
          <c:order val="1"/>
          <c:tx>
            <c:strRef>
              <c:f>'Pivot Table'!$S$9:$S$10</c:f>
              <c:strCache>
                <c:ptCount val="1"/>
                <c:pt idx="0">
                  <c:v>23</c:v>
                </c:pt>
              </c:strCache>
            </c:strRef>
          </c:tx>
          <c:spPr>
            <a:solidFill>
              <a:schemeClr val="accent2"/>
            </a:solidFill>
            <a:ln>
              <a:noFill/>
            </a:ln>
            <a:effectLst/>
          </c:spPr>
          <c:invertIfNegative val="0"/>
          <c:cat>
            <c:strRef>
              <c:f>'Pivot Table'!$Q$11</c:f>
              <c:strCache>
                <c:ptCount val="1"/>
                <c:pt idx="0">
                  <c:v>Total</c:v>
                </c:pt>
              </c:strCache>
            </c:strRef>
          </c:cat>
          <c:val>
            <c:numRef>
              <c:f>'Pivot Table'!$S$11</c:f>
              <c:numCache>
                <c:formatCode>General</c:formatCode>
                <c:ptCount val="1"/>
                <c:pt idx="0">
                  <c:v>96.5</c:v>
                </c:pt>
              </c:numCache>
            </c:numRef>
          </c:val>
          <c:extLst>
            <c:ext xmlns:c16="http://schemas.microsoft.com/office/drawing/2014/chart" uri="{C3380CC4-5D6E-409C-BE32-E72D297353CC}">
              <c16:uniqueId val="{0000000B-6ECD-E647-8854-17F3F2EECC54}"/>
            </c:ext>
          </c:extLst>
        </c:ser>
        <c:ser>
          <c:idx val="2"/>
          <c:order val="2"/>
          <c:tx>
            <c:strRef>
              <c:f>'Pivot Table'!$T$9:$T$10</c:f>
              <c:strCache>
                <c:ptCount val="1"/>
                <c:pt idx="0">
                  <c:v>24</c:v>
                </c:pt>
              </c:strCache>
            </c:strRef>
          </c:tx>
          <c:spPr>
            <a:solidFill>
              <a:schemeClr val="accent3"/>
            </a:solidFill>
            <a:ln>
              <a:noFill/>
            </a:ln>
            <a:effectLst/>
          </c:spPr>
          <c:invertIfNegative val="0"/>
          <c:cat>
            <c:strRef>
              <c:f>'Pivot Table'!$Q$11</c:f>
              <c:strCache>
                <c:ptCount val="1"/>
                <c:pt idx="0">
                  <c:v>Total</c:v>
                </c:pt>
              </c:strCache>
            </c:strRef>
          </c:cat>
          <c:val>
            <c:numRef>
              <c:f>'Pivot Table'!$T$11</c:f>
              <c:numCache>
                <c:formatCode>General</c:formatCode>
                <c:ptCount val="1"/>
                <c:pt idx="0">
                  <c:v>115.39999999999999</c:v>
                </c:pt>
              </c:numCache>
            </c:numRef>
          </c:val>
          <c:extLst>
            <c:ext xmlns:c16="http://schemas.microsoft.com/office/drawing/2014/chart" uri="{C3380CC4-5D6E-409C-BE32-E72D297353CC}">
              <c16:uniqueId val="{0000000C-6ECD-E647-8854-17F3F2EECC54}"/>
            </c:ext>
          </c:extLst>
        </c:ser>
        <c:ser>
          <c:idx val="3"/>
          <c:order val="3"/>
          <c:tx>
            <c:strRef>
              <c:f>'Pivot Table'!$U$9:$U$10</c:f>
              <c:strCache>
                <c:ptCount val="1"/>
                <c:pt idx="0">
                  <c:v>25</c:v>
                </c:pt>
              </c:strCache>
            </c:strRef>
          </c:tx>
          <c:spPr>
            <a:solidFill>
              <a:schemeClr val="accent4"/>
            </a:solidFill>
            <a:ln>
              <a:noFill/>
            </a:ln>
            <a:effectLst/>
          </c:spPr>
          <c:invertIfNegative val="0"/>
          <c:cat>
            <c:strRef>
              <c:f>'Pivot Table'!$Q$11</c:f>
              <c:strCache>
                <c:ptCount val="1"/>
                <c:pt idx="0">
                  <c:v>Total</c:v>
                </c:pt>
              </c:strCache>
            </c:strRef>
          </c:cat>
          <c:val>
            <c:numRef>
              <c:f>'Pivot Table'!$U$11</c:f>
              <c:numCache>
                <c:formatCode>General</c:formatCode>
                <c:ptCount val="1"/>
                <c:pt idx="0">
                  <c:v>94.6</c:v>
                </c:pt>
              </c:numCache>
            </c:numRef>
          </c:val>
          <c:extLst>
            <c:ext xmlns:c16="http://schemas.microsoft.com/office/drawing/2014/chart" uri="{C3380CC4-5D6E-409C-BE32-E72D297353CC}">
              <c16:uniqueId val="{0000000D-6ECD-E647-8854-17F3F2EECC54}"/>
            </c:ext>
          </c:extLst>
        </c:ser>
        <c:ser>
          <c:idx val="4"/>
          <c:order val="4"/>
          <c:tx>
            <c:strRef>
              <c:f>'Pivot Table'!$V$9:$V$10</c:f>
              <c:strCache>
                <c:ptCount val="1"/>
                <c:pt idx="0">
                  <c:v>26</c:v>
                </c:pt>
              </c:strCache>
            </c:strRef>
          </c:tx>
          <c:spPr>
            <a:solidFill>
              <a:schemeClr val="accent5"/>
            </a:solidFill>
            <a:ln>
              <a:noFill/>
            </a:ln>
            <a:effectLst/>
          </c:spPr>
          <c:invertIfNegative val="0"/>
          <c:cat>
            <c:strRef>
              <c:f>'Pivot Table'!$Q$11</c:f>
              <c:strCache>
                <c:ptCount val="1"/>
                <c:pt idx="0">
                  <c:v>Total</c:v>
                </c:pt>
              </c:strCache>
            </c:strRef>
          </c:cat>
          <c:val>
            <c:numRef>
              <c:f>'Pivot Table'!$V$11</c:f>
              <c:numCache>
                <c:formatCode>General</c:formatCode>
                <c:ptCount val="1"/>
                <c:pt idx="0">
                  <c:v>110.7</c:v>
                </c:pt>
              </c:numCache>
            </c:numRef>
          </c:val>
          <c:extLst>
            <c:ext xmlns:c16="http://schemas.microsoft.com/office/drawing/2014/chart" uri="{C3380CC4-5D6E-409C-BE32-E72D297353CC}">
              <c16:uniqueId val="{0000000E-6ECD-E647-8854-17F3F2EECC54}"/>
            </c:ext>
          </c:extLst>
        </c:ser>
        <c:ser>
          <c:idx val="5"/>
          <c:order val="5"/>
          <c:tx>
            <c:strRef>
              <c:f>'Pivot Table'!$W$9:$W$10</c:f>
              <c:strCache>
                <c:ptCount val="1"/>
                <c:pt idx="0">
                  <c:v>27</c:v>
                </c:pt>
              </c:strCache>
            </c:strRef>
          </c:tx>
          <c:spPr>
            <a:solidFill>
              <a:schemeClr val="accent6"/>
            </a:solidFill>
            <a:ln>
              <a:noFill/>
            </a:ln>
            <a:effectLst/>
          </c:spPr>
          <c:invertIfNegative val="0"/>
          <c:cat>
            <c:strRef>
              <c:f>'Pivot Table'!$Q$11</c:f>
              <c:strCache>
                <c:ptCount val="1"/>
                <c:pt idx="0">
                  <c:v>Total</c:v>
                </c:pt>
              </c:strCache>
            </c:strRef>
          </c:cat>
          <c:val>
            <c:numRef>
              <c:f>'Pivot Table'!$W$11</c:f>
              <c:numCache>
                <c:formatCode>General</c:formatCode>
                <c:ptCount val="1"/>
                <c:pt idx="0">
                  <c:v>146.20000000000002</c:v>
                </c:pt>
              </c:numCache>
            </c:numRef>
          </c:val>
          <c:extLst>
            <c:ext xmlns:c16="http://schemas.microsoft.com/office/drawing/2014/chart" uri="{C3380CC4-5D6E-409C-BE32-E72D297353CC}">
              <c16:uniqueId val="{0000000F-6ECD-E647-8854-17F3F2EECC54}"/>
            </c:ext>
          </c:extLst>
        </c:ser>
        <c:ser>
          <c:idx val="6"/>
          <c:order val="6"/>
          <c:tx>
            <c:strRef>
              <c:f>'Pivot Table'!$X$9:$X$10</c:f>
              <c:strCache>
                <c:ptCount val="1"/>
                <c:pt idx="0">
                  <c:v>28</c:v>
                </c:pt>
              </c:strCache>
            </c:strRef>
          </c:tx>
          <c:spPr>
            <a:solidFill>
              <a:schemeClr val="accent1">
                <a:lumMod val="60000"/>
              </a:schemeClr>
            </a:solidFill>
            <a:ln>
              <a:noFill/>
            </a:ln>
            <a:effectLst/>
          </c:spPr>
          <c:invertIfNegative val="0"/>
          <c:cat>
            <c:strRef>
              <c:f>'Pivot Table'!$Q$11</c:f>
              <c:strCache>
                <c:ptCount val="1"/>
                <c:pt idx="0">
                  <c:v>Total</c:v>
                </c:pt>
              </c:strCache>
            </c:strRef>
          </c:cat>
          <c:val>
            <c:numRef>
              <c:f>'Pivot Table'!$X$11</c:f>
              <c:numCache>
                <c:formatCode>General</c:formatCode>
                <c:ptCount val="1"/>
                <c:pt idx="0">
                  <c:v>75.900000000000006</c:v>
                </c:pt>
              </c:numCache>
            </c:numRef>
          </c:val>
          <c:extLst>
            <c:ext xmlns:c16="http://schemas.microsoft.com/office/drawing/2014/chart" uri="{C3380CC4-5D6E-409C-BE32-E72D297353CC}">
              <c16:uniqueId val="{00000010-6ECD-E647-8854-17F3F2EECC54}"/>
            </c:ext>
          </c:extLst>
        </c:ser>
        <c:ser>
          <c:idx val="7"/>
          <c:order val="7"/>
          <c:tx>
            <c:strRef>
              <c:f>'Pivot Table'!$Y$9:$Y$10</c:f>
              <c:strCache>
                <c:ptCount val="1"/>
                <c:pt idx="0">
                  <c:v>29</c:v>
                </c:pt>
              </c:strCache>
            </c:strRef>
          </c:tx>
          <c:spPr>
            <a:solidFill>
              <a:schemeClr val="accent2">
                <a:lumMod val="60000"/>
              </a:schemeClr>
            </a:solidFill>
            <a:ln>
              <a:noFill/>
            </a:ln>
            <a:effectLst/>
          </c:spPr>
          <c:invertIfNegative val="0"/>
          <c:cat>
            <c:strRef>
              <c:f>'Pivot Table'!$Q$11</c:f>
              <c:strCache>
                <c:ptCount val="1"/>
                <c:pt idx="0">
                  <c:v>Total</c:v>
                </c:pt>
              </c:strCache>
            </c:strRef>
          </c:cat>
          <c:val>
            <c:numRef>
              <c:f>'Pivot Table'!$Y$11</c:f>
              <c:numCache>
                <c:formatCode>General</c:formatCode>
                <c:ptCount val="1"/>
                <c:pt idx="0">
                  <c:v>74.400000000000006</c:v>
                </c:pt>
              </c:numCache>
            </c:numRef>
          </c:val>
          <c:extLst>
            <c:ext xmlns:c16="http://schemas.microsoft.com/office/drawing/2014/chart" uri="{C3380CC4-5D6E-409C-BE32-E72D297353CC}">
              <c16:uniqueId val="{00000011-6ECD-E647-8854-17F3F2EECC54}"/>
            </c:ext>
          </c:extLst>
        </c:ser>
        <c:ser>
          <c:idx val="8"/>
          <c:order val="8"/>
          <c:tx>
            <c:strRef>
              <c:f>'Pivot Table'!$Z$9:$Z$10</c:f>
              <c:strCache>
                <c:ptCount val="1"/>
                <c:pt idx="0">
                  <c:v>30</c:v>
                </c:pt>
              </c:strCache>
            </c:strRef>
          </c:tx>
          <c:spPr>
            <a:solidFill>
              <a:schemeClr val="accent3">
                <a:lumMod val="60000"/>
              </a:schemeClr>
            </a:solidFill>
            <a:ln>
              <a:noFill/>
            </a:ln>
            <a:effectLst/>
          </c:spPr>
          <c:invertIfNegative val="0"/>
          <c:cat>
            <c:strRef>
              <c:f>'Pivot Table'!$Q$11</c:f>
              <c:strCache>
                <c:ptCount val="1"/>
                <c:pt idx="0">
                  <c:v>Total</c:v>
                </c:pt>
              </c:strCache>
            </c:strRef>
          </c:cat>
          <c:val>
            <c:numRef>
              <c:f>'Pivot Table'!$Z$11</c:f>
              <c:numCache>
                <c:formatCode>General</c:formatCode>
                <c:ptCount val="1"/>
                <c:pt idx="0">
                  <c:v>49.7</c:v>
                </c:pt>
              </c:numCache>
            </c:numRef>
          </c:val>
          <c:extLst>
            <c:ext xmlns:c16="http://schemas.microsoft.com/office/drawing/2014/chart" uri="{C3380CC4-5D6E-409C-BE32-E72D297353CC}">
              <c16:uniqueId val="{00000012-6ECD-E647-8854-17F3F2EECC54}"/>
            </c:ext>
          </c:extLst>
        </c:ser>
        <c:ser>
          <c:idx val="9"/>
          <c:order val="9"/>
          <c:tx>
            <c:strRef>
              <c:f>'Pivot Table'!$AA$9:$AA$10</c:f>
              <c:strCache>
                <c:ptCount val="1"/>
                <c:pt idx="0">
                  <c:v>31</c:v>
                </c:pt>
              </c:strCache>
            </c:strRef>
          </c:tx>
          <c:spPr>
            <a:solidFill>
              <a:schemeClr val="accent4">
                <a:lumMod val="60000"/>
              </a:schemeClr>
            </a:solidFill>
            <a:ln>
              <a:noFill/>
            </a:ln>
            <a:effectLst/>
          </c:spPr>
          <c:invertIfNegative val="0"/>
          <c:cat>
            <c:strRef>
              <c:f>'Pivot Table'!$Q$11</c:f>
              <c:strCache>
                <c:ptCount val="1"/>
                <c:pt idx="0">
                  <c:v>Total</c:v>
                </c:pt>
              </c:strCache>
            </c:strRef>
          </c:cat>
          <c:val>
            <c:numRef>
              <c:f>'Pivot Table'!$AA$11</c:f>
              <c:numCache>
                <c:formatCode>General</c:formatCode>
                <c:ptCount val="1"/>
                <c:pt idx="0">
                  <c:v>95.899999999999991</c:v>
                </c:pt>
              </c:numCache>
            </c:numRef>
          </c:val>
          <c:extLst>
            <c:ext xmlns:c16="http://schemas.microsoft.com/office/drawing/2014/chart" uri="{C3380CC4-5D6E-409C-BE32-E72D297353CC}">
              <c16:uniqueId val="{00000013-6ECD-E647-8854-17F3F2EECC54}"/>
            </c:ext>
          </c:extLst>
        </c:ser>
        <c:dLbls>
          <c:showLegendKey val="0"/>
          <c:showVal val="0"/>
          <c:showCatName val="0"/>
          <c:showSerName val="0"/>
          <c:showPercent val="0"/>
          <c:showBubbleSize val="0"/>
        </c:dLbls>
        <c:gapWidth val="219"/>
        <c:overlap val="-27"/>
        <c:axId val="170385328"/>
        <c:axId val="153835184"/>
      </c:barChart>
      <c:catAx>
        <c:axId val="170385328"/>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53835184"/>
        <c:crosses val="autoZero"/>
        <c:auto val="1"/>
        <c:lblAlgn val="ctr"/>
        <c:lblOffset val="100"/>
        <c:noMultiLvlLbl val="0"/>
      </c:catAx>
      <c:valAx>
        <c:axId val="15383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Sum of Average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85328"/>
        <c:crosses val="autoZero"/>
        <c:crossBetween val="between"/>
      </c:valAx>
      <c:spPr>
        <a:noFill/>
        <a:ln>
          <a:noFill/>
        </a:ln>
        <a:effectLst/>
      </c:spPr>
    </c:plotArea>
    <c:legend>
      <c:legendPos val="b"/>
      <c:layout>
        <c:manualLayout>
          <c:xMode val="edge"/>
          <c:yMode val="edge"/>
          <c:x val="0.12489107611548558"/>
          <c:y val="0.89062445319335082"/>
          <c:w val="0.8196622922134732"/>
          <c:h val="8.159776902887139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[Fantasy Football Stats .xlsx]Pivot Table!PivotTable7</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Performance by Rank Order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Table'!$D$30</c:f>
              <c:strCache>
                <c:ptCount val="1"/>
                <c:pt idx="0">
                  <c:v>Total</c:v>
                </c:pt>
              </c:strCache>
            </c:strRef>
          </c:tx>
          <c:spPr>
            <a:solidFill>
              <a:schemeClr val="accent1"/>
            </a:solidFill>
            <a:ln>
              <a:noFill/>
            </a:ln>
            <a:effectLst/>
          </c:spPr>
          <c:invertIfNegative val="0"/>
          <c:cat>
            <c:strRef>
              <c:f>'Pivot Table'!$C$31:$C$37</c:f>
              <c:strCache>
                <c:ptCount val="6"/>
                <c:pt idx="0">
                  <c:v>RB1</c:v>
                </c:pt>
                <c:pt idx="1">
                  <c:v>RB2</c:v>
                </c:pt>
                <c:pt idx="2">
                  <c:v>RB3</c:v>
                </c:pt>
                <c:pt idx="3">
                  <c:v>WR1</c:v>
                </c:pt>
                <c:pt idx="4">
                  <c:v>WR2</c:v>
                </c:pt>
                <c:pt idx="5">
                  <c:v>WR3</c:v>
                </c:pt>
              </c:strCache>
            </c:strRef>
          </c:cat>
          <c:val>
            <c:numRef>
              <c:f>'Pivot Table'!$D$31:$D$37</c:f>
              <c:numCache>
                <c:formatCode>General</c:formatCode>
                <c:ptCount val="6"/>
                <c:pt idx="0">
                  <c:v>13.340624999999999</c:v>
                </c:pt>
                <c:pt idx="1">
                  <c:v>7.1413793103448278</c:v>
                </c:pt>
                <c:pt idx="2">
                  <c:v>3.3571428571428572</c:v>
                </c:pt>
                <c:pt idx="3">
                  <c:v>14.312903225806449</c:v>
                </c:pt>
                <c:pt idx="4">
                  <c:v>10.596428571428573</c:v>
                </c:pt>
                <c:pt idx="5">
                  <c:v>6.9150000000000009</c:v>
                </c:pt>
              </c:numCache>
            </c:numRef>
          </c:val>
          <c:extLst>
            <c:ext xmlns:c16="http://schemas.microsoft.com/office/drawing/2014/chart" uri="{C3380CC4-5D6E-409C-BE32-E72D297353CC}">
              <c16:uniqueId val="{00000000-EAD9-E744-A89C-3DD5B18CA147}"/>
            </c:ext>
          </c:extLst>
        </c:ser>
        <c:dLbls>
          <c:showLegendKey val="0"/>
          <c:showVal val="0"/>
          <c:showCatName val="0"/>
          <c:showSerName val="0"/>
          <c:showPercent val="0"/>
          <c:showBubbleSize val="0"/>
        </c:dLbls>
        <c:gapWidth val="219"/>
        <c:overlap val="-27"/>
        <c:axId val="244729424"/>
        <c:axId val="244731152"/>
      </c:barChart>
      <c:catAx>
        <c:axId val="244729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Position Rank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731152"/>
        <c:crosses val="autoZero"/>
        <c:auto val="1"/>
        <c:lblAlgn val="ctr"/>
        <c:lblOffset val="100"/>
        <c:noMultiLvlLbl val="0"/>
      </c:catAx>
      <c:valAx>
        <c:axId val="244731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by Rank Order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729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[Fantasy Football Stats .xlsx]Pivot Table!PivotTable11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Table'!$S$61:$S$62</c:f>
              <c:strCache>
                <c:ptCount val="1"/>
                <c:pt idx="0">
                  <c:v>A. Brown(PHI)</c:v>
                </c:pt>
              </c:strCache>
            </c:strRef>
          </c:tx>
          <c:spPr>
            <a:solidFill>
              <a:schemeClr val="accent1"/>
            </a:solidFill>
            <a:ln>
              <a:noFill/>
            </a:ln>
            <a:effectLst/>
          </c:spPr>
          <c:invertIfNegative val="0"/>
          <c:cat>
            <c:strRef>
              <c:f>'Pivot Table'!$R$63</c:f>
              <c:strCache>
                <c:ptCount val="1"/>
                <c:pt idx="0">
                  <c:v>Total</c:v>
                </c:pt>
              </c:strCache>
            </c:strRef>
          </c:cat>
          <c:val>
            <c:numRef>
              <c:f>'Pivot Table'!$S$63</c:f>
              <c:numCache>
                <c:formatCode>General</c:formatCode>
                <c:ptCount val="1"/>
                <c:pt idx="0">
                  <c:v>17.899999999999999</c:v>
                </c:pt>
              </c:numCache>
            </c:numRef>
          </c:val>
          <c:extLst>
            <c:ext xmlns:c16="http://schemas.microsoft.com/office/drawing/2014/chart" uri="{C3380CC4-5D6E-409C-BE32-E72D297353CC}">
              <c16:uniqueId val="{00000000-81F3-E044-B864-492AD4C3E690}"/>
            </c:ext>
          </c:extLst>
        </c:ser>
        <c:ser>
          <c:idx val="1"/>
          <c:order val="1"/>
          <c:tx>
            <c:strRef>
              <c:f>'Pivot Table'!$T$61:$T$62</c:f>
              <c:strCache>
                <c:ptCount val="1"/>
                <c:pt idx="0">
                  <c:v>C. Kupp(LAR)</c:v>
                </c:pt>
              </c:strCache>
            </c:strRef>
          </c:tx>
          <c:spPr>
            <a:solidFill>
              <a:schemeClr val="accent2"/>
            </a:solidFill>
            <a:ln>
              <a:noFill/>
            </a:ln>
            <a:effectLst/>
          </c:spPr>
          <c:invertIfNegative val="0"/>
          <c:cat>
            <c:strRef>
              <c:f>'Pivot Table'!$R$63</c:f>
              <c:strCache>
                <c:ptCount val="1"/>
                <c:pt idx="0">
                  <c:v>Total</c:v>
                </c:pt>
              </c:strCache>
            </c:strRef>
          </c:cat>
          <c:val>
            <c:numRef>
              <c:f>'Pivot Table'!$T$63</c:f>
              <c:numCache>
                <c:formatCode>General</c:formatCode>
                <c:ptCount val="1"/>
                <c:pt idx="0">
                  <c:v>22.4</c:v>
                </c:pt>
              </c:numCache>
            </c:numRef>
          </c:val>
          <c:extLst>
            <c:ext xmlns:c16="http://schemas.microsoft.com/office/drawing/2014/chart" uri="{C3380CC4-5D6E-409C-BE32-E72D297353CC}">
              <c16:uniqueId val="{00000001-81F3-E044-B864-492AD4C3E690}"/>
            </c:ext>
          </c:extLst>
        </c:ser>
        <c:ser>
          <c:idx val="2"/>
          <c:order val="2"/>
          <c:tx>
            <c:strRef>
              <c:f>'Pivot Table'!$U$61:$U$62</c:f>
              <c:strCache>
                <c:ptCount val="1"/>
                <c:pt idx="0">
                  <c:v>C. Lamb(DAL)</c:v>
                </c:pt>
              </c:strCache>
            </c:strRef>
          </c:tx>
          <c:spPr>
            <a:solidFill>
              <a:schemeClr val="accent3"/>
            </a:solidFill>
            <a:ln>
              <a:noFill/>
            </a:ln>
            <a:effectLst/>
          </c:spPr>
          <c:invertIfNegative val="0"/>
          <c:cat>
            <c:strRef>
              <c:f>'Pivot Table'!$R$63</c:f>
              <c:strCache>
                <c:ptCount val="1"/>
                <c:pt idx="0">
                  <c:v>Total</c:v>
                </c:pt>
              </c:strCache>
            </c:strRef>
          </c:cat>
          <c:val>
            <c:numRef>
              <c:f>'Pivot Table'!$U$63</c:f>
              <c:numCache>
                <c:formatCode>General</c:formatCode>
                <c:ptCount val="1"/>
                <c:pt idx="0">
                  <c:v>17.8</c:v>
                </c:pt>
              </c:numCache>
            </c:numRef>
          </c:val>
          <c:extLst>
            <c:ext xmlns:c16="http://schemas.microsoft.com/office/drawing/2014/chart" uri="{C3380CC4-5D6E-409C-BE32-E72D297353CC}">
              <c16:uniqueId val="{00000002-81F3-E044-B864-492AD4C3E690}"/>
            </c:ext>
          </c:extLst>
        </c:ser>
        <c:ser>
          <c:idx val="3"/>
          <c:order val="3"/>
          <c:tx>
            <c:strRef>
              <c:f>'Pivot Table'!$V$61:$V$62</c:f>
              <c:strCache>
                <c:ptCount val="1"/>
                <c:pt idx="0">
                  <c:v>D. Adams(LV)</c:v>
                </c:pt>
              </c:strCache>
            </c:strRef>
          </c:tx>
          <c:spPr>
            <a:solidFill>
              <a:schemeClr val="accent4"/>
            </a:solidFill>
            <a:ln>
              <a:noFill/>
            </a:ln>
            <a:effectLst/>
          </c:spPr>
          <c:invertIfNegative val="0"/>
          <c:cat>
            <c:strRef>
              <c:f>'Pivot Table'!$R$63</c:f>
              <c:strCache>
                <c:ptCount val="1"/>
                <c:pt idx="0">
                  <c:v>Total</c:v>
                </c:pt>
              </c:strCache>
            </c:strRef>
          </c:cat>
          <c:val>
            <c:numRef>
              <c:f>'Pivot Table'!$V$63</c:f>
              <c:numCache>
                <c:formatCode>General</c:formatCode>
                <c:ptCount val="1"/>
                <c:pt idx="0">
                  <c:v>20.2</c:v>
                </c:pt>
              </c:numCache>
            </c:numRef>
          </c:val>
          <c:extLst>
            <c:ext xmlns:c16="http://schemas.microsoft.com/office/drawing/2014/chart" uri="{C3380CC4-5D6E-409C-BE32-E72D297353CC}">
              <c16:uniqueId val="{00000003-81F3-E044-B864-492AD4C3E690}"/>
            </c:ext>
          </c:extLst>
        </c:ser>
        <c:ser>
          <c:idx val="4"/>
          <c:order val="4"/>
          <c:tx>
            <c:strRef>
              <c:f>'Pivot Table'!$W$61:$W$62</c:f>
              <c:strCache>
                <c:ptCount val="1"/>
                <c:pt idx="0">
                  <c:v>J. Jacobs(LV)</c:v>
                </c:pt>
              </c:strCache>
            </c:strRef>
          </c:tx>
          <c:spPr>
            <a:solidFill>
              <a:schemeClr val="accent5"/>
            </a:solidFill>
            <a:ln>
              <a:noFill/>
            </a:ln>
            <a:effectLst/>
          </c:spPr>
          <c:invertIfNegative val="0"/>
          <c:cat>
            <c:strRef>
              <c:f>'Pivot Table'!$R$63</c:f>
              <c:strCache>
                <c:ptCount val="1"/>
                <c:pt idx="0">
                  <c:v>Total</c:v>
                </c:pt>
              </c:strCache>
            </c:strRef>
          </c:cat>
          <c:val>
            <c:numRef>
              <c:f>'Pivot Table'!$W$63</c:f>
              <c:numCache>
                <c:formatCode>General</c:formatCode>
                <c:ptCount val="1"/>
                <c:pt idx="0">
                  <c:v>20.100000000000001</c:v>
                </c:pt>
              </c:numCache>
            </c:numRef>
          </c:val>
          <c:extLst>
            <c:ext xmlns:c16="http://schemas.microsoft.com/office/drawing/2014/chart" uri="{C3380CC4-5D6E-409C-BE32-E72D297353CC}">
              <c16:uniqueId val="{00000004-81F3-E044-B864-492AD4C3E690}"/>
            </c:ext>
          </c:extLst>
        </c:ser>
        <c:ser>
          <c:idx val="5"/>
          <c:order val="5"/>
          <c:tx>
            <c:strRef>
              <c:f>'Pivot Table'!$X$61:$X$62</c:f>
              <c:strCache>
                <c:ptCount val="1"/>
                <c:pt idx="0">
                  <c:v>J. Jefferson(MIN)</c:v>
                </c:pt>
              </c:strCache>
            </c:strRef>
          </c:tx>
          <c:spPr>
            <a:solidFill>
              <a:schemeClr val="accent6"/>
            </a:solidFill>
            <a:ln>
              <a:noFill/>
            </a:ln>
            <a:effectLst/>
          </c:spPr>
          <c:invertIfNegative val="0"/>
          <c:cat>
            <c:strRef>
              <c:f>'Pivot Table'!$R$63</c:f>
              <c:strCache>
                <c:ptCount val="1"/>
                <c:pt idx="0">
                  <c:v>Total</c:v>
                </c:pt>
              </c:strCache>
            </c:strRef>
          </c:cat>
          <c:val>
            <c:numRef>
              <c:f>'Pivot Table'!$X$63</c:f>
              <c:numCache>
                <c:formatCode>General</c:formatCode>
                <c:ptCount val="1"/>
                <c:pt idx="0">
                  <c:v>22.6</c:v>
                </c:pt>
              </c:numCache>
            </c:numRef>
          </c:val>
          <c:extLst>
            <c:ext xmlns:c16="http://schemas.microsoft.com/office/drawing/2014/chart" uri="{C3380CC4-5D6E-409C-BE32-E72D297353CC}">
              <c16:uniqueId val="{00000005-81F3-E044-B864-492AD4C3E690}"/>
            </c:ext>
          </c:extLst>
        </c:ser>
        <c:ser>
          <c:idx val="6"/>
          <c:order val="6"/>
          <c:tx>
            <c:strRef>
              <c:f>'Pivot Table'!$Y$61:$Y$62</c:f>
              <c:strCache>
                <c:ptCount val="1"/>
                <c:pt idx="0">
                  <c:v>S. Barkley(NYG) </c:v>
                </c:pt>
              </c:strCache>
            </c:strRef>
          </c:tx>
          <c:spPr>
            <a:solidFill>
              <a:schemeClr val="accent1">
                <a:lumMod val="60000"/>
              </a:schemeClr>
            </a:solidFill>
            <a:ln>
              <a:noFill/>
            </a:ln>
            <a:effectLst/>
          </c:spPr>
          <c:invertIfNegative val="0"/>
          <c:cat>
            <c:strRef>
              <c:f>'Pivot Table'!$R$63</c:f>
              <c:strCache>
                <c:ptCount val="1"/>
                <c:pt idx="0">
                  <c:v>Total</c:v>
                </c:pt>
              </c:strCache>
            </c:strRef>
          </c:cat>
          <c:val>
            <c:numRef>
              <c:f>'Pivot Table'!$Y$63</c:f>
              <c:numCache>
                <c:formatCode>General</c:formatCode>
                <c:ptCount val="1"/>
                <c:pt idx="0">
                  <c:v>17.3</c:v>
                </c:pt>
              </c:numCache>
            </c:numRef>
          </c:val>
          <c:extLst>
            <c:ext xmlns:c16="http://schemas.microsoft.com/office/drawing/2014/chart" uri="{C3380CC4-5D6E-409C-BE32-E72D297353CC}">
              <c16:uniqueId val="{00000006-81F3-E044-B864-492AD4C3E690}"/>
            </c:ext>
          </c:extLst>
        </c:ser>
        <c:ser>
          <c:idx val="7"/>
          <c:order val="7"/>
          <c:tx>
            <c:strRef>
              <c:f>'Pivot Table'!$Z$61:$Z$62</c:f>
              <c:strCache>
                <c:ptCount val="1"/>
                <c:pt idx="0">
                  <c:v>S. Diggs(BUF)</c:v>
                </c:pt>
              </c:strCache>
            </c:strRef>
          </c:tx>
          <c:spPr>
            <a:solidFill>
              <a:schemeClr val="accent2">
                <a:lumMod val="60000"/>
              </a:schemeClr>
            </a:solidFill>
            <a:ln>
              <a:noFill/>
            </a:ln>
            <a:effectLst/>
          </c:spPr>
          <c:invertIfNegative val="0"/>
          <c:cat>
            <c:strRef>
              <c:f>'Pivot Table'!$R$63</c:f>
              <c:strCache>
                <c:ptCount val="1"/>
                <c:pt idx="0">
                  <c:v>Total</c:v>
                </c:pt>
              </c:strCache>
            </c:strRef>
          </c:cat>
          <c:val>
            <c:numRef>
              <c:f>'Pivot Table'!$Z$63</c:f>
              <c:numCache>
                <c:formatCode>General</c:formatCode>
                <c:ptCount val="1"/>
                <c:pt idx="0">
                  <c:v>18.600000000000001</c:v>
                </c:pt>
              </c:numCache>
            </c:numRef>
          </c:val>
          <c:extLst>
            <c:ext xmlns:c16="http://schemas.microsoft.com/office/drawing/2014/chart" uri="{C3380CC4-5D6E-409C-BE32-E72D297353CC}">
              <c16:uniqueId val="{00000007-81F3-E044-B864-492AD4C3E690}"/>
            </c:ext>
          </c:extLst>
        </c:ser>
        <c:ser>
          <c:idx val="8"/>
          <c:order val="8"/>
          <c:tx>
            <c:strRef>
              <c:f>'Pivot Table'!$AA$61:$AA$62</c:f>
              <c:strCache>
                <c:ptCount val="1"/>
                <c:pt idx="0">
                  <c:v>T. Hill(MIA) </c:v>
                </c:pt>
              </c:strCache>
            </c:strRef>
          </c:tx>
          <c:spPr>
            <a:solidFill>
              <a:schemeClr val="accent3">
                <a:lumMod val="60000"/>
              </a:schemeClr>
            </a:solidFill>
            <a:ln>
              <a:noFill/>
            </a:ln>
            <a:effectLst/>
          </c:spPr>
          <c:invertIfNegative val="0"/>
          <c:cat>
            <c:strRef>
              <c:f>'Pivot Table'!$R$63</c:f>
              <c:strCache>
                <c:ptCount val="1"/>
                <c:pt idx="0">
                  <c:v>Total</c:v>
                </c:pt>
              </c:strCache>
            </c:strRef>
          </c:cat>
          <c:val>
            <c:numRef>
              <c:f>'Pivot Table'!$AA$63</c:f>
              <c:numCache>
                <c:formatCode>General</c:formatCode>
                <c:ptCount val="1"/>
                <c:pt idx="0">
                  <c:v>21.1</c:v>
                </c:pt>
              </c:numCache>
            </c:numRef>
          </c:val>
          <c:extLst>
            <c:ext xmlns:c16="http://schemas.microsoft.com/office/drawing/2014/chart" uri="{C3380CC4-5D6E-409C-BE32-E72D297353CC}">
              <c16:uniqueId val="{00000008-81F3-E044-B864-492AD4C3E690}"/>
            </c:ext>
          </c:extLst>
        </c:ser>
        <c:dLbls>
          <c:showLegendKey val="0"/>
          <c:showVal val="0"/>
          <c:showCatName val="0"/>
          <c:showSerName val="0"/>
          <c:showPercent val="0"/>
          <c:showBubbleSize val="0"/>
        </c:dLbls>
        <c:gapWidth val="219"/>
        <c:overlap val="-27"/>
        <c:axId val="269814352"/>
        <c:axId val="270383984"/>
      </c:barChart>
      <c:catAx>
        <c:axId val="269814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383984"/>
        <c:crosses val="autoZero"/>
        <c:auto val="1"/>
        <c:lblAlgn val="ctr"/>
        <c:lblOffset val="100"/>
        <c:noMultiLvlLbl val="0"/>
      </c:catAx>
      <c:valAx>
        <c:axId val="270383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814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[Fantasy Football Stats .xlsx]Pivot Table!PivotTable5</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Point Average</a:t>
            </a:r>
            <a:r>
              <a:rPr lang="en-US" baseline="0"/>
              <a:t> by Age of RBs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Table'!$C$6:$C$7</c:f>
              <c:strCache>
                <c:ptCount val="1"/>
                <c:pt idx="0">
                  <c:v>22</c:v>
                </c:pt>
              </c:strCache>
            </c:strRef>
          </c:tx>
          <c:spPr>
            <a:solidFill>
              <a:schemeClr val="accent1"/>
            </a:solidFill>
            <a:ln>
              <a:noFill/>
            </a:ln>
            <a:effectLst/>
          </c:spPr>
          <c:invertIfNegative val="0"/>
          <c:cat>
            <c:strRef>
              <c:f>'Pivot Table'!$B$8</c:f>
              <c:strCache>
                <c:ptCount val="1"/>
                <c:pt idx="0">
                  <c:v>Total</c:v>
                </c:pt>
              </c:strCache>
            </c:strRef>
          </c:cat>
          <c:val>
            <c:numRef>
              <c:f>'Pivot Table'!$C$8</c:f>
              <c:numCache>
                <c:formatCode>General</c:formatCode>
                <c:ptCount val="1"/>
                <c:pt idx="0">
                  <c:v>25.9</c:v>
                </c:pt>
              </c:numCache>
            </c:numRef>
          </c:val>
          <c:extLst>
            <c:ext xmlns:c16="http://schemas.microsoft.com/office/drawing/2014/chart" uri="{C3380CC4-5D6E-409C-BE32-E72D297353CC}">
              <c16:uniqueId val="{00000000-3387-B14B-AB75-19067E01D61D}"/>
            </c:ext>
          </c:extLst>
        </c:ser>
        <c:ser>
          <c:idx val="1"/>
          <c:order val="1"/>
          <c:tx>
            <c:strRef>
              <c:f>'Pivot Table'!$D$6:$D$7</c:f>
              <c:strCache>
                <c:ptCount val="1"/>
                <c:pt idx="0">
                  <c:v>23</c:v>
                </c:pt>
              </c:strCache>
            </c:strRef>
          </c:tx>
          <c:spPr>
            <a:solidFill>
              <a:schemeClr val="accent2"/>
            </a:solidFill>
            <a:ln>
              <a:noFill/>
            </a:ln>
            <a:effectLst/>
          </c:spPr>
          <c:invertIfNegative val="0"/>
          <c:cat>
            <c:strRef>
              <c:f>'Pivot Table'!$B$8</c:f>
              <c:strCache>
                <c:ptCount val="1"/>
                <c:pt idx="0">
                  <c:v>Total</c:v>
                </c:pt>
              </c:strCache>
            </c:strRef>
          </c:cat>
          <c:val>
            <c:numRef>
              <c:f>'Pivot Table'!$D$8</c:f>
              <c:numCache>
                <c:formatCode>General</c:formatCode>
                <c:ptCount val="1"/>
                <c:pt idx="0">
                  <c:v>41.4</c:v>
                </c:pt>
              </c:numCache>
            </c:numRef>
          </c:val>
          <c:extLst>
            <c:ext xmlns:c16="http://schemas.microsoft.com/office/drawing/2014/chart" uri="{C3380CC4-5D6E-409C-BE32-E72D297353CC}">
              <c16:uniqueId val="{00000001-3387-B14B-AB75-19067E01D61D}"/>
            </c:ext>
          </c:extLst>
        </c:ser>
        <c:ser>
          <c:idx val="2"/>
          <c:order val="2"/>
          <c:tx>
            <c:strRef>
              <c:f>'Pivot Table'!$E$6:$E$7</c:f>
              <c:strCache>
                <c:ptCount val="1"/>
                <c:pt idx="0">
                  <c:v>24</c:v>
                </c:pt>
              </c:strCache>
            </c:strRef>
          </c:tx>
          <c:spPr>
            <a:solidFill>
              <a:schemeClr val="accent3"/>
            </a:solidFill>
            <a:ln>
              <a:noFill/>
            </a:ln>
            <a:effectLst/>
          </c:spPr>
          <c:invertIfNegative val="0"/>
          <c:cat>
            <c:strRef>
              <c:f>'Pivot Table'!$B$8</c:f>
              <c:strCache>
                <c:ptCount val="1"/>
                <c:pt idx="0">
                  <c:v>Total</c:v>
                </c:pt>
              </c:strCache>
            </c:strRef>
          </c:cat>
          <c:val>
            <c:numRef>
              <c:f>'Pivot Table'!$E$8</c:f>
              <c:numCache>
                <c:formatCode>General</c:formatCode>
                <c:ptCount val="1"/>
                <c:pt idx="0">
                  <c:v>108.1</c:v>
                </c:pt>
              </c:numCache>
            </c:numRef>
          </c:val>
          <c:extLst>
            <c:ext xmlns:c16="http://schemas.microsoft.com/office/drawing/2014/chart" uri="{C3380CC4-5D6E-409C-BE32-E72D297353CC}">
              <c16:uniqueId val="{00000002-3387-B14B-AB75-19067E01D61D}"/>
            </c:ext>
          </c:extLst>
        </c:ser>
        <c:ser>
          <c:idx val="3"/>
          <c:order val="3"/>
          <c:tx>
            <c:strRef>
              <c:f>'Pivot Table'!$F$6:$F$7</c:f>
              <c:strCache>
                <c:ptCount val="1"/>
                <c:pt idx="0">
                  <c:v>25</c:v>
                </c:pt>
              </c:strCache>
            </c:strRef>
          </c:tx>
          <c:spPr>
            <a:solidFill>
              <a:schemeClr val="accent4"/>
            </a:solidFill>
            <a:ln>
              <a:noFill/>
            </a:ln>
            <a:effectLst/>
          </c:spPr>
          <c:invertIfNegative val="0"/>
          <c:cat>
            <c:strRef>
              <c:f>'Pivot Table'!$B$8</c:f>
              <c:strCache>
                <c:ptCount val="1"/>
                <c:pt idx="0">
                  <c:v>Total</c:v>
                </c:pt>
              </c:strCache>
            </c:strRef>
          </c:cat>
          <c:val>
            <c:numRef>
              <c:f>'Pivot Table'!$F$8</c:f>
              <c:numCache>
                <c:formatCode>General</c:formatCode>
                <c:ptCount val="1"/>
                <c:pt idx="0">
                  <c:v>94</c:v>
                </c:pt>
              </c:numCache>
            </c:numRef>
          </c:val>
          <c:extLst>
            <c:ext xmlns:c16="http://schemas.microsoft.com/office/drawing/2014/chart" uri="{C3380CC4-5D6E-409C-BE32-E72D297353CC}">
              <c16:uniqueId val="{00000003-3387-B14B-AB75-19067E01D61D}"/>
            </c:ext>
          </c:extLst>
        </c:ser>
        <c:ser>
          <c:idx val="4"/>
          <c:order val="4"/>
          <c:tx>
            <c:strRef>
              <c:f>'Pivot Table'!$G$6:$G$7</c:f>
              <c:strCache>
                <c:ptCount val="1"/>
                <c:pt idx="0">
                  <c:v>26</c:v>
                </c:pt>
              </c:strCache>
            </c:strRef>
          </c:tx>
          <c:spPr>
            <a:solidFill>
              <a:schemeClr val="accent5"/>
            </a:solidFill>
            <a:ln>
              <a:noFill/>
            </a:ln>
            <a:effectLst/>
          </c:spPr>
          <c:invertIfNegative val="0"/>
          <c:cat>
            <c:strRef>
              <c:f>'Pivot Table'!$B$8</c:f>
              <c:strCache>
                <c:ptCount val="1"/>
                <c:pt idx="0">
                  <c:v>Total</c:v>
                </c:pt>
              </c:strCache>
            </c:strRef>
          </c:cat>
          <c:val>
            <c:numRef>
              <c:f>'Pivot Table'!$G$8</c:f>
              <c:numCache>
                <c:formatCode>General</c:formatCode>
                <c:ptCount val="1"/>
                <c:pt idx="0">
                  <c:v>92.399999999999991</c:v>
                </c:pt>
              </c:numCache>
            </c:numRef>
          </c:val>
          <c:extLst>
            <c:ext xmlns:c16="http://schemas.microsoft.com/office/drawing/2014/chart" uri="{C3380CC4-5D6E-409C-BE32-E72D297353CC}">
              <c16:uniqueId val="{00000004-3387-B14B-AB75-19067E01D61D}"/>
            </c:ext>
          </c:extLst>
        </c:ser>
        <c:ser>
          <c:idx val="5"/>
          <c:order val="5"/>
          <c:tx>
            <c:strRef>
              <c:f>'Pivot Table'!$H$6:$H$7</c:f>
              <c:strCache>
                <c:ptCount val="1"/>
                <c:pt idx="0">
                  <c:v>27</c:v>
                </c:pt>
              </c:strCache>
            </c:strRef>
          </c:tx>
          <c:spPr>
            <a:solidFill>
              <a:schemeClr val="accent6"/>
            </a:solidFill>
            <a:ln>
              <a:noFill/>
            </a:ln>
            <a:effectLst/>
          </c:spPr>
          <c:invertIfNegative val="0"/>
          <c:cat>
            <c:strRef>
              <c:f>'Pivot Table'!$B$8</c:f>
              <c:strCache>
                <c:ptCount val="1"/>
                <c:pt idx="0">
                  <c:v>Total</c:v>
                </c:pt>
              </c:strCache>
            </c:strRef>
          </c:cat>
          <c:val>
            <c:numRef>
              <c:f>'Pivot Table'!$H$8</c:f>
              <c:numCache>
                <c:formatCode>General</c:formatCode>
                <c:ptCount val="1"/>
                <c:pt idx="0">
                  <c:v>61.4</c:v>
                </c:pt>
              </c:numCache>
            </c:numRef>
          </c:val>
          <c:extLst>
            <c:ext xmlns:c16="http://schemas.microsoft.com/office/drawing/2014/chart" uri="{C3380CC4-5D6E-409C-BE32-E72D297353CC}">
              <c16:uniqueId val="{00000005-3387-B14B-AB75-19067E01D61D}"/>
            </c:ext>
          </c:extLst>
        </c:ser>
        <c:ser>
          <c:idx val="6"/>
          <c:order val="6"/>
          <c:tx>
            <c:strRef>
              <c:f>'Pivot Table'!$I$6:$I$7</c:f>
              <c:strCache>
                <c:ptCount val="1"/>
                <c:pt idx="0">
                  <c:v>28</c:v>
                </c:pt>
              </c:strCache>
            </c:strRef>
          </c:tx>
          <c:spPr>
            <a:solidFill>
              <a:schemeClr val="accent1">
                <a:lumMod val="60000"/>
              </a:schemeClr>
            </a:solidFill>
            <a:ln>
              <a:noFill/>
            </a:ln>
            <a:effectLst/>
          </c:spPr>
          <c:invertIfNegative val="0"/>
          <c:cat>
            <c:strRef>
              <c:f>'Pivot Table'!$B$8</c:f>
              <c:strCache>
                <c:ptCount val="1"/>
                <c:pt idx="0">
                  <c:v>Total</c:v>
                </c:pt>
              </c:strCache>
            </c:strRef>
          </c:cat>
          <c:val>
            <c:numRef>
              <c:f>'Pivot Table'!$I$8</c:f>
              <c:numCache>
                <c:formatCode>General</c:formatCode>
                <c:ptCount val="1"/>
                <c:pt idx="0">
                  <c:v>162.10000000000002</c:v>
                </c:pt>
              </c:numCache>
            </c:numRef>
          </c:val>
          <c:extLst>
            <c:ext xmlns:c16="http://schemas.microsoft.com/office/drawing/2014/chart" uri="{C3380CC4-5D6E-409C-BE32-E72D297353CC}">
              <c16:uniqueId val="{00000006-3387-B14B-AB75-19067E01D61D}"/>
            </c:ext>
          </c:extLst>
        </c:ser>
        <c:ser>
          <c:idx val="7"/>
          <c:order val="7"/>
          <c:tx>
            <c:strRef>
              <c:f>'Pivot Table'!$J$6:$J$7</c:f>
              <c:strCache>
                <c:ptCount val="1"/>
                <c:pt idx="0">
                  <c:v>29</c:v>
                </c:pt>
              </c:strCache>
            </c:strRef>
          </c:tx>
          <c:spPr>
            <a:solidFill>
              <a:schemeClr val="accent2">
                <a:lumMod val="60000"/>
              </a:schemeClr>
            </a:solidFill>
            <a:ln>
              <a:noFill/>
            </a:ln>
            <a:effectLst/>
          </c:spPr>
          <c:invertIfNegative val="0"/>
          <c:cat>
            <c:strRef>
              <c:f>'Pivot Table'!$B$8</c:f>
              <c:strCache>
                <c:ptCount val="1"/>
                <c:pt idx="0">
                  <c:v>Total</c:v>
                </c:pt>
              </c:strCache>
            </c:strRef>
          </c:cat>
          <c:val>
            <c:numRef>
              <c:f>'Pivot Table'!$J$8</c:f>
              <c:numCache>
                <c:formatCode>General</c:formatCode>
                <c:ptCount val="1"/>
                <c:pt idx="0">
                  <c:v>34.4</c:v>
                </c:pt>
              </c:numCache>
            </c:numRef>
          </c:val>
          <c:extLst>
            <c:ext xmlns:c16="http://schemas.microsoft.com/office/drawing/2014/chart" uri="{C3380CC4-5D6E-409C-BE32-E72D297353CC}">
              <c16:uniqueId val="{00000007-3387-B14B-AB75-19067E01D61D}"/>
            </c:ext>
          </c:extLst>
        </c:ser>
        <c:ser>
          <c:idx val="8"/>
          <c:order val="8"/>
          <c:tx>
            <c:strRef>
              <c:f>'Pivot Table'!$K$6:$K$7</c:f>
              <c:strCache>
                <c:ptCount val="1"/>
                <c:pt idx="0">
                  <c:v>30</c:v>
                </c:pt>
              </c:strCache>
            </c:strRef>
          </c:tx>
          <c:spPr>
            <a:solidFill>
              <a:schemeClr val="accent3">
                <a:lumMod val="60000"/>
              </a:schemeClr>
            </a:solidFill>
            <a:ln>
              <a:noFill/>
            </a:ln>
            <a:effectLst/>
          </c:spPr>
          <c:invertIfNegative val="0"/>
          <c:cat>
            <c:strRef>
              <c:f>'Pivot Table'!$B$8</c:f>
              <c:strCache>
                <c:ptCount val="1"/>
                <c:pt idx="0">
                  <c:v>Total</c:v>
                </c:pt>
              </c:strCache>
            </c:strRef>
          </c:cat>
          <c:val>
            <c:numRef>
              <c:f>'Pivot Table'!$K$8</c:f>
              <c:numCache>
                <c:formatCode>General</c:formatCode>
                <c:ptCount val="1"/>
                <c:pt idx="0">
                  <c:v>3.3</c:v>
                </c:pt>
              </c:numCache>
            </c:numRef>
          </c:val>
          <c:extLst>
            <c:ext xmlns:c16="http://schemas.microsoft.com/office/drawing/2014/chart" uri="{C3380CC4-5D6E-409C-BE32-E72D297353CC}">
              <c16:uniqueId val="{00000008-3387-B14B-AB75-19067E01D61D}"/>
            </c:ext>
          </c:extLst>
        </c:ser>
        <c:ser>
          <c:idx val="9"/>
          <c:order val="9"/>
          <c:tx>
            <c:strRef>
              <c:f>'Pivot Table'!$L$6:$L$7</c:f>
              <c:strCache>
                <c:ptCount val="1"/>
                <c:pt idx="0">
                  <c:v>31</c:v>
                </c:pt>
              </c:strCache>
            </c:strRef>
          </c:tx>
          <c:spPr>
            <a:solidFill>
              <a:schemeClr val="accent4">
                <a:lumMod val="60000"/>
              </a:schemeClr>
            </a:solidFill>
            <a:ln>
              <a:noFill/>
            </a:ln>
            <a:effectLst/>
          </c:spPr>
          <c:invertIfNegative val="0"/>
          <c:cat>
            <c:strRef>
              <c:f>'Pivot Table'!$B$8</c:f>
              <c:strCache>
                <c:ptCount val="1"/>
                <c:pt idx="0">
                  <c:v>Total</c:v>
                </c:pt>
              </c:strCache>
            </c:strRef>
          </c:cat>
          <c:val>
            <c:numRef>
              <c:f>'Pivot Table'!$L$8</c:f>
              <c:numCache>
                <c:formatCode>General</c:formatCode>
                <c:ptCount val="1"/>
                <c:pt idx="0">
                  <c:v>22.4</c:v>
                </c:pt>
              </c:numCache>
            </c:numRef>
          </c:val>
          <c:extLst>
            <c:ext xmlns:c16="http://schemas.microsoft.com/office/drawing/2014/chart" uri="{C3380CC4-5D6E-409C-BE32-E72D297353CC}">
              <c16:uniqueId val="{00000009-3387-B14B-AB75-19067E01D61D}"/>
            </c:ext>
          </c:extLst>
        </c:ser>
        <c:ser>
          <c:idx val="10"/>
          <c:order val="10"/>
          <c:tx>
            <c:strRef>
              <c:f>'Pivot Table'!$M$6:$M$7</c:f>
              <c:strCache>
                <c:ptCount val="1"/>
                <c:pt idx="0">
                  <c:v>32</c:v>
                </c:pt>
              </c:strCache>
            </c:strRef>
          </c:tx>
          <c:spPr>
            <a:solidFill>
              <a:schemeClr val="accent5">
                <a:lumMod val="60000"/>
              </a:schemeClr>
            </a:solidFill>
            <a:ln>
              <a:noFill/>
            </a:ln>
            <a:effectLst/>
          </c:spPr>
          <c:invertIfNegative val="0"/>
          <c:cat>
            <c:strRef>
              <c:f>'Pivot Table'!$B$8</c:f>
              <c:strCache>
                <c:ptCount val="1"/>
                <c:pt idx="0">
                  <c:v>Total</c:v>
                </c:pt>
              </c:strCache>
            </c:strRef>
          </c:cat>
          <c:val>
            <c:numRef>
              <c:f>'Pivot Table'!$M$8</c:f>
              <c:numCache>
                <c:formatCode>General</c:formatCode>
                <c:ptCount val="1"/>
                <c:pt idx="0">
                  <c:v>12.1</c:v>
                </c:pt>
              </c:numCache>
            </c:numRef>
          </c:val>
          <c:extLst>
            <c:ext xmlns:c16="http://schemas.microsoft.com/office/drawing/2014/chart" uri="{C3380CC4-5D6E-409C-BE32-E72D297353CC}">
              <c16:uniqueId val="{0000000A-3387-B14B-AB75-19067E01D61D}"/>
            </c:ext>
          </c:extLst>
        </c:ser>
        <c:dLbls>
          <c:showLegendKey val="0"/>
          <c:showVal val="0"/>
          <c:showCatName val="0"/>
          <c:showSerName val="0"/>
          <c:showPercent val="0"/>
          <c:showBubbleSize val="0"/>
        </c:dLbls>
        <c:gapWidth val="219"/>
        <c:overlap val="-27"/>
        <c:axId val="153831056"/>
        <c:axId val="481855616"/>
      </c:barChart>
      <c:catAx>
        <c:axId val="153831056"/>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layout>
            <c:manualLayout>
              <c:xMode val="edge"/>
              <c:yMode val="edge"/>
              <c:x val="0.495486346890125"/>
              <c:y val="0.8359601667438628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481855616"/>
        <c:crosses val="autoZero"/>
        <c:auto val="1"/>
        <c:lblAlgn val="ctr"/>
        <c:lblOffset val="100"/>
        <c:noMultiLvlLbl val="0"/>
      </c:catAx>
      <c:valAx>
        <c:axId val="481855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Sum</a:t>
                </a:r>
                <a:r>
                  <a:rPr lang="en-US" baseline="0"/>
                  <a:t> of Average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31056"/>
        <c:crosses val="autoZero"/>
        <c:crossBetween val="between"/>
      </c:valAx>
      <c:spPr>
        <a:noFill/>
        <a:ln>
          <a:noFill/>
        </a:ln>
        <a:effectLst/>
      </c:spPr>
    </c:plotArea>
    <c:legend>
      <c:legendPos val="b"/>
      <c:layout>
        <c:manualLayout>
          <c:xMode val="edge"/>
          <c:yMode val="edge"/>
          <c:x val="0.12283681282958896"/>
          <c:y val="0.90735247799907359"/>
          <c:w val="0.8093720653037636"/>
          <c:h val="6.91181102362204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[Fantasy Football Stats .xlsx]Pivot Table!PivotTable6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Point Average by Age of WRs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Table'!$R$9:$R$10</c:f>
              <c:strCache>
                <c:ptCount val="1"/>
                <c:pt idx="0">
                  <c:v>22</c:v>
                </c:pt>
              </c:strCache>
            </c:strRef>
          </c:tx>
          <c:spPr>
            <a:solidFill>
              <a:schemeClr val="accent1"/>
            </a:solidFill>
            <a:ln>
              <a:noFill/>
            </a:ln>
            <a:effectLst/>
          </c:spPr>
          <c:invertIfNegative val="0"/>
          <c:cat>
            <c:strRef>
              <c:f>'Pivot Table'!$Q$11</c:f>
              <c:strCache>
                <c:ptCount val="1"/>
                <c:pt idx="0">
                  <c:v>Total</c:v>
                </c:pt>
              </c:strCache>
            </c:strRef>
          </c:cat>
          <c:val>
            <c:numRef>
              <c:f>'Pivot Table'!$R$11</c:f>
              <c:numCache>
                <c:formatCode>General</c:formatCode>
                <c:ptCount val="1"/>
                <c:pt idx="0">
                  <c:v>19.399999999999999</c:v>
                </c:pt>
              </c:numCache>
            </c:numRef>
          </c:val>
          <c:extLst>
            <c:ext xmlns:c16="http://schemas.microsoft.com/office/drawing/2014/chart" uri="{C3380CC4-5D6E-409C-BE32-E72D297353CC}">
              <c16:uniqueId val="{00000000-6672-F642-8388-6B4DA1656E27}"/>
            </c:ext>
          </c:extLst>
        </c:ser>
        <c:ser>
          <c:idx val="1"/>
          <c:order val="1"/>
          <c:tx>
            <c:strRef>
              <c:f>'Pivot Table'!$S$9:$S$10</c:f>
              <c:strCache>
                <c:ptCount val="1"/>
                <c:pt idx="0">
                  <c:v>23</c:v>
                </c:pt>
              </c:strCache>
            </c:strRef>
          </c:tx>
          <c:spPr>
            <a:solidFill>
              <a:schemeClr val="accent2"/>
            </a:solidFill>
            <a:ln>
              <a:noFill/>
            </a:ln>
            <a:effectLst/>
          </c:spPr>
          <c:invertIfNegative val="0"/>
          <c:cat>
            <c:strRef>
              <c:f>'Pivot Table'!$Q$11</c:f>
              <c:strCache>
                <c:ptCount val="1"/>
                <c:pt idx="0">
                  <c:v>Total</c:v>
                </c:pt>
              </c:strCache>
            </c:strRef>
          </c:cat>
          <c:val>
            <c:numRef>
              <c:f>'Pivot Table'!$S$11</c:f>
              <c:numCache>
                <c:formatCode>General</c:formatCode>
                <c:ptCount val="1"/>
                <c:pt idx="0">
                  <c:v>96.5</c:v>
                </c:pt>
              </c:numCache>
            </c:numRef>
          </c:val>
          <c:extLst>
            <c:ext xmlns:c16="http://schemas.microsoft.com/office/drawing/2014/chart" uri="{C3380CC4-5D6E-409C-BE32-E72D297353CC}">
              <c16:uniqueId val="{00000001-6672-F642-8388-6B4DA1656E27}"/>
            </c:ext>
          </c:extLst>
        </c:ser>
        <c:ser>
          <c:idx val="2"/>
          <c:order val="2"/>
          <c:tx>
            <c:strRef>
              <c:f>'Pivot Table'!$T$9:$T$10</c:f>
              <c:strCache>
                <c:ptCount val="1"/>
                <c:pt idx="0">
                  <c:v>24</c:v>
                </c:pt>
              </c:strCache>
            </c:strRef>
          </c:tx>
          <c:spPr>
            <a:solidFill>
              <a:schemeClr val="accent3"/>
            </a:solidFill>
            <a:ln>
              <a:noFill/>
            </a:ln>
            <a:effectLst/>
          </c:spPr>
          <c:invertIfNegative val="0"/>
          <c:cat>
            <c:strRef>
              <c:f>'Pivot Table'!$Q$11</c:f>
              <c:strCache>
                <c:ptCount val="1"/>
                <c:pt idx="0">
                  <c:v>Total</c:v>
                </c:pt>
              </c:strCache>
            </c:strRef>
          </c:cat>
          <c:val>
            <c:numRef>
              <c:f>'Pivot Table'!$T$11</c:f>
              <c:numCache>
                <c:formatCode>General</c:formatCode>
                <c:ptCount val="1"/>
                <c:pt idx="0">
                  <c:v>115.39999999999999</c:v>
                </c:pt>
              </c:numCache>
            </c:numRef>
          </c:val>
          <c:extLst>
            <c:ext xmlns:c16="http://schemas.microsoft.com/office/drawing/2014/chart" uri="{C3380CC4-5D6E-409C-BE32-E72D297353CC}">
              <c16:uniqueId val="{00000002-6672-F642-8388-6B4DA1656E27}"/>
            </c:ext>
          </c:extLst>
        </c:ser>
        <c:ser>
          <c:idx val="3"/>
          <c:order val="3"/>
          <c:tx>
            <c:strRef>
              <c:f>'Pivot Table'!$U$9:$U$10</c:f>
              <c:strCache>
                <c:ptCount val="1"/>
                <c:pt idx="0">
                  <c:v>25</c:v>
                </c:pt>
              </c:strCache>
            </c:strRef>
          </c:tx>
          <c:spPr>
            <a:solidFill>
              <a:schemeClr val="accent4"/>
            </a:solidFill>
            <a:ln>
              <a:noFill/>
            </a:ln>
            <a:effectLst/>
          </c:spPr>
          <c:invertIfNegative val="0"/>
          <c:cat>
            <c:strRef>
              <c:f>'Pivot Table'!$Q$11</c:f>
              <c:strCache>
                <c:ptCount val="1"/>
                <c:pt idx="0">
                  <c:v>Total</c:v>
                </c:pt>
              </c:strCache>
            </c:strRef>
          </c:cat>
          <c:val>
            <c:numRef>
              <c:f>'Pivot Table'!$U$11</c:f>
              <c:numCache>
                <c:formatCode>General</c:formatCode>
                <c:ptCount val="1"/>
                <c:pt idx="0">
                  <c:v>94.6</c:v>
                </c:pt>
              </c:numCache>
            </c:numRef>
          </c:val>
          <c:extLst>
            <c:ext xmlns:c16="http://schemas.microsoft.com/office/drawing/2014/chart" uri="{C3380CC4-5D6E-409C-BE32-E72D297353CC}">
              <c16:uniqueId val="{00000003-6672-F642-8388-6B4DA1656E27}"/>
            </c:ext>
          </c:extLst>
        </c:ser>
        <c:ser>
          <c:idx val="4"/>
          <c:order val="4"/>
          <c:tx>
            <c:strRef>
              <c:f>'Pivot Table'!$V$9:$V$10</c:f>
              <c:strCache>
                <c:ptCount val="1"/>
                <c:pt idx="0">
                  <c:v>26</c:v>
                </c:pt>
              </c:strCache>
            </c:strRef>
          </c:tx>
          <c:spPr>
            <a:solidFill>
              <a:schemeClr val="accent5"/>
            </a:solidFill>
            <a:ln>
              <a:noFill/>
            </a:ln>
            <a:effectLst/>
          </c:spPr>
          <c:invertIfNegative val="0"/>
          <c:cat>
            <c:strRef>
              <c:f>'Pivot Table'!$Q$11</c:f>
              <c:strCache>
                <c:ptCount val="1"/>
                <c:pt idx="0">
                  <c:v>Total</c:v>
                </c:pt>
              </c:strCache>
            </c:strRef>
          </c:cat>
          <c:val>
            <c:numRef>
              <c:f>'Pivot Table'!$V$11</c:f>
              <c:numCache>
                <c:formatCode>General</c:formatCode>
                <c:ptCount val="1"/>
                <c:pt idx="0">
                  <c:v>110.7</c:v>
                </c:pt>
              </c:numCache>
            </c:numRef>
          </c:val>
          <c:extLst>
            <c:ext xmlns:c16="http://schemas.microsoft.com/office/drawing/2014/chart" uri="{C3380CC4-5D6E-409C-BE32-E72D297353CC}">
              <c16:uniqueId val="{00000004-6672-F642-8388-6B4DA1656E27}"/>
            </c:ext>
          </c:extLst>
        </c:ser>
        <c:ser>
          <c:idx val="5"/>
          <c:order val="5"/>
          <c:tx>
            <c:strRef>
              <c:f>'Pivot Table'!$W$9:$W$10</c:f>
              <c:strCache>
                <c:ptCount val="1"/>
                <c:pt idx="0">
                  <c:v>27</c:v>
                </c:pt>
              </c:strCache>
            </c:strRef>
          </c:tx>
          <c:spPr>
            <a:solidFill>
              <a:schemeClr val="accent6"/>
            </a:solidFill>
            <a:ln>
              <a:noFill/>
            </a:ln>
            <a:effectLst/>
          </c:spPr>
          <c:invertIfNegative val="0"/>
          <c:cat>
            <c:strRef>
              <c:f>'Pivot Table'!$Q$11</c:f>
              <c:strCache>
                <c:ptCount val="1"/>
                <c:pt idx="0">
                  <c:v>Total</c:v>
                </c:pt>
              </c:strCache>
            </c:strRef>
          </c:cat>
          <c:val>
            <c:numRef>
              <c:f>'Pivot Table'!$W$11</c:f>
              <c:numCache>
                <c:formatCode>General</c:formatCode>
                <c:ptCount val="1"/>
                <c:pt idx="0">
                  <c:v>146.20000000000002</c:v>
                </c:pt>
              </c:numCache>
            </c:numRef>
          </c:val>
          <c:extLst>
            <c:ext xmlns:c16="http://schemas.microsoft.com/office/drawing/2014/chart" uri="{C3380CC4-5D6E-409C-BE32-E72D297353CC}">
              <c16:uniqueId val="{00000005-6672-F642-8388-6B4DA1656E27}"/>
            </c:ext>
          </c:extLst>
        </c:ser>
        <c:ser>
          <c:idx val="6"/>
          <c:order val="6"/>
          <c:tx>
            <c:strRef>
              <c:f>'Pivot Table'!$X$9:$X$10</c:f>
              <c:strCache>
                <c:ptCount val="1"/>
                <c:pt idx="0">
                  <c:v>28</c:v>
                </c:pt>
              </c:strCache>
            </c:strRef>
          </c:tx>
          <c:spPr>
            <a:solidFill>
              <a:schemeClr val="accent1">
                <a:lumMod val="60000"/>
              </a:schemeClr>
            </a:solidFill>
            <a:ln>
              <a:noFill/>
            </a:ln>
            <a:effectLst/>
          </c:spPr>
          <c:invertIfNegative val="0"/>
          <c:cat>
            <c:strRef>
              <c:f>'Pivot Table'!$Q$11</c:f>
              <c:strCache>
                <c:ptCount val="1"/>
                <c:pt idx="0">
                  <c:v>Total</c:v>
                </c:pt>
              </c:strCache>
            </c:strRef>
          </c:cat>
          <c:val>
            <c:numRef>
              <c:f>'Pivot Table'!$X$11</c:f>
              <c:numCache>
                <c:formatCode>General</c:formatCode>
                <c:ptCount val="1"/>
                <c:pt idx="0">
                  <c:v>75.900000000000006</c:v>
                </c:pt>
              </c:numCache>
            </c:numRef>
          </c:val>
          <c:extLst>
            <c:ext xmlns:c16="http://schemas.microsoft.com/office/drawing/2014/chart" uri="{C3380CC4-5D6E-409C-BE32-E72D297353CC}">
              <c16:uniqueId val="{00000006-6672-F642-8388-6B4DA1656E27}"/>
            </c:ext>
          </c:extLst>
        </c:ser>
        <c:ser>
          <c:idx val="7"/>
          <c:order val="7"/>
          <c:tx>
            <c:strRef>
              <c:f>'Pivot Table'!$Y$9:$Y$10</c:f>
              <c:strCache>
                <c:ptCount val="1"/>
                <c:pt idx="0">
                  <c:v>29</c:v>
                </c:pt>
              </c:strCache>
            </c:strRef>
          </c:tx>
          <c:spPr>
            <a:solidFill>
              <a:schemeClr val="accent2">
                <a:lumMod val="60000"/>
              </a:schemeClr>
            </a:solidFill>
            <a:ln>
              <a:noFill/>
            </a:ln>
            <a:effectLst/>
          </c:spPr>
          <c:invertIfNegative val="0"/>
          <c:cat>
            <c:strRef>
              <c:f>'Pivot Table'!$Q$11</c:f>
              <c:strCache>
                <c:ptCount val="1"/>
                <c:pt idx="0">
                  <c:v>Total</c:v>
                </c:pt>
              </c:strCache>
            </c:strRef>
          </c:cat>
          <c:val>
            <c:numRef>
              <c:f>'Pivot Table'!$Y$11</c:f>
              <c:numCache>
                <c:formatCode>General</c:formatCode>
                <c:ptCount val="1"/>
                <c:pt idx="0">
                  <c:v>74.400000000000006</c:v>
                </c:pt>
              </c:numCache>
            </c:numRef>
          </c:val>
          <c:extLst>
            <c:ext xmlns:c16="http://schemas.microsoft.com/office/drawing/2014/chart" uri="{C3380CC4-5D6E-409C-BE32-E72D297353CC}">
              <c16:uniqueId val="{00000007-6672-F642-8388-6B4DA1656E27}"/>
            </c:ext>
          </c:extLst>
        </c:ser>
        <c:ser>
          <c:idx val="8"/>
          <c:order val="8"/>
          <c:tx>
            <c:strRef>
              <c:f>'Pivot Table'!$Z$9:$Z$10</c:f>
              <c:strCache>
                <c:ptCount val="1"/>
                <c:pt idx="0">
                  <c:v>30</c:v>
                </c:pt>
              </c:strCache>
            </c:strRef>
          </c:tx>
          <c:spPr>
            <a:solidFill>
              <a:schemeClr val="accent3">
                <a:lumMod val="60000"/>
              </a:schemeClr>
            </a:solidFill>
            <a:ln>
              <a:noFill/>
            </a:ln>
            <a:effectLst/>
          </c:spPr>
          <c:invertIfNegative val="0"/>
          <c:cat>
            <c:strRef>
              <c:f>'Pivot Table'!$Q$11</c:f>
              <c:strCache>
                <c:ptCount val="1"/>
                <c:pt idx="0">
                  <c:v>Total</c:v>
                </c:pt>
              </c:strCache>
            </c:strRef>
          </c:cat>
          <c:val>
            <c:numRef>
              <c:f>'Pivot Table'!$Z$11</c:f>
              <c:numCache>
                <c:formatCode>General</c:formatCode>
                <c:ptCount val="1"/>
                <c:pt idx="0">
                  <c:v>49.7</c:v>
                </c:pt>
              </c:numCache>
            </c:numRef>
          </c:val>
          <c:extLst>
            <c:ext xmlns:c16="http://schemas.microsoft.com/office/drawing/2014/chart" uri="{C3380CC4-5D6E-409C-BE32-E72D297353CC}">
              <c16:uniqueId val="{00000008-6672-F642-8388-6B4DA1656E27}"/>
            </c:ext>
          </c:extLst>
        </c:ser>
        <c:ser>
          <c:idx val="9"/>
          <c:order val="9"/>
          <c:tx>
            <c:strRef>
              <c:f>'Pivot Table'!$AA$9:$AA$10</c:f>
              <c:strCache>
                <c:ptCount val="1"/>
                <c:pt idx="0">
                  <c:v>31</c:v>
                </c:pt>
              </c:strCache>
            </c:strRef>
          </c:tx>
          <c:spPr>
            <a:solidFill>
              <a:schemeClr val="accent4">
                <a:lumMod val="60000"/>
              </a:schemeClr>
            </a:solidFill>
            <a:ln>
              <a:noFill/>
            </a:ln>
            <a:effectLst/>
          </c:spPr>
          <c:invertIfNegative val="0"/>
          <c:cat>
            <c:strRef>
              <c:f>'Pivot Table'!$Q$11</c:f>
              <c:strCache>
                <c:ptCount val="1"/>
                <c:pt idx="0">
                  <c:v>Total</c:v>
                </c:pt>
              </c:strCache>
            </c:strRef>
          </c:cat>
          <c:val>
            <c:numRef>
              <c:f>'Pivot Table'!$AA$11</c:f>
              <c:numCache>
                <c:formatCode>General</c:formatCode>
                <c:ptCount val="1"/>
                <c:pt idx="0">
                  <c:v>95.899999999999991</c:v>
                </c:pt>
              </c:numCache>
            </c:numRef>
          </c:val>
          <c:extLst>
            <c:ext xmlns:c16="http://schemas.microsoft.com/office/drawing/2014/chart" uri="{C3380CC4-5D6E-409C-BE32-E72D297353CC}">
              <c16:uniqueId val="{00000009-6672-F642-8388-6B4DA1656E27}"/>
            </c:ext>
          </c:extLst>
        </c:ser>
        <c:dLbls>
          <c:showLegendKey val="0"/>
          <c:showVal val="0"/>
          <c:showCatName val="0"/>
          <c:showSerName val="0"/>
          <c:showPercent val="0"/>
          <c:showBubbleSize val="0"/>
        </c:dLbls>
        <c:gapWidth val="219"/>
        <c:overlap val="-27"/>
        <c:axId val="170385328"/>
        <c:axId val="153835184"/>
      </c:barChart>
      <c:catAx>
        <c:axId val="170385328"/>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53835184"/>
        <c:crosses val="autoZero"/>
        <c:auto val="1"/>
        <c:lblAlgn val="ctr"/>
        <c:lblOffset val="100"/>
        <c:noMultiLvlLbl val="0"/>
      </c:catAx>
      <c:valAx>
        <c:axId val="15383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Sum of Average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85328"/>
        <c:crosses val="autoZero"/>
        <c:crossBetween val="between"/>
      </c:valAx>
      <c:spPr>
        <a:noFill/>
        <a:ln>
          <a:noFill/>
        </a:ln>
        <a:effectLst/>
      </c:spPr>
    </c:plotArea>
    <c:legend>
      <c:legendPos val="b"/>
      <c:layout>
        <c:manualLayout>
          <c:xMode val="edge"/>
          <c:yMode val="edge"/>
          <c:x val="0.12489107611548558"/>
          <c:y val="0.89062445319335082"/>
          <c:w val="0.8196622922134732"/>
          <c:h val="8.159776902887139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[Fantasy Football Stats .xlsx]Pivot Table!PivotTable7</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Performance by Rank Order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Table'!$D$30</c:f>
              <c:strCache>
                <c:ptCount val="1"/>
                <c:pt idx="0">
                  <c:v>Total</c:v>
                </c:pt>
              </c:strCache>
            </c:strRef>
          </c:tx>
          <c:spPr>
            <a:solidFill>
              <a:schemeClr val="accent1"/>
            </a:solidFill>
            <a:ln>
              <a:noFill/>
            </a:ln>
            <a:effectLst/>
          </c:spPr>
          <c:invertIfNegative val="0"/>
          <c:cat>
            <c:strRef>
              <c:f>'Pivot Table'!$C$31:$C$37</c:f>
              <c:strCache>
                <c:ptCount val="6"/>
                <c:pt idx="0">
                  <c:v>RB1</c:v>
                </c:pt>
                <c:pt idx="1">
                  <c:v>RB2</c:v>
                </c:pt>
                <c:pt idx="2">
                  <c:v>RB3</c:v>
                </c:pt>
                <c:pt idx="3">
                  <c:v>WR1</c:v>
                </c:pt>
                <c:pt idx="4">
                  <c:v>WR2</c:v>
                </c:pt>
                <c:pt idx="5">
                  <c:v>WR3</c:v>
                </c:pt>
              </c:strCache>
            </c:strRef>
          </c:cat>
          <c:val>
            <c:numRef>
              <c:f>'Pivot Table'!$D$31:$D$37</c:f>
              <c:numCache>
                <c:formatCode>General</c:formatCode>
                <c:ptCount val="6"/>
                <c:pt idx="0">
                  <c:v>13.340624999999999</c:v>
                </c:pt>
                <c:pt idx="1">
                  <c:v>7.1413793103448278</c:v>
                </c:pt>
                <c:pt idx="2">
                  <c:v>3.3571428571428572</c:v>
                </c:pt>
                <c:pt idx="3">
                  <c:v>14.312903225806449</c:v>
                </c:pt>
                <c:pt idx="4">
                  <c:v>10.596428571428573</c:v>
                </c:pt>
                <c:pt idx="5">
                  <c:v>6.9150000000000009</c:v>
                </c:pt>
              </c:numCache>
            </c:numRef>
          </c:val>
          <c:extLst>
            <c:ext xmlns:c16="http://schemas.microsoft.com/office/drawing/2014/chart" uri="{C3380CC4-5D6E-409C-BE32-E72D297353CC}">
              <c16:uniqueId val="{00000000-DFAB-2E49-BA05-EFDEBDCB0692}"/>
            </c:ext>
          </c:extLst>
        </c:ser>
        <c:dLbls>
          <c:showLegendKey val="0"/>
          <c:showVal val="0"/>
          <c:showCatName val="0"/>
          <c:showSerName val="0"/>
          <c:showPercent val="0"/>
          <c:showBubbleSize val="0"/>
        </c:dLbls>
        <c:gapWidth val="219"/>
        <c:overlap val="-27"/>
        <c:axId val="244729424"/>
        <c:axId val="244731152"/>
      </c:barChart>
      <c:catAx>
        <c:axId val="244729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Position Rank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731152"/>
        <c:crosses val="autoZero"/>
        <c:auto val="1"/>
        <c:lblAlgn val="ctr"/>
        <c:lblOffset val="100"/>
        <c:noMultiLvlLbl val="0"/>
      </c:catAx>
      <c:valAx>
        <c:axId val="244731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by Rank Order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729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[Fantasy Football Stats .xlsx]Pivot Table!PivotTable11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Fantasy Football Players(2022)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Table'!$S$61:$S$62</c:f>
              <c:strCache>
                <c:ptCount val="1"/>
                <c:pt idx="0">
                  <c:v>A. Brown(PHI)</c:v>
                </c:pt>
              </c:strCache>
            </c:strRef>
          </c:tx>
          <c:spPr>
            <a:solidFill>
              <a:schemeClr val="accent1"/>
            </a:solidFill>
            <a:ln>
              <a:noFill/>
            </a:ln>
            <a:effectLst/>
          </c:spPr>
          <c:invertIfNegative val="0"/>
          <c:cat>
            <c:strRef>
              <c:f>'Pivot Table'!$R$63</c:f>
              <c:strCache>
                <c:ptCount val="1"/>
                <c:pt idx="0">
                  <c:v>Total</c:v>
                </c:pt>
              </c:strCache>
            </c:strRef>
          </c:cat>
          <c:val>
            <c:numRef>
              <c:f>'Pivot Table'!$S$63</c:f>
              <c:numCache>
                <c:formatCode>General</c:formatCode>
                <c:ptCount val="1"/>
                <c:pt idx="0">
                  <c:v>17.899999999999999</c:v>
                </c:pt>
              </c:numCache>
            </c:numRef>
          </c:val>
          <c:extLst>
            <c:ext xmlns:c16="http://schemas.microsoft.com/office/drawing/2014/chart" uri="{C3380CC4-5D6E-409C-BE32-E72D297353CC}">
              <c16:uniqueId val="{00000000-ECCA-6745-83DA-6AF464B15A1E}"/>
            </c:ext>
          </c:extLst>
        </c:ser>
        <c:ser>
          <c:idx val="1"/>
          <c:order val="1"/>
          <c:tx>
            <c:strRef>
              <c:f>'Pivot Table'!$T$61:$T$62</c:f>
              <c:strCache>
                <c:ptCount val="1"/>
                <c:pt idx="0">
                  <c:v>C. Kupp(LAR)</c:v>
                </c:pt>
              </c:strCache>
            </c:strRef>
          </c:tx>
          <c:spPr>
            <a:solidFill>
              <a:schemeClr val="accent2"/>
            </a:solidFill>
            <a:ln>
              <a:noFill/>
            </a:ln>
            <a:effectLst/>
          </c:spPr>
          <c:invertIfNegative val="0"/>
          <c:cat>
            <c:strRef>
              <c:f>'Pivot Table'!$R$63</c:f>
              <c:strCache>
                <c:ptCount val="1"/>
                <c:pt idx="0">
                  <c:v>Total</c:v>
                </c:pt>
              </c:strCache>
            </c:strRef>
          </c:cat>
          <c:val>
            <c:numRef>
              <c:f>'Pivot Table'!$T$63</c:f>
              <c:numCache>
                <c:formatCode>General</c:formatCode>
                <c:ptCount val="1"/>
                <c:pt idx="0">
                  <c:v>22.4</c:v>
                </c:pt>
              </c:numCache>
            </c:numRef>
          </c:val>
          <c:extLst>
            <c:ext xmlns:c16="http://schemas.microsoft.com/office/drawing/2014/chart" uri="{C3380CC4-5D6E-409C-BE32-E72D297353CC}">
              <c16:uniqueId val="{00000001-ECCA-6745-83DA-6AF464B15A1E}"/>
            </c:ext>
          </c:extLst>
        </c:ser>
        <c:ser>
          <c:idx val="2"/>
          <c:order val="2"/>
          <c:tx>
            <c:strRef>
              <c:f>'Pivot Table'!$U$61:$U$62</c:f>
              <c:strCache>
                <c:ptCount val="1"/>
                <c:pt idx="0">
                  <c:v>C. Lamb(DAL)</c:v>
                </c:pt>
              </c:strCache>
            </c:strRef>
          </c:tx>
          <c:spPr>
            <a:solidFill>
              <a:schemeClr val="accent3"/>
            </a:solidFill>
            <a:ln>
              <a:noFill/>
            </a:ln>
            <a:effectLst/>
          </c:spPr>
          <c:invertIfNegative val="0"/>
          <c:cat>
            <c:strRef>
              <c:f>'Pivot Table'!$R$63</c:f>
              <c:strCache>
                <c:ptCount val="1"/>
                <c:pt idx="0">
                  <c:v>Total</c:v>
                </c:pt>
              </c:strCache>
            </c:strRef>
          </c:cat>
          <c:val>
            <c:numRef>
              <c:f>'Pivot Table'!$U$63</c:f>
              <c:numCache>
                <c:formatCode>General</c:formatCode>
                <c:ptCount val="1"/>
                <c:pt idx="0">
                  <c:v>17.8</c:v>
                </c:pt>
              </c:numCache>
            </c:numRef>
          </c:val>
          <c:extLst>
            <c:ext xmlns:c16="http://schemas.microsoft.com/office/drawing/2014/chart" uri="{C3380CC4-5D6E-409C-BE32-E72D297353CC}">
              <c16:uniqueId val="{00000002-ECCA-6745-83DA-6AF464B15A1E}"/>
            </c:ext>
          </c:extLst>
        </c:ser>
        <c:ser>
          <c:idx val="3"/>
          <c:order val="3"/>
          <c:tx>
            <c:strRef>
              <c:f>'Pivot Table'!$V$61:$V$62</c:f>
              <c:strCache>
                <c:ptCount val="1"/>
                <c:pt idx="0">
                  <c:v>D. Adams(LV)</c:v>
                </c:pt>
              </c:strCache>
            </c:strRef>
          </c:tx>
          <c:spPr>
            <a:solidFill>
              <a:schemeClr val="accent4"/>
            </a:solidFill>
            <a:ln>
              <a:noFill/>
            </a:ln>
            <a:effectLst/>
          </c:spPr>
          <c:invertIfNegative val="0"/>
          <c:cat>
            <c:strRef>
              <c:f>'Pivot Table'!$R$63</c:f>
              <c:strCache>
                <c:ptCount val="1"/>
                <c:pt idx="0">
                  <c:v>Total</c:v>
                </c:pt>
              </c:strCache>
            </c:strRef>
          </c:cat>
          <c:val>
            <c:numRef>
              <c:f>'Pivot Table'!$V$63</c:f>
              <c:numCache>
                <c:formatCode>General</c:formatCode>
                <c:ptCount val="1"/>
                <c:pt idx="0">
                  <c:v>20.2</c:v>
                </c:pt>
              </c:numCache>
            </c:numRef>
          </c:val>
          <c:extLst>
            <c:ext xmlns:c16="http://schemas.microsoft.com/office/drawing/2014/chart" uri="{C3380CC4-5D6E-409C-BE32-E72D297353CC}">
              <c16:uniqueId val="{00000003-ECCA-6745-83DA-6AF464B15A1E}"/>
            </c:ext>
          </c:extLst>
        </c:ser>
        <c:ser>
          <c:idx val="4"/>
          <c:order val="4"/>
          <c:tx>
            <c:strRef>
              <c:f>'Pivot Table'!$W$61:$W$62</c:f>
              <c:strCache>
                <c:ptCount val="1"/>
                <c:pt idx="0">
                  <c:v>J. Jacobs(LV)</c:v>
                </c:pt>
              </c:strCache>
            </c:strRef>
          </c:tx>
          <c:spPr>
            <a:solidFill>
              <a:schemeClr val="accent5"/>
            </a:solidFill>
            <a:ln>
              <a:noFill/>
            </a:ln>
            <a:effectLst/>
          </c:spPr>
          <c:invertIfNegative val="0"/>
          <c:cat>
            <c:strRef>
              <c:f>'Pivot Table'!$R$63</c:f>
              <c:strCache>
                <c:ptCount val="1"/>
                <c:pt idx="0">
                  <c:v>Total</c:v>
                </c:pt>
              </c:strCache>
            </c:strRef>
          </c:cat>
          <c:val>
            <c:numRef>
              <c:f>'Pivot Table'!$W$63</c:f>
              <c:numCache>
                <c:formatCode>General</c:formatCode>
                <c:ptCount val="1"/>
                <c:pt idx="0">
                  <c:v>20.100000000000001</c:v>
                </c:pt>
              </c:numCache>
            </c:numRef>
          </c:val>
          <c:extLst>
            <c:ext xmlns:c16="http://schemas.microsoft.com/office/drawing/2014/chart" uri="{C3380CC4-5D6E-409C-BE32-E72D297353CC}">
              <c16:uniqueId val="{00000004-ECCA-6745-83DA-6AF464B15A1E}"/>
            </c:ext>
          </c:extLst>
        </c:ser>
        <c:ser>
          <c:idx val="5"/>
          <c:order val="5"/>
          <c:tx>
            <c:strRef>
              <c:f>'Pivot Table'!$X$61:$X$62</c:f>
              <c:strCache>
                <c:ptCount val="1"/>
                <c:pt idx="0">
                  <c:v>J. Jefferson(MIN)</c:v>
                </c:pt>
              </c:strCache>
            </c:strRef>
          </c:tx>
          <c:spPr>
            <a:solidFill>
              <a:schemeClr val="accent6"/>
            </a:solidFill>
            <a:ln>
              <a:noFill/>
            </a:ln>
            <a:effectLst/>
          </c:spPr>
          <c:invertIfNegative val="0"/>
          <c:cat>
            <c:strRef>
              <c:f>'Pivot Table'!$R$63</c:f>
              <c:strCache>
                <c:ptCount val="1"/>
                <c:pt idx="0">
                  <c:v>Total</c:v>
                </c:pt>
              </c:strCache>
            </c:strRef>
          </c:cat>
          <c:val>
            <c:numRef>
              <c:f>'Pivot Table'!$X$63</c:f>
              <c:numCache>
                <c:formatCode>General</c:formatCode>
                <c:ptCount val="1"/>
                <c:pt idx="0">
                  <c:v>22.6</c:v>
                </c:pt>
              </c:numCache>
            </c:numRef>
          </c:val>
          <c:extLst>
            <c:ext xmlns:c16="http://schemas.microsoft.com/office/drawing/2014/chart" uri="{C3380CC4-5D6E-409C-BE32-E72D297353CC}">
              <c16:uniqueId val="{00000005-ECCA-6745-83DA-6AF464B15A1E}"/>
            </c:ext>
          </c:extLst>
        </c:ser>
        <c:ser>
          <c:idx val="6"/>
          <c:order val="6"/>
          <c:tx>
            <c:strRef>
              <c:f>'Pivot Table'!$Y$61:$Y$62</c:f>
              <c:strCache>
                <c:ptCount val="1"/>
                <c:pt idx="0">
                  <c:v>S. Barkley(NYG) </c:v>
                </c:pt>
              </c:strCache>
            </c:strRef>
          </c:tx>
          <c:spPr>
            <a:solidFill>
              <a:schemeClr val="accent1">
                <a:lumMod val="60000"/>
              </a:schemeClr>
            </a:solidFill>
            <a:ln>
              <a:noFill/>
            </a:ln>
            <a:effectLst/>
          </c:spPr>
          <c:invertIfNegative val="0"/>
          <c:cat>
            <c:strRef>
              <c:f>'Pivot Table'!$R$63</c:f>
              <c:strCache>
                <c:ptCount val="1"/>
                <c:pt idx="0">
                  <c:v>Total</c:v>
                </c:pt>
              </c:strCache>
            </c:strRef>
          </c:cat>
          <c:val>
            <c:numRef>
              <c:f>'Pivot Table'!$Y$63</c:f>
              <c:numCache>
                <c:formatCode>General</c:formatCode>
                <c:ptCount val="1"/>
                <c:pt idx="0">
                  <c:v>17.3</c:v>
                </c:pt>
              </c:numCache>
            </c:numRef>
          </c:val>
          <c:extLst>
            <c:ext xmlns:c16="http://schemas.microsoft.com/office/drawing/2014/chart" uri="{C3380CC4-5D6E-409C-BE32-E72D297353CC}">
              <c16:uniqueId val="{00000006-ECCA-6745-83DA-6AF464B15A1E}"/>
            </c:ext>
          </c:extLst>
        </c:ser>
        <c:ser>
          <c:idx val="7"/>
          <c:order val="7"/>
          <c:tx>
            <c:strRef>
              <c:f>'Pivot Table'!$Z$61:$Z$62</c:f>
              <c:strCache>
                <c:ptCount val="1"/>
                <c:pt idx="0">
                  <c:v>S. Diggs(BUF)</c:v>
                </c:pt>
              </c:strCache>
            </c:strRef>
          </c:tx>
          <c:spPr>
            <a:solidFill>
              <a:schemeClr val="accent2">
                <a:lumMod val="60000"/>
              </a:schemeClr>
            </a:solidFill>
            <a:ln>
              <a:noFill/>
            </a:ln>
            <a:effectLst/>
          </c:spPr>
          <c:invertIfNegative val="0"/>
          <c:cat>
            <c:strRef>
              <c:f>'Pivot Table'!$R$63</c:f>
              <c:strCache>
                <c:ptCount val="1"/>
                <c:pt idx="0">
                  <c:v>Total</c:v>
                </c:pt>
              </c:strCache>
            </c:strRef>
          </c:cat>
          <c:val>
            <c:numRef>
              <c:f>'Pivot Table'!$Z$63</c:f>
              <c:numCache>
                <c:formatCode>General</c:formatCode>
                <c:ptCount val="1"/>
                <c:pt idx="0">
                  <c:v>18.600000000000001</c:v>
                </c:pt>
              </c:numCache>
            </c:numRef>
          </c:val>
          <c:extLst>
            <c:ext xmlns:c16="http://schemas.microsoft.com/office/drawing/2014/chart" uri="{C3380CC4-5D6E-409C-BE32-E72D297353CC}">
              <c16:uniqueId val="{00000007-ECCA-6745-83DA-6AF464B15A1E}"/>
            </c:ext>
          </c:extLst>
        </c:ser>
        <c:ser>
          <c:idx val="8"/>
          <c:order val="8"/>
          <c:tx>
            <c:strRef>
              <c:f>'Pivot Table'!$AA$61:$AA$62</c:f>
              <c:strCache>
                <c:ptCount val="1"/>
                <c:pt idx="0">
                  <c:v>T. Hill(MIA) </c:v>
                </c:pt>
              </c:strCache>
            </c:strRef>
          </c:tx>
          <c:spPr>
            <a:solidFill>
              <a:schemeClr val="accent3">
                <a:lumMod val="60000"/>
              </a:schemeClr>
            </a:solidFill>
            <a:ln>
              <a:noFill/>
            </a:ln>
            <a:effectLst/>
          </c:spPr>
          <c:invertIfNegative val="0"/>
          <c:cat>
            <c:strRef>
              <c:f>'Pivot Table'!$R$63</c:f>
              <c:strCache>
                <c:ptCount val="1"/>
                <c:pt idx="0">
                  <c:v>Total</c:v>
                </c:pt>
              </c:strCache>
            </c:strRef>
          </c:cat>
          <c:val>
            <c:numRef>
              <c:f>'Pivot Table'!$AA$63</c:f>
              <c:numCache>
                <c:formatCode>General</c:formatCode>
                <c:ptCount val="1"/>
                <c:pt idx="0">
                  <c:v>21.1</c:v>
                </c:pt>
              </c:numCache>
            </c:numRef>
          </c:val>
          <c:extLst>
            <c:ext xmlns:c16="http://schemas.microsoft.com/office/drawing/2014/chart" uri="{C3380CC4-5D6E-409C-BE32-E72D297353CC}">
              <c16:uniqueId val="{00000008-ECCA-6745-83DA-6AF464B15A1E}"/>
            </c:ext>
          </c:extLst>
        </c:ser>
        <c:dLbls>
          <c:showLegendKey val="0"/>
          <c:showVal val="0"/>
          <c:showCatName val="0"/>
          <c:showSerName val="0"/>
          <c:showPercent val="0"/>
          <c:showBubbleSize val="0"/>
        </c:dLbls>
        <c:gapWidth val="219"/>
        <c:overlap val="-27"/>
        <c:axId val="269814352"/>
        <c:axId val="270383984"/>
      </c:barChart>
      <c:catAx>
        <c:axId val="269814352"/>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Players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270383984"/>
        <c:crosses val="autoZero"/>
        <c:auto val="1"/>
        <c:lblAlgn val="ctr"/>
        <c:lblOffset val="100"/>
        <c:noMultiLvlLbl val="0"/>
      </c:catAx>
      <c:valAx>
        <c:axId val="27038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Season Point</a:t>
                </a:r>
                <a:r>
                  <a:rPr lang="en-US" baseline="0"/>
                  <a:t> Averages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814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oneCellAnchor>
    <xdr:from>
      <xdr:col>0</xdr:col>
      <xdr:colOff>0</xdr:colOff>
      <xdr:row>151</xdr:row>
      <xdr:rowOff>165100</xdr:rowOff>
    </xdr:from>
    <xdr:ext cx="14922500" cy="4475584"/>
    <xdr:sp macro="" textlink="">
      <xdr:nvSpPr>
        <xdr:cNvPr id="2" name="TextBox 1">
          <a:extLst>
            <a:ext uri="{FF2B5EF4-FFF2-40B4-BE49-F238E27FC236}">
              <a16:creationId xmlns:a16="http://schemas.microsoft.com/office/drawing/2014/main" id="{5FA41E85-6B5F-E297-C4BF-C7C62671B0C1}"/>
            </a:ext>
          </a:extLst>
        </xdr:cNvPr>
        <xdr:cNvSpPr txBox="1"/>
      </xdr:nvSpPr>
      <xdr:spPr>
        <a:xfrm>
          <a:off x="0" y="31013400"/>
          <a:ext cx="14922500" cy="44755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t>Purport: In fantasy, the WR and RB are the most crucial components of a winning team. Of the 16 total players on a team, most people draft 7 players of those positions combined. A starting WR, RB and FLEX and then two backups each for them. Next to the QB, they score the highest points for a team and their consistency is most necessary for coninued longevity. What I did to calculate value going into the 2023 draft was create a shorthand scale of whch players will be great picks, good picks and sleepers going into the next season. </a:t>
          </a:r>
        </a:p>
        <a:p>
          <a:endParaRPr lang="en-US" sz="1400" b="1"/>
        </a:p>
        <a:p>
          <a:r>
            <a:rPr lang="en-US" sz="1400" b="1"/>
            <a:t>Rank: this is the metric for where in the pecking order a player sits. If they're an RB1 the usage will be much higher and obviously be a better pick than a backup</a:t>
          </a:r>
        </a:p>
        <a:p>
          <a:endParaRPr lang="en-US" sz="1400" b="1"/>
        </a:p>
        <a:p>
          <a:r>
            <a:rPr lang="en-US" sz="1400" b="1"/>
            <a:t>Age: this varies for WR and RB. WR obviously have a longer time in the league so the ranking will differ. </a:t>
          </a:r>
        </a:p>
        <a:p>
          <a:endParaRPr lang="en-US" sz="1400" b="1"/>
        </a:p>
        <a:p>
          <a:r>
            <a:rPr lang="en-US" sz="1400" b="1"/>
            <a:t>Average: straightforward, how many points do they get per game? </a:t>
          </a:r>
        </a:p>
        <a:p>
          <a:endParaRPr lang="en-US" sz="1400" b="1"/>
        </a:p>
        <a:p>
          <a:r>
            <a:rPr lang="en-US" sz="1400" b="1"/>
            <a:t>I made a variable to account for all of these above attributes a player can have. For rank I did 1-5 to apply as an added bonus essentially for a player. An RB1 is the highest possible with a score of 5 since their usage will be highest  and an RB3 is the lowest with a score of 1. </a:t>
          </a:r>
        </a:p>
        <a:p>
          <a:endParaRPr lang="en-US" sz="1400" b="1"/>
        </a:p>
        <a:p>
          <a:r>
            <a:rPr lang="en-US" sz="1400" b="1"/>
            <a:t>For age, typically the younger the better. For RBs, after age 28 with the excpetion of great players their score remains the lowest because they don't last as long in the league. For WRs it's after age 30 when the rank starts dwindling</a:t>
          </a:r>
        </a:p>
        <a:p>
          <a:endParaRPr lang="en-US" sz="1400" b="1"/>
        </a:p>
        <a:p>
          <a:r>
            <a:rPr lang="en-US" sz="1400" b="1"/>
            <a:t>For average, it's based on the peers of their position. So you can be an RB2 or 3 but if you're putting up top 5 numbers then that accounts for something and negates the lower pecking order position.</a:t>
          </a:r>
        </a:p>
        <a:p>
          <a:endParaRPr lang="en-US" sz="1400" b="1"/>
        </a:p>
        <a:p>
          <a:r>
            <a:rPr lang="en-US" sz="1400" b="1"/>
            <a:t>The total score accounts for all the variables listed as well as performance to give a holistic view of good options for the next season, accounting for player decline due to age, getting benched and how well they did the previous season.  </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12700</xdr:colOff>
      <xdr:row>8</xdr:row>
      <xdr:rowOff>25400</xdr:rowOff>
    </xdr:from>
    <xdr:to>
      <xdr:col>7</xdr:col>
      <xdr:colOff>990600</xdr:colOff>
      <xdr:row>24</xdr:row>
      <xdr:rowOff>12700</xdr:rowOff>
    </xdr:to>
    <xdr:graphicFrame macro="">
      <xdr:nvGraphicFramePr>
        <xdr:cNvPr id="7" name="Chart 6">
          <a:extLst>
            <a:ext uri="{FF2B5EF4-FFF2-40B4-BE49-F238E27FC236}">
              <a16:creationId xmlns:a16="http://schemas.microsoft.com/office/drawing/2014/main" id="{71FF898F-7F4C-0541-5269-C54D4A74C6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11</xdr:row>
      <xdr:rowOff>12700</xdr:rowOff>
    </xdr:from>
    <xdr:to>
      <xdr:col>22</xdr:col>
      <xdr:colOff>762000</xdr:colOff>
      <xdr:row>24</xdr:row>
      <xdr:rowOff>114300</xdr:rowOff>
    </xdr:to>
    <xdr:graphicFrame macro="">
      <xdr:nvGraphicFramePr>
        <xdr:cNvPr id="8" name="Chart 7">
          <a:extLst>
            <a:ext uri="{FF2B5EF4-FFF2-40B4-BE49-F238E27FC236}">
              <a16:creationId xmlns:a16="http://schemas.microsoft.com/office/drawing/2014/main" id="{8403F1EB-BF98-F433-00C9-6227015EE7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914400</xdr:colOff>
      <xdr:row>29</xdr:row>
      <xdr:rowOff>88900</xdr:rowOff>
    </xdr:from>
    <xdr:to>
      <xdr:col>10</xdr:col>
      <xdr:colOff>228600</xdr:colOff>
      <xdr:row>42</xdr:row>
      <xdr:rowOff>190500</xdr:rowOff>
    </xdr:to>
    <xdr:graphicFrame macro="">
      <xdr:nvGraphicFramePr>
        <xdr:cNvPr id="14" name="Chart 13">
          <a:extLst>
            <a:ext uri="{FF2B5EF4-FFF2-40B4-BE49-F238E27FC236}">
              <a16:creationId xmlns:a16="http://schemas.microsoft.com/office/drawing/2014/main" id="{2CC1211A-5F83-1516-121D-6230C6022B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901700</xdr:colOff>
      <xdr:row>55</xdr:row>
      <xdr:rowOff>101600</xdr:rowOff>
    </xdr:from>
    <xdr:to>
      <xdr:col>25</xdr:col>
      <xdr:colOff>190500</xdr:colOff>
      <xdr:row>75</xdr:row>
      <xdr:rowOff>101600</xdr:rowOff>
    </xdr:to>
    <xdr:graphicFrame macro="">
      <xdr:nvGraphicFramePr>
        <xdr:cNvPr id="21" name="Chart 20">
          <a:extLst>
            <a:ext uri="{FF2B5EF4-FFF2-40B4-BE49-F238E27FC236}">
              <a16:creationId xmlns:a16="http://schemas.microsoft.com/office/drawing/2014/main" id="{07478ABF-4FF2-62FE-316C-9CA2533639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10</xdr:row>
      <xdr:rowOff>0</xdr:rowOff>
    </xdr:from>
    <xdr:to>
      <xdr:col>6</xdr:col>
      <xdr:colOff>749300</xdr:colOff>
      <xdr:row>25</xdr:row>
      <xdr:rowOff>190500</xdr:rowOff>
    </xdr:to>
    <xdr:graphicFrame macro="">
      <xdr:nvGraphicFramePr>
        <xdr:cNvPr id="2" name="Chart 1">
          <a:extLst>
            <a:ext uri="{FF2B5EF4-FFF2-40B4-BE49-F238E27FC236}">
              <a16:creationId xmlns:a16="http://schemas.microsoft.com/office/drawing/2014/main" id="{91F30C35-2A3D-A448-8284-1749C1B604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749300</xdr:colOff>
      <xdr:row>10</xdr:row>
      <xdr:rowOff>0</xdr:rowOff>
    </xdr:from>
    <xdr:to>
      <xdr:col>13</xdr:col>
      <xdr:colOff>812800</xdr:colOff>
      <xdr:row>26</xdr:row>
      <xdr:rowOff>25400</xdr:rowOff>
    </xdr:to>
    <xdr:graphicFrame macro="">
      <xdr:nvGraphicFramePr>
        <xdr:cNvPr id="3" name="Chart 2">
          <a:extLst>
            <a:ext uri="{FF2B5EF4-FFF2-40B4-BE49-F238E27FC236}">
              <a16:creationId xmlns:a16="http://schemas.microsoft.com/office/drawing/2014/main" id="{35DD1D93-4FB5-5649-862B-B1FC89EF16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25400</xdr:colOff>
      <xdr:row>26</xdr:row>
      <xdr:rowOff>25400</xdr:rowOff>
    </xdr:from>
    <xdr:to>
      <xdr:col>14</xdr:col>
      <xdr:colOff>12700</xdr:colOff>
      <xdr:row>39</xdr:row>
      <xdr:rowOff>127000</xdr:rowOff>
    </xdr:to>
    <xdr:graphicFrame macro="">
      <xdr:nvGraphicFramePr>
        <xdr:cNvPr id="4" name="Chart 3">
          <a:extLst>
            <a:ext uri="{FF2B5EF4-FFF2-40B4-BE49-F238E27FC236}">
              <a16:creationId xmlns:a16="http://schemas.microsoft.com/office/drawing/2014/main" id="{28BD5BAC-FA4F-0845-B16A-33C2E7669C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25400</xdr:colOff>
      <xdr:row>39</xdr:row>
      <xdr:rowOff>127000</xdr:rowOff>
    </xdr:from>
    <xdr:to>
      <xdr:col>14</xdr:col>
      <xdr:colOff>25400</xdr:colOff>
      <xdr:row>56</xdr:row>
      <xdr:rowOff>0</xdr:rowOff>
    </xdr:to>
    <xdr:graphicFrame macro="">
      <xdr:nvGraphicFramePr>
        <xdr:cNvPr id="5" name="Chart 4">
          <a:extLst>
            <a:ext uri="{FF2B5EF4-FFF2-40B4-BE49-F238E27FC236}">
              <a16:creationId xmlns:a16="http://schemas.microsoft.com/office/drawing/2014/main" id="{A5ECE4A7-3311-F143-AC93-C7B5D2C338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14</xdr:col>
      <xdr:colOff>12700</xdr:colOff>
      <xdr:row>26</xdr:row>
      <xdr:rowOff>12700</xdr:rowOff>
    </xdr:from>
    <xdr:to>
      <xdr:col>16</xdr:col>
      <xdr:colOff>190500</xdr:colOff>
      <xdr:row>38</xdr:row>
      <xdr:rowOff>193672</xdr:rowOff>
    </xdr:to>
    <mc:AlternateContent xmlns:mc="http://schemas.openxmlformats.org/markup-compatibility/2006">
      <mc:Choice xmlns:a14="http://schemas.microsoft.com/office/drawing/2010/main" Requires="a14">
        <xdr:graphicFrame macro="">
          <xdr:nvGraphicFramePr>
            <xdr:cNvPr id="6" name="Age ">
              <a:extLst>
                <a:ext uri="{FF2B5EF4-FFF2-40B4-BE49-F238E27FC236}">
                  <a16:creationId xmlns:a16="http://schemas.microsoft.com/office/drawing/2014/main" id="{9157F849-AA8D-86AC-5618-9988D808A4C4}"/>
                </a:ext>
              </a:extLst>
            </xdr:cNvPr>
            <xdr:cNvGraphicFramePr/>
          </xdr:nvGraphicFramePr>
          <xdr:xfrm>
            <a:off x="0" y="0"/>
            <a:ext cx="0" cy="0"/>
          </xdr:xfrm>
          <a:graphic>
            <a:graphicData uri="http://schemas.microsoft.com/office/drawing/2010/slicer">
              <sle:slicer xmlns:sle="http://schemas.microsoft.com/office/drawing/2010/slicer" name="Age "/>
            </a:graphicData>
          </a:graphic>
        </xdr:graphicFrame>
      </mc:Choice>
      <mc:Fallback>
        <xdr:sp macro="" textlink="">
          <xdr:nvSpPr>
            <xdr:cNvPr id="0" name=""/>
            <xdr:cNvSpPr>
              <a:spLocks noTextEdit="1"/>
            </xdr:cNvSpPr>
          </xdr:nvSpPr>
          <xdr:spPr>
            <a:xfrm>
              <a:off x="11569700" y="52959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25400</xdr:colOff>
      <xdr:row>39</xdr:row>
      <xdr:rowOff>127000</xdr:rowOff>
    </xdr:from>
    <xdr:to>
      <xdr:col>16</xdr:col>
      <xdr:colOff>203200</xdr:colOff>
      <xdr:row>56</xdr:row>
      <xdr:rowOff>12700</xdr:rowOff>
    </xdr:to>
    <mc:AlternateContent xmlns:mc="http://schemas.openxmlformats.org/markup-compatibility/2006">
      <mc:Choice xmlns:a14="http://schemas.microsoft.com/office/drawing/2010/main" Requires="a14">
        <xdr:graphicFrame macro="">
          <xdr:nvGraphicFramePr>
            <xdr:cNvPr id="7" name="Rank ">
              <a:extLst>
                <a:ext uri="{FF2B5EF4-FFF2-40B4-BE49-F238E27FC236}">
                  <a16:creationId xmlns:a16="http://schemas.microsoft.com/office/drawing/2014/main" id="{7897EAAC-C34C-2E60-405B-0B5B21469ED0}"/>
                </a:ext>
              </a:extLst>
            </xdr:cNvPr>
            <xdr:cNvGraphicFramePr/>
          </xdr:nvGraphicFramePr>
          <xdr:xfrm>
            <a:off x="0" y="0"/>
            <a:ext cx="0" cy="0"/>
          </xdr:xfrm>
          <a:graphic>
            <a:graphicData uri="http://schemas.microsoft.com/office/drawing/2010/slicer">
              <sle:slicer xmlns:sle="http://schemas.microsoft.com/office/drawing/2010/slicer" name="Rank "/>
            </a:graphicData>
          </a:graphic>
        </xdr:graphicFrame>
      </mc:Choice>
      <mc:Fallback>
        <xdr:sp macro="" textlink="">
          <xdr:nvSpPr>
            <xdr:cNvPr id="0" name=""/>
            <xdr:cNvSpPr>
              <a:spLocks noTextEdit="1"/>
            </xdr:cNvSpPr>
          </xdr:nvSpPr>
          <xdr:spPr>
            <a:xfrm>
              <a:off x="11582400" y="8051800"/>
              <a:ext cx="1828800" cy="3340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67.537548379631" createdVersion="8" refreshedVersion="8" minRefreshableVersion="3" recordCount="9" xr:uid="{350DD7B6-914F-8A47-960C-1201C2AE0733}">
  <cacheSource type="worksheet">
    <worksheetSource ref="A1:H10" sheet="Modified Data"/>
  </cacheSource>
  <cacheFields count="8">
    <cacheField name="Name " numFmtId="0">
      <sharedItems count="9">
        <s v="J. Jefferson(MIN)"/>
        <s v="T. Hill(MIA) "/>
        <s v="C. Kupp(LAR)"/>
        <s v="D. Adams(LV)"/>
        <s v="J. Jacobs(LV)"/>
        <s v="S. Diggs(BUF)"/>
        <s v="A. Brown(PHI)"/>
        <s v="C. Lamb(DAL)"/>
        <s v="S. Barkley(NYG) "/>
      </sharedItems>
    </cacheField>
    <cacheField name="Rank " numFmtId="0">
      <sharedItems count="2">
        <s v="WR1"/>
        <s v="RB1"/>
      </sharedItems>
    </cacheField>
    <cacheField name="AV" numFmtId="0">
      <sharedItems/>
    </cacheField>
    <cacheField name="Age " numFmtId="0">
      <sharedItems containsSemiMixedTypes="0" containsString="0" containsNumber="1" containsInteger="1" minValue="24" maxValue="31"/>
    </cacheField>
    <cacheField name="AGEV" numFmtId="0">
      <sharedItems containsMixedTypes="1" containsNumber="1" containsInteger="1" minValue="4" maxValue="5"/>
    </cacheField>
    <cacheField name="Average " numFmtId="0">
      <sharedItems containsSemiMixedTypes="0" containsString="0" containsNumber="1" minValue="17.3" maxValue="22.6" count="9">
        <n v="22.6"/>
        <n v="21.1"/>
        <n v="22.4"/>
        <n v="20.2"/>
        <n v="20.100000000000001"/>
        <n v="18.600000000000001"/>
        <n v="17.899999999999999"/>
        <n v="17.8"/>
        <n v="17.3"/>
      </sharedItems>
    </cacheField>
    <cacheField name="AVGV" numFmtId="0">
      <sharedItems/>
    </cacheField>
    <cacheField name="Total" numFmtId="0">
      <sharedItems containsSemiMixedTypes="0" containsString="0" containsNumber="1" minValue="117.3" maxValue="147.6"/>
    </cacheField>
  </cacheFields>
  <extLst>
    <ext xmlns:x14="http://schemas.microsoft.com/office/spreadsheetml/2009/9/main" uri="{725AE2AE-9491-48be-B2B4-4EB974FC3084}">
      <x14:pivotCacheDefinition pivotCacheId="136695036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67.537548611108" createdVersion="8" refreshedVersion="8" minRefreshableVersion="3" recordCount="147" xr:uid="{38F8EF11-3CFE-3043-AFB3-A30D91BC9060}">
  <cacheSource type="worksheet">
    <worksheetSource ref="A1:H148" sheet="Modified Data"/>
  </cacheSource>
  <cacheFields count="8">
    <cacheField name="Name " numFmtId="0">
      <sharedItems/>
    </cacheField>
    <cacheField name="Rank " numFmtId="0">
      <sharedItems count="6">
        <s v="WR1"/>
        <s v="RB1"/>
        <s v="WR2"/>
        <s v="RB2"/>
        <s v="WR3"/>
        <s v="RB3"/>
      </sharedItems>
    </cacheField>
    <cacheField name="AV" numFmtId="0">
      <sharedItems/>
    </cacheField>
    <cacheField name="Age " numFmtId="0">
      <sharedItems containsSemiMixedTypes="0" containsString="0" containsNumber="1" containsInteger="1" minValue="22" maxValue="32" count="11">
        <n v="24"/>
        <n v="29"/>
        <n v="31"/>
        <n v="25"/>
        <n v="30"/>
        <n v="26"/>
        <n v="22"/>
        <n v="27"/>
        <n v="23"/>
        <n v="28"/>
        <n v="32"/>
      </sharedItems>
    </cacheField>
    <cacheField name="AGEV" numFmtId="0">
      <sharedItems containsMixedTypes="1" containsNumber="1" containsInteger="1" minValue="3" maxValue="5"/>
    </cacheField>
    <cacheField name="Average " numFmtId="0">
      <sharedItems containsSemiMixedTypes="0" containsString="0" containsNumber="1" minValue="1.4" maxValue="22.7"/>
    </cacheField>
    <cacheField name="AVGV" numFmtId="0">
      <sharedItems containsMixedTypes="1" containsNumber="1" containsInteger="1" minValue="3" maxValue="3"/>
    </cacheField>
    <cacheField name="Total" numFmtId="0">
      <sharedItems containsSemiMixedTypes="0" containsString="0" containsNumber="1" minValue="13.6" maxValue="147.6"/>
    </cacheField>
  </cacheFields>
  <extLst>
    <ext xmlns:x14="http://schemas.microsoft.com/office/spreadsheetml/2009/9/main" uri="{725AE2AE-9491-48be-B2B4-4EB974FC3084}">
      <x14:pivotCacheDefinition pivotCacheId="6511324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x v="0"/>
    <s v="5"/>
    <n v="24"/>
    <n v="5"/>
    <x v="0"/>
    <s v="5"/>
    <n v="147.6"/>
  </r>
  <r>
    <x v="1"/>
    <x v="0"/>
    <s v="5"/>
    <n v="29"/>
    <n v="5"/>
    <x v="1"/>
    <s v="5"/>
    <n v="146.1"/>
  </r>
  <r>
    <x v="2"/>
    <x v="0"/>
    <s v="5"/>
    <n v="31"/>
    <n v="4"/>
    <x v="2"/>
    <s v="5"/>
    <n v="122.4"/>
  </r>
  <r>
    <x v="3"/>
    <x v="0"/>
    <s v="5"/>
    <n v="31"/>
    <n v="4"/>
    <x v="3"/>
    <s v="5"/>
    <n v="120.2"/>
  </r>
  <r>
    <x v="4"/>
    <x v="1"/>
    <s v="5"/>
    <n v="25"/>
    <s v="4"/>
    <x v="4"/>
    <s v="5"/>
    <n v="120.1"/>
  </r>
  <r>
    <x v="5"/>
    <x v="0"/>
    <s v="5"/>
    <n v="30"/>
    <n v="5"/>
    <x v="5"/>
    <s v="4"/>
    <n v="118.6"/>
  </r>
  <r>
    <x v="6"/>
    <x v="0"/>
    <s v="5"/>
    <n v="26"/>
    <n v="5"/>
    <x v="6"/>
    <s v="4"/>
    <n v="117.9"/>
  </r>
  <r>
    <x v="7"/>
    <x v="0"/>
    <s v="5"/>
    <n v="25"/>
    <n v="5"/>
    <x v="7"/>
    <s v="4"/>
    <n v="117.8"/>
  </r>
  <r>
    <x v="8"/>
    <x v="1"/>
    <s v="5"/>
    <n v="26"/>
    <n v="5"/>
    <x v="8"/>
    <s v="4"/>
    <n v="117.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s v="J. Jefferson(MIN)"/>
    <x v="0"/>
    <s v="5"/>
    <x v="0"/>
    <n v="5"/>
    <n v="22.6"/>
    <s v="5"/>
    <n v="147.6"/>
  </r>
  <r>
    <s v="T. Hill(MIA) "/>
    <x v="0"/>
    <s v="5"/>
    <x v="1"/>
    <n v="5"/>
    <n v="21.1"/>
    <s v="5"/>
    <n v="146.1"/>
  </r>
  <r>
    <s v="C. Kupp(LAR)"/>
    <x v="0"/>
    <s v="5"/>
    <x v="2"/>
    <n v="4"/>
    <n v="22.4"/>
    <s v="5"/>
    <n v="122.4"/>
  </r>
  <r>
    <s v="D. Adams(LV)"/>
    <x v="0"/>
    <s v="5"/>
    <x v="2"/>
    <n v="4"/>
    <n v="20.2"/>
    <s v="5"/>
    <n v="120.2"/>
  </r>
  <r>
    <s v="J. Jacobs(LV)"/>
    <x v="1"/>
    <s v="5"/>
    <x v="3"/>
    <s v="4"/>
    <n v="20.100000000000001"/>
    <s v="5"/>
    <n v="120.1"/>
  </r>
  <r>
    <s v="S. Diggs(BUF)"/>
    <x v="0"/>
    <s v="5"/>
    <x v="4"/>
    <n v="5"/>
    <n v="18.600000000000001"/>
    <s v="4"/>
    <n v="118.6"/>
  </r>
  <r>
    <s v="A. Brown(PHI)"/>
    <x v="0"/>
    <s v="5"/>
    <x v="5"/>
    <n v="5"/>
    <n v="17.899999999999999"/>
    <s v="4"/>
    <n v="117.9"/>
  </r>
  <r>
    <s v="C. Lamb(DAL)"/>
    <x v="0"/>
    <s v="5"/>
    <x v="3"/>
    <n v="5"/>
    <n v="17.8"/>
    <s v="4"/>
    <n v="117.8"/>
  </r>
  <r>
    <s v="S. Barkley(NYG) "/>
    <x v="1"/>
    <s v="5"/>
    <x v="5"/>
    <n v="5"/>
    <n v="17.3"/>
    <s v="4"/>
    <n v="117.3"/>
  </r>
  <r>
    <s v="A. St.Brown(DET) "/>
    <x v="0"/>
    <s v="5"/>
    <x v="0"/>
    <n v="5"/>
    <n v="17.100000000000001"/>
    <s v="4"/>
    <n v="117.1"/>
  </r>
  <r>
    <s v="T. Pollard(DAL)"/>
    <x v="1"/>
    <s v="5"/>
    <x v="5"/>
    <n v="5"/>
    <n v="16.5"/>
    <s v="4"/>
    <n v="116.5"/>
  </r>
  <r>
    <s v="B. Hall(NYJ)"/>
    <x v="1"/>
    <s v="5"/>
    <x v="6"/>
    <s v="5"/>
    <n v="16.399999999999999"/>
    <s v="4"/>
    <n v="116.4"/>
  </r>
  <r>
    <s v="D. Smith(PHI)"/>
    <x v="0"/>
    <s v="5"/>
    <x v="3"/>
    <n v="5"/>
    <n v="15.1"/>
    <s v="4"/>
    <n v="115.1"/>
  </r>
  <r>
    <s v="M. Evans(TB)"/>
    <x v="0"/>
    <s v="5"/>
    <x v="4"/>
    <n v="5"/>
    <n v="15"/>
    <s v="4"/>
    <n v="115"/>
  </r>
  <r>
    <s v="A. Cooper"/>
    <x v="0"/>
    <s v="5"/>
    <x v="1"/>
    <n v="5"/>
    <n v="15"/>
    <s v="4"/>
    <n v="115"/>
  </r>
  <r>
    <s v="C. Kirk(JAX)"/>
    <x v="0"/>
    <s v="5"/>
    <x v="7"/>
    <n v="5"/>
    <n v="13.8"/>
    <s v="4"/>
    <n v="113.8"/>
  </r>
  <r>
    <s v="D. Metcalf(SEA)"/>
    <x v="0"/>
    <s v="5"/>
    <x v="5"/>
    <n v="5"/>
    <n v="13.7"/>
    <s v="4"/>
    <n v="113.7"/>
  </r>
  <r>
    <s v="M. Pittman(IND)"/>
    <x v="0"/>
    <s v="5"/>
    <x v="5"/>
    <n v="5"/>
    <n v="13.6"/>
    <s v="4"/>
    <n v="113.6"/>
  </r>
  <r>
    <s v="B. Aiyuk(SF)"/>
    <x v="0"/>
    <s v="5"/>
    <x v="3"/>
    <n v="5"/>
    <n v="13.6"/>
    <s v="4"/>
    <n v="113.6"/>
  </r>
  <r>
    <s v="K. Walker(SEA)"/>
    <x v="1"/>
    <s v="5"/>
    <x v="8"/>
    <s v="5"/>
    <n v="13.5"/>
    <s v="4"/>
    <n v="113.5"/>
  </r>
  <r>
    <s v="T. McLaurin(WAS)"/>
    <x v="0"/>
    <s v="5"/>
    <x v="9"/>
    <n v="5"/>
    <n v="13.3"/>
    <s v="4"/>
    <n v="113.3"/>
  </r>
  <r>
    <s v="M. Sanders(PHI)"/>
    <x v="1"/>
    <s v="5"/>
    <x v="5"/>
    <n v="5"/>
    <n v="13.3"/>
    <s v="4"/>
    <n v="113.3"/>
  </r>
  <r>
    <s v="J. Jeudy(DEN)"/>
    <x v="0"/>
    <s v="5"/>
    <x v="0"/>
    <n v="5"/>
    <n v="12.9"/>
    <s v="4"/>
    <n v="112.9"/>
  </r>
  <r>
    <s v="J. Meyers(NE)"/>
    <x v="0"/>
    <s v="5"/>
    <x v="7"/>
    <n v="5"/>
    <n v="12.9"/>
    <s v="4"/>
    <n v="112.9"/>
  </r>
  <r>
    <s v="D. Moore(CAR)"/>
    <x v="0"/>
    <s v="5"/>
    <x v="5"/>
    <n v="5"/>
    <n v="12.3"/>
    <s v="4"/>
    <n v="112.3"/>
  </r>
  <r>
    <s v="Juju(KC)"/>
    <x v="0"/>
    <s v="5"/>
    <x v="7"/>
    <n v="5"/>
    <n v="12"/>
    <s v="4"/>
    <n v="112"/>
  </r>
  <r>
    <s v="D. Montgomery(CHI)"/>
    <x v="1"/>
    <s v="5"/>
    <x v="5"/>
    <n v="5"/>
    <n v="11.7"/>
    <s v="4"/>
    <n v="111.7"/>
  </r>
  <r>
    <s v="C. Watson(GB)"/>
    <x v="0"/>
    <s v="5"/>
    <x v="0"/>
    <n v="5"/>
    <n v="11.3"/>
    <s v="4"/>
    <n v="111.3"/>
  </r>
  <r>
    <s v="D. Singletary(BUF)"/>
    <x v="1"/>
    <s v="5"/>
    <x v="5"/>
    <n v="5"/>
    <n v="11"/>
    <s v="4"/>
    <n v="111"/>
  </r>
  <r>
    <s v="J. Chase(CIN)"/>
    <x v="0"/>
    <s v="5"/>
    <x v="8"/>
    <n v="4"/>
    <n v="18.3"/>
    <s v="4"/>
    <n v="98.3"/>
  </r>
  <r>
    <s v="A. Ekeler(LAC)"/>
    <x v="1"/>
    <s v="5"/>
    <x v="9"/>
    <s v="3"/>
    <n v="22.7"/>
    <s v="5"/>
    <n v="97.7"/>
  </r>
  <r>
    <s v="D. Hopkins(ARI)"/>
    <x v="0"/>
    <s v="5"/>
    <x v="2"/>
    <n v="4"/>
    <n v="16.899999999999999"/>
    <s v="4"/>
    <n v="96.9"/>
  </r>
  <r>
    <s v="C. McCaffrey(SF)"/>
    <x v="1"/>
    <s v="5"/>
    <x v="7"/>
    <s v="3"/>
    <n v="21.2"/>
    <s v="5"/>
    <n v="96.2"/>
  </r>
  <r>
    <s v="T. Higgins(CIN)"/>
    <x v="2"/>
    <s v="4"/>
    <x v="0"/>
    <n v="5"/>
    <n v="15.8"/>
    <s v="4"/>
    <n v="95.8"/>
  </r>
  <r>
    <s v="J. Waddle(MIA)"/>
    <x v="2"/>
    <s v="4"/>
    <x v="3"/>
    <n v="5"/>
    <n v="15.6"/>
    <s v="4"/>
    <n v="95.6"/>
  </r>
  <r>
    <s v="C. Godwin(TB)"/>
    <x v="2"/>
    <s v="4"/>
    <x v="7"/>
    <n v="5"/>
    <n v="15.2"/>
    <s v="4"/>
    <n v="95.2"/>
  </r>
  <r>
    <s v="K. Allen(LAC)"/>
    <x v="0"/>
    <s v="5"/>
    <x v="2"/>
    <n v="4"/>
    <n v="14.9"/>
    <s v="4"/>
    <n v="94.9"/>
  </r>
  <r>
    <s v="R. Stevenson(NE)"/>
    <x v="1"/>
    <s v="5"/>
    <x v="3"/>
    <s v="4"/>
    <n v="14.7"/>
    <s v="4"/>
    <n v="94.7"/>
  </r>
  <r>
    <s v="M. Williams(LAC)"/>
    <x v="2"/>
    <s v="4"/>
    <x v="1"/>
    <n v="5"/>
    <n v="14.1"/>
    <s v="4"/>
    <n v="94.1"/>
  </r>
  <r>
    <s v="M. Brown(ARI)"/>
    <x v="2"/>
    <s v="4"/>
    <x v="5"/>
    <n v="5"/>
    <n v="14"/>
    <s v="4"/>
    <n v="94"/>
  </r>
  <r>
    <s v="D. Samuels(SF)"/>
    <x v="2"/>
    <s v="4"/>
    <x v="7"/>
    <n v="5"/>
    <n v="13.7"/>
    <s v="4"/>
    <n v="93.7"/>
  </r>
  <r>
    <s v="J. Taylor(IND)"/>
    <x v="1"/>
    <s v="5"/>
    <x v="0"/>
    <s v="4"/>
    <n v="13.3"/>
    <s v="4"/>
    <n v="93.3"/>
  </r>
  <r>
    <s v="N. Harris(PIT)"/>
    <x v="1"/>
    <s v="5"/>
    <x v="3"/>
    <s v="4"/>
    <n v="13.1"/>
    <s v="4"/>
    <n v="93.1"/>
  </r>
  <r>
    <s v="Z. Jones(JAX)"/>
    <x v="2"/>
    <s v="4"/>
    <x v="9"/>
    <n v="5"/>
    <n v="12.8"/>
    <s v="4"/>
    <n v="92.8"/>
  </r>
  <r>
    <s v="T. Etienne(JAX)"/>
    <x v="1"/>
    <s v="5"/>
    <x v="0"/>
    <s v="4"/>
    <n v="12.5"/>
    <s v="4"/>
    <n v="92.5"/>
  </r>
  <r>
    <s v="G. Davis(BUF)"/>
    <x v="2"/>
    <s v="4"/>
    <x v="0"/>
    <n v="5"/>
    <n v="11.8"/>
    <s v="4"/>
    <n v="91.8"/>
  </r>
  <r>
    <s v="A. Lazard(GB)"/>
    <x v="2"/>
    <s v="4"/>
    <x v="9"/>
    <n v="5"/>
    <n v="11.5"/>
    <s v="4"/>
    <n v="91.5"/>
  </r>
  <r>
    <s v="A. Gibson(WAS)"/>
    <x v="1"/>
    <s v="5"/>
    <x v="3"/>
    <s v="4"/>
    <n v="11.1"/>
    <s v="4"/>
    <n v="91.1"/>
  </r>
  <r>
    <s v="I. Hodgins(NYG)"/>
    <x v="2"/>
    <s v="4"/>
    <x v="3"/>
    <n v="5"/>
    <n v="11.1"/>
    <s v="4"/>
    <n v="91.1"/>
  </r>
  <r>
    <s v="C. Samuel(WAS)"/>
    <x v="2"/>
    <s v="4"/>
    <x v="7"/>
    <n v="5"/>
    <n v="11"/>
    <s v="4"/>
    <n v="91"/>
  </r>
  <r>
    <s v="D. Johnson(PIT)"/>
    <x v="0"/>
    <s v="5"/>
    <x v="7"/>
    <n v="5"/>
    <n v="10.8"/>
    <s v="3"/>
    <n v="85.8"/>
  </r>
  <r>
    <s v="T. Allegier(ATL)"/>
    <x v="1"/>
    <s v="5"/>
    <x v="8"/>
    <s v="5"/>
    <n v="9.6999999999999993"/>
    <s v="3"/>
    <n v="84.7"/>
  </r>
  <r>
    <s v="Z. Knight(NYJ)"/>
    <x v="1"/>
    <s v="5"/>
    <x v="6"/>
    <s v="5"/>
    <n v="9.5"/>
    <s v="3"/>
    <n v="84.5"/>
  </r>
  <r>
    <s v="R. James(NYG)"/>
    <x v="0"/>
    <s v="5"/>
    <x v="9"/>
    <n v="5"/>
    <n v="8.8000000000000007"/>
    <s v="3"/>
    <n v="83.8"/>
  </r>
  <r>
    <s v="R. Shaheed(NO)"/>
    <x v="0"/>
    <s v="5"/>
    <x v="3"/>
    <n v="5"/>
    <n v="8.5"/>
    <s v="3"/>
    <n v="83.5"/>
  </r>
  <r>
    <s v="D. Henry(TEN)"/>
    <x v="1"/>
    <s v="5"/>
    <x v="1"/>
    <s v="3"/>
    <n v="19.3"/>
    <s v="4"/>
    <n v="79.3"/>
  </r>
  <r>
    <s v="E. St.Brown(CHI)"/>
    <x v="0"/>
    <s v="5"/>
    <x v="7"/>
    <n v="5"/>
    <n v="4.2"/>
    <s v="3"/>
    <n v="79.2"/>
  </r>
  <r>
    <s v="T. Lockett(SEA)"/>
    <x v="2"/>
    <s v="4"/>
    <x v="2"/>
    <n v="4"/>
    <n v="14.8"/>
    <s v="4"/>
    <n v="78.8"/>
  </r>
  <r>
    <s v="Z. Moss(IND)"/>
    <x v="1"/>
    <s v="5"/>
    <x v="5"/>
    <n v="5"/>
    <n v="3.6"/>
    <s v="3"/>
    <n v="78.599999999999994"/>
  </r>
  <r>
    <s v="N. Chubb(CLE)"/>
    <x v="1"/>
    <s v="5"/>
    <x v="9"/>
    <s v="3"/>
    <n v="16.100000000000001"/>
    <s v="4"/>
    <n v="76.099999999999994"/>
  </r>
  <r>
    <s v="J. Mixon(CIN)"/>
    <x v="1"/>
    <s v="5"/>
    <x v="7"/>
    <s v="3"/>
    <n v="15.9"/>
    <s v="4"/>
    <n v="75.900000000000006"/>
  </r>
  <r>
    <s v="J. Conner(ARI)"/>
    <x v="1"/>
    <s v="5"/>
    <x v="9"/>
    <s v="3"/>
    <n v="15.4"/>
    <s v="4"/>
    <n v="75.400000000000006"/>
  </r>
  <r>
    <s v="A. Jones(GB)"/>
    <x v="1"/>
    <s v="5"/>
    <x v="1"/>
    <s v="3"/>
    <n v="15.1"/>
    <s v="4"/>
    <n v="75.099999999999994"/>
  </r>
  <r>
    <s v="D. Cook(MIN)"/>
    <x v="1"/>
    <s v="5"/>
    <x v="9"/>
    <s v="3"/>
    <n v="14.7"/>
    <s v="4"/>
    <n v="74.7"/>
  </r>
  <r>
    <s v="A. Kamara(NO)"/>
    <x v="1"/>
    <s v="5"/>
    <x v="9"/>
    <s v="3"/>
    <n v="14.3"/>
    <s v="4"/>
    <n v="74.3"/>
  </r>
  <r>
    <s v="J. Williams(DET)"/>
    <x v="1"/>
    <s v="5"/>
    <x v="9"/>
    <s v="3"/>
    <n v="12.9"/>
    <s v="4"/>
    <n v="72.900000000000006"/>
  </r>
  <r>
    <s v="G. Wilson(NYJ)"/>
    <x v="0"/>
    <s v="5"/>
    <x v="8"/>
    <n v="3"/>
    <n v="12.4"/>
    <s v="4"/>
    <n v="72.400000000000006"/>
  </r>
  <r>
    <s v="J McKinnon(KC)"/>
    <x v="1"/>
    <s v="5"/>
    <x v="2"/>
    <s v="3"/>
    <n v="11.7"/>
    <s v="4"/>
    <n v="71.7"/>
  </r>
  <r>
    <s v="C. Sutton(DEN) "/>
    <x v="2"/>
    <s v="4"/>
    <x v="9"/>
    <n v="5"/>
    <n v="10.5"/>
    <s v="3"/>
    <n v="70.5"/>
  </r>
  <r>
    <s v="D. Peoples-Jones(CLE)"/>
    <x v="2"/>
    <s v="4"/>
    <x v="0"/>
    <n v="5"/>
    <n v="10.1"/>
    <s v="3"/>
    <n v="70.099999999999994"/>
  </r>
  <r>
    <s v="D. Chark(DET)"/>
    <x v="2"/>
    <s v="4"/>
    <x v="7"/>
    <n v="5"/>
    <n v="9.4"/>
    <s v="3"/>
    <n v="69.400000000000006"/>
  </r>
  <r>
    <s v="M. Hollins(LV)"/>
    <x v="2"/>
    <s v="4"/>
    <x v="4"/>
    <n v="5"/>
    <n v="9.4"/>
    <s v="3"/>
    <n v="69.400000000000006"/>
  </r>
  <r>
    <s v="C. Akers(LAR)"/>
    <x v="1"/>
    <s v="5"/>
    <x v="0"/>
    <s v="4"/>
    <n v="9"/>
    <s v="3"/>
    <n v="69"/>
  </r>
  <r>
    <s v="K. Osborn(MIN)"/>
    <x v="2"/>
    <s v="4"/>
    <x v="5"/>
    <n v="5"/>
    <n v="8.6999999999999993"/>
    <s v="3"/>
    <n v="68.7"/>
  </r>
  <r>
    <s v="R. White(TB)"/>
    <x v="1"/>
    <s v="5"/>
    <x v="0"/>
    <s v="4"/>
    <n v="8.6"/>
    <s v="3"/>
    <n v="68.599999999999994"/>
  </r>
  <r>
    <s v="P. Campbell(IND)"/>
    <x v="2"/>
    <s v="4"/>
    <x v="5"/>
    <n v="5"/>
    <n v="8.5"/>
    <s v="3"/>
    <n v="68.5"/>
  </r>
  <r>
    <s v="M. Gallup(DAL)"/>
    <x v="2"/>
    <s v="4"/>
    <x v="7"/>
    <n v="5"/>
    <n v="8"/>
    <s v="3"/>
    <n v="68"/>
  </r>
  <r>
    <s v="C. Davis(NYJ)"/>
    <x v="2"/>
    <s v="4"/>
    <x v="9"/>
    <n v="5"/>
    <n v="7.9"/>
    <s v="3"/>
    <n v="67.900000000000006"/>
  </r>
  <r>
    <s v="V. Jefferson(LAR)"/>
    <x v="2"/>
    <s v="4"/>
    <x v="7"/>
    <n v="5"/>
    <n v="7.8"/>
    <s v="3"/>
    <n v="67.8"/>
  </r>
  <r>
    <s v="M. Valdes-Scantling(KC)"/>
    <x v="2"/>
    <s v="4"/>
    <x v="1"/>
    <n v="5"/>
    <n v="7.3"/>
    <s v="3"/>
    <n v="67.3"/>
  </r>
  <r>
    <s v="R. Woods(TEN)"/>
    <x v="0"/>
    <s v="5"/>
    <x v="2"/>
    <n v="4"/>
    <n v="6.7"/>
    <s v="3"/>
    <n v="66.7"/>
  </r>
  <r>
    <s v="C. Hubbard(CAR)"/>
    <x v="1"/>
    <s v="5"/>
    <x v="0"/>
    <s v="4"/>
    <n v="6.2"/>
    <s v="3"/>
    <n v="66.2"/>
  </r>
  <r>
    <s v="N. Harry(CHI)"/>
    <x v="2"/>
    <s v="4"/>
    <x v="5"/>
    <n v="5"/>
    <n v="4.5999999999999996"/>
    <s v="3"/>
    <n v="64.599999999999994"/>
  </r>
  <r>
    <s v="D. Swift(DET)"/>
    <x v="3"/>
    <s v="3"/>
    <x v="0"/>
    <s v="4"/>
    <n v="13.5"/>
    <s v="4"/>
    <n v="61.5"/>
  </r>
  <r>
    <s v="C. Olave(NO)"/>
    <x v="2"/>
    <s v="4"/>
    <x v="8"/>
    <n v="3"/>
    <n v="13.1"/>
    <s v="4"/>
    <n v="61.1"/>
  </r>
  <r>
    <s v="R. Mostert(MIA)"/>
    <x v="1"/>
    <s v="5"/>
    <x v="2"/>
    <s v="3"/>
    <n v="10.7"/>
    <s v="3"/>
    <n v="55.7"/>
  </r>
  <r>
    <s v="J. Palmer(LAC)"/>
    <x v="4"/>
    <s v="3"/>
    <x v="0"/>
    <n v="5"/>
    <n v="10.6"/>
    <s v="3"/>
    <n v="55.6"/>
  </r>
  <r>
    <s v="J. Williams(DEN)"/>
    <x v="3"/>
    <s v="3"/>
    <x v="8"/>
    <s v="5"/>
    <n v="10.5"/>
    <s v="3"/>
    <n v="55.5"/>
  </r>
  <r>
    <s v="T. Boyd(CIN)"/>
    <x v="4"/>
    <s v="3"/>
    <x v="1"/>
    <n v="5"/>
    <n v="10.3"/>
    <s v="3"/>
    <n v="55.3"/>
  </r>
  <r>
    <s v="D. London(ATL)"/>
    <x v="0"/>
    <s v="5"/>
    <x v="6"/>
    <n v="3"/>
    <n v="10"/>
    <s v="3"/>
    <n v="55"/>
  </r>
  <r>
    <s v="D. Slayton(NYG)"/>
    <x v="4"/>
    <s v="3"/>
    <x v="5"/>
    <n v="5"/>
    <n v="9.9"/>
    <s v="3"/>
    <n v="54.9"/>
  </r>
  <r>
    <s v="R. Gage(TB)"/>
    <x v="4"/>
    <s v="3"/>
    <x v="7"/>
    <n v="5"/>
    <n v="9.4"/>
    <s v="3"/>
    <n v="54.4"/>
  </r>
  <r>
    <s v="D. Harris(NE)"/>
    <x v="3"/>
    <s v="3"/>
    <x v="5"/>
    <n v="5"/>
    <n v="8.5"/>
    <s v="3"/>
    <n v="53.5"/>
  </r>
  <r>
    <s v="I. Pacheco(KC)"/>
    <x v="3"/>
    <s v="3"/>
    <x v="8"/>
    <s v="5"/>
    <n v="7.7"/>
    <s v="3"/>
    <n v="52.7"/>
  </r>
  <r>
    <s v="I. Mckenzie(BUF)"/>
    <x v="4"/>
    <s v="3"/>
    <x v="9"/>
    <n v="5"/>
    <n v="7.7"/>
    <s v="3"/>
    <n v="52.7"/>
  </r>
  <r>
    <s v="N. Brown(DAL)"/>
    <x v="4"/>
    <s v="3"/>
    <x v="7"/>
    <n v="5"/>
    <n v="7.5"/>
    <s v="3"/>
    <n v="52.5"/>
  </r>
  <r>
    <s v="G. Dortch(ARI)"/>
    <x v="4"/>
    <s v="3"/>
    <x v="3"/>
    <n v="5"/>
    <n v="7"/>
    <s v="3"/>
    <n v="52"/>
  </r>
  <r>
    <s v="D. Carter(LAC)"/>
    <x v="4"/>
    <s v="3"/>
    <x v="4"/>
    <n v="5"/>
    <n v="6.7"/>
    <s v="3"/>
    <n v="51.7"/>
  </r>
  <r>
    <s v="K. Raymond(DET) "/>
    <x v="4"/>
    <s v="3"/>
    <x v="1"/>
    <n v="5"/>
    <n v="6.6"/>
    <s v="3"/>
    <n v="51.6"/>
  </r>
  <r>
    <s v="L. Fournette(TB)"/>
    <x v="3"/>
    <s v="3"/>
    <x v="9"/>
    <s v="3"/>
    <n v="15"/>
    <s v="4"/>
    <n v="51"/>
  </r>
  <r>
    <s v="L. Shenault(CAR)"/>
    <x v="4"/>
    <s v="3"/>
    <x v="3"/>
    <n v="5"/>
    <n v="5.9"/>
    <s v="3"/>
    <n v="50.9"/>
  </r>
  <r>
    <s v="C. Edmonds(DEN)"/>
    <x v="1"/>
    <s v="5"/>
    <x v="7"/>
    <s v="3"/>
    <n v="5.8"/>
    <s v="3"/>
    <n v="50.8"/>
  </r>
  <r>
    <s v="J. Kelley(LAC)"/>
    <x v="3"/>
    <s v="3"/>
    <x v="5"/>
    <n v="5"/>
    <n v="5.6"/>
    <s v="3"/>
    <n v="50.6"/>
  </r>
  <r>
    <s v="R. Westbrook-Ikhine(TEN)"/>
    <x v="4"/>
    <s v="3"/>
    <x v="5"/>
    <n v="5"/>
    <n v="5.5"/>
    <s v="3"/>
    <n v="50.5"/>
  </r>
  <r>
    <s v="K. Bourne(NE)"/>
    <x v="4"/>
    <s v="3"/>
    <x v="7"/>
    <n v="5"/>
    <n v="5.3"/>
    <s v="3"/>
    <n v="50.3"/>
  </r>
  <r>
    <s v="T. Sherfield(MIA)"/>
    <x v="4"/>
    <s v="3"/>
    <x v="7"/>
    <n v="5"/>
    <n v="5.2"/>
    <s v="3"/>
    <n v="50.2"/>
  </r>
  <r>
    <s v="E. Elliot(DAL)"/>
    <x v="3"/>
    <s v="3"/>
    <x v="9"/>
    <s v="3"/>
    <n v="13.2"/>
    <s v="4"/>
    <n v="49.2"/>
  </r>
  <r>
    <s v="T. Johnson(NYJ)"/>
    <x v="3"/>
    <s v="3"/>
    <x v="5"/>
    <n v="5"/>
    <n v="3.5"/>
    <n v="3"/>
    <n v="48.5"/>
  </r>
  <r>
    <s v="L. Treadwell(SEA)"/>
    <x v="4"/>
    <s v="3"/>
    <x v="9"/>
    <n v="5"/>
    <n v="3.4"/>
    <s v="3"/>
    <n v="48.4"/>
  </r>
  <r>
    <s v="J. Nailor(MIN)"/>
    <x v="4"/>
    <s v="3"/>
    <x v="0"/>
    <n v="5"/>
    <n v="3.2"/>
    <s v="3"/>
    <n v="48.2"/>
  </r>
  <r>
    <s v="C. Patterson(ATL)"/>
    <x v="3"/>
    <s v="3"/>
    <x v="10"/>
    <s v="3"/>
    <n v="12.1"/>
    <s v="4"/>
    <n v="48.1"/>
  </r>
  <r>
    <s v="V. Jones(CHI)"/>
    <x v="4"/>
    <s v="3"/>
    <x v="5"/>
    <n v="5"/>
    <n v="2"/>
    <s v="3"/>
    <n v="47"/>
  </r>
  <r>
    <s v="A. Dillion(GB)"/>
    <x v="3"/>
    <s v="3"/>
    <x v="3"/>
    <s v="4"/>
    <n v="10.3"/>
    <s v="3"/>
    <n v="46.3"/>
  </r>
  <r>
    <s v="B. Robinson(WAS)"/>
    <x v="3"/>
    <s v="3"/>
    <x v="0"/>
    <s v="4"/>
    <n v="9.4"/>
    <s v="3"/>
    <n v="45.4"/>
  </r>
  <r>
    <s v="G. Pickens(PIT)"/>
    <x v="2"/>
    <s v="4"/>
    <x v="6"/>
    <n v="3"/>
    <n v="9.4"/>
    <s v="3"/>
    <n v="45.4"/>
  </r>
  <r>
    <s v="K. Herbert(CHI)"/>
    <x v="3"/>
    <s v="3"/>
    <x v="3"/>
    <s v="4"/>
    <n v="9.3000000000000007"/>
    <s v="3"/>
    <n v="45.3"/>
  </r>
  <r>
    <s v="T. Burks(TEN)"/>
    <x v="2"/>
    <s v="4"/>
    <x v="8"/>
    <n v="3"/>
    <n v="8.1999999999999993"/>
    <s v="3"/>
    <n v="44.2"/>
  </r>
  <r>
    <s v="T. Marshall(CAR)"/>
    <x v="2"/>
    <s v="4"/>
    <x v="8"/>
    <n v="3"/>
    <n v="6.6"/>
    <s v="3"/>
    <n v="42.6"/>
  </r>
  <r>
    <s v="J. Cook(BUF)"/>
    <x v="3"/>
    <s v="3"/>
    <x v="0"/>
    <s v="4"/>
    <n v="6.3"/>
    <s v="3"/>
    <n v="42.3"/>
  </r>
  <r>
    <s v="T. Thornton(NE)"/>
    <x v="2"/>
    <s v="4"/>
    <x v="8"/>
    <n v="3"/>
    <n v="5.8"/>
    <s v="3"/>
    <n v="41.8"/>
  </r>
  <r>
    <s v="J. Warren(PIT)"/>
    <x v="3"/>
    <s v="3"/>
    <x v="3"/>
    <s v="4"/>
    <n v="5.7"/>
    <s v="3"/>
    <n v="41.7"/>
  </r>
  <r>
    <s v="K. Gainwell(PHI)"/>
    <x v="3"/>
    <s v="3"/>
    <x v="0"/>
    <s v="4"/>
    <n v="5.2"/>
    <s v="3"/>
    <n v="41.2"/>
  </r>
  <r>
    <s v="A. Mattison(MIN)"/>
    <x v="3"/>
    <s v="3"/>
    <x v="3"/>
    <s v="4"/>
    <n v="4.3"/>
    <s v="3"/>
    <n v="40.299999999999997"/>
  </r>
  <r>
    <s v="D. Dallas(SEA)"/>
    <x v="3"/>
    <s v="3"/>
    <x v="3"/>
    <s v="4"/>
    <n v="3.1"/>
    <s v="3"/>
    <n v="39.1"/>
  </r>
  <r>
    <s v="J. Mason(SF)"/>
    <x v="3"/>
    <s v="3"/>
    <x v="0"/>
    <s v="4"/>
    <n v="2.6"/>
    <s v="3"/>
    <n v="38.6"/>
  </r>
  <r>
    <s v="J. Dotson(WAS)"/>
    <x v="4"/>
    <s v="3"/>
    <x v="8"/>
    <n v="3"/>
    <n v="10.9"/>
    <s v="3"/>
    <n v="37.9"/>
  </r>
  <r>
    <s v="H. Haskins(TEN)"/>
    <x v="3"/>
    <s v="3"/>
    <x v="0"/>
    <s v="4"/>
    <n v="1.7"/>
    <s v="3"/>
    <n v="37.700000000000003"/>
  </r>
  <r>
    <s v="J. Wilson(MIA) "/>
    <x v="3"/>
    <s v="3"/>
    <x v="9"/>
    <s v="3"/>
    <n v="9.9"/>
    <s v="3"/>
    <n v="36.9"/>
  </r>
  <r>
    <s v="S. Perine(CIN)"/>
    <x v="3"/>
    <s v="3"/>
    <x v="9"/>
    <s v="3"/>
    <n v="9.3000000000000007"/>
    <s v="3"/>
    <n v="36.299999999999997"/>
  </r>
  <r>
    <s v="R. Doubs(GB)"/>
    <x v="4"/>
    <s v="3"/>
    <x v="8"/>
    <n v="3"/>
    <n v="8.5"/>
    <s v="3"/>
    <n v="35.5"/>
  </r>
  <r>
    <s v="D. Foreman(CAR)"/>
    <x v="3"/>
    <s v="3"/>
    <x v="7"/>
    <s v="3"/>
    <n v="8.3000000000000007"/>
    <s v="3"/>
    <n v="35.299999999999997"/>
  </r>
  <r>
    <s v="K. Hunt(CLE)"/>
    <x v="3"/>
    <s v="3"/>
    <x v="9"/>
    <s v="3"/>
    <n v="7.6"/>
    <s v="3"/>
    <n v="34.6"/>
  </r>
  <r>
    <s v="A. Pierce(IND)"/>
    <x v="4"/>
    <s v="3"/>
    <x v="8"/>
    <n v="3"/>
    <n v="7"/>
    <s v="3"/>
    <n v="34"/>
  </r>
  <r>
    <s v="E. Moore(NYJ)"/>
    <x v="4"/>
    <s v="3"/>
    <x v="8"/>
    <n v="3"/>
    <n v="5.7"/>
    <s v="3"/>
    <n v="32.700000000000003"/>
  </r>
  <r>
    <s v="J. Hasty(JAX)"/>
    <x v="3"/>
    <s v="3"/>
    <x v="7"/>
    <s v="3"/>
    <n v="5.4"/>
    <s v="3"/>
    <n v="32.4"/>
  </r>
  <r>
    <s v="M. Mack(DEN) "/>
    <x v="3"/>
    <s v="3"/>
    <x v="7"/>
    <s v="3"/>
    <n v="4.8"/>
    <s v="3"/>
    <n v="31.8"/>
  </r>
  <r>
    <s v="D.Williams(ARI)"/>
    <x v="3"/>
    <s v="3"/>
    <x v="9"/>
    <s v="3"/>
    <n v="4.2"/>
    <s v="3"/>
    <n v="31.2"/>
  </r>
  <r>
    <s v="J.Wilkins(IND)"/>
    <x v="3"/>
    <s v="3"/>
    <x v="9"/>
    <s v="3"/>
    <n v="3.7"/>
    <s v="3"/>
    <n v="30.7"/>
  </r>
  <r>
    <s v="M. Brown(LAR)"/>
    <x v="3"/>
    <s v="3"/>
    <x v="4"/>
    <s v="3"/>
    <n v="3.3"/>
    <s v="3"/>
    <n v="30.3"/>
  </r>
  <r>
    <s v="M. Breida(NYG) "/>
    <x v="3"/>
    <s v="3"/>
    <x v="9"/>
    <s v="3"/>
    <n v="3.1"/>
    <s v="3"/>
    <n v="30.1"/>
  </r>
  <r>
    <s v="M. Carter(NYJ)"/>
    <x v="5"/>
    <s v="1"/>
    <x v="0"/>
    <s v="4"/>
    <n v="8.1999999999999993"/>
    <s v="3"/>
    <n v="20.2"/>
  </r>
  <r>
    <s v="D. Jackson(IND)"/>
    <x v="5"/>
    <s v="1"/>
    <x v="0"/>
    <s v="4"/>
    <n v="6.1"/>
    <s v="3"/>
    <n v="18.100000000000001"/>
  </r>
  <r>
    <s v="R.Jones(KC) "/>
    <x v="5"/>
    <s v="1"/>
    <x v="5"/>
    <n v="5"/>
    <n v="1.4"/>
    <s v="3"/>
    <n v="16.399999999999999"/>
  </r>
  <r>
    <s v="S. Ahmed(MIA)"/>
    <x v="5"/>
    <s v="1"/>
    <x v="3"/>
    <s v="4"/>
    <n v="2.2999999999999998"/>
    <s v="3"/>
    <n v="14.3"/>
  </r>
  <r>
    <s v="S. Conner(JAX)"/>
    <x v="5"/>
    <s v="1"/>
    <x v="0"/>
    <s v="4"/>
    <n v="2"/>
    <s v="3"/>
    <n v="14"/>
  </r>
  <r>
    <s v="L. Rountree(LAC)"/>
    <x v="5"/>
    <s v="1"/>
    <x v="0"/>
    <s v="4"/>
    <n v="1.9"/>
    <s v="3"/>
    <n v="13.9"/>
  </r>
  <r>
    <s v="G. Brightwell(NYG)"/>
    <x v="5"/>
    <s v="1"/>
    <x v="0"/>
    <s v="4"/>
    <n v="1.6"/>
    <s v="3"/>
    <n v="13.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4C50B7-D711-7F4F-8646-CB4DD838192F}" name="PivotTable11"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R61:AB63" firstHeaderRow="1" firstDataRow="2" firstDataCol="1"/>
  <pivotFields count="8">
    <pivotField axis="axisCol" showAll="0">
      <items count="10">
        <item x="6"/>
        <item x="2"/>
        <item x="7"/>
        <item x="3"/>
        <item x="4"/>
        <item x="0"/>
        <item x="8"/>
        <item x="5"/>
        <item x="1"/>
        <item t="default"/>
      </items>
    </pivotField>
    <pivotField showAll="0">
      <items count="3">
        <item x="1"/>
        <item x="0"/>
        <item t="default"/>
      </items>
    </pivotField>
    <pivotField showAll="0"/>
    <pivotField showAll="0"/>
    <pivotField showAll="0"/>
    <pivotField dataField="1" showAll="0">
      <items count="10">
        <item x="8"/>
        <item x="7"/>
        <item x="6"/>
        <item x="5"/>
        <item x="4"/>
        <item x="3"/>
        <item x="1"/>
        <item x="2"/>
        <item x="0"/>
        <item t="default"/>
      </items>
    </pivotField>
    <pivotField showAll="0"/>
    <pivotField showAll="0"/>
  </pivotFields>
  <rowItems count="1">
    <i/>
  </rowItems>
  <colFields count="1">
    <field x="0"/>
  </colFields>
  <colItems count="10">
    <i>
      <x/>
    </i>
    <i>
      <x v="1"/>
    </i>
    <i>
      <x v="2"/>
    </i>
    <i>
      <x v="3"/>
    </i>
    <i>
      <x v="4"/>
    </i>
    <i>
      <x v="5"/>
    </i>
    <i>
      <x v="6"/>
    </i>
    <i>
      <x v="7"/>
    </i>
    <i>
      <x v="8"/>
    </i>
    <i t="grand">
      <x/>
    </i>
  </colItems>
  <dataFields count="1">
    <dataField name="Average of Average " fld="5" subtotal="average" baseField="0" baseItem="0"/>
  </dataFields>
  <chartFormats count="27">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0" format="5" series="1">
      <pivotArea type="data" outline="0" fieldPosition="0">
        <references count="2">
          <reference field="4294967294" count="1" selected="0">
            <x v="0"/>
          </reference>
          <reference field="0" count="1" selected="0">
            <x v="5"/>
          </reference>
        </references>
      </pivotArea>
    </chartFormat>
    <chartFormat chart="0" format="6" series="1">
      <pivotArea type="data" outline="0" fieldPosition="0">
        <references count="2">
          <reference field="4294967294" count="1" selected="0">
            <x v="0"/>
          </reference>
          <reference field="0" count="1" selected="0">
            <x v="6"/>
          </reference>
        </references>
      </pivotArea>
    </chartFormat>
    <chartFormat chart="0" format="7" series="1">
      <pivotArea type="data" outline="0" fieldPosition="0">
        <references count="2">
          <reference field="4294967294" count="1" selected="0">
            <x v="0"/>
          </reference>
          <reference field="0" count="1" selected="0">
            <x v="7"/>
          </reference>
        </references>
      </pivotArea>
    </chartFormat>
    <chartFormat chart="0" format="8" series="1">
      <pivotArea type="data" outline="0" fieldPosition="0">
        <references count="2">
          <reference field="4294967294" count="1" selected="0">
            <x v="0"/>
          </reference>
          <reference field="0" count="1" selected="0">
            <x v="8"/>
          </reference>
        </references>
      </pivotArea>
    </chartFormat>
    <chartFormat chart="1" format="9" series="1">
      <pivotArea type="data" outline="0" fieldPosition="0">
        <references count="2">
          <reference field="4294967294" count="1" selected="0">
            <x v="0"/>
          </reference>
          <reference field="0" count="1" selected="0">
            <x v="0"/>
          </reference>
        </references>
      </pivotArea>
    </chartFormat>
    <chartFormat chart="1" format="10" series="1">
      <pivotArea type="data" outline="0" fieldPosition="0">
        <references count="2">
          <reference field="4294967294" count="1" selected="0">
            <x v="0"/>
          </reference>
          <reference field="0" count="1" selected="0">
            <x v="1"/>
          </reference>
        </references>
      </pivotArea>
    </chartFormat>
    <chartFormat chart="1" format="11" series="1">
      <pivotArea type="data" outline="0" fieldPosition="0">
        <references count="2">
          <reference field="4294967294" count="1" selected="0">
            <x v="0"/>
          </reference>
          <reference field="0" count="1" selected="0">
            <x v="2"/>
          </reference>
        </references>
      </pivotArea>
    </chartFormat>
    <chartFormat chart="1" format="12" series="1">
      <pivotArea type="data" outline="0" fieldPosition="0">
        <references count="2">
          <reference field="4294967294" count="1" selected="0">
            <x v="0"/>
          </reference>
          <reference field="0" count="1" selected="0">
            <x v="3"/>
          </reference>
        </references>
      </pivotArea>
    </chartFormat>
    <chartFormat chart="1" format="13" series="1">
      <pivotArea type="data" outline="0" fieldPosition="0">
        <references count="2">
          <reference field="4294967294" count="1" selected="0">
            <x v="0"/>
          </reference>
          <reference field="0" count="1" selected="0">
            <x v="4"/>
          </reference>
        </references>
      </pivotArea>
    </chartFormat>
    <chartFormat chart="1" format="14" series="1">
      <pivotArea type="data" outline="0" fieldPosition="0">
        <references count="2">
          <reference field="4294967294" count="1" selected="0">
            <x v="0"/>
          </reference>
          <reference field="0" count="1" selected="0">
            <x v="5"/>
          </reference>
        </references>
      </pivotArea>
    </chartFormat>
    <chartFormat chart="1" format="15" series="1">
      <pivotArea type="data" outline="0" fieldPosition="0">
        <references count="2">
          <reference field="4294967294" count="1" selected="0">
            <x v="0"/>
          </reference>
          <reference field="0" count="1" selected="0">
            <x v="6"/>
          </reference>
        </references>
      </pivotArea>
    </chartFormat>
    <chartFormat chart="1" format="16" series="1">
      <pivotArea type="data" outline="0" fieldPosition="0">
        <references count="2">
          <reference field="4294967294" count="1" selected="0">
            <x v="0"/>
          </reference>
          <reference field="0" count="1" selected="0">
            <x v="7"/>
          </reference>
        </references>
      </pivotArea>
    </chartFormat>
    <chartFormat chart="1" format="17" series="1">
      <pivotArea type="data" outline="0" fieldPosition="0">
        <references count="2">
          <reference field="4294967294" count="1" selected="0">
            <x v="0"/>
          </reference>
          <reference field="0" count="1" selected="0">
            <x v="8"/>
          </reference>
        </references>
      </pivotArea>
    </chartFormat>
    <chartFormat chart="2" format="18" series="1">
      <pivotArea type="data" outline="0" fieldPosition="0">
        <references count="2">
          <reference field="4294967294" count="1" selected="0">
            <x v="0"/>
          </reference>
          <reference field="0" count="1" selected="0">
            <x v="0"/>
          </reference>
        </references>
      </pivotArea>
    </chartFormat>
    <chartFormat chart="2" format="19" series="1">
      <pivotArea type="data" outline="0" fieldPosition="0">
        <references count="2">
          <reference field="4294967294" count="1" selected="0">
            <x v="0"/>
          </reference>
          <reference field="0" count="1" selected="0">
            <x v="1"/>
          </reference>
        </references>
      </pivotArea>
    </chartFormat>
    <chartFormat chart="2" format="20" series="1">
      <pivotArea type="data" outline="0" fieldPosition="0">
        <references count="2">
          <reference field="4294967294" count="1" selected="0">
            <x v="0"/>
          </reference>
          <reference field="0" count="1" selected="0">
            <x v="2"/>
          </reference>
        </references>
      </pivotArea>
    </chartFormat>
    <chartFormat chart="2" format="21" series="1">
      <pivotArea type="data" outline="0" fieldPosition="0">
        <references count="2">
          <reference field="4294967294" count="1" selected="0">
            <x v="0"/>
          </reference>
          <reference field="0" count="1" selected="0">
            <x v="3"/>
          </reference>
        </references>
      </pivotArea>
    </chartFormat>
    <chartFormat chart="2" format="22" series="1">
      <pivotArea type="data" outline="0" fieldPosition="0">
        <references count="2">
          <reference field="4294967294" count="1" selected="0">
            <x v="0"/>
          </reference>
          <reference field="0" count="1" selected="0">
            <x v="4"/>
          </reference>
        </references>
      </pivotArea>
    </chartFormat>
    <chartFormat chart="2" format="23" series="1">
      <pivotArea type="data" outline="0" fieldPosition="0">
        <references count="2">
          <reference field="4294967294" count="1" selected="0">
            <x v="0"/>
          </reference>
          <reference field="0" count="1" selected="0">
            <x v="5"/>
          </reference>
        </references>
      </pivotArea>
    </chartFormat>
    <chartFormat chart="2" format="24" series="1">
      <pivotArea type="data" outline="0" fieldPosition="0">
        <references count="2">
          <reference field="4294967294" count="1" selected="0">
            <x v="0"/>
          </reference>
          <reference field="0" count="1" selected="0">
            <x v="6"/>
          </reference>
        </references>
      </pivotArea>
    </chartFormat>
    <chartFormat chart="2" format="25" series="1">
      <pivotArea type="data" outline="0" fieldPosition="0">
        <references count="2">
          <reference field="4294967294" count="1" selected="0">
            <x v="0"/>
          </reference>
          <reference field="0" count="1" selected="0">
            <x v="7"/>
          </reference>
        </references>
      </pivotArea>
    </chartFormat>
    <chartFormat chart="2" format="26" series="1">
      <pivotArea type="data" outline="0" fieldPosition="0">
        <references count="2">
          <reference field="4294967294" count="1" selected="0">
            <x v="0"/>
          </reference>
          <reference field="0"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7A0B81-3ED0-7541-B141-E68CB39B3A3E}" name="PivotTable10"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68:N85" firstHeaderRow="1" firstDataRow="1" firstDataCol="0"/>
  <pivotFields count="8">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AF00E8-30DF-6946-BC92-B6C068F78095}" name="PivotTable9"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D59:F76" firstHeaderRow="1" firstDataRow="1" firstDataCol="0"/>
  <pivotFields count="8">
    <pivotField showAll="0" defaultSubtota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15B2B98-61BC-7A41-8905-2C9FA997B366}" name="PivotTable8"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S33:U50" firstHeaderRow="1" firstDataRow="1" firstDataCol="0"/>
  <pivotFields count="8">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9E50001-0BF3-F645-AEE5-9016E0322D5C}" name="PivotTable7"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C30:D37" firstHeaderRow="1" firstDataRow="1" firstDataCol="1"/>
  <pivotFields count="8">
    <pivotField showAll="0"/>
    <pivotField axis="axisRow" showAll="0">
      <items count="7">
        <item x="1"/>
        <item x="3"/>
        <item x="5"/>
        <item x="0"/>
        <item x="2"/>
        <item x="4"/>
        <item t="default"/>
      </items>
    </pivotField>
    <pivotField showAll="0"/>
    <pivotField showAll="0">
      <items count="12">
        <item x="6"/>
        <item x="8"/>
        <item x="0"/>
        <item x="3"/>
        <item x="5"/>
        <item x="7"/>
        <item x="9"/>
        <item x="1"/>
        <item x="4"/>
        <item x="2"/>
        <item x="10"/>
        <item t="default"/>
      </items>
    </pivotField>
    <pivotField showAll="0"/>
    <pivotField dataField="1" showAll="0"/>
    <pivotField showAll="0"/>
    <pivotField showAll="0"/>
  </pivotFields>
  <rowFields count="1">
    <field x="1"/>
  </rowFields>
  <rowItems count="7">
    <i>
      <x/>
    </i>
    <i>
      <x v="1"/>
    </i>
    <i>
      <x v="2"/>
    </i>
    <i>
      <x v="3"/>
    </i>
    <i>
      <x v="4"/>
    </i>
    <i>
      <x v="5"/>
    </i>
    <i t="grand">
      <x/>
    </i>
  </rowItems>
  <colItems count="1">
    <i/>
  </colItems>
  <dataFields count="1">
    <dataField name="Average of Average " fld="5" subtotal="average" baseField="0" baseItem="0"/>
  </dataFields>
  <chartFormats count="2">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D9EEE5-BFCB-B745-B0BB-69419C449550}" name="PivotTable6"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Q9:AB11" firstHeaderRow="1" firstDataRow="2" firstDataCol="1" rowPageCount="1" colPageCount="1"/>
  <pivotFields count="8">
    <pivotField showAll="0"/>
    <pivotField axis="axisPage" multipleItemSelectionAllowed="1" showAll="0">
      <items count="7">
        <item h="1" x="1"/>
        <item h="1" x="3"/>
        <item h="1" x="5"/>
        <item x="0"/>
        <item x="2"/>
        <item x="4"/>
        <item t="default"/>
      </items>
    </pivotField>
    <pivotField showAll="0"/>
    <pivotField axis="axisCol" showAll="0">
      <items count="12">
        <item x="6"/>
        <item x="8"/>
        <item x="0"/>
        <item x="3"/>
        <item x="5"/>
        <item x="7"/>
        <item x="9"/>
        <item x="1"/>
        <item x="4"/>
        <item x="2"/>
        <item x="10"/>
        <item t="default"/>
      </items>
    </pivotField>
    <pivotField showAll="0"/>
    <pivotField dataField="1" showAll="0"/>
    <pivotField showAll="0"/>
    <pivotField showAll="0"/>
  </pivotFields>
  <rowItems count="1">
    <i/>
  </rowItems>
  <colFields count="1">
    <field x="3"/>
  </colFields>
  <colItems count="11">
    <i>
      <x/>
    </i>
    <i>
      <x v="1"/>
    </i>
    <i>
      <x v="2"/>
    </i>
    <i>
      <x v="3"/>
    </i>
    <i>
      <x v="4"/>
    </i>
    <i>
      <x v="5"/>
    </i>
    <i>
      <x v="6"/>
    </i>
    <i>
      <x v="7"/>
    </i>
    <i>
      <x v="8"/>
    </i>
    <i>
      <x v="9"/>
    </i>
    <i t="grand">
      <x/>
    </i>
  </colItems>
  <pageFields count="1">
    <pageField fld="1" hier="-1"/>
  </pageFields>
  <dataFields count="1">
    <dataField name="Sum of Average " fld="5" baseField="0" baseItem="0"/>
  </dataFields>
  <chartFormats count="20">
    <chartFormat chart="0" format="10" series="1">
      <pivotArea type="data" outline="0" fieldPosition="0">
        <references count="1">
          <reference field="4294967294" count="1" selected="0">
            <x v="0"/>
          </reference>
        </references>
      </pivotArea>
    </chartFormat>
    <chartFormat chart="0" format="11" series="1">
      <pivotArea type="data" outline="0" fieldPosition="0">
        <references count="2">
          <reference field="4294967294" count="1" selected="0">
            <x v="0"/>
          </reference>
          <reference field="3" count="1" selected="0">
            <x v="1"/>
          </reference>
        </references>
      </pivotArea>
    </chartFormat>
    <chartFormat chart="0" format="12" series="1">
      <pivotArea type="data" outline="0" fieldPosition="0">
        <references count="2">
          <reference field="4294967294" count="1" selected="0">
            <x v="0"/>
          </reference>
          <reference field="3" count="1" selected="0">
            <x v="2"/>
          </reference>
        </references>
      </pivotArea>
    </chartFormat>
    <chartFormat chart="0" format="13" series="1">
      <pivotArea type="data" outline="0" fieldPosition="0">
        <references count="2">
          <reference field="4294967294" count="1" selected="0">
            <x v="0"/>
          </reference>
          <reference field="3" count="1" selected="0">
            <x v="3"/>
          </reference>
        </references>
      </pivotArea>
    </chartFormat>
    <chartFormat chart="0" format="14" series="1">
      <pivotArea type="data" outline="0" fieldPosition="0">
        <references count="2">
          <reference field="4294967294" count="1" selected="0">
            <x v="0"/>
          </reference>
          <reference field="3" count="1" selected="0">
            <x v="4"/>
          </reference>
        </references>
      </pivotArea>
    </chartFormat>
    <chartFormat chart="0" format="15" series="1">
      <pivotArea type="data" outline="0" fieldPosition="0">
        <references count="2">
          <reference field="4294967294" count="1" selected="0">
            <x v="0"/>
          </reference>
          <reference field="3" count="1" selected="0">
            <x v="5"/>
          </reference>
        </references>
      </pivotArea>
    </chartFormat>
    <chartFormat chart="0" format="16" series="1">
      <pivotArea type="data" outline="0" fieldPosition="0">
        <references count="2">
          <reference field="4294967294" count="1" selected="0">
            <x v="0"/>
          </reference>
          <reference field="3" count="1" selected="0">
            <x v="6"/>
          </reference>
        </references>
      </pivotArea>
    </chartFormat>
    <chartFormat chart="0" format="17" series="1">
      <pivotArea type="data" outline="0" fieldPosition="0">
        <references count="2">
          <reference field="4294967294" count="1" selected="0">
            <x v="0"/>
          </reference>
          <reference field="3" count="1" selected="0">
            <x v="7"/>
          </reference>
        </references>
      </pivotArea>
    </chartFormat>
    <chartFormat chart="0" format="18" series="1">
      <pivotArea type="data" outline="0" fieldPosition="0">
        <references count="2">
          <reference field="4294967294" count="1" selected="0">
            <x v="0"/>
          </reference>
          <reference field="3" count="1" selected="0">
            <x v="8"/>
          </reference>
        </references>
      </pivotArea>
    </chartFormat>
    <chartFormat chart="0" format="19" series="1">
      <pivotArea type="data" outline="0" fieldPosition="0">
        <references count="2">
          <reference field="4294967294" count="1" selected="0">
            <x v="0"/>
          </reference>
          <reference field="3" count="1" selected="0">
            <x v="9"/>
          </reference>
        </references>
      </pivotArea>
    </chartFormat>
    <chartFormat chart="2" format="30" series="1">
      <pivotArea type="data" outline="0" fieldPosition="0">
        <references count="2">
          <reference field="4294967294" count="1" selected="0">
            <x v="0"/>
          </reference>
          <reference field="3" count="1" selected="0">
            <x v="0"/>
          </reference>
        </references>
      </pivotArea>
    </chartFormat>
    <chartFormat chart="2" format="31" series="1">
      <pivotArea type="data" outline="0" fieldPosition="0">
        <references count="2">
          <reference field="4294967294" count="1" selected="0">
            <x v="0"/>
          </reference>
          <reference field="3" count="1" selected="0">
            <x v="1"/>
          </reference>
        </references>
      </pivotArea>
    </chartFormat>
    <chartFormat chart="2" format="32" series="1">
      <pivotArea type="data" outline="0" fieldPosition="0">
        <references count="2">
          <reference field="4294967294" count="1" selected="0">
            <x v="0"/>
          </reference>
          <reference field="3" count="1" selected="0">
            <x v="2"/>
          </reference>
        </references>
      </pivotArea>
    </chartFormat>
    <chartFormat chart="2" format="33" series="1">
      <pivotArea type="data" outline="0" fieldPosition="0">
        <references count="2">
          <reference field="4294967294" count="1" selected="0">
            <x v="0"/>
          </reference>
          <reference field="3" count="1" selected="0">
            <x v="3"/>
          </reference>
        </references>
      </pivotArea>
    </chartFormat>
    <chartFormat chart="2" format="34" series="1">
      <pivotArea type="data" outline="0" fieldPosition="0">
        <references count="2">
          <reference field="4294967294" count="1" selected="0">
            <x v="0"/>
          </reference>
          <reference field="3" count="1" selected="0">
            <x v="4"/>
          </reference>
        </references>
      </pivotArea>
    </chartFormat>
    <chartFormat chart="2" format="35" series="1">
      <pivotArea type="data" outline="0" fieldPosition="0">
        <references count="2">
          <reference field="4294967294" count="1" selected="0">
            <x v="0"/>
          </reference>
          <reference field="3" count="1" selected="0">
            <x v="5"/>
          </reference>
        </references>
      </pivotArea>
    </chartFormat>
    <chartFormat chart="2" format="36" series="1">
      <pivotArea type="data" outline="0" fieldPosition="0">
        <references count="2">
          <reference field="4294967294" count="1" selected="0">
            <x v="0"/>
          </reference>
          <reference field="3" count="1" selected="0">
            <x v="6"/>
          </reference>
        </references>
      </pivotArea>
    </chartFormat>
    <chartFormat chart="2" format="37" series="1">
      <pivotArea type="data" outline="0" fieldPosition="0">
        <references count="2">
          <reference field="4294967294" count="1" selected="0">
            <x v="0"/>
          </reference>
          <reference field="3" count="1" selected="0">
            <x v="7"/>
          </reference>
        </references>
      </pivotArea>
    </chartFormat>
    <chartFormat chart="2" format="38" series="1">
      <pivotArea type="data" outline="0" fieldPosition="0">
        <references count="2">
          <reference field="4294967294" count="1" selected="0">
            <x v="0"/>
          </reference>
          <reference field="3" count="1" selected="0">
            <x v="8"/>
          </reference>
        </references>
      </pivotArea>
    </chartFormat>
    <chartFormat chart="2" format="39" series="1">
      <pivotArea type="data" outline="0" fieldPosition="0">
        <references count="2">
          <reference field="4294967294" count="1" selected="0">
            <x v="0"/>
          </reference>
          <reference field="3"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56BCD37-5BE2-8C4E-8889-6F6992BDA6AD}" name="PivotTable5"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B6:N8" firstHeaderRow="1" firstDataRow="2" firstDataCol="1" rowPageCount="1" colPageCount="1"/>
  <pivotFields count="8">
    <pivotField showAll="0"/>
    <pivotField axis="axisPage" multipleItemSelectionAllowed="1" showAll="0">
      <items count="7">
        <item x="1"/>
        <item x="3"/>
        <item x="5"/>
        <item h="1" x="0"/>
        <item h="1" x="2"/>
        <item h="1" x="4"/>
        <item t="default"/>
      </items>
    </pivotField>
    <pivotField showAll="0"/>
    <pivotField axis="axisCol" showAll="0">
      <items count="12">
        <item x="6"/>
        <item x="8"/>
        <item x="0"/>
        <item x="3"/>
        <item x="5"/>
        <item x="7"/>
        <item x="9"/>
        <item x="1"/>
        <item x="4"/>
        <item x="2"/>
        <item x="10"/>
        <item t="default"/>
      </items>
    </pivotField>
    <pivotField showAll="0"/>
    <pivotField dataField="1" showAll="0"/>
    <pivotField showAll="0"/>
    <pivotField showAll="0"/>
  </pivotFields>
  <rowItems count="1">
    <i/>
  </rowItems>
  <colFields count="1">
    <field x="3"/>
  </colFields>
  <colItems count="12">
    <i>
      <x/>
    </i>
    <i>
      <x v="1"/>
    </i>
    <i>
      <x v="2"/>
    </i>
    <i>
      <x v="3"/>
    </i>
    <i>
      <x v="4"/>
    </i>
    <i>
      <x v="5"/>
    </i>
    <i>
      <x v="6"/>
    </i>
    <i>
      <x v="7"/>
    </i>
    <i>
      <x v="8"/>
    </i>
    <i>
      <x v="9"/>
    </i>
    <i>
      <x v="10"/>
    </i>
    <i t="grand">
      <x/>
    </i>
  </colItems>
  <pageFields count="1">
    <pageField fld="1" hier="-1"/>
  </pageFields>
  <dataFields count="1">
    <dataField name="Sum of Average " fld="5" baseField="0" baseItem="0"/>
  </dataFields>
  <chartFormats count="22">
    <chartFormat chart="10" format="0" series="1">
      <pivotArea type="data" outline="0" fieldPosition="0">
        <references count="2">
          <reference field="4294967294" count="1" selected="0">
            <x v="0"/>
          </reference>
          <reference field="3" count="1" selected="0">
            <x v="0"/>
          </reference>
        </references>
      </pivotArea>
    </chartFormat>
    <chartFormat chart="10" format="1" series="1">
      <pivotArea type="data" outline="0" fieldPosition="0">
        <references count="2">
          <reference field="4294967294" count="1" selected="0">
            <x v="0"/>
          </reference>
          <reference field="3" count="1" selected="0">
            <x v="1"/>
          </reference>
        </references>
      </pivotArea>
    </chartFormat>
    <chartFormat chart="10" format="2" series="1">
      <pivotArea type="data" outline="0" fieldPosition="0">
        <references count="2">
          <reference field="4294967294" count="1" selected="0">
            <x v="0"/>
          </reference>
          <reference field="3" count="1" selected="0">
            <x v="2"/>
          </reference>
        </references>
      </pivotArea>
    </chartFormat>
    <chartFormat chart="10" format="3" series="1">
      <pivotArea type="data" outline="0" fieldPosition="0">
        <references count="2">
          <reference field="4294967294" count="1" selected="0">
            <x v="0"/>
          </reference>
          <reference field="3" count="1" selected="0">
            <x v="3"/>
          </reference>
        </references>
      </pivotArea>
    </chartFormat>
    <chartFormat chart="10" format="4" series="1">
      <pivotArea type="data" outline="0" fieldPosition="0">
        <references count="2">
          <reference field="4294967294" count="1" selected="0">
            <x v="0"/>
          </reference>
          <reference field="3" count="1" selected="0">
            <x v="4"/>
          </reference>
        </references>
      </pivotArea>
    </chartFormat>
    <chartFormat chart="10" format="5" series="1">
      <pivotArea type="data" outline="0" fieldPosition="0">
        <references count="2">
          <reference field="4294967294" count="1" selected="0">
            <x v="0"/>
          </reference>
          <reference field="3" count="1" selected="0">
            <x v="5"/>
          </reference>
        </references>
      </pivotArea>
    </chartFormat>
    <chartFormat chart="10" format="6" series="1">
      <pivotArea type="data" outline="0" fieldPosition="0">
        <references count="2">
          <reference field="4294967294" count="1" selected="0">
            <x v="0"/>
          </reference>
          <reference field="3" count="1" selected="0">
            <x v="6"/>
          </reference>
        </references>
      </pivotArea>
    </chartFormat>
    <chartFormat chart="10" format="7" series="1">
      <pivotArea type="data" outline="0" fieldPosition="0">
        <references count="2">
          <reference field="4294967294" count="1" selected="0">
            <x v="0"/>
          </reference>
          <reference field="3" count="1" selected="0">
            <x v="7"/>
          </reference>
        </references>
      </pivotArea>
    </chartFormat>
    <chartFormat chart="10" format="8" series="1">
      <pivotArea type="data" outline="0" fieldPosition="0">
        <references count="2">
          <reference field="4294967294" count="1" selected="0">
            <x v="0"/>
          </reference>
          <reference field="3" count="1" selected="0">
            <x v="8"/>
          </reference>
        </references>
      </pivotArea>
    </chartFormat>
    <chartFormat chart="10" format="9" series="1">
      <pivotArea type="data" outline="0" fieldPosition="0">
        <references count="2">
          <reference field="4294967294" count="1" selected="0">
            <x v="0"/>
          </reference>
          <reference field="3" count="1" selected="0">
            <x v="9"/>
          </reference>
        </references>
      </pivotArea>
    </chartFormat>
    <chartFormat chart="10" format="10" series="1">
      <pivotArea type="data" outline="0" fieldPosition="0">
        <references count="2">
          <reference field="4294967294" count="1" selected="0">
            <x v="0"/>
          </reference>
          <reference field="3" count="1" selected="0">
            <x v="10"/>
          </reference>
        </references>
      </pivotArea>
    </chartFormat>
    <chartFormat chart="12" format="22" series="1">
      <pivotArea type="data" outline="0" fieldPosition="0">
        <references count="2">
          <reference field="4294967294" count="1" selected="0">
            <x v="0"/>
          </reference>
          <reference field="3" count="1" selected="0">
            <x v="0"/>
          </reference>
        </references>
      </pivotArea>
    </chartFormat>
    <chartFormat chart="12" format="23" series="1">
      <pivotArea type="data" outline="0" fieldPosition="0">
        <references count="2">
          <reference field="4294967294" count="1" selected="0">
            <x v="0"/>
          </reference>
          <reference field="3" count="1" selected="0">
            <x v="1"/>
          </reference>
        </references>
      </pivotArea>
    </chartFormat>
    <chartFormat chart="12" format="24" series="1">
      <pivotArea type="data" outline="0" fieldPosition="0">
        <references count="2">
          <reference field="4294967294" count="1" selected="0">
            <x v="0"/>
          </reference>
          <reference field="3" count="1" selected="0">
            <x v="2"/>
          </reference>
        </references>
      </pivotArea>
    </chartFormat>
    <chartFormat chart="12" format="25" series="1">
      <pivotArea type="data" outline="0" fieldPosition="0">
        <references count="2">
          <reference field="4294967294" count="1" selected="0">
            <x v="0"/>
          </reference>
          <reference field="3" count="1" selected="0">
            <x v="3"/>
          </reference>
        </references>
      </pivotArea>
    </chartFormat>
    <chartFormat chart="12" format="26" series="1">
      <pivotArea type="data" outline="0" fieldPosition="0">
        <references count="2">
          <reference field="4294967294" count="1" selected="0">
            <x v="0"/>
          </reference>
          <reference field="3" count="1" selected="0">
            <x v="4"/>
          </reference>
        </references>
      </pivotArea>
    </chartFormat>
    <chartFormat chart="12" format="27" series="1">
      <pivotArea type="data" outline="0" fieldPosition="0">
        <references count="2">
          <reference field="4294967294" count="1" selected="0">
            <x v="0"/>
          </reference>
          <reference field="3" count="1" selected="0">
            <x v="5"/>
          </reference>
        </references>
      </pivotArea>
    </chartFormat>
    <chartFormat chart="12" format="28" series="1">
      <pivotArea type="data" outline="0" fieldPosition="0">
        <references count="2">
          <reference field="4294967294" count="1" selected="0">
            <x v="0"/>
          </reference>
          <reference field="3" count="1" selected="0">
            <x v="6"/>
          </reference>
        </references>
      </pivotArea>
    </chartFormat>
    <chartFormat chart="12" format="29" series="1">
      <pivotArea type="data" outline="0" fieldPosition="0">
        <references count="2">
          <reference field="4294967294" count="1" selected="0">
            <x v="0"/>
          </reference>
          <reference field="3" count="1" selected="0">
            <x v="7"/>
          </reference>
        </references>
      </pivotArea>
    </chartFormat>
    <chartFormat chart="12" format="30" series="1">
      <pivotArea type="data" outline="0" fieldPosition="0">
        <references count="2">
          <reference field="4294967294" count="1" selected="0">
            <x v="0"/>
          </reference>
          <reference field="3" count="1" selected="0">
            <x v="8"/>
          </reference>
        </references>
      </pivotArea>
    </chartFormat>
    <chartFormat chart="12" format="31" series="1">
      <pivotArea type="data" outline="0" fieldPosition="0">
        <references count="2">
          <reference field="4294967294" count="1" selected="0">
            <x v="0"/>
          </reference>
          <reference field="3" count="1" selected="0">
            <x v="9"/>
          </reference>
        </references>
      </pivotArea>
    </chartFormat>
    <chartFormat chart="12" format="32" series="1">
      <pivotArea type="data" outline="0" fieldPosition="0">
        <references count="2">
          <reference field="4294967294" count="1" selected="0">
            <x v="0"/>
          </reference>
          <reference field="3"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81FAC75E-29F1-D643-B952-B5A1431C4F6B}" sourceName="Age ">
  <pivotTables>
    <pivotTable tabId="2" name="PivotTable7"/>
  </pivotTables>
  <data>
    <tabular pivotCacheId="651132428">
      <items count="11">
        <i x="6" s="1"/>
        <i x="8" s="1"/>
        <i x="0" s="1"/>
        <i x="3" s="1"/>
        <i x="5" s="1"/>
        <i x="7" s="1"/>
        <i x="9" s="1"/>
        <i x="1" s="1"/>
        <i x="4" s="1"/>
        <i x="2" s="1"/>
        <i x="1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nk" xr10:uid="{E0394C22-D9F4-BA48-BC95-90E4BEB734D7}" sourceName="Rank ">
  <pivotTables>
    <pivotTable tabId="2" name="PivotTable11"/>
  </pivotTables>
  <data>
    <tabular pivotCacheId="136695036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 xr10:uid="{B2C3135C-5B75-4941-852C-552AFBFD5374}" cache="Slicer_Age" caption="Age " rowHeight="251883"/>
  <slicer name="Rank " xr10:uid="{DAF6E3FA-128E-2B40-A6F1-8F0CB957331A}" cache="Slicer_Rank" caption="Rank "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591405-A9D0-844E-BC39-975A296610CB}" name="Table1" displayName="Table1" ref="A1:T148" totalsRowShown="0" headerRowDxfId="0">
  <autoFilter ref="A1:T148" xr:uid="{A0591405-A9D0-844E-BC39-975A296610CB}"/>
  <tableColumns count="20">
    <tableColumn id="1" xr3:uid="{038CE09C-5315-474C-AB4B-B25807F62BEF}" name="Name "/>
    <tableColumn id="2" xr3:uid="{4BF96D4C-7159-0F4E-B4DE-ABE70F01C048}" name="Column1"/>
    <tableColumn id="3" xr3:uid="{E8E0CF66-BC32-E74A-B37F-602C3AEA4662}" name="Column2"/>
    <tableColumn id="4" xr3:uid="{D386E6BD-EC20-974F-9108-76DC2C6674F8}" name="Rank "/>
    <tableColumn id="5" xr3:uid="{82FF2E28-525C-0745-939A-56B80C51C7EB}" name="AV">
      <calculatedColumnFormula>IF(D2="RB1","5",IF(D2="RB2","3",IF(D2="RB3","1",IF(D2="WR1","5",IF(D2="WR2","4",IF(D2="WR3","3"))))))</calculatedColumnFormula>
    </tableColumn>
    <tableColumn id="6" xr3:uid="{00291C44-EAEC-0F43-B01D-FC873C8A3FC2}" name="Rank 3"/>
    <tableColumn id="7" xr3:uid="{E72EA03B-25BC-F540-99CF-5814983DD6FD}" name="AV4">
      <calculatedColumnFormula>IF(F2="RB1","5",IF(F2="RB2","3",IF(F2="RB3","1",IF(F2="WR1","5",IF(F2="WR2","4",IF(F2="WR3","3"))))))</calculatedColumnFormula>
    </tableColumn>
    <tableColumn id="8" xr3:uid="{3DD01D91-B1B0-DA43-A8BB-A8D7D9599742}" name="Column5"/>
    <tableColumn id="9" xr3:uid="{3B211A86-BCC8-A74F-8A15-8E39B5A41EF9}" name="Column6"/>
    <tableColumn id="10" xr3:uid="{B6D03288-D7F7-5C43-A444-8EA1E2B21C22}" name="Column7"/>
    <tableColumn id="11" xr3:uid="{774C4FBA-480D-6E49-B94E-10470D6D6BAB}" name="Column8"/>
    <tableColumn id="12" xr3:uid="{8543DAD1-E7B0-E147-A656-F366817AB899}" name="Age "/>
    <tableColumn id="13" xr3:uid="{B0D35532-58CC-E447-AD6E-4D703114A021}" name="AGEV"/>
    <tableColumn id="14" xr3:uid="{E48C0A9A-65C4-D846-8071-44963A334541}" name="Column9"/>
    <tableColumn id="15" xr3:uid="{3EC6EA6D-9445-3940-A996-98193076E784}" name="Column10"/>
    <tableColumn id="16" xr3:uid="{811BDAE8-6A3B-244A-9D78-7D8C64C299A4}" name="Column11"/>
    <tableColumn id="17" xr3:uid="{205A2004-066A-FE44-B244-1EC1E2D5DF04}" name="Average "/>
    <tableColumn id="18" xr3:uid="{1A6F7C60-75E1-AC42-A901-3E7F265E43DE}" name="AVGV"/>
    <tableColumn id="19" xr3:uid="{D8CD96A5-4F1D-7541-B472-ADB15678BC7D}" name="Column12"/>
    <tableColumn id="20" xr3:uid="{B3079C87-E474-9C46-A302-A9811C3738E6}" name="Total">
      <calculatedColumnFormula>(G2 * M2 * R2) + Q2</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F4601-CB3C-5648-A0F3-7FA5CAC0462D}">
  <dimension ref="A1:T176"/>
  <sheetViews>
    <sheetView topLeftCell="C1" workbookViewId="0">
      <selection activeCell="L1" sqref="L1:L1048576"/>
    </sheetView>
  </sheetViews>
  <sheetFormatPr baseColWidth="10" defaultRowHeight="16" x14ac:dyDescent="0.2"/>
  <cols>
    <col min="2" max="2" width="19.1640625" customWidth="1"/>
    <col min="3" max="3" width="11.1640625" customWidth="1"/>
    <col min="6" max="6" width="11.1640625" customWidth="1"/>
    <col min="11" max="11" width="13.5" customWidth="1"/>
    <col min="15" max="15" width="11.6640625" customWidth="1"/>
    <col min="16" max="16" width="14.83203125" customWidth="1"/>
    <col min="17" max="17" width="13.5" customWidth="1"/>
    <col min="19" max="19" width="11.6640625" customWidth="1"/>
  </cols>
  <sheetData>
    <row r="1" spans="1:20" ht="24" customHeight="1" x14ac:dyDescent="0.25">
      <c r="A1" s="2" t="s">
        <v>0</v>
      </c>
      <c r="B1" t="s">
        <v>162</v>
      </c>
      <c r="C1" t="s">
        <v>163</v>
      </c>
      <c r="D1" s="2" t="s">
        <v>3</v>
      </c>
      <c r="E1" s="2" t="s">
        <v>7</v>
      </c>
      <c r="F1" s="2" t="s">
        <v>164</v>
      </c>
      <c r="G1" s="2" t="s">
        <v>165</v>
      </c>
      <c r="H1" t="s">
        <v>166</v>
      </c>
      <c r="I1" t="s">
        <v>167</v>
      </c>
      <c r="J1" t="s">
        <v>168</v>
      </c>
      <c r="K1" s="2" t="s">
        <v>169</v>
      </c>
      <c r="L1" s="2" t="s">
        <v>1</v>
      </c>
      <c r="M1" s="2" t="s">
        <v>8</v>
      </c>
      <c r="N1" t="s">
        <v>170</v>
      </c>
      <c r="O1" t="s">
        <v>171</v>
      </c>
      <c r="P1" s="2" t="s">
        <v>172</v>
      </c>
      <c r="Q1" s="2" t="s">
        <v>2</v>
      </c>
      <c r="R1" s="2" t="s">
        <v>9</v>
      </c>
      <c r="S1" t="s">
        <v>173</v>
      </c>
      <c r="T1" s="2" t="s">
        <v>160</v>
      </c>
    </row>
    <row r="2" spans="1:20" x14ac:dyDescent="0.2">
      <c r="A2" t="s">
        <v>127</v>
      </c>
      <c r="D2" t="s">
        <v>5</v>
      </c>
      <c r="E2" t="str">
        <f>IF(D2="RB1","5",IF(D2="RB2","3",IF(D2="RB3","1",IF(D2="WR1","5",IF(D2="WR2","4",IF(D2="WR3","3"))))))</f>
        <v>3</v>
      </c>
      <c r="F2" t="s">
        <v>5</v>
      </c>
      <c r="G2" t="str">
        <f>IF(F2="RB1","5",IF(F2="RB2","3",IF(F2="RB3","1",IF(F2="WR1","5",IF(F2="WR2","4",IF(F2="WR3","3"))))))</f>
        <v>3</v>
      </c>
      <c r="L2">
        <v>24</v>
      </c>
      <c r="M2" t="str">
        <f>IF(OR(F2="RB1", F2="RB2",F2="RB3"), IF(L2&lt;24, "5",IF(L2&lt;26, "4",IF(L2&gt;=27, "3"))))</f>
        <v>4</v>
      </c>
      <c r="Q2">
        <v>2.6</v>
      </c>
      <c r="R2" t="str">
        <f>IF(Q2&gt;20, "5", IF(Q2&gt;=11, "4", IF(Q2&lt;11, "3")))</f>
        <v>3</v>
      </c>
      <c r="T2">
        <f t="shared" ref="T2:T65" si="0">(G2 * M2 * R2) + Q2</f>
        <v>38.6</v>
      </c>
    </row>
    <row r="3" spans="1:20" x14ac:dyDescent="0.2">
      <c r="A3" t="s">
        <v>79</v>
      </c>
      <c r="D3" t="s">
        <v>10</v>
      </c>
      <c r="E3" t="str">
        <f t="shared" ref="E3:G33" si="1">IF(D3="RB1","5",IF(D3="RB2","3",IF(D3="RB3","1",IF(D3="WR1","5",IF(D3="WR2","4",IF(D3="WR3","3"))))))</f>
        <v>5</v>
      </c>
      <c r="F3" t="s">
        <v>10</v>
      </c>
      <c r="G3" t="str">
        <f t="shared" si="1"/>
        <v>5</v>
      </c>
      <c r="L3">
        <f>23+(N3+1)</f>
        <v>24</v>
      </c>
      <c r="M3">
        <v>5</v>
      </c>
      <c r="Q3">
        <v>22.6</v>
      </c>
      <c r="R3" t="str">
        <f t="shared" ref="R3:R66" si="2">IF(Q3&gt;20, "5", IF(Q3&gt;=11, "4", IF(Q3&lt;11, "3")))</f>
        <v>5</v>
      </c>
      <c r="T3">
        <f>(G3 * M3 * R3) + Q3</f>
        <v>147.6</v>
      </c>
    </row>
    <row r="4" spans="1:20" ht="21" customHeight="1" x14ac:dyDescent="0.2">
      <c r="A4" t="s">
        <v>59</v>
      </c>
      <c r="D4" t="s">
        <v>10</v>
      </c>
      <c r="E4" t="str">
        <f t="shared" si="1"/>
        <v>5</v>
      </c>
      <c r="F4" t="s">
        <v>10</v>
      </c>
      <c r="G4" t="str">
        <f t="shared" si="1"/>
        <v>5</v>
      </c>
      <c r="L4">
        <f>28+(N4+1)</f>
        <v>29</v>
      </c>
      <c r="M4">
        <v>5</v>
      </c>
      <c r="Q4">
        <v>21.1</v>
      </c>
      <c r="R4" t="str">
        <f t="shared" si="2"/>
        <v>5</v>
      </c>
      <c r="T4">
        <f>(G4 * M4 * R4) + Q4</f>
        <v>146.1</v>
      </c>
    </row>
    <row r="5" spans="1:20" x14ac:dyDescent="0.2">
      <c r="A5" t="s">
        <v>124</v>
      </c>
      <c r="D5" t="s">
        <v>10</v>
      </c>
      <c r="E5" t="str">
        <f t="shared" si="1"/>
        <v>5</v>
      </c>
      <c r="F5" t="s">
        <v>10</v>
      </c>
      <c r="G5" t="str">
        <f t="shared" si="1"/>
        <v>5</v>
      </c>
      <c r="L5">
        <f>30+(N5+1)</f>
        <v>31</v>
      </c>
      <c r="M5">
        <v>4</v>
      </c>
      <c r="Q5">
        <v>20.2</v>
      </c>
      <c r="R5" t="str">
        <f t="shared" si="2"/>
        <v>5</v>
      </c>
      <c r="T5">
        <f>(G5 * M5 * R5) + Q5</f>
        <v>120.2</v>
      </c>
    </row>
    <row r="6" spans="1:20" x14ac:dyDescent="0.2">
      <c r="A6" t="s">
        <v>123</v>
      </c>
      <c r="D6" t="s">
        <v>4</v>
      </c>
      <c r="E6" t="str">
        <f t="shared" si="1"/>
        <v>5</v>
      </c>
      <c r="F6" t="s">
        <v>4</v>
      </c>
      <c r="G6" t="str">
        <f t="shared" si="1"/>
        <v>5</v>
      </c>
      <c r="L6">
        <f>24+(N6+1)</f>
        <v>25</v>
      </c>
      <c r="M6" t="str">
        <f t="shared" ref="M6:M66" si="3">IF(OR(F6="RB1", F6="RB2",F6="RB3"), IF(L6&lt;24, "5",IF(L6&lt;26, "4",IF(L6&gt;=27, "3"))))</f>
        <v>4</v>
      </c>
      <c r="Q6">
        <v>20.100000000000001</v>
      </c>
      <c r="R6" t="str">
        <f t="shared" si="2"/>
        <v>5</v>
      </c>
      <c r="T6">
        <f t="shared" si="0"/>
        <v>120.1</v>
      </c>
    </row>
    <row r="7" spans="1:20" x14ac:dyDescent="0.2">
      <c r="A7" t="s">
        <v>126</v>
      </c>
      <c r="D7" t="s">
        <v>4</v>
      </c>
      <c r="E7" t="str">
        <f t="shared" si="1"/>
        <v>5</v>
      </c>
      <c r="F7" t="s">
        <v>4</v>
      </c>
      <c r="G7" t="str">
        <f t="shared" si="1"/>
        <v>5</v>
      </c>
      <c r="L7">
        <f>26+(N7+1)</f>
        <v>27</v>
      </c>
      <c r="M7">
        <v>5</v>
      </c>
      <c r="Q7">
        <v>21.2</v>
      </c>
      <c r="R7" t="str">
        <f t="shared" si="2"/>
        <v>5</v>
      </c>
      <c r="T7">
        <f t="shared" si="0"/>
        <v>146.19999999999999</v>
      </c>
    </row>
    <row r="8" spans="1:20" x14ac:dyDescent="0.2">
      <c r="A8" t="s">
        <v>136</v>
      </c>
      <c r="D8" t="s">
        <v>10</v>
      </c>
      <c r="E8" t="str">
        <f t="shared" si="1"/>
        <v>5</v>
      </c>
      <c r="F8" t="s">
        <v>10</v>
      </c>
      <c r="G8" t="str">
        <f t="shared" si="1"/>
        <v>5</v>
      </c>
      <c r="L8">
        <f>29+(N8+1)</f>
        <v>30</v>
      </c>
      <c r="M8" t="b">
        <f t="shared" si="3"/>
        <v>0</v>
      </c>
      <c r="Q8">
        <v>18.600000000000001</v>
      </c>
      <c r="R8" t="str">
        <f t="shared" si="2"/>
        <v>4</v>
      </c>
      <c r="T8">
        <f t="shared" si="0"/>
        <v>18.600000000000001</v>
      </c>
    </row>
    <row r="9" spans="1:20" x14ac:dyDescent="0.2">
      <c r="A9" t="s">
        <v>142</v>
      </c>
      <c r="D9" t="s">
        <v>10</v>
      </c>
      <c r="E9" t="str">
        <f t="shared" si="1"/>
        <v>5</v>
      </c>
      <c r="F9" t="s">
        <v>10</v>
      </c>
      <c r="G9" t="str">
        <f t="shared" si="1"/>
        <v>5</v>
      </c>
      <c r="L9">
        <f>22+(N9+1)</f>
        <v>23</v>
      </c>
      <c r="M9">
        <v>3</v>
      </c>
      <c r="Q9">
        <v>18.3</v>
      </c>
      <c r="R9" t="str">
        <f t="shared" si="2"/>
        <v>4</v>
      </c>
      <c r="T9">
        <f t="shared" si="0"/>
        <v>78.3</v>
      </c>
    </row>
    <row r="10" spans="1:20" x14ac:dyDescent="0.2">
      <c r="A10" t="s">
        <v>110</v>
      </c>
      <c r="D10" t="s">
        <v>10</v>
      </c>
      <c r="E10" t="str">
        <f t="shared" si="1"/>
        <v>5</v>
      </c>
      <c r="F10" t="s">
        <v>10</v>
      </c>
      <c r="G10" t="str">
        <f t="shared" si="1"/>
        <v>5</v>
      </c>
      <c r="L10">
        <f>25+(N10+1)</f>
        <v>26</v>
      </c>
      <c r="M10">
        <v>5</v>
      </c>
      <c r="Q10">
        <v>17.899999999999999</v>
      </c>
      <c r="R10" t="str">
        <f t="shared" si="2"/>
        <v>4</v>
      </c>
      <c r="T10">
        <f t="shared" si="0"/>
        <v>117.9</v>
      </c>
    </row>
    <row r="11" spans="1:20" x14ac:dyDescent="0.2">
      <c r="A11" t="s">
        <v>130</v>
      </c>
      <c r="D11" t="s">
        <v>10</v>
      </c>
      <c r="E11" t="str">
        <f t="shared" si="1"/>
        <v>5</v>
      </c>
      <c r="F11" t="s">
        <v>10</v>
      </c>
      <c r="G11" t="str">
        <f t="shared" si="1"/>
        <v>5</v>
      </c>
      <c r="L11">
        <v>25</v>
      </c>
      <c r="M11">
        <v>5</v>
      </c>
      <c r="Q11">
        <v>17.8</v>
      </c>
      <c r="R11" t="str">
        <f t="shared" si="2"/>
        <v>4</v>
      </c>
      <c r="T11">
        <f t="shared" si="0"/>
        <v>117.8</v>
      </c>
    </row>
    <row r="12" spans="1:20" x14ac:dyDescent="0.2">
      <c r="A12" t="s">
        <v>23</v>
      </c>
      <c r="D12" t="s">
        <v>4</v>
      </c>
      <c r="E12" t="str">
        <f t="shared" si="1"/>
        <v>5</v>
      </c>
      <c r="F12" t="s">
        <v>4</v>
      </c>
      <c r="G12" t="str">
        <f t="shared" si="1"/>
        <v>5</v>
      </c>
      <c r="L12">
        <f>25+(N12+1)</f>
        <v>26</v>
      </c>
      <c r="M12">
        <v>5</v>
      </c>
      <c r="Q12">
        <v>17.3</v>
      </c>
      <c r="R12" t="str">
        <f t="shared" si="2"/>
        <v>4</v>
      </c>
      <c r="T12">
        <f t="shared" si="0"/>
        <v>117.3</v>
      </c>
    </row>
    <row r="13" spans="1:20" x14ac:dyDescent="0.2">
      <c r="A13" t="s">
        <v>64</v>
      </c>
      <c r="D13" t="s">
        <v>10</v>
      </c>
      <c r="E13" t="str">
        <f t="shared" si="1"/>
        <v>5</v>
      </c>
      <c r="F13" t="s">
        <v>10</v>
      </c>
      <c r="G13" t="str">
        <f t="shared" si="1"/>
        <v>5</v>
      </c>
      <c r="L13">
        <f>23+(N13+1)</f>
        <v>24</v>
      </c>
      <c r="M13">
        <v>5</v>
      </c>
      <c r="Q13">
        <v>17.100000000000001</v>
      </c>
      <c r="R13" t="str">
        <f t="shared" si="2"/>
        <v>4</v>
      </c>
      <c r="T13">
        <f t="shared" si="0"/>
        <v>117.1</v>
      </c>
    </row>
    <row r="14" spans="1:20" x14ac:dyDescent="0.2">
      <c r="A14" t="s">
        <v>96</v>
      </c>
      <c r="D14" t="s">
        <v>10</v>
      </c>
      <c r="E14" t="str">
        <f t="shared" si="1"/>
        <v>5</v>
      </c>
      <c r="F14" t="s">
        <v>10</v>
      </c>
      <c r="G14" t="str">
        <f t="shared" si="1"/>
        <v>5</v>
      </c>
      <c r="L14">
        <f>30+(N14+1)</f>
        <v>31</v>
      </c>
      <c r="M14">
        <v>4</v>
      </c>
      <c r="Q14">
        <v>16.899999999999999</v>
      </c>
      <c r="R14" t="str">
        <f t="shared" si="2"/>
        <v>4</v>
      </c>
      <c r="T14">
        <f t="shared" si="0"/>
        <v>96.9</v>
      </c>
    </row>
    <row r="15" spans="1:20" x14ac:dyDescent="0.2">
      <c r="A15" t="s">
        <v>133</v>
      </c>
      <c r="D15" t="s">
        <v>4</v>
      </c>
      <c r="E15" t="str">
        <f t="shared" si="1"/>
        <v>5</v>
      </c>
      <c r="F15" t="s">
        <v>4</v>
      </c>
      <c r="G15" t="str">
        <f t="shared" si="1"/>
        <v>5</v>
      </c>
      <c r="L15">
        <f>25+(N15+1)</f>
        <v>26</v>
      </c>
      <c r="M15">
        <v>5</v>
      </c>
      <c r="Q15">
        <v>16.5</v>
      </c>
      <c r="R15" t="str">
        <f t="shared" si="2"/>
        <v>4</v>
      </c>
      <c r="T15">
        <f t="shared" si="0"/>
        <v>116.5</v>
      </c>
    </row>
    <row r="16" spans="1:20" x14ac:dyDescent="0.2">
      <c r="A16" t="s">
        <v>157</v>
      </c>
      <c r="D16" t="s">
        <v>4</v>
      </c>
      <c r="E16" t="str">
        <f t="shared" si="1"/>
        <v>5</v>
      </c>
      <c r="F16" t="s">
        <v>4</v>
      </c>
      <c r="G16" t="str">
        <f t="shared" si="1"/>
        <v>5</v>
      </c>
      <c r="L16">
        <f>21+(N16+1)</f>
        <v>22</v>
      </c>
      <c r="M16" t="str">
        <f t="shared" si="3"/>
        <v>5</v>
      </c>
      <c r="Q16">
        <v>16.399999999999999</v>
      </c>
      <c r="R16" t="str">
        <f t="shared" si="2"/>
        <v>4</v>
      </c>
      <c r="T16">
        <f t="shared" si="0"/>
        <v>116.4</v>
      </c>
    </row>
    <row r="17" spans="1:20" x14ac:dyDescent="0.2">
      <c r="A17" t="s">
        <v>109</v>
      </c>
      <c r="D17" t="s">
        <v>10</v>
      </c>
      <c r="E17" t="str">
        <f t="shared" si="1"/>
        <v>5</v>
      </c>
      <c r="F17" t="s">
        <v>10</v>
      </c>
      <c r="G17" t="str">
        <f t="shared" si="1"/>
        <v>5</v>
      </c>
      <c r="L17">
        <f>24+(N17+1)</f>
        <v>25</v>
      </c>
      <c r="M17">
        <v>5</v>
      </c>
      <c r="Q17">
        <v>15.1</v>
      </c>
      <c r="R17" t="str">
        <f t="shared" si="2"/>
        <v>4</v>
      </c>
      <c r="T17">
        <f t="shared" si="0"/>
        <v>115.1</v>
      </c>
    </row>
    <row r="18" spans="1:20" x14ac:dyDescent="0.2">
      <c r="A18" t="s">
        <v>43</v>
      </c>
      <c r="D18" t="s">
        <v>4</v>
      </c>
      <c r="E18" t="str">
        <f t="shared" si="1"/>
        <v>5</v>
      </c>
      <c r="F18" t="s">
        <v>4</v>
      </c>
      <c r="G18" t="str">
        <f t="shared" si="1"/>
        <v>5</v>
      </c>
      <c r="L18">
        <f>27+(N18+1)</f>
        <v>28</v>
      </c>
      <c r="M18" t="str">
        <f t="shared" si="3"/>
        <v>3</v>
      </c>
      <c r="Q18">
        <v>22.7</v>
      </c>
      <c r="R18" t="str">
        <f t="shared" si="2"/>
        <v>5</v>
      </c>
      <c r="T18">
        <f t="shared" si="0"/>
        <v>97.7</v>
      </c>
    </row>
    <row r="19" spans="1:20" x14ac:dyDescent="0.2">
      <c r="A19" t="s">
        <v>154</v>
      </c>
      <c r="D19" t="s">
        <v>10</v>
      </c>
      <c r="E19" t="str">
        <f t="shared" si="1"/>
        <v>5</v>
      </c>
      <c r="F19" t="s">
        <v>10</v>
      </c>
      <c r="G19" t="str">
        <f t="shared" si="1"/>
        <v>5</v>
      </c>
      <c r="L19">
        <f>30+(N19+1)</f>
        <v>31</v>
      </c>
      <c r="M19">
        <v>4</v>
      </c>
      <c r="Q19">
        <v>22.4</v>
      </c>
      <c r="R19" t="str">
        <f t="shared" si="2"/>
        <v>5</v>
      </c>
      <c r="T19">
        <f t="shared" si="0"/>
        <v>122.4</v>
      </c>
    </row>
    <row r="20" spans="1:20" x14ac:dyDescent="0.2">
      <c r="A20" t="s">
        <v>140</v>
      </c>
      <c r="D20" t="s">
        <v>4</v>
      </c>
      <c r="E20" t="str">
        <f t="shared" si="1"/>
        <v>5</v>
      </c>
      <c r="F20" t="s">
        <v>4</v>
      </c>
      <c r="G20" t="str">
        <f t="shared" si="1"/>
        <v>5</v>
      </c>
      <c r="L20">
        <f>26+(N20+1)</f>
        <v>27</v>
      </c>
      <c r="M20" t="str">
        <f t="shared" si="3"/>
        <v>3</v>
      </c>
      <c r="Q20">
        <v>15.9</v>
      </c>
      <c r="R20" t="str">
        <f t="shared" si="2"/>
        <v>4</v>
      </c>
      <c r="T20">
        <f t="shared" si="0"/>
        <v>75.900000000000006</v>
      </c>
    </row>
    <row r="21" spans="1:20" x14ac:dyDescent="0.2">
      <c r="A21" t="s">
        <v>143</v>
      </c>
      <c r="D21" t="s">
        <v>11</v>
      </c>
      <c r="E21" t="str">
        <f t="shared" si="1"/>
        <v>4</v>
      </c>
      <c r="F21" t="s">
        <v>11</v>
      </c>
      <c r="G21" t="str">
        <f t="shared" si="1"/>
        <v>4</v>
      </c>
      <c r="L21">
        <f>23+(N21+1)</f>
        <v>24</v>
      </c>
      <c r="M21">
        <v>5</v>
      </c>
      <c r="Q21">
        <v>15.8</v>
      </c>
      <c r="R21" t="str">
        <f t="shared" si="2"/>
        <v>4</v>
      </c>
      <c r="T21">
        <f t="shared" si="0"/>
        <v>95.8</v>
      </c>
    </row>
    <row r="22" spans="1:20" x14ac:dyDescent="0.2">
      <c r="A22" t="s">
        <v>60</v>
      </c>
      <c r="D22" t="s">
        <v>11</v>
      </c>
      <c r="E22" t="str">
        <f t="shared" si="1"/>
        <v>4</v>
      </c>
      <c r="F22" t="s">
        <v>11</v>
      </c>
      <c r="G22" t="str">
        <f t="shared" si="1"/>
        <v>4</v>
      </c>
      <c r="L22">
        <f>24+(N22+1)</f>
        <v>25</v>
      </c>
      <c r="M22">
        <v>5</v>
      </c>
      <c r="Q22">
        <v>15.6</v>
      </c>
      <c r="R22" t="str">
        <f t="shared" si="2"/>
        <v>4</v>
      </c>
      <c r="T22">
        <f t="shared" si="0"/>
        <v>95.6</v>
      </c>
    </row>
    <row r="23" spans="1:20" x14ac:dyDescent="0.2">
      <c r="A23" t="s">
        <v>72</v>
      </c>
      <c r="D23" t="s">
        <v>4</v>
      </c>
      <c r="E23" t="str">
        <f t="shared" si="1"/>
        <v>5</v>
      </c>
      <c r="F23" t="s">
        <v>4</v>
      </c>
      <c r="G23" t="str">
        <f t="shared" si="1"/>
        <v>5</v>
      </c>
      <c r="L23">
        <f>28+(N23+1)</f>
        <v>29</v>
      </c>
      <c r="M23" t="str">
        <f t="shared" si="3"/>
        <v>3</v>
      </c>
      <c r="Q23">
        <v>15.1</v>
      </c>
      <c r="R23" t="str">
        <f t="shared" si="2"/>
        <v>4</v>
      </c>
      <c r="T23">
        <f t="shared" si="0"/>
        <v>75.099999999999994</v>
      </c>
    </row>
    <row r="24" spans="1:20" x14ac:dyDescent="0.2">
      <c r="A24" t="s">
        <v>38</v>
      </c>
      <c r="D24" t="s">
        <v>10</v>
      </c>
      <c r="E24" t="str">
        <f t="shared" si="1"/>
        <v>5</v>
      </c>
      <c r="F24" t="s">
        <v>10</v>
      </c>
      <c r="G24" t="str">
        <f t="shared" si="1"/>
        <v>5</v>
      </c>
      <c r="L24">
        <f>29+(N24+1)</f>
        <v>30</v>
      </c>
      <c r="M24">
        <v>5</v>
      </c>
      <c r="Q24">
        <v>15</v>
      </c>
      <c r="R24" t="str">
        <f t="shared" si="2"/>
        <v>4</v>
      </c>
      <c r="T24">
        <f t="shared" si="0"/>
        <v>115</v>
      </c>
    </row>
    <row r="25" spans="1:20" x14ac:dyDescent="0.2">
      <c r="A25" t="s">
        <v>105</v>
      </c>
      <c r="D25" t="s">
        <v>10</v>
      </c>
      <c r="E25" t="str">
        <f t="shared" si="1"/>
        <v>5</v>
      </c>
      <c r="F25" t="s">
        <v>10</v>
      </c>
      <c r="G25" t="str">
        <f t="shared" si="1"/>
        <v>5</v>
      </c>
      <c r="L25">
        <f>28+(N25+1)</f>
        <v>29</v>
      </c>
      <c r="M25">
        <v>5</v>
      </c>
      <c r="Q25">
        <v>15</v>
      </c>
      <c r="R25" t="str">
        <f t="shared" si="2"/>
        <v>4</v>
      </c>
      <c r="T25">
        <f t="shared" si="0"/>
        <v>115</v>
      </c>
    </row>
    <row r="26" spans="1:20" x14ac:dyDescent="0.2">
      <c r="A26" t="s">
        <v>52</v>
      </c>
      <c r="D26" t="s">
        <v>4</v>
      </c>
      <c r="E26" t="str">
        <f t="shared" si="1"/>
        <v>5</v>
      </c>
      <c r="F26" t="s">
        <v>4</v>
      </c>
      <c r="G26" t="str">
        <f t="shared" si="1"/>
        <v>5</v>
      </c>
      <c r="L26">
        <f>24+(N26+1)</f>
        <v>25</v>
      </c>
      <c r="M26" t="str">
        <f t="shared" si="3"/>
        <v>4</v>
      </c>
      <c r="Q26">
        <v>14.7</v>
      </c>
      <c r="R26" t="str">
        <f t="shared" si="2"/>
        <v>4</v>
      </c>
      <c r="T26">
        <f t="shared" si="0"/>
        <v>94.7</v>
      </c>
    </row>
    <row r="27" spans="1:20" x14ac:dyDescent="0.2">
      <c r="A27" t="s">
        <v>117</v>
      </c>
      <c r="D27" t="s">
        <v>10</v>
      </c>
      <c r="E27" t="str">
        <f t="shared" si="1"/>
        <v>5</v>
      </c>
      <c r="F27" t="s">
        <v>10</v>
      </c>
      <c r="G27" t="str">
        <f t="shared" si="1"/>
        <v>5</v>
      </c>
      <c r="L27">
        <f>26+(N27+1)</f>
        <v>27</v>
      </c>
      <c r="M27">
        <v>5</v>
      </c>
      <c r="Q27">
        <v>13.8</v>
      </c>
      <c r="R27" t="str">
        <f t="shared" si="2"/>
        <v>4</v>
      </c>
      <c r="T27">
        <f t="shared" si="0"/>
        <v>113.8</v>
      </c>
    </row>
    <row r="28" spans="1:20" x14ac:dyDescent="0.2">
      <c r="A28" t="s">
        <v>84</v>
      </c>
      <c r="D28" t="s">
        <v>10</v>
      </c>
      <c r="E28" t="str">
        <f t="shared" si="1"/>
        <v>5</v>
      </c>
      <c r="F28" t="s">
        <v>10</v>
      </c>
      <c r="G28" t="str">
        <f t="shared" si="1"/>
        <v>5</v>
      </c>
      <c r="L28">
        <f>25+(N28+1)</f>
        <v>26</v>
      </c>
      <c r="M28">
        <v>5</v>
      </c>
      <c r="Q28">
        <v>13.7</v>
      </c>
      <c r="R28" t="str">
        <f t="shared" si="2"/>
        <v>4</v>
      </c>
      <c r="T28">
        <f t="shared" si="0"/>
        <v>113.7</v>
      </c>
    </row>
    <row r="29" spans="1:20" x14ac:dyDescent="0.2">
      <c r="A29" t="s">
        <v>31</v>
      </c>
      <c r="D29" t="s">
        <v>10</v>
      </c>
      <c r="E29" t="str">
        <f t="shared" si="1"/>
        <v>5</v>
      </c>
      <c r="F29" t="s">
        <v>10</v>
      </c>
      <c r="G29" t="str">
        <f t="shared" si="1"/>
        <v>5</v>
      </c>
      <c r="L29">
        <f>25+(N29+1)</f>
        <v>26</v>
      </c>
      <c r="M29">
        <v>5</v>
      </c>
      <c r="Q29">
        <v>13.6</v>
      </c>
      <c r="R29" t="str">
        <f t="shared" si="2"/>
        <v>4</v>
      </c>
      <c r="T29">
        <f t="shared" si="0"/>
        <v>113.6</v>
      </c>
    </row>
    <row r="30" spans="1:20" x14ac:dyDescent="0.2">
      <c r="A30" t="s">
        <v>129</v>
      </c>
      <c r="D30" t="s">
        <v>10</v>
      </c>
      <c r="E30" t="str">
        <f t="shared" si="1"/>
        <v>5</v>
      </c>
      <c r="F30" t="s">
        <v>10</v>
      </c>
      <c r="G30" t="str">
        <f t="shared" si="1"/>
        <v>5</v>
      </c>
      <c r="L30">
        <f>24+(N30+1)</f>
        <v>25</v>
      </c>
      <c r="M30">
        <v>5</v>
      </c>
      <c r="Q30">
        <v>13.6</v>
      </c>
      <c r="R30" t="str">
        <f t="shared" si="2"/>
        <v>4</v>
      </c>
      <c r="T30">
        <f t="shared" si="0"/>
        <v>113.6</v>
      </c>
    </row>
    <row r="31" spans="1:20" x14ac:dyDescent="0.2">
      <c r="A31" t="s">
        <v>82</v>
      </c>
      <c r="D31" t="s">
        <v>4</v>
      </c>
      <c r="E31" t="str">
        <f t="shared" si="1"/>
        <v>5</v>
      </c>
      <c r="F31" t="s">
        <v>4</v>
      </c>
      <c r="G31" t="str">
        <f t="shared" si="1"/>
        <v>5</v>
      </c>
      <c r="L31">
        <f>22+(N31+1)</f>
        <v>23</v>
      </c>
      <c r="M31" t="str">
        <f t="shared" si="3"/>
        <v>5</v>
      </c>
      <c r="Q31">
        <v>13.5</v>
      </c>
      <c r="R31" t="str">
        <f t="shared" si="2"/>
        <v>4</v>
      </c>
      <c r="T31">
        <f t="shared" si="0"/>
        <v>113.5</v>
      </c>
    </row>
    <row r="32" spans="1:20" x14ac:dyDescent="0.2">
      <c r="A32" t="s">
        <v>151</v>
      </c>
      <c r="D32" t="s">
        <v>4</v>
      </c>
      <c r="E32" t="str">
        <f t="shared" si="1"/>
        <v>5</v>
      </c>
      <c r="F32" t="s">
        <v>4</v>
      </c>
      <c r="G32" t="str">
        <f t="shared" si="1"/>
        <v>5</v>
      </c>
      <c r="L32">
        <f>23+(N32+1)</f>
        <v>24</v>
      </c>
      <c r="M32" t="str">
        <f t="shared" si="3"/>
        <v>4</v>
      </c>
      <c r="Q32">
        <v>13.3</v>
      </c>
      <c r="R32" t="str">
        <f t="shared" si="2"/>
        <v>4</v>
      </c>
      <c r="T32">
        <f t="shared" si="0"/>
        <v>93.3</v>
      </c>
    </row>
    <row r="33" spans="1:20" x14ac:dyDescent="0.2">
      <c r="A33" t="s">
        <v>101</v>
      </c>
      <c r="D33" t="s">
        <v>10</v>
      </c>
      <c r="E33" t="str">
        <f t="shared" si="1"/>
        <v>5</v>
      </c>
      <c r="F33" t="s">
        <v>10</v>
      </c>
      <c r="G33" t="str">
        <f t="shared" si="1"/>
        <v>5</v>
      </c>
      <c r="L33">
        <f>27+(N33+1)</f>
        <v>28</v>
      </c>
      <c r="M33">
        <v>5</v>
      </c>
      <c r="Q33">
        <v>13.3</v>
      </c>
      <c r="R33" t="str">
        <f t="shared" si="2"/>
        <v>4</v>
      </c>
      <c r="T33">
        <f t="shared" si="0"/>
        <v>113.3</v>
      </c>
    </row>
    <row r="34" spans="1:20" x14ac:dyDescent="0.2">
      <c r="A34" t="s">
        <v>107</v>
      </c>
      <c r="D34" t="s">
        <v>4</v>
      </c>
      <c r="E34" t="str">
        <f t="shared" ref="E34:G65" si="4">IF(D34="RB1","5",IF(D34="RB2","3",IF(D34="RB3","1",IF(D34="WR1","5",IF(D34="WR2","4",IF(D34="WR3","3"))))))</f>
        <v>5</v>
      </c>
      <c r="F34" t="s">
        <v>4</v>
      </c>
      <c r="G34" t="str">
        <f t="shared" si="4"/>
        <v>5</v>
      </c>
      <c r="L34">
        <f>25+(N34+1)</f>
        <v>26</v>
      </c>
      <c r="M34">
        <v>5</v>
      </c>
      <c r="Q34">
        <v>13.3</v>
      </c>
      <c r="R34" t="str">
        <f t="shared" si="2"/>
        <v>4</v>
      </c>
      <c r="T34">
        <f t="shared" si="0"/>
        <v>113.3</v>
      </c>
    </row>
    <row r="35" spans="1:20" x14ac:dyDescent="0.2">
      <c r="A35" t="s">
        <v>119</v>
      </c>
      <c r="D35" t="s">
        <v>4</v>
      </c>
      <c r="E35" t="str">
        <f t="shared" si="4"/>
        <v>5</v>
      </c>
      <c r="F35" t="s">
        <v>4</v>
      </c>
      <c r="G35" t="str">
        <f t="shared" si="4"/>
        <v>5</v>
      </c>
      <c r="L35">
        <f>24+(N35+1)</f>
        <v>25</v>
      </c>
      <c r="M35" t="str">
        <f t="shared" si="3"/>
        <v>4</v>
      </c>
      <c r="Q35">
        <v>13.1</v>
      </c>
      <c r="R35" t="str">
        <f t="shared" si="2"/>
        <v>4</v>
      </c>
      <c r="T35">
        <f t="shared" si="0"/>
        <v>93.1</v>
      </c>
    </row>
    <row r="36" spans="1:20" x14ac:dyDescent="0.2">
      <c r="A36" t="s">
        <v>21</v>
      </c>
      <c r="D36" t="s">
        <v>10</v>
      </c>
      <c r="E36" t="str">
        <f t="shared" si="4"/>
        <v>5</v>
      </c>
      <c r="F36" t="s">
        <v>10</v>
      </c>
      <c r="G36" t="str">
        <f t="shared" si="4"/>
        <v>5</v>
      </c>
      <c r="L36">
        <f>23+(N36+1)</f>
        <v>24</v>
      </c>
      <c r="M36">
        <v>5</v>
      </c>
      <c r="Q36">
        <v>12.9</v>
      </c>
      <c r="R36" t="str">
        <f t="shared" si="2"/>
        <v>4</v>
      </c>
      <c r="T36">
        <f t="shared" si="0"/>
        <v>112.9</v>
      </c>
    </row>
    <row r="37" spans="1:20" x14ac:dyDescent="0.2">
      <c r="A37" t="s">
        <v>54</v>
      </c>
      <c r="D37" t="s">
        <v>10</v>
      </c>
      <c r="E37" t="str">
        <f t="shared" si="4"/>
        <v>5</v>
      </c>
      <c r="F37" t="s">
        <v>10</v>
      </c>
      <c r="G37" t="str">
        <f t="shared" si="4"/>
        <v>5</v>
      </c>
      <c r="L37">
        <f>26+(N37+1)</f>
        <v>27</v>
      </c>
      <c r="M37">
        <v>5</v>
      </c>
      <c r="Q37">
        <v>12.9</v>
      </c>
      <c r="R37" t="str">
        <f t="shared" si="2"/>
        <v>4</v>
      </c>
      <c r="T37">
        <f t="shared" si="0"/>
        <v>112.9</v>
      </c>
    </row>
    <row r="38" spans="1:20" x14ac:dyDescent="0.2">
      <c r="A38" t="s">
        <v>114</v>
      </c>
      <c r="D38" t="s">
        <v>4</v>
      </c>
      <c r="E38" t="str">
        <f t="shared" si="4"/>
        <v>5</v>
      </c>
      <c r="F38" t="s">
        <v>4</v>
      </c>
      <c r="G38" t="str">
        <f t="shared" si="4"/>
        <v>5</v>
      </c>
      <c r="L38">
        <f>23+(N38+1)</f>
        <v>24</v>
      </c>
      <c r="M38" t="str">
        <f t="shared" si="3"/>
        <v>4</v>
      </c>
      <c r="Q38">
        <v>12.5</v>
      </c>
      <c r="R38" t="str">
        <f t="shared" si="2"/>
        <v>4</v>
      </c>
      <c r="T38">
        <f t="shared" si="0"/>
        <v>92.5</v>
      </c>
    </row>
    <row r="39" spans="1:20" x14ac:dyDescent="0.2">
      <c r="A39" t="s">
        <v>90</v>
      </c>
      <c r="D39" t="s">
        <v>10</v>
      </c>
      <c r="E39" t="str">
        <f t="shared" si="4"/>
        <v>5</v>
      </c>
      <c r="F39" t="s">
        <v>10</v>
      </c>
      <c r="G39" t="str">
        <f t="shared" si="4"/>
        <v>5</v>
      </c>
      <c r="L39">
        <f>22+(N39+1)</f>
        <v>23</v>
      </c>
      <c r="M39">
        <v>3</v>
      </c>
      <c r="Q39">
        <v>12.4</v>
      </c>
      <c r="R39" t="str">
        <f t="shared" si="2"/>
        <v>4</v>
      </c>
      <c r="T39">
        <f t="shared" si="0"/>
        <v>72.400000000000006</v>
      </c>
    </row>
    <row r="40" spans="1:20" x14ac:dyDescent="0.2">
      <c r="A40" t="s">
        <v>41</v>
      </c>
      <c r="D40" t="s">
        <v>10</v>
      </c>
      <c r="E40" t="str">
        <f t="shared" si="4"/>
        <v>5</v>
      </c>
      <c r="F40" t="s">
        <v>10</v>
      </c>
      <c r="G40" t="str">
        <f t="shared" si="4"/>
        <v>5</v>
      </c>
      <c r="L40">
        <f>25+(N40+1)</f>
        <v>26</v>
      </c>
      <c r="M40">
        <v>5</v>
      </c>
      <c r="Q40">
        <v>12.3</v>
      </c>
      <c r="R40" t="str">
        <f t="shared" si="2"/>
        <v>4</v>
      </c>
      <c r="T40">
        <f t="shared" si="0"/>
        <v>112.3</v>
      </c>
    </row>
    <row r="41" spans="1:20" x14ac:dyDescent="0.2">
      <c r="A41" t="s">
        <v>19</v>
      </c>
      <c r="D41" t="s">
        <v>10</v>
      </c>
      <c r="E41" t="str">
        <f t="shared" si="4"/>
        <v>5</v>
      </c>
      <c r="F41" t="s">
        <v>10</v>
      </c>
      <c r="G41" t="str">
        <f t="shared" si="4"/>
        <v>5</v>
      </c>
      <c r="L41">
        <f>26+(N41+1)</f>
        <v>27</v>
      </c>
      <c r="M41">
        <v>5</v>
      </c>
      <c r="Q41">
        <v>12</v>
      </c>
      <c r="R41" t="str">
        <f t="shared" si="2"/>
        <v>4</v>
      </c>
      <c r="T41">
        <f t="shared" si="0"/>
        <v>112</v>
      </c>
    </row>
    <row r="42" spans="1:20" x14ac:dyDescent="0.2">
      <c r="A42" t="s">
        <v>67</v>
      </c>
      <c r="D42" t="s">
        <v>4</v>
      </c>
      <c r="E42" t="str">
        <f t="shared" si="4"/>
        <v>5</v>
      </c>
      <c r="F42" t="s">
        <v>4</v>
      </c>
      <c r="G42" t="str">
        <f t="shared" si="4"/>
        <v>5</v>
      </c>
      <c r="L42">
        <f>25+(N42+1)</f>
        <v>26</v>
      </c>
      <c r="M42">
        <v>5</v>
      </c>
      <c r="Q42">
        <v>11.7</v>
      </c>
      <c r="R42" t="str">
        <f t="shared" si="2"/>
        <v>4</v>
      </c>
      <c r="T42">
        <f t="shared" si="0"/>
        <v>111.7</v>
      </c>
    </row>
    <row r="43" spans="1:20" x14ac:dyDescent="0.2">
      <c r="A43" t="s">
        <v>99</v>
      </c>
      <c r="D43" t="s">
        <v>4</v>
      </c>
      <c r="E43" t="str">
        <f t="shared" si="4"/>
        <v>5</v>
      </c>
      <c r="F43" t="s">
        <v>4</v>
      </c>
      <c r="G43" t="str">
        <f t="shared" si="4"/>
        <v>5</v>
      </c>
      <c r="L43">
        <f>24+(N43+1)</f>
        <v>25</v>
      </c>
      <c r="M43" t="str">
        <f t="shared" si="3"/>
        <v>4</v>
      </c>
      <c r="Q43">
        <v>11.1</v>
      </c>
      <c r="R43" t="str">
        <f t="shared" si="2"/>
        <v>4</v>
      </c>
      <c r="T43">
        <f t="shared" si="0"/>
        <v>91.1</v>
      </c>
    </row>
    <row r="44" spans="1:20" x14ac:dyDescent="0.2">
      <c r="A44" t="s">
        <v>135</v>
      </c>
      <c r="D44" t="s">
        <v>4</v>
      </c>
      <c r="E44" t="str">
        <f t="shared" si="4"/>
        <v>5</v>
      </c>
      <c r="F44" t="s">
        <v>4</v>
      </c>
      <c r="G44" t="str">
        <f t="shared" si="4"/>
        <v>5</v>
      </c>
      <c r="L44">
        <f>25+(N44+1)</f>
        <v>26</v>
      </c>
      <c r="M44">
        <v>5</v>
      </c>
      <c r="Q44">
        <v>11</v>
      </c>
      <c r="R44" t="str">
        <f t="shared" si="2"/>
        <v>4</v>
      </c>
      <c r="T44">
        <f t="shared" si="0"/>
        <v>111</v>
      </c>
    </row>
    <row r="45" spans="1:20" x14ac:dyDescent="0.2">
      <c r="A45" t="s">
        <v>121</v>
      </c>
      <c r="D45" t="s">
        <v>10</v>
      </c>
      <c r="E45" t="str">
        <f t="shared" si="4"/>
        <v>5</v>
      </c>
      <c r="F45" t="s">
        <v>10</v>
      </c>
      <c r="G45" t="str">
        <f t="shared" si="4"/>
        <v>5</v>
      </c>
      <c r="L45">
        <f>26+(N45+1)</f>
        <v>27</v>
      </c>
      <c r="M45">
        <v>5</v>
      </c>
      <c r="Q45">
        <v>10.8</v>
      </c>
      <c r="R45" t="str">
        <f t="shared" si="2"/>
        <v>3</v>
      </c>
      <c r="T45">
        <f t="shared" si="0"/>
        <v>85.8</v>
      </c>
    </row>
    <row r="46" spans="1:20" x14ac:dyDescent="0.2">
      <c r="A46" t="s">
        <v>95</v>
      </c>
      <c r="D46" t="s">
        <v>10</v>
      </c>
      <c r="E46" t="str">
        <f t="shared" si="4"/>
        <v>5</v>
      </c>
      <c r="F46" t="s">
        <v>10</v>
      </c>
      <c r="G46" t="str">
        <f t="shared" si="4"/>
        <v>5</v>
      </c>
      <c r="L46">
        <f>21+(N46+1)</f>
        <v>22</v>
      </c>
      <c r="M46">
        <v>3</v>
      </c>
      <c r="Q46">
        <v>10</v>
      </c>
      <c r="R46" t="str">
        <f t="shared" si="2"/>
        <v>3</v>
      </c>
      <c r="T46">
        <f t="shared" si="0"/>
        <v>55</v>
      </c>
    </row>
    <row r="47" spans="1:20" x14ac:dyDescent="0.2">
      <c r="A47" t="s">
        <v>103</v>
      </c>
      <c r="D47" t="s">
        <v>4</v>
      </c>
      <c r="E47" t="str">
        <f t="shared" si="4"/>
        <v>5</v>
      </c>
      <c r="F47" t="s">
        <v>4</v>
      </c>
      <c r="G47" t="str">
        <f t="shared" si="4"/>
        <v>5</v>
      </c>
      <c r="L47">
        <f>27+(N47+1)</f>
        <v>28</v>
      </c>
      <c r="M47" t="str">
        <f t="shared" si="3"/>
        <v>3</v>
      </c>
      <c r="Q47">
        <v>16.100000000000001</v>
      </c>
      <c r="R47" t="str">
        <f t="shared" si="2"/>
        <v>4</v>
      </c>
      <c r="T47">
        <f t="shared" si="0"/>
        <v>76.099999999999994</v>
      </c>
    </row>
    <row r="48" spans="1:20" x14ac:dyDescent="0.2">
      <c r="A48" t="s">
        <v>158</v>
      </c>
      <c r="D48" t="s">
        <v>4</v>
      </c>
      <c r="E48" t="str">
        <f t="shared" si="4"/>
        <v>5</v>
      </c>
      <c r="F48" t="s">
        <v>4</v>
      </c>
      <c r="G48" t="str">
        <f t="shared" si="4"/>
        <v>5</v>
      </c>
      <c r="L48">
        <f>27+(N48+1)</f>
        <v>28</v>
      </c>
      <c r="M48" t="str">
        <f t="shared" si="3"/>
        <v>3</v>
      </c>
      <c r="Q48">
        <v>15.4</v>
      </c>
      <c r="R48" t="str">
        <f t="shared" si="2"/>
        <v>4</v>
      </c>
      <c r="T48">
        <f t="shared" si="0"/>
        <v>75.400000000000006</v>
      </c>
    </row>
    <row r="49" spans="1:20" x14ac:dyDescent="0.2">
      <c r="A49" t="s">
        <v>39</v>
      </c>
      <c r="D49" t="s">
        <v>11</v>
      </c>
      <c r="E49" t="str">
        <f t="shared" si="4"/>
        <v>4</v>
      </c>
      <c r="F49" t="s">
        <v>11</v>
      </c>
      <c r="G49" t="str">
        <f t="shared" si="4"/>
        <v>4</v>
      </c>
      <c r="L49">
        <f>26+(N49+1)</f>
        <v>27</v>
      </c>
      <c r="M49">
        <v>5</v>
      </c>
      <c r="Q49">
        <v>15.2</v>
      </c>
      <c r="R49" t="str">
        <f t="shared" si="2"/>
        <v>4</v>
      </c>
      <c r="T49">
        <f t="shared" si="0"/>
        <v>95.2</v>
      </c>
    </row>
    <row r="50" spans="1:20" x14ac:dyDescent="0.2">
      <c r="A50" t="s">
        <v>49</v>
      </c>
      <c r="D50" t="s">
        <v>11</v>
      </c>
      <c r="E50" t="str">
        <f t="shared" si="4"/>
        <v>4</v>
      </c>
      <c r="F50" t="s">
        <v>11</v>
      </c>
      <c r="G50" t="str">
        <f t="shared" si="4"/>
        <v>4</v>
      </c>
      <c r="L50">
        <f>28+(N50+1)</f>
        <v>29</v>
      </c>
      <c r="M50">
        <v>5</v>
      </c>
      <c r="Q50">
        <v>14.1</v>
      </c>
      <c r="R50" t="str">
        <f t="shared" si="2"/>
        <v>4</v>
      </c>
      <c r="T50">
        <f t="shared" si="0"/>
        <v>94.1</v>
      </c>
    </row>
    <row r="51" spans="1:20" x14ac:dyDescent="0.2">
      <c r="A51" t="s">
        <v>97</v>
      </c>
      <c r="D51" t="s">
        <v>11</v>
      </c>
      <c r="E51" t="str">
        <f t="shared" si="4"/>
        <v>4</v>
      </c>
      <c r="F51" t="s">
        <v>11</v>
      </c>
      <c r="G51" t="str">
        <f t="shared" si="4"/>
        <v>4</v>
      </c>
      <c r="L51">
        <f>25+(N51+1)</f>
        <v>26</v>
      </c>
      <c r="M51">
        <v>5</v>
      </c>
      <c r="Q51">
        <v>14</v>
      </c>
      <c r="R51" t="str">
        <f t="shared" si="2"/>
        <v>4</v>
      </c>
      <c r="T51">
        <f t="shared" si="0"/>
        <v>94</v>
      </c>
    </row>
    <row r="52" spans="1:20" x14ac:dyDescent="0.2">
      <c r="A52" t="s">
        <v>128</v>
      </c>
      <c r="D52" t="s">
        <v>11</v>
      </c>
      <c r="E52" t="str">
        <f t="shared" si="4"/>
        <v>4</v>
      </c>
      <c r="F52" t="s">
        <v>11</v>
      </c>
      <c r="G52" t="str">
        <f t="shared" si="4"/>
        <v>4</v>
      </c>
      <c r="L52">
        <f>26+(N52+1)</f>
        <v>27</v>
      </c>
      <c r="M52">
        <v>5</v>
      </c>
      <c r="Q52">
        <v>13.7</v>
      </c>
      <c r="R52" t="str">
        <f t="shared" si="2"/>
        <v>4</v>
      </c>
      <c r="T52">
        <f t="shared" si="0"/>
        <v>93.7</v>
      </c>
    </row>
    <row r="53" spans="1:20" x14ac:dyDescent="0.2">
      <c r="A53" t="s">
        <v>118</v>
      </c>
      <c r="D53" t="s">
        <v>11</v>
      </c>
      <c r="E53" t="str">
        <f t="shared" si="4"/>
        <v>4</v>
      </c>
      <c r="F53" t="s">
        <v>11</v>
      </c>
      <c r="G53" t="str">
        <f t="shared" si="4"/>
        <v>4</v>
      </c>
      <c r="L53">
        <f>27+(N53+1)</f>
        <v>28</v>
      </c>
      <c r="M53">
        <v>5</v>
      </c>
      <c r="Q53">
        <v>12.8</v>
      </c>
      <c r="R53" t="str">
        <f t="shared" si="2"/>
        <v>4</v>
      </c>
      <c r="T53">
        <f t="shared" si="0"/>
        <v>92.8</v>
      </c>
    </row>
    <row r="54" spans="1:20" x14ac:dyDescent="0.2">
      <c r="A54" t="s">
        <v>138</v>
      </c>
      <c r="D54" t="s">
        <v>11</v>
      </c>
      <c r="E54" t="str">
        <f t="shared" si="4"/>
        <v>4</v>
      </c>
      <c r="F54" t="s">
        <v>11</v>
      </c>
      <c r="G54" t="str">
        <f t="shared" si="4"/>
        <v>4</v>
      </c>
      <c r="L54">
        <f>23+(N54+1)</f>
        <v>24</v>
      </c>
      <c r="M54">
        <v>5</v>
      </c>
      <c r="Q54">
        <v>11.8</v>
      </c>
      <c r="R54" t="str">
        <f t="shared" si="2"/>
        <v>4</v>
      </c>
      <c r="T54">
        <f t="shared" si="0"/>
        <v>91.8</v>
      </c>
    </row>
    <row r="55" spans="1:20" x14ac:dyDescent="0.2">
      <c r="A55" t="s">
        <v>28</v>
      </c>
      <c r="D55" t="s">
        <v>11</v>
      </c>
      <c r="E55" t="str">
        <f t="shared" si="4"/>
        <v>4</v>
      </c>
      <c r="F55" t="s">
        <v>11</v>
      </c>
      <c r="G55" t="str">
        <f t="shared" si="4"/>
        <v>4</v>
      </c>
      <c r="L55">
        <f>24+(N55+1)</f>
        <v>25</v>
      </c>
      <c r="M55">
        <v>5</v>
      </c>
      <c r="Q55">
        <v>11.1</v>
      </c>
      <c r="R55" t="str">
        <f t="shared" si="2"/>
        <v>4</v>
      </c>
      <c r="T55">
        <f t="shared" si="0"/>
        <v>91.1</v>
      </c>
    </row>
    <row r="56" spans="1:20" x14ac:dyDescent="0.2">
      <c r="A56" t="s">
        <v>161</v>
      </c>
      <c r="D56" t="s">
        <v>11</v>
      </c>
      <c r="E56" t="str">
        <f t="shared" si="4"/>
        <v>4</v>
      </c>
      <c r="F56" t="s">
        <v>11</v>
      </c>
      <c r="G56" t="str">
        <f t="shared" si="4"/>
        <v>4</v>
      </c>
      <c r="L56">
        <f>26+(N56+1)</f>
        <v>27</v>
      </c>
      <c r="M56">
        <v>5</v>
      </c>
      <c r="Q56">
        <v>11</v>
      </c>
      <c r="R56" t="str">
        <f t="shared" si="2"/>
        <v>4</v>
      </c>
      <c r="T56">
        <f t="shared" si="0"/>
        <v>91</v>
      </c>
    </row>
    <row r="57" spans="1:20" x14ac:dyDescent="0.2">
      <c r="A57" t="s">
        <v>106</v>
      </c>
      <c r="D57" t="s">
        <v>11</v>
      </c>
      <c r="E57" t="str">
        <f t="shared" si="4"/>
        <v>4</v>
      </c>
      <c r="F57" t="s">
        <v>11</v>
      </c>
      <c r="G57" t="str">
        <f t="shared" si="4"/>
        <v>4</v>
      </c>
      <c r="L57">
        <f>23+(N57+1)</f>
        <v>24</v>
      </c>
      <c r="M57">
        <v>5</v>
      </c>
      <c r="Q57">
        <v>10.1</v>
      </c>
      <c r="R57" t="str">
        <f t="shared" si="2"/>
        <v>3</v>
      </c>
      <c r="T57">
        <f t="shared" si="0"/>
        <v>70.099999999999994</v>
      </c>
    </row>
    <row r="58" spans="1:20" x14ac:dyDescent="0.2">
      <c r="A58" t="s">
        <v>77</v>
      </c>
      <c r="D58" t="s">
        <v>10</v>
      </c>
      <c r="E58" t="str">
        <f t="shared" si="4"/>
        <v>5</v>
      </c>
      <c r="F58" t="s">
        <v>10</v>
      </c>
      <c r="G58" t="str">
        <f t="shared" si="4"/>
        <v>5</v>
      </c>
      <c r="L58">
        <f>23+(N58+1)</f>
        <v>24</v>
      </c>
      <c r="M58">
        <v>5</v>
      </c>
      <c r="Q58">
        <v>11.3</v>
      </c>
      <c r="R58" t="str">
        <f t="shared" si="2"/>
        <v>4</v>
      </c>
      <c r="T58">
        <f t="shared" si="0"/>
        <v>111.3</v>
      </c>
    </row>
    <row r="59" spans="1:20" x14ac:dyDescent="0.2">
      <c r="A59" t="s">
        <v>113</v>
      </c>
      <c r="D59" t="s">
        <v>11</v>
      </c>
      <c r="E59" t="str">
        <f t="shared" si="4"/>
        <v>4</v>
      </c>
      <c r="F59" t="s">
        <v>11</v>
      </c>
      <c r="G59" t="str">
        <f t="shared" si="4"/>
        <v>4</v>
      </c>
      <c r="L59">
        <f>22+(N59+1)</f>
        <v>23</v>
      </c>
      <c r="M59">
        <v>5</v>
      </c>
      <c r="Q59">
        <v>13.1</v>
      </c>
      <c r="R59" t="str">
        <f t="shared" si="2"/>
        <v>4</v>
      </c>
      <c r="T59">
        <f t="shared" si="0"/>
        <v>93.1</v>
      </c>
    </row>
    <row r="60" spans="1:20" x14ac:dyDescent="0.2">
      <c r="A60" t="s">
        <v>48</v>
      </c>
      <c r="D60" t="s">
        <v>10</v>
      </c>
      <c r="E60" t="str">
        <f t="shared" si="4"/>
        <v>5</v>
      </c>
      <c r="F60" t="s">
        <v>10</v>
      </c>
      <c r="G60" t="str">
        <f t="shared" si="4"/>
        <v>5</v>
      </c>
      <c r="L60">
        <f>30+(N60+1)</f>
        <v>31</v>
      </c>
      <c r="M60">
        <v>4</v>
      </c>
      <c r="Q60">
        <v>14.9</v>
      </c>
      <c r="R60" t="str">
        <f t="shared" si="2"/>
        <v>4</v>
      </c>
      <c r="T60">
        <f t="shared" si="0"/>
        <v>94.9</v>
      </c>
    </row>
    <row r="61" spans="1:20" x14ac:dyDescent="0.2">
      <c r="A61" t="s">
        <v>74</v>
      </c>
      <c r="D61" t="s">
        <v>4</v>
      </c>
      <c r="E61" t="str">
        <f t="shared" si="4"/>
        <v>5</v>
      </c>
      <c r="F61" t="s">
        <v>4</v>
      </c>
      <c r="G61" t="str">
        <f t="shared" si="4"/>
        <v>5</v>
      </c>
      <c r="L61">
        <f>27+(N61+1)</f>
        <v>28</v>
      </c>
      <c r="M61" t="str">
        <f t="shared" si="3"/>
        <v>3</v>
      </c>
      <c r="Q61">
        <v>14.7</v>
      </c>
      <c r="R61" t="str">
        <f t="shared" si="2"/>
        <v>4</v>
      </c>
      <c r="T61">
        <f t="shared" si="0"/>
        <v>74.7</v>
      </c>
    </row>
    <row r="62" spans="1:20" x14ac:dyDescent="0.2">
      <c r="A62" t="s">
        <v>93</v>
      </c>
      <c r="D62" t="s">
        <v>4</v>
      </c>
      <c r="E62" t="str">
        <f t="shared" si="4"/>
        <v>5</v>
      </c>
      <c r="F62" t="s">
        <v>4</v>
      </c>
      <c r="G62" t="str">
        <f t="shared" si="4"/>
        <v>5</v>
      </c>
      <c r="L62">
        <f>22+(N62+1)</f>
        <v>23</v>
      </c>
      <c r="M62" t="str">
        <f t="shared" si="3"/>
        <v>5</v>
      </c>
      <c r="Q62">
        <v>9.6999999999999993</v>
      </c>
      <c r="R62" t="str">
        <f t="shared" si="2"/>
        <v>3</v>
      </c>
      <c r="T62">
        <f t="shared" si="0"/>
        <v>84.7</v>
      </c>
    </row>
    <row r="63" spans="1:20" x14ac:dyDescent="0.2">
      <c r="A63" t="s">
        <v>87</v>
      </c>
      <c r="D63" t="s">
        <v>4</v>
      </c>
      <c r="E63" t="str">
        <f t="shared" si="4"/>
        <v>5</v>
      </c>
      <c r="F63" t="s">
        <v>4</v>
      </c>
      <c r="G63" t="str">
        <f t="shared" si="4"/>
        <v>5</v>
      </c>
      <c r="L63">
        <f>21+(N63+1)</f>
        <v>22</v>
      </c>
      <c r="M63" t="str">
        <f t="shared" si="3"/>
        <v>5</v>
      </c>
      <c r="Q63">
        <v>9.5</v>
      </c>
      <c r="R63" t="str">
        <f t="shared" si="2"/>
        <v>3</v>
      </c>
      <c r="T63">
        <f t="shared" si="0"/>
        <v>84.5</v>
      </c>
    </row>
    <row r="64" spans="1:20" x14ac:dyDescent="0.2">
      <c r="A64" t="s">
        <v>111</v>
      </c>
      <c r="D64" t="s">
        <v>4</v>
      </c>
      <c r="E64" t="str">
        <f t="shared" si="4"/>
        <v>5</v>
      </c>
      <c r="F64" t="s">
        <v>4</v>
      </c>
      <c r="G64" t="str">
        <f t="shared" si="4"/>
        <v>5</v>
      </c>
      <c r="L64">
        <f>27+(N64+1)</f>
        <v>28</v>
      </c>
      <c r="M64" t="str">
        <f t="shared" si="3"/>
        <v>3</v>
      </c>
      <c r="Q64">
        <v>14.3</v>
      </c>
      <c r="R64" t="str">
        <f t="shared" si="2"/>
        <v>4</v>
      </c>
      <c r="T64">
        <f t="shared" si="0"/>
        <v>74.3</v>
      </c>
    </row>
    <row r="65" spans="1:20" x14ac:dyDescent="0.2">
      <c r="A65" t="s">
        <v>145</v>
      </c>
      <c r="D65" t="s">
        <v>4</v>
      </c>
      <c r="E65" t="str">
        <f t="shared" si="4"/>
        <v>5</v>
      </c>
      <c r="F65" t="s">
        <v>4</v>
      </c>
      <c r="G65" t="str">
        <f t="shared" si="4"/>
        <v>5</v>
      </c>
      <c r="L65">
        <f>28+(N65+1)</f>
        <v>29</v>
      </c>
      <c r="M65" t="str">
        <f t="shared" si="3"/>
        <v>3</v>
      </c>
      <c r="Q65">
        <v>19.3</v>
      </c>
      <c r="R65" t="str">
        <f t="shared" si="2"/>
        <v>4</v>
      </c>
      <c r="T65">
        <f t="shared" si="0"/>
        <v>79.3</v>
      </c>
    </row>
    <row r="66" spans="1:20" x14ac:dyDescent="0.2">
      <c r="A66" t="s">
        <v>46</v>
      </c>
      <c r="D66" t="s">
        <v>4</v>
      </c>
      <c r="E66" t="str">
        <f t="shared" ref="E66:G97" si="5">IF(D66="RB1","5",IF(D66="RB2","3",IF(D66="RB3","1",IF(D66="WR1","5",IF(D66="WR2","4",IF(D66="WR3","3"))))))</f>
        <v>5</v>
      </c>
      <c r="F66" t="s">
        <v>4</v>
      </c>
      <c r="G66" t="str">
        <f t="shared" si="5"/>
        <v>5</v>
      </c>
      <c r="L66">
        <f>23+(N66+1)</f>
        <v>24</v>
      </c>
      <c r="M66" t="str">
        <f t="shared" si="3"/>
        <v>4</v>
      </c>
      <c r="Q66">
        <v>9</v>
      </c>
      <c r="R66" t="str">
        <f t="shared" si="2"/>
        <v>3</v>
      </c>
      <c r="T66">
        <f t="shared" ref="T66:T129" si="6">(G66 * M66 * R66) + Q66</f>
        <v>69</v>
      </c>
    </row>
    <row r="67" spans="1:20" x14ac:dyDescent="0.2">
      <c r="A67" t="s">
        <v>13</v>
      </c>
      <c r="D67" t="s">
        <v>10</v>
      </c>
      <c r="E67" t="str">
        <f t="shared" si="5"/>
        <v>5</v>
      </c>
      <c r="F67" t="s">
        <v>10</v>
      </c>
      <c r="G67" t="str">
        <f t="shared" si="5"/>
        <v>5</v>
      </c>
      <c r="L67">
        <f>27+(N67+1)</f>
        <v>28</v>
      </c>
      <c r="M67">
        <v>5</v>
      </c>
      <c r="Q67">
        <v>8.8000000000000007</v>
      </c>
      <c r="R67" t="str">
        <f t="shared" ref="R67:R130" si="7">IF(Q67&gt;20, "5", IF(Q67&gt;=11, "4", IF(Q67&lt;11, "3")))</f>
        <v>3</v>
      </c>
      <c r="T67">
        <f t="shared" si="6"/>
        <v>83.8</v>
      </c>
    </row>
    <row r="68" spans="1:20" x14ac:dyDescent="0.2">
      <c r="A68" t="s">
        <v>34</v>
      </c>
      <c r="D68" t="s">
        <v>4</v>
      </c>
      <c r="E68" t="str">
        <f t="shared" si="5"/>
        <v>5</v>
      </c>
      <c r="F68" t="s">
        <v>4</v>
      </c>
      <c r="G68" t="str">
        <f t="shared" si="5"/>
        <v>5</v>
      </c>
      <c r="L68">
        <f>23+(N68+1)</f>
        <v>24</v>
      </c>
      <c r="M68" t="str">
        <f t="shared" ref="M67:M130" si="8">IF(OR(F68="RB1", F68="RB2",F68="RB3"), IF(L68&lt;24, "5",IF(L68&lt;26, "4",IF(L68&gt;=27, "3"))))</f>
        <v>4</v>
      </c>
      <c r="Q68">
        <v>8.6</v>
      </c>
      <c r="R68" t="str">
        <f t="shared" si="7"/>
        <v>3</v>
      </c>
      <c r="T68">
        <f t="shared" si="6"/>
        <v>68.599999999999994</v>
      </c>
    </row>
    <row r="69" spans="1:20" x14ac:dyDescent="0.2">
      <c r="A69" t="s">
        <v>62</v>
      </c>
      <c r="D69" t="s">
        <v>5</v>
      </c>
      <c r="E69" t="str">
        <f t="shared" si="5"/>
        <v>3</v>
      </c>
      <c r="F69" t="s">
        <v>5</v>
      </c>
      <c r="G69" t="str">
        <f t="shared" si="5"/>
        <v>3</v>
      </c>
      <c r="L69">
        <f>23+(N69+1)</f>
        <v>24</v>
      </c>
      <c r="M69" t="str">
        <f t="shared" si="8"/>
        <v>4</v>
      </c>
      <c r="Q69">
        <v>13.5</v>
      </c>
      <c r="R69" t="str">
        <f t="shared" si="7"/>
        <v>4</v>
      </c>
      <c r="T69">
        <f t="shared" si="6"/>
        <v>61.5</v>
      </c>
    </row>
    <row r="70" spans="1:20" x14ac:dyDescent="0.2">
      <c r="A70" t="s">
        <v>112</v>
      </c>
      <c r="D70" t="s">
        <v>10</v>
      </c>
      <c r="E70" t="str">
        <f t="shared" si="5"/>
        <v>5</v>
      </c>
      <c r="F70" t="s">
        <v>10</v>
      </c>
      <c r="G70" t="str">
        <f t="shared" si="5"/>
        <v>5</v>
      </c>
      <c r="L70">
        <f>24+(N70+1)</f>
        <v>25</v>
      </c>
      <c r="M70">
        <v>5</v>
      </c>
      <c r="Q70">
        <v>8.5</v>
      </c>
      <c r="R70" t="str">
        <f t="shared" si="7"/>
        <v>3</v>
      </c>
      <c r="T70">
        <f t="shared" si="6"/>
        <v>83.5</v>
      </c>
    </row>
    <row r="71" spans="1:20" x14ac:dyDescent="0.2">
      <c r="A71" t="s">
        <v>63</v>
      </c>
      <c r="D71" t="s">
        <v>4</v>
      </c>
      <c r="E71" t="str">
        <f t="shared" si="5"/>
        <v>5</v>
      </c>
      <c r="F71" t="s">
        <v>4</v>
      </c>
      <c r="G71" t="str">
        <f t="shared" si="5"/>
        <v>5</v>
      </c>
      <c r="L71">
        <f>27+(N71+1)</f>
        <v>28</v>
      </c>
      <c r="M71" t="str">
        <f t="shared" si="8"/>
        <v>3</v>
      </c>
      <c r="Q71">
        <v>12.9</v>
      </c>
      <c r="R71" t="str">
        <f t="shared" si="7"/>
        <v>4</v>
      </c>
      <c r="T71">
        <f t="shared" si="6"/>
        <v>72.900000000000006</v>
      </c>
    </row>
    <row r="72" spans="1:20" x14ac:dyDescent="0.2">
      <c r="A72" t="s">
        <v>36</v>
      </c>
      <c r="D72" t="s">
        <v>4</v>
      </c>
      <c r="E72" t="str">
        <f t="shared" si="5"/>
        <v>5</v>
      </c>
      <c r="F72" t="s">
        <v>4</v>
      </c>
      <c r="G72" t="str">
        <f t="shared" si="5"/>
        <v>5</v>
      </c>
      <c r="L72">
        <f>23+(N72+1)</f>
        <v>24</v>
      </c>
      <c r="M72" t="str">
        <f t="shared" si="8"/>
        <v>4</v>
      </c>
      <c r="N72" s="3"/>
      <c r="Q72">
        <v>6.2</v>
      </c>
      <c r="R72" t="str">
        <f t="shared" si="7"/>
        <v>3</v>
      </c>
      <c r="T72">
        <f t="shared" si="6"/>
        <v>66.2</v>
      </c>
    </row>
    <row r="73" spans="1:20" x14ac:dyDescent="0.2">
      <c r="A73" t="s">
        <v>51</v>
      </c>
      <c r="D73" t="s">
        <v>30</v>
      </c>
      <c r="E73" t="str">
        <f t="shared" si="5"/>
        <v>3</v>
      </c>
      <c r="F73" t="s">
        <v>30</v>
      </c>
      <c r="G73" t="str">
        <f t="shared" si="5"/>
        <v>3</v>
      </c>
      <c r="L73">
        <f>23+(N73+1)</f>
        <v>24</v>
      </c>
      <c r="M73">
        <v>5</v>
      </c>
      <c r="Q73">
        <v>10.6</v>
      </c>
      <c r="R73" t="str">
        <f t="shared" si="7"/>
        <v>3</v>
      </c>
      <c r="T73">
        <f t="shared" si="6"/>
        <v>55.6</v>
      </c>
    </row>
    <row r="74" spans="1:20" x14ac:dyDescent="0.2">
      <c r="A74" t="s">
        <v>73</v>
      </c>
      <c r="D74" t="s">
        <v>5</v>
      </c>
      <c r="E74" t="str">
        <f t="shared" si="5"/>
        <v>3</v>
      </c>
      <c r="F74" t="s">
        <v>5</v>
      </c>
      <c r="G74" t="str">
        <f t="shared" si="5"/>
        <v>3</v>
      </c>
      <c r="L74">
        <f>24+(N74+1)</f>
        <v>25</v>
      </c>
      <c r="M74" t="str">
        <f t="shared" si="8"/>
        <v>4</v>
      </c>
      <c r="Q74">
        <v>10.3</v>
      </c>
      <c r="R74" t="str">
        <f t="shared" si="7"/>
        <v>3</v>
      </c>
      <c r="T74">
        <f t="shared" si="6"/>
        <v>46.3</v>
      </c>
    </row>
    <row r="75" spans="1:20" x14ac:dyDescent="0.2">
      <c r="A75" t="s">
        <v>144</v>
      </c>
      <c r="D75" t="s">
        <v>30</v>
      </c>
      <c r="E75" t="str">
        <f t="shared" si="5"/>
        <v>3</v>
      </c>
      <c r="F75" t="s">
        <v>30</v>
      </c>
      <c r="G75" t="str">
        <f t="shared" si="5"/>
        <v>3</v>
      </c>
      <c r="L75">
        <f>28+(N75+1)</f>
        <v>29</v>
      </c>
      <c r="M75">
        <v>5</v>
      </c>
      <c r="Q75">
        <v>10.3</v>
      </c>
      <c r="R75" t="str">
        <f t="shared" si="7"/>
        <v>3</v>
      </c>
      <c r="T75">
        <f t="shared" si="6"/>
        <v>55.3</v>
      </c>
    </row>
    <row r="76" spans="1:20" x14ac:dyDescent="0.2">
      <c r="A76" t="s">
        <v>76</v>
      </c>
      <c r="D76" t="s">
        <v>11</v>
      </c>
      <c r="E76" t="str">
        <f t="shared" si="5"/>
        <v>4</v>
      </c>
      <c r="F76" t="s">
        <v>11</v>
      </c>
      <c r="G76" t="str">
        <f t="shared" si="5"/>
        <v>4</v>
      </c>
      <c r="L76">
        <f>27+(N76+1)</f>
        <v>28</v>
      </c>
      <c r="M76">
        <v>5</v>
      </c>
      <c r="Q76">
        <v>11.5</v>
      </c>
      <c r="R76" t="str">
        <f t="shared" si="7"/>
        <v>4</v>
      </c>
      <c r="T76">
        <f t="shared" si="6"/>
        <v>91.5</v>
      </c>
    </row>
    <row r="77" spans="1:20" x14ac:dyDescent="0.2">
      <c r="A77" t="s">
        <v>85</v>
      </c>
      <c r="D77" t="s">
        <v>11</v>
      </c>
      <c r="E77" t="str">
        <f t="shared" si="5"/>
        <v>4</v>
      </c>
      <c r="F77" t="s">
        <v>11</v>
      </c>
      <c r="G77" t="str">
        <f t="shared" si="5"/>
        <v>4</v>
      </c>
      <c r="L77">
        <f>30+(N77+1)</f>
        <v>31</v>
      </c>
      <c r="M77">
        <v>4</v>
      </c>
      <c r="Q77">
        <v>14.8</v>
      </c>
      <c r="R77" t="str">
        <f t="shared" si="7"/>
        <v>4</v>
      </c>
      <c r="T77">
        <f t="shared" si="6"/>
        <v>78.8</v>
      </c>
    </row>
    <row r="78" spans="1:20" x14ac:dyDescent="0.2">
      <c r="A78" t="s">
        <v>22</v>
      </c>
      <c r="D78" t="s">
        <v>11</v>
      </c>
      <c r="E78" t="str">
        <f t="shared" si="5"/>
        <v>4</v>
      </c>
      <c r="F78" t="s">
        <v>11</v>
      </c>
      <c r="G78" t="str">
        <f t="shared" si="5"/>
        <v>4</v>
      </c>
      <c r="L78">
        <f>27+(N78+1)</f>
        <v>28</v>
      </c>
      <c r="M78">
        <v>5</v>
      </c>
      <c r="Q78">
        <v>10.5</v>
      </c>
      <c r="R78" t="str">
        <f t="shared" si="7"/>
        <v>3</v>
      </c>
      <c r="T78">
        <f t="shared" si="6"/>
        <v>70.5</v>
      </c>
    </row>
    <row r="79" spans="1:20" x14ac:dyDescent="0.2">
      <c r="A79" t="s">
        <v>65</v>
      </c>
      <c r="D79" t="s">
        <v>11</v>
      </c>
      <c r="E79" t="str">
        <f t="shared" si="5"/>
        <v>4</v>
      </c>
      <c r="F79" t="s">
        <v>11</v>
      </c>
      <c r="G79" t="str">
        <f t="shared" si="5"/>
        <v>4</v>
      </c>
      <c r="L79">
        <f>26+(N79+1)</f>
        <v>27</v>
      </c>
      <c r="M79">
        <v>5</v>
      </c>
      <c r="Q79">
        <v>9.4</v>
      </c>
      <c r="R79" t="str">
        <f t="shared" si="7"/>
        <v>3</v>
      </c>
      <c r="T79">
        <f t="shared" si="6"/>
        <v>69.400000000000006</v>
      </c>
    </row>
    <row r="80" spans="1:20" x14ac:dyDescent="0.2">
      <c r="A80" t="s">
        <v>125</v>
      </c>
      <c r="D80" t="s">
        <v>11</v>
      </c>
      <c r="E80" t="str">
        <f t="shared" si="5"/>
        <v>4</v>
      </c>
      <c r="F80" t="s">
        <v>11</v>
      </c>
      <c r="G80" t="str">
        <f t="shared" si="5"/>
        <v>4</v>
      </c>
      <c r="L80">
        <f>29+(N80+1)</f>
        <v>30</v>
      </c>
      <c r="M80">
        <v>5</v>
      </c>
      <c r="Q80">
        <v>9.4</v>
      </c>
      <c r="R80" t="str">
        <f t="shared" si="7"/>
        <v>3</v>
      </c>
      <c r="T80">
        <f t="shared" si="6"/>
        <v>69.400000000000006</v>
      </c>
    </row>
    <row r="81" spans="1:20" x14ac:dyDescent="0.2">
      <c r="A81" t="s">
        <v>80</v>
      </c>
      <c r="D81" t="s">
        <v>11</v>
      </c>
      <c r="E81" t="str">
        <f t="shared" si="5"/>
        <v>4</v>
      </c>
      <c r="F81" t="s">
        <v>11</v>
      </c>
      <c r="G81" t="str">
        <f t="shared" si="5"/>
        <v>4</v>
      </c>
      <c r="L81">
        <f>25+(N81+1)</f>
        <v>26</v>
      </c>
      <c r="M81">
        <v>5</v>
      </c>
      <c r="Q81">
        <v>8.6999999999999993</v>
      </c>
      <c r="R81" t="str">
        <f t="shared" si="7"/>
        <v>3</v>
      </c>
      <c r="T81">
        <f t="shared" si="6"/>
        <v>68.7</v>
      </c>
    </row>
    <row r="82" spans="1:20" x14ac:dyDescent="0.2">
      <c r="A82" t="s">
        <v>32</v>
      </c>
      <c r="D82" t="s">
        <v>11</v>
      </c>
      <c r="E82" t="str">
        <f t="shared" si="5"/>
        <v>4</v>
      </c>
      <c r="F82" t="s">
        <v>11</v>
      </c>
      <c r="G82" t="str">
        <f t="shared" si="5"/>
        <v>4</v>
      </c>
      <c r="L82">
        <f>25+(N82+1)</f>
        <v>26</v>
      </c>
      <c r="M82">
        <v>5</v>
      </c>
      <c r="Q82">
        <v>8.5</v>
      </c>
      <c r="R82" t="str">
        <f t="shared" si="7"/>
        <v>3</v>
      </c>
      <c r="T82">
        <f t="shared" si="6"/>
        <v>68.5</v>
      </c>
    </row>
    <row r="83" spans="1:20" x14ac:dyDescent="0.2">
      <c r="A83" t="s">
        <v>148</v>
      </c>
      <c r="D83" t="s">
        <v>11</v>
      </c>
      <c r="E83" t="str">
        <f t="shared" si="5"/>
        <v>4</v>
      </c>
      <c r="F83" t="s">
        <v>11</v>
      </c>
      <c r="G83" t="str">
        <f t="shared" si="5"/>
        <v>4</v>
      </c>
      <c r="L83">
        <f>22+(N83+1)</f>
        <v>23</v>
      </c>
      <c r="M83">
        <v>3</v>
      </c>
      <c r="Q83">
        <v>8.1999999999999993</v>
      </c>
      <c r="R83" t="str">
        <f t="shared" si="7"/>
        <v>3</v>
      </c>
      <c r="T83">
        <f t="shared" si="6"/>
        <v>44.2</v>
      </c>
    </row>
    <row r="84" spans="1:20" x14ac:dyDescent="0.2">
      <c r="A84" t="s">
        <v>134</v>
      </c>
      <c r="D84" t="s">
        <v>11</v>
      </c>
      <c r="E84" t="str">
        <f t="shared" si="5"/>
        <v>4</v>
      </c>
      <c r="F84" t="s">
        <v>11</v>
      </c>
      <c r="G84" t="str">
        <f t="shared" si="5"/>
        <v>4</v>
      </c>
      <c r="L84">
        <f>26+(N84+1)</f>
        <v>27</v>
      </c>
      <c r="M84">
        <v>5</v>
      </c>
      <c r="Q84">
        <v>8</v>
      </c>
      <c r="R84" t="str">
        <f t="shared" si="7"/>
        <v>3</v>
      </c>
      <c r="T84">
        <f t="shared" si="6"/>
        <v>68</v>
      </c>
    </row>
    <row r="85" spans="1:20" x14ac:dyDescent="0.2">
      <c r="A85" t="s">
        <v>91</v>
      </c>
      <c r="D85" t="s">
        <v>11</v>
      </c>
      <c r="E85" t="str">
        <f t="shared" si="5"/>
        <v>4</v>
      </c>
      <c r="F85" t="s">
        <v>11</v>
      </c>
      <c r="G85" t="str">
        <f t="shared" si="5"/>
        <v>4</v>
      </c>
      <c r="L85">
        <f>27+(N85+1)</f>
        <v>28</v>
      </c>
      <c r="M85">
        <v>5</v>
      </c>
      <c r="Q85">
        <v>7.9</v>
      </c>
      <c r="R85" t="str">
        <f t="shared" si="7"/>
        <v>3</v>
      </c>
      <c r="T85">
        <f t="shared" si="6"/>
        <v>67.900000000000006</v>
      </c>
    </row>
    <row r="86" spans="1:20" x14ac:dyDescent="0.2">
      <c r="A86" t="s">
        <v>155</v>
      </c>
      <c r="D86" t="s">
        <v>11</v>
      </c>
      <c r="E86" t="str">
        <f t="shared" si="5"/>
        <v>4</v>
      </c>
      <c r="F86" t="s">
        <v>11</v>
      </c>
      <c r="G86" t="str">
        <f t="shared" si="5"/>
        <v>4</v>
      </c>
      <c r="L86">
        <f>26+(N86+1)</f>
        <v>27</v>
      </c>
      <c r="M86">
        <v>5</v>
      </c>
      <c r="Q86">
        <v>7.8</v>
      </c>
      <c r="R86" t="str">
        <f t="shared" si="7"/>
        <v>3</v>
      </c>
      <c r="T86">
        <f t="shared" si="6"/>
        <v>67.8</v>
      </c>
    </row>
    <row r="87" spans="1:20" x14ac:dyDescent="0.2">
      <c r="A87" t="s">
        <v>20</v>
      </c>
      <c r="D87" t="s">
        <v>11</v>
      </c>
      <c r="E87" t="str">
        <f t="shared" si="5"/>
        <v>4</v>
      </c>
      <c r="F87" t="s">
        <v>11</v>
      </c>
      <c r="G87" t="str">
        <f t="shared" si="5"/>
        <v>4</v>
      </c>
      <c r="L87">
        <f>28+(N87+1)</f>
        <v>29</v>
      </c>
      <c r="M87">
        <v>5</v>
      </c>
      <c r="Q87">
        <v>7.3</v>
      </c>
      <c r="R87" t="str">
        <f t="shared" si="7"/>
        <v>3</v>
      </c>
      <c r="T87">
        <f t="shared" si="6"/>
        <v>67.3</v>
      </c>
    </row>
    <row r="88" spans="1:20" x14ac:dyDescent="0.2">
      <c r="A88" t="s">
        <v>102</v>
      </c>
      <c r="D88" t="s">
        <v>30</v>
      </c>
      <c r="E88" t="str">
        <f t="shared" si="5"/>
        <v>3</v>
      </c>
      <c r="F88" t="s">
        <v>30</v>
      </c>
      <c r="G88" t="str">
        <f t="shared" si="5"/>
        <v>3</v>
      </c>
      <c r="L88">
        <f>22+(N88+1)</f>
        <v>23</v>
      </c>
      <c r="M88">
        <v>3</v>
      </c>
      <c r="Q88">
        <v>10.9</v>
      </c>
      <c r="R88" t="str">
        <f t="shared" si="7"/>
        <v>3</v>
      </c>
      <c r="T88">
        <f t="shared" si="6"/>
        <v>37.9</v>
      </c>
    </row>
    <row r="89" spans="1:20" x14ac:dyDescent="0.2">
      <c r="A89" t="s">
        <v>147</v>
      </c>
      <c r="D89" t="s">
        <v>10</v>
      </c>
      <c r="E89" t="str">
        <f t="shared" si="5"/>
        <v>5</v>
      </c>
      <c r="F89" t="s">
        <v>10</v>
      </c>
      <c r="G89" t="str">
        <f t="shared" si="5"/>
        <v>5</v>
      </c>
      <c r="L89">
        <f>30+(N89+1)</f>
        <v>31</v>
      </c>
      <c r="M89">
        <v>4</v>
      </c>
      <c r="Q89">
        <v>6.7</v>
      </c>
      <c r="R89" t="str">
        <f t="shared" si="7"/>
        <v>3</v>
      </c>
      <c r="T89">
        <f t="shared" si="6"/>
        <v>66.7</v>
      </c>
    </row>
    <row r="90" spans="1:20" x14ac:dyDescent="0.2">
      <c r="A90" t="s">
        <v>153</v>
      </c>
      <c r="D90" t="s">
        <v>11</v>
      </c>
      <c r="E90" t="str">
        <f t="shared" si="5"/>
        <v>4</v>
      </c>
      <c r="F90" t="s">
        <v>11</v>
      </c>
      <c r="G90" t="str">
        <f t="shared" si="5"/>
        <v>4</v>
      </c>
      <c r="L90">
        <f>22+(N90+1)</f>
        <v>23</v>
      </c>
      <c r="M90">
        <v>5</v>
      </c>
      <c r="Q90">
        <v>6.6</v>
      </c>
      <c r="R90" t="str">
        <f t="shared" si="7"/>
        <v>3</v>
      </c>
      <c r="T90">
        <f t="shared" si="6"/>
        <v>66.599999999999994</v>
      </c>
    </row>
    <row r="91" spans="1:20" x14ac:dyDescent="0.2">
      <c r="A91" t="s">
        <v>14</v>
      </c>
      <c r="D91" t="s">
        <v>4</v>
      </c>
      <c r="E91" t="str">
        <f t="shared" si="5"/>
        <v>5</v>
      </c>
      <c r="F91" t="s">
        <v>4</v>
      </c>
      <c r="G91" t="str">
        <f t="shared" si="5"/>
        <v>5</v>
      </c>
      <c r="L91">
        <f>26+(N91+1)</f>
        <v>27</v>
      </c>
      <c r="M91" t="str">
        <f t="shared" si="8"/>
        <v>3</v>
      </c>
      <c r="Q91">
        <v>5.8</v>
      </c>
      <c r="R91" t="str">
        <f t="shared" si="7"/>
        <v>3</v>
      </c>
      <c r="T91">
        <f t="shared" si="6"/>
        <v>50.8</v>
      </c>
    </row>
    <row r="92" spans="1:20" x14ac:dyDescent="0.2">
      <c r="A92" t="s">
        <v>35</v>
      </c>
      <c r="D92" t="s">
        <v>5</v>
      </c>
      <c r="E92" t="str">
        <f t="shared" si="5"/>
        <v>3</v>
      </c>
      <c r="F92" t="s">
        <v>5</v>
      </c>
      <c r="G92" t="str">
        <f t="shared" si="5"/>
        <v>3</v>
      </c>
      <c r="L92">
        <f>27+(N92+1)</f>
        <v>28</v>
      </c>
      <c r="M92" t="str">
        <f t="shared" si="8"/>
        <v>3</v>
      </c>
      <c r="Q92">
        <v>15</v>
      </c>
      <c r="R92" t="str">
        <f t="shared" si="7"/>
        <v>4</v>
      </c>
      <c r="T92">
        <f t="shared" si="6"/>
        <v>51</v>
      </c>
    </row>
    <row r="93" spans="1:20" x14ac:dyDescent="0.2">
      <c r="A93" t="s">
        <v>17</v>
      </c>
      <c r="D93" t="s">
        <v>4</v>
      </c>
      <c r="E93" t="str">
        <f t="shared" si="5"/>
        <v>5</v>
      </c>
      <c r="F93" t="s">
        <v>4</v>
      </c>
      <c r="G93" t="str">
        <f t="shared" si="5"/>
        <v>5</v>
      </c>
      <c r="L93">
        <f>30+(N93+1)</f>
        <v>31</v>
      </c>
      <c r="M93" t="str">
        <f t="shared" si="8"/>
        <v>3</v>
      </c>
      <c r="Q93">
        <v>11.7</v>
      </c>
      <c r="R93" t="str">
        <f t="shared" si="7"/>
        <v>4</v>
      </c>
      <c r="T93">
        <f t="shared" si="6"/>
        <v>71.7</v>
      </c>
    </row>
    <row r="94" spans="1:20" x14ac:dyDescent="0.2">
      <c r="A94" t="s">
        <v>150</v>
      </c>
      <c r="D94" t="s">
        <v>5</v>
      </c>
      <c r="E94" t="str">
        <f t="shared" si="5"/>
        <v>3</v>
      </c>
      <c r="F94" t="s">
        <v>5</v>
      </c>
      <c r="G94" t="str">
        <f t="shared" si="5"/>
        <v>3</v>
      </c>
      <c r="L94">
        <f>22+(N94+1)</f>
        <v>23</v>
      </c>
      <c r="M94" t="str">
        <f t="shared" si="8"/>
        <v>5</v>
      </c>
      <c r="Q94">
        <v>10.5</v>
      </c>
      <c r="R94" t="str">
        <f t="shared" si="7"/>
        <v>3</v>
      </c>
      <c r="T94">
        <f t="shared" si="6"/>
        <v>55.5</v>
      </c>
    </row>
    <row r="95" spans="1:20" x14ac:dyDescent="0.2">
      <c r="A95" t="s">
        <v>132</v>
      </c>
      <c r="D95" t="s">
        <v>5</v>
      </c>
      <c r="E95" t="str">
        <f t="shared" si="5"/>
        <v>3</v>
      </c>
      <c r="F95" t="s">
        <v>5</v>
      </c>
      <c r="G95" t="str">
        <f t="shared" si="5"/>
        <v>3</v>
      </c>
      <c r="L95">
        <f>27+(N95+1)</f>
        <v>28</v>
      </c>
      <c r="M95" t="str">
        <f t="shared" si="8"/>
        <v>3</v>
      </c>
      <c r="Q95">
        <v>13.2</v>
      </c>
      <c r="R95" t="str">
        <f t="shared" si="7"/>
        <v>4</v>
      </c>
      <c r="T95">
        <f t="shared" si="6"/>
        <v>49.2</v>
      </c>
    </row>
    <row r="96" spans="1:20" x14ac:dyDescent="0.2">
      <c r="A96" t="s">
        <v>29</v>
      </c>
      <c r="D96" t="s">
        <v>30</v>
      </c>
      <c r="E96" t="str">
        <f t="shared" si="5"/>
        <v>3</v>
      </c>
      <c r="F96" t="s">
        <v>30</v>
      </c>
      <c r="G96" t="str">
        <f t="shared" si="5"/>
        <v>3</v>
      </c>
      <c r="L96">
        <f>25+(N96+1)</f>
        <v>26</v>
      </c>
      <c r="M96">
        <v>5</v>
      </c>
      <c r="Q96">
        <v>9.9</v>
      </c>
      <c r="R96" t="str">
        <f t="shared" si="7"/>
        <v>3</v>
      </c>
      <c r="T96">
        <f t="shared" si="6"/>
        <v>54.9</v>
      </c>
    </row>
    <row r="97" spans="1:20" x14ac:dyDescent="0.2">
      <c r="A97" t="s">
        <v>40</v>
      </c>
      <c r="D97" t="s">
        <v>30</v>
      </c>
      <c r="E97" t="str">
        <f t="shared" si="5"/>
        <v>3</v>
      </c>
      <c r="F97" t="s">
        <v>30</v>
      </c>
      <c r="G97" t="str">
        <f t="shared" si="5"/>
        <v>3</v>
      </c>
      <c r="L97">
        <f>26+(N97+1)</f>
        <v>27</v>
      </c>
      <c r="M97">
        <v>5</v>
      </c>
      <c r="Q97">
        <v>9.4</v>
      </c>
      <c r="R97" t="str">
        <f t="shared" si="7"/>
        <v>3</v>
      </c>
      <c r="T97">
        <f t="shared" si="6"/>
        <v>54.4</v>
      </c>
    </row>
    <row r="98" spans="1:20" x14ac:dyDescent="0.2">
      <c r="A98" t="s">
        <v>100</v>
      </c>
      <c r="D98" t="s">
        <v>5</v>
      </c>
      <c r="E98" t="str">
        <f t="shared" ref="E98:G129" si="9">IF(D98="RB1","5",IF(D98="RB2","3",IF(D98="RB3","1",IF(D98="WR1","5",IF(D98="WR2","4",IF(D98="WR3","3"))))))</f>
        <v>3</v>
      </c>
      <c r="F98" t="s">
        <v>5</v>
      </c>
      <c r="G98" t="str">
        <f t="shared" si="9"/>
        <v>3</v>
      </c>
      <c r="L98">
        <f>23+(N98+1)</f>
        <v>24</v>
      </c>
      <c r="M98" t="str">
        <f t="shared" si="8"/>
        <v>4</v>
      </c>
      <c r="Q98">
        <v>9.4</v>
      </c>
      <c r="R98" t="str">
        <f t="shared" si="7"/>
        <v>3</v>
      </c>
      <c r="T98">
        <f t="shared" si="6"/>
        <v>45.4</v>
      </c>
    </row>
    <row r="99" spans="1:20" x14ac:dyDescent="0.2">
      <c r="A99" t="s">
        <v>68</v>
      </c>
      <c r="D99" t="s">
        <v>5</v>
      </c>
      <c r="E99" t="str">
        <f t="shared" si="9"/>
        <v>3</v>
      </c>
      <c r="F99" t="s">
        <v>5</v>
      </c>
      <c r="G99" t="str">
        <f t="shared" si="9"/>
        <v>3</v>
      </c>
      <c r="L99">
        <f>24+(N99+1)</f>
        <v>25</v>
      </c>
      <c r="M99" t="str">
        <f t="shared" si="8"/>
        <v>4</v>
      </c>
      <c r="Q99">
        <v>9.3000000000000007</v>
      </c>
      <c r="R99" t="str">
        <f t="shared" si="7"/>
        <v>3</v>
      </c>
      <c r="T99">
        <f t="shared" si="6"/>
        <v>45.3</v>
      </c>
    </row>
    <row r="100" spans="1:20" x14ac:dyDescent="0.2">
      <c r="A100" t="s">
        <v>53</v>
      </c>
      <c r="D100" t="s">
        <v>5</v>
      </c>
      <c r="E100" t="str">
        <f t="shared" si="9"/>
        <v>3</v>
      </c>
      <c r="F100" t="s">
        <v>5</v>
      </c>
      <c r="G100" t="str">
        <f t="shared" si="9"/>
        <v>3</v>
      </c>
      <c r="L100">
        <f>25+(N100+1)</f>
        <v>26</v>
      </c>
      <c r="M100">
        <v>5</v>
      </c>
      <c r="Q100">
        <v>8.5</v>
      </c>
      <c r="R100" t="str">
        <f t="shared" si="7"/>
        <v>3</v>
      </c>
      <c r="T100">
        <f t="shared" si="6"/>
        <v>53.5</v>
      </c>
    </row>
    <row r="101" spans="1:20" x14ac:dyDescent="0.2">
      <c r="A101" t="s">
        <v>78</v>
      </c>
      <c r="D101" t="s">
        <v>30</v>
      </c>
      <c r="E101" t="str">
        <f t="shared" si="9"/>
        <v>3</v>
      </c>
      <c r="F101" t="s">
        <v>30</v>
      </c>
      <c r="G101" t="str">
        <f t="shared" si="9"/>
        <v>3</v>
      </c>
      <c r="L101">
        <f>22+(N101+1)</f>
        <v>23</v>
      </c>
      <c r="M101">
        <v>3</v>
      </c>
      <c r="Q101">
        <v>8.5</v>
      </c>
      <c r="R101" t="str">
        <f t="shared" si="7"/>
        <v>3</v>
      </c>
      <c r="T101">
        <f t="shared" si="6"/>
        <v>35.5</v>
      </c>
    </row>
    <row r="102" spans="1:20" x14ac:dyDescent="0.2">
      <c r="A102" t="s">
        <v>55</v>
      </c>
      <c r="D102" t="s">
        <v>11</v>
      </c>
      <c r="E102" t="str">
        <f t="shared" si="9"/>
        <v>4</v>
      </c>
      <c r="F102" t="s">
        <v>11</v>
      </c>
      <c r="G102" t="str">
        <f t="shared" si="9"/>
        <v>4</v>
      </c>
      <c r="L102">
        <f>22+(N102+1)</f>
        <v>23</v>
      </c>
      <c r="M102">
        <v>3</v>
      </c>
      <c r="Q102">
        <v>5.8</v>
      </c>
      <c r="R102" t="str">
        <f t="shared" si="7"/>
        <v>3</v>
      </c>
      <c r="T102">
        <f t="shared" si="6"/>
        <v>41.8</v>
      </c>
    </row>
    <row r="103" spans="1:20" x14ac:dyDescent="0.2">
      <c r="A103" t="s">
        <v>16</v>
      </c>
      <c r="D103" t="s">
        <v>5</v>
      </c>
      <c r="E103" t="str">
        <f t="shared" si="9"/>
        <v>3</v>
      </c>
      <c r="F103" t="s">
        <v>5</v>
      </c>
      <c r="G103" t="str">
        <f t="shared" si="9"/>
        <v>3</v>
      </c>
      <c r="L103">
        <f>22+(N103+1)</f>
        <v>23</v>
      </c>
      <c r="M103" t="str">
        <f t="shared" si="8"/>
        <v>5</v>
      </c>
      <c r="Q103">
        <v>7.7</v>
      </c>
      <c r="R103" t="str">
        <f t="shared" si="7"/>
        <v>3</v>
      </c>
      <c r="T103">
        <f t="shared" si="6"/>
        <v>52.7</v>
      </c>
    </row>
    <row r="104" spans="1:20" x14ac:dyDescent="0.2">
      <c r="A104" t="s">
        <v>137</v>
      </c>
      <c r="D104" t="s">
        <v>30</v>
      </c>
      <c r="E104" t="str">
        <f t="shared" si="9"/>
        <v>3</v>
      </c>
      <c r="F104" t="s">
        <v>30</v>
      </c>
      <c r="G104" t="str">
        <f t="shared" si="9"/>
        <v>3</v>
      </c>
      <c r="L104">
        <f>27+(N104+1)</f>
        <v>28</v>
      </c>
      <c r="M104">
        <v>5</v>
      </c>
      <c r="Q104">
        <v>7.7</v>
      </c>
      <c r="R104" t="str">
        <f t="shared" si="7"/>
        <v>3</v>
      </c>
      <c r="T104">
        <f t="shared" si="6"/>
        <v>52.7</v>
      </c>
    </row>
    <row r="105" spans="1:20" x14ac:dyDescent="0.2">
      <c r="A105" t="s">
        <v>131</v>
      </c>
      <c r="D105" t="s">
        <v>30</v>
      </c>
      <c r="E105" t="str">
        <f t="shared" si="9"/>
        <v>3</v>
      </c>
      <c r="F105" t="s">
        <v>30</v>
      </c>
      <c r="G105" t="str">
        <f t="shared" si="9"/>
        <v>3</v>
      </c>
      <c r="L105">
        <f>26+(N105+1)</f>
        <v>27</v>
      </c>
      <c r="M105">
        <v>5</v>
      </c>
      <c r="Q105">
        <v>7.5</v>
      </c>
      <c r="R105" t="str">
        <f t="shared" si="7"/>
        <v>3</v>
      </c>
      <c r="T105">
        <f t="shared" si="6"/>
        <v>52.5</v>
      </c>
    </row>
    <row r="106" spans="1:20" x14ac:dyDescent="0.2">
      <c r="A106" t="s">
        <v>33</v>
      </c>
      <c r="D106" t="s">
        <v>30</v>
      </c>
      <c r="E106" t="str">
        <f t="shared" si="9"/>
        <v>3</v>
      </c>
      <c r="F106" t="s">
        <v>30</v>
      </c>
      <c r="G106" t="str">
        <f t="shared" si="9"/>
        <v>3</v>
      </c>
      <c r="L106">
        <f>22+(N106+1)</f>
        <v>23</v>
      </c>
      <c r="M106">
        <v>3</v>
      </c>
      <c r="Q106">
        <v>7</v>
      </c>
      <c r="R106" t="str">
        <f t="shared" si="7"/>
        <v>3</v>
      </c>
      <c r="T106">
        <f t="shared" si="6"/>
        <v>34</v>
      </c>
    </row>
    <row r="107" spans="1:20" x14ac:dyDescent="0.2">
      <c r="A107" t="s">
        <v>98</v>
      </c>
      <c r="D107" t="s">
        <v>30</v>
      </c>
      <c r="E107" t="str">
        <f t="shared" si="9"/>
        <v>3</v>
      </c>
      <c r="F107" t="s">
        <v>30</v>
      </c>
      <c r="G107" t="str">
        <f t="shared" si="9"/>
        <v>3</v>
      </c>
      <c r="L107">
        <f>24+(N107+1)</f>
        <v>25</v>
      </c>
      <c r="M107">
        <v>5</v>
      </c>
      <c r="Q107">
        <v>7</v>
      </c>
      <c r="R107" t="str">
        <f t="shared" si="7"/>
        <v>3</v>
      </c>
      <c r="T107">
        <f t="shared" si="6"/>
        <v>52</v>
      </c>
    </row>
    <row r="108" spans="1:20" x14ac:dyDescent="0.2">
      <c r="A108" t="s">
        <v>50</v>
      </c>
      <c r="D108" t="s">
        <v>30</v>
      </c>
      <c r="E108" t="str">
        <f t="shared" si="9"/>
        <v>3</v>
      </c>
      <c r="F108" t="s">
        <v>30</v>
      </c>
      <c r="G108" t="str">
        <f t="shared" si="9"/>
        <v>3</v>
      </c>
      <c r="L108">
        <f>29+(N108+1)</f>
        <v>30</v>
      </c>
      <c r="M108">
        <v>5</v>
      </c>
      <c r="Q108">
        <v>6.7</v>
      </c>
      <c r="R108" t="str">
        <f t="shared" si="7"/>
        <v>3</v>
      </c>
      <c r="T108">
        <f t="shared" si="6"/>
        <v>51.7</v>
      </c>
    </row>
    <row r="109" spans="1:20" x14ac:dyDescent="0.2">
      <c r="A109" t="s">
        <v>66</v>
      </c>
      <c r="D109" t="s">
        <v>30</v>
      </c>
      <c r="E109" t="str">
        <f t="shared" si="9"/>
        <v>3</v>
      </c>
      <c r="F109" t="s">
        <v>30</v>
      </c>
      <c r="G109" t="str">
        <f t="shared" si="9"/>
        <v>3</v>
      </c>
      <c r="L109">
        <f>28+(N109+1)</f>
        <v>29</v>
      </c>
      <c r="M109">
        <v>5</v>
      </c>
      <c r="Q109">
        <v>6.6</v>
      </c>
      <c r="R109" t="str">
        <f t="shared" si="7"/>
        <v>3</v>
      </c>
      <c r="T109">
        <f t="shared" si="6"/>
        <v>51.6</v>
      </c>
    </row>
    <row r="110" spans="1:20" x14ac:dyDescent="0.2">
      <c r="A110" t="s">
        <v>139</v>
      </c>
      <c r="D110" t="s">
        <v>5</v>
      </c>
      <c r="E110" t="str">
        <f t="shared" si="9"/>
        <v>3</v>
      </c>
      <c r="F110" t="s">
        <v>5</v>
      </c>
      <c r="G110" t="str">
        <f t="shared" si="9"/>
        <v>3</v>
      </c>
      <c r="L110">
        <f>23+(N110+1)</f>
        <v>24</v>
      </c>
      <c r="M110" t="str">
        <f t="shared" si="8"/>
        <v>4</v>
      </c>
      <c r="Q110">
        <v>6.3</v>
      </c>
      <c r="R110" t="str">
        <f t="shared" si="7"/>
        <v>3</v>
      </c>
      <c r="T110">
        <f t="shared" si="6"/>
        <v>42.3</v>
      </c>
    </row>
    <row r="111" spans="1:20" x14ac:dyDescent="0.2">
      <c r="A111" t="s">
        <v>152</v>
      </c>
      <c r="D111" t="s">
        <v>30</v>
      </c>
      <c r="E111" t="str">
        <f t="shared" si="9"/>
        <v>3</v>
      </c>
      <c r="F111" t="s">
        <v>30</v>
      </c>
      <c r="G111" t="str">
        <f t="shared" si="9"/>
        <v>3</v>
      </c>
      <c r="L111">
        <f>24+(N111+1)</f>
        <v>25</v>
      </c>
      <c r="M111">
        <v>5</v>
      </c>
      <c r="Q111">
        <v>5.9</v>
      </c>
      <c r="R111" t="str">
        <f t="shared" si="7"/>
        <v>3</v>
      </c>
      <c r="T111">
        <f t="shared" si="6"/>
        <v>50.9</v>
      </c>
    </row>
    <row r="112" spans="1:20" x14ac:dyDescent="0.2">
      <c r="A112" t="s">
        <v>92</v>
      </c>
      <c r="D112" t="s">
        <v>30</v>
      </c>
      <c r="E112" t="str">
        <f t="shared" si="9"/>
        <v>3</v>
      </c>
      <c r="F112" t="s">
        <v>30</v>
      </c>
      <c r="G112" t="str">
        <f t="shared" si="9"/>
        <v>3</v>
      </c>
      <c r="L112">
        <f>22+(N112+1)</f>
        <v>23</v>
      </c>
      <c r="M112">
        <v>3</v>
      </c>
      <c r="Q112">
        <v>5.7</v>
      </c>
      <c r="R112" t="str">
        <f t="shared" si="7"/>
        <v>3</v>
      </c>
      <c r="T112">
        <f t="shared" si="6"/>
        <v>32.700000000000003</v>
      </c>
    </row>
    <row r="113" spans="1:20" x14ac:dyDescent="0.2">
      <c r="A113" t="s">
        <v>120</v>
      </c>
      <c r="D113" t="s">
        <v>5</v>
      </c>
      <c r="E113" t="str">
        <f t="shared" si="9"/>
        <v>3</v>
      </c>
      <c r="F113" t="s">
        <v>5</v>
      </c>
      <c r="G113" t="str">
        <f t="shared" si="9"/>
        <v>3</v>
      </c>
      <c r="L113">
        <f>24+(N113+1)</f>
        <v>25</v>
      </c>
      <c r="M113" t="str">
        <f t="shared" si="8"/>
        <v>4</v>
      </c>
      <c r="Q113">
        <v>5.7</v>
      </c>
      <c r="R113" t="str">
        <f t="shared" si="7"/>
        <v>3</v>
      </c>
      <c r="T113">
        <f t="shared" si="6"/>
        <v>41.7</v>
      </c>
    </row>
    <row r="114" spans="1:20" x14ac:dyDescent="0.2">
      <c r="A114" t="s">
        <v>44</v>
      </c>
      <c r="D114" t="s">
        <v>5</v>
      </c>
      <c r="E114" t="str">
        <f t="shared" si="9"/>
        <v>3</v>
      </c>
      <c r="F114" t="s">
        <v>5</v>
      </c>
      <c r="G114" t="str">
        <f t="shared" si="9"/>
        <v>3</v>
      </c>
      <c r="L114">
        <f>25+(N114+1)</f>
        <v>26</v>
      </c>
      <c r="M114">
        <v>5</v>
      </c>
      <c r="Q114">
        <v>5.6</v>
      </c>
      <c r="R114" t="str">
        <f t="shared" si="7"/>
        <v>3</v>
      </c>
      <c r="T114">
        <f t="shared" si="6"/>
        <v>50.6</v>
      </c>
    </row>
    <row r="115" spans="1:20" x14ac:dyDescent="0.2">
      <c r="A115" t="s">
        <v>149</v>
      </c>
      <c r="D115" t="s">
        <v>30</v>
      </c>
      <c r="E115" t="str">
        <f t="shared" si="9"/>
        <v>3</v>
      </c>
      <c r="F115" t="s">
        <v>30</v>
      </c>
      <c r="G115" t="str">
        <f t="shared" si="9"/>
        <v>3</v>
      </c>
      <c r="L115">
        <f>25+(N115+1)</f>
        <v>26</v>
      </c>
      <c r="M115">
        <v>5</v>
      </c>
      <c r="Q115">
        <v>5.5</v>
      </c>
      <c r="R115" t="str">
        <f t="shared" si="7"/>
        <v>3</v>
      </c>
      <c r="T115">
        <f t="shared" si="6"/>
        <v>50.5</v>
      </c>
    </row>
    <row r="116" spans="1:20" x14ac:dyDescent="0.2">
      <c r="A116" t="s">
        <v>56</v>
      </c>
      <c r="D116" t="s">
        <v>30</v>
      </c>
      <c r="E116" t="str">
        <f t="shared" si="9"/>
        <v>3</v>
      </c>
      <c r="F116" t="s">
        <v>30</v>
      </c>
      <c r="G116" t="str">
        <f t="shared" si="9"/>
        <v>3</v>
      </c>
      <c r="L116">
        <f>26+(N116+1)</f>
        <v>27</v>
      </c>
      <c r="M116">
        <v>5</v>
      </c>
      <c r="Q116">
        <v>5.3</v>
      </c>
      <c r="R116" t="str">
        <f t="shared" si="7"/>
        <v>3</v>
      </c>
      <c r="T116">
        <f t="shared" si="6"/>
        <v>50.3</v>
      </c>
    </row>
    <row r="117" spans="1:20" x14ac:dyDescent="0.2">
      <c r="A117" t="s">
        <v>61</v>
      </c>
      <c r="D117" t="s">
        <v>30</v>
      </c>
      <c r="E117" t="str">
        <f t="shared" si="9"/>
        <v>3</v>
      </c>
      <c r="F117" t="s">
        <v>30</v>
      </c>
      <c r="G117" t="str">
        <f t="shared" si="9"/>
        <v>3</v>
      </c>
      <c r="L117">
        <f>26+(N117+1)</f>
        <v>27</v>
      </c>
      <c r="M117">
        <v>5</v>
      </c>
      <c r="Q117">
        <v>5.2</v>
      </c>
      <c r="R117" t="str">
        <f t="shared" si="7"/>
        <v>3</v>
      </c>
      <c r="T117">
        <f t="shared" si="6"/>
        <v>50.2</v>
      </c>
    </row>
    <row r="118" spans="1:20" x14ac:dyDescent="0.2">
      <c r="A118" t="s">
        <v>108</v>
      </c>
      <c r="D118" t="s">
        <v>5</v>
      </c>
      <c r="E118" t="str">
        <f t="shared" si="9"/>
        <v>3</v>
      </c>
      <c r="F118" t="s">
        <v>5</v>
      </c>
      <c r="G118" t="str">
        <f t="shared" si="9"/>
        <v>3</v>
      </c>
      <c r="L118">
        <f>23+(N118+1)</f>
        <v>24</v>
      </c>
      <c r="M118" t="str">
        <f t="shared" si="8"/>
        <v>4</v>
      </c>
      <c r="Q118">
        <v>5.2</v>
      </c>
      <c r="R118" t="str">
        <f t="shared" si="7"/>
        <v>3</v>
      </c>
      <c r="T118">
        <f t="shared" si="6"/>
        <v>41.2</v>
      </c>
    </row>
    <row r="119" spans="1:20" x14ac:dyDescent="0.2">
      <c r="A119" t="s">
        <v>122</v>
      </c>
      <c r="D119" t="s">
        <v>11</v>
      </c>
      <c r="E119" t="str">
        <f t="shared" si="9"/>
        <v>4</v>
      </c>
      <c r="F119" t="s">
        <v>11</v>
      </c>
      <c r="G119" t="str">
        <f t="shared" si="9"/>
        <v>4</v>
      </c>
      <c r="L119">
        <f>21+(N119+1)</f>
        <v>22</v>
      </c>
      <c r="M119">
        <v>3</v>
      </c>
      <c r="Q119">
        <v>9.4</v>
      </c>
      <c r="R119" t="str">
        <f t="shared" si="7"/>
        <v>3</v>
      </c>
      <c r="T119">
        <f t="shared" si="6"/>
        <v>45.4</v>
      </c>
    </row>
    <row r="120" spans="1:20" x14ac:dyDescent="0.2">
      <c r="A120" t="s">
        <v>37</v>
      </c>
      <c r="D120" t="s">
        <v>5</v>
      </c>
      <c r="E120" t="str">
        <f t="shared" si="9"/>
        <v>3</v>
      </c>
      <c r="F120" t="s">
        <v>5</v>
      </c>
      <c r="G120" t="str">
        <f t="shared" si="9"/>
        <v>3</v>
      </c>
      <c r="L120">
        <f>26+(N120+1)</f>
        <v>27</v>
      </c>
      <c r="M120" t="str">
        <f t="shared" si="8"/>
        <v>3</v>
      </c>
      <c r="N120" s="3"/>
      <c r="Q120">
        <v>8.3000000000000007</v>
      </c>
      <c r="R120" t="str">
        <f t="shared" si="7"/>
        <v>3</v>
      </c>
      <c r="T120">
        <f t="shared" si="6"/>
        <v>35.299999999999997</v>
      </c>
    </row>
    <row r="121" spans="1:20" x14ac:dyDescent="0.2">
      <c r="A121" t="s">
        <v>115</v>
      </c>
      <c r="D121" t="s">
        <v>5</v>
      </c>
      <c r="E121" t="str">
        <f t="shared" si="9"/>
        <v>3</v>
      </c>
      <c r="F121" t="s">
        <v>5</v>
      </c>
      <c r="G121" t="str">
        <f t="shared" si="9"/>
        <v>3</v>
      </c>
      <c r="L121">
        <f>26+(N121+1)</f>
        <v>27</v>
      </c>
      <c r="M121" t="str">
        <f t="shared" si="8"/>
        <v>3</v>
      </c>
      <c r="Q121">
        <v>5.4</v>
      </c>
      <c r="R121" t="str">
        <f t="shared" si="7"/>
        <v>3</v>
      </c>
      <c r="T121">
        <f t="shared" si="6"/>
        <v>32.4</v>
      </c>
    </row>
    <row r="122" spans="1:20" x14ac:dyDescent="0.2">
      <c r="A122" t="s">
        <v>69</v>
      </c>
      <c r="D122" t="s">
        <v>10</v>
      </c>
      <c r="E122" t="str">
        <f t="shared" si="9"/>
        <v>5</v>
      </c>
      <c r="F122" t="s">
        <v>10</v>
      </c>
      <c r="G122" t="str">
        <f t="shared" si="9"/>
        <v>5</v>
      </c>
      <c r="L122">
        <f>26+(N122+1)</f>
        <v>27</v>
      </c>
      <c r="M122">
        <v>5</v>
      </c>
      <c r="Q122">
        <v>4.2</v>
      </c>
      <c r="R122" t="str">
        <f t="shared" si="7"/>
        <v>3</v>
      </c>
      <c r="T122">
        <f t="shared" si="6"/>
        <v>79.2</v>
      </c>
    </row>
    <row r="123" spans="1:20" x14ac:dyDescent="0.2">
      <c r="A123" t="s">
        <v>25</v>
      </c>
      <c r="D123" t="s">
        <v>4</v>
      </c>
      <c r="E123" t="str">
        <f t="shared" si="9"/>
        <v>5</v>
      </c>
      <c r="F123" t="s">
        <v>4</v>
      </c>
      <c r="G123" t="str">
        <f t="shared" si="9"/>
        <v>5</v>
      </c>
      <c r="L123">
        <f>25+(N123+1)</f>
        <v>26</v>
      </c>
      <c r="M123">
        <v>5</v>
      </c>
      <c r="Q123">
        <v>3.6</v>
      </c>
      <c r="R123" t="str">
        <f t="shared" si="7"/>
        <v>3</v>
      </c>
      <c r="T123">
        <f t="shared" si="6"/>
        <v>78.599999999999994</v>
      </c>
    </row>
    <row r="124" spans="1:20" x14ac:dyDescent="0.2">
      <c r="A124" t="s">
        <v>58</v>
      </c>
      <c r="D124" t="s">
        <v>5</v>
      </c>
      <c r="E124" t="str">
        <f t="shared" si="9"/>
        <v>3</v>
      </c>
      <c r="F124" t="s">
        <v>5</v>
      </c>
      <c r="G124" t="str">
        <f t="shared" si="9"/>
        <v>3</v>
      </c>
      <c r="L124">
        <f>27+(N124+1)</f>
        <v>28</v>
      </c>
      <c r="M124" t="str">
        <f t="shared" si="8"/>
        <v>3</v>
      </c>
      <c r="Q124">
        <v>9.9</v>
      </c>
      <c r="R124" t="str">
        <f t="shared" si="7"/>
        <v>3</v>
      </c>
      <c r="T124">
        <f t="shared" si="6"/>
        <v>36.9</v>
      </c>
    </row>
    <row r="125" spans="1:20" x14ac:dyDescent="0.2">
      <c r="A125" t="s">
        <v>141</v>
      </c>
      <c r="D125" t="s">
        <v>5</v>
      </c>
      <c r="E125" t="str">
        <f t="shared" si="9"/>
        <v>3</v>
      </c>
      <c r="F125" t="s">
        <v>5</v>
      </c>
      <c r="G125" t="str">
        <f t="shared" si="9"/>
        <v>3</v>
      </c>
      <c r="L125">
        <f>27+(N125+1)</f>
        <v>28</v>
      </c>
      <c r="M125" t="str">
        <f t="shared" si="8"/>
        <v>3</v>
      </c>
      <c r="Q125">
        <v>9.3000000000000007</v>
      </c>
      <c r="R125" t="str">
        <f t="shared" si="7"/>
        <v>3</v>
      </c>
      <c r="T125">
        <f t="shared" si="6"/>
        <v>36.299999999999997</v>
      </c>
    </row>
    <row r="126" spans="1:20" x14ac:dyDescent="0.2">
      <c r="A126" t="s">
        <v>57</v>
      </c>
      <c r="D126" t="s">
        <v>4</v>
      </c>
      <c r="E126" t="str">
        <f t="shared" si="9"/>
        <v>5</v>
      </c>
      <c r="F126" t="s">
        <v>4</v>
      </c>
      <c r="G126" t="str">
        <f t="shared" si="9"/>
        <v>5</v>
      </c>
      <c r="L126">
        <f>30+(N126+1)</f>
        <v>31</v>
      </c>
      <c r="M126" t="str">
        <f t="shared" si="8"/>
        <v>3</v>
      </c>
      <c r="Q126">
        <v>10.7</v>
      </c>
      <c r="R126" t="str">
        <f t="shared" si="7"/>
        <v>3</v>
      </c>
      <c r="T126">
        <f t="shared" si="6"/>
        <v>55.7</v>
      </c>
    </row>
    <row r="127" spans="1:20" x14ac:dyDescent="0.2">
      <c r="A127" t="s">
        <v>104</v>
      </c>
      <c r="D127" t="s">
        <v>5</v>
      </c>
      <c r="E127" t="str">
        <f t="shared" si="9"/>
        <v>3</v>
      </c>
      <c r="F127" t="s">
        <v>5</v>
      </c>
      <c r="G127" t="str">
        <f t="shared" si="9"/>
        <v>3</v>
      </c>
      <c r="L127">
        <f>27+(N127+1)</f>
        <v>28</v>
      </c>
      <c r="M127" t="str">
        <f t="shared" si="8"/>
        <v>3</v>
      </c>
      <c r="Q127">
        <v>7.6</v>
      </c>
      <c r="R127" t="str">
        <f t="shared" si="7"/>
        <v>3</v>
      </c>
      <c r="T127">
        <f t="shared" si="6"/>
        <v>34.6</v>
      </c>
    </row>
    <row r="128" spans="1:20" x14ac:dyDescent="0.2">
      <c r="A128" t="s">
        <v>70</v>
      </c>
      <c r="D128" t="s">
        <v>11</v>
      </c>
      <c r="E128" t="str">
        <f t="shared" si="9"/>
        <v>4</v>
      </c>
      <c r="F128" t="s">
        <v>11</v>
      </c>
      <c r="G128" t="str">
        <f t="shared" si="9"/>
        <v>4</v>
      </c>
      <c r="L128">
        <f>25+(N128+1)</f>
        <v>26</v>
      </c>
      <c r="M128">
        <v>5</v>
      </c>
      <c r="Q128">
        <v>4.5999999999999996</v>
      </c>
      <c r="R128" t="str">
        <f t="shared" si="7"/>
        <v>3</v>
      </c>
      <c r="T128">
        <f t="shared" si="6"/>
        <v>64.599999999999994</v>
      </c>
    </row>
    <row r="129" spans="1:20" x14ac:dyDescent="0.2">
      <c r="A129" t="s">
        <v>94</v>
      </c>
      <c r="D129" t="s">
        <v>5</v>
      </c>
      <c r="E129" t="str">
        <f t="shared" si="9"/>
        <v>3</v>
      </c>
      <c r="F129" t="s">
        <v>5</v>
      </c>
      <c r="G129" t="str">
        <f t="shared" si="9"/>
        <v>3</v>
      </c>
      <c r="L129">
        <f>31+(N129+1)</f>
        <v>32</v>
      </c>
      <c r="M129" t="str">
        <f t="shared" si="8"/>
        <v>3</v>
      </c>
      <c r="Q129">
        <v>12.1</v>
      </c>
      <c r="R129" t="str">
        <f t="shared" si="7"/>
        <v>4</v>
      </c>
      <c r="T129">
        <f t="shared" si="6"/>
        <v>48.1</v>
      </c>
    </row>
    <row r="130" spans="1:20" x14ac:dyDescent="0.2">
      <c r="A130" t="s">
        <v>75</v>
      </c>
      <c r="D130" t="s">
        <v>5</v>
      </c>
      <c r="E130" t="str">
        <f t="shared" ref="E130:G161" si="10">IF(D130="RB1","5",IF(D130="RB2","3",IF(D130="RB3","1",IF(D130="WR1","5",IF(D130="WR2","4",IF(D130="WR3","3"))))))</f>
        <v>3</v>
      </c>
      <c r="F130" t="s">
        <v>5</v>
      </c>
      <c r="G130" t="str">
        <f t="shared" si="10"/>
        <v>3</v>
      </c>
      <c r="L130">
        <f>24+(N130+1)</f>
        <v>25</v>
      </c>
      <c r="M130" t="str">
        <f t="shared" si="8"/>
        <v>4</v>
      </c>
      <c r="Q130">
        <v>4.3</v>
      </c>
      <c r="R130" t="str">
        <f t="shared" si="7"/>
        <v>3</v>
      </c>
      <c r="T130">
        <f t="shared" ref="T130:T148" si="11">(G130 * M130 * R130) + Q130</f>
        <v>40.299999999999997</v>
      </c>
    </row>
    <row r="131" spans="1:20" x14ac:dyDescent="0.2">
      <c r="A131" t="s">
        <v>86</v>
      </c>
      <c r="D131" t="s">
        <v>30</v>
      </c>
      <c r="E131" t="str">
        <f t="shared" si="10"/>
        <v>3</v>
      </c>
      <c r="F131" t="s">
        <v>30</v>
      </c>
      <c r="G131" t="str">
        <f t="shared" si="10"/>
        <v>3</v>
      </c>
      <c r="L131">
        <f>27+(N131+1)</f>
        <v>28</v>
      </c>
      <c r="M131">
        <v>5</v>
      </c>
      <c r="Q131">
        <v>3.4</v>
      </c>
      <c r="R131" t="str">
        <f t="shared" ref="R131:R147" si="12">IF(Q131&gt;20, "5", IF(Q131&gt;=11, "4", IF(Q131&lt;11, "3")))</f>
        <v>3</v>
      </c>
      <c r="T131">
        <f t="shared" si="11"/>
        <v>48.4</v>
      </c>
    </row>
    <row r="132" spans="1:20" x14ac:dyDescent="0.2">
      <c r="A132" t="s">
        <v>81</v>
      </c>
      <c r="D132" t="s">
        <v>30</v>
      </c>
      <c r="E132" t="str">
        <f t="shared" si="10"/>
        <v>3</v>
      </c>
      <c r="F132" t="s">
        <v>30</v>
      </c>
      <c r="G132" t="str">
        <f t="shared" si="10"/>
        <v>3</v>
      </c>
      <c r="L132">
        <f>23+(N132+1)</f>
        <v>24</v>
      </c>
      <c r="M132">
        <v>4</v>
      </c>
      <c r="Q132">
        <v>3.2</v>
      </c>
      <c r="R132" t="str">
        <f t="shared" si="12"/>
        <v>3</v>
      </c>
      <c r="T132">
        <f t="shared" si="11"/>
        <v>39.200000000000003</v>
      </c>
    </row>
    <row r="133" spans="1:20" x14ac:dyDescent="0.2">
      <c r="A133" t="s">
        <v>89</v>
      </c>
      <c r="D133" t="s">
        <v>6</v>
      </c>
      <c r="E133" t="str">
        <f t="shared" si="10"/>
        <v>1</v>
      </c>
      <c r="F133" t="s">
        <v>6</v>
      </c>
      <c r="G133" t="str">
        <f t="shared" si="10"/>
        <v>1</v>
      </c>
      <c r="L133">
        <f>23+(N133+1)</f>
        <v>24</v>
      </c>
      <c r="M133" t="str">
        <f t="shared" ref="M131:M148" si="13">IF(OR(F133="RB1", F133="RB2",F133="RB3"), IF(L133&lt;24, "5",IF(L133&lt;26, "4",IF(L133&gt;=27, "3"))))</f>
        <v>4</v>
      </c>
      <c r="Q133">
        <v>8.1999999999999993</v>
      </c>
      <c r="R133" t="str">
        <f t="shared" si="12"/>
        <v>3</v>
      </c>
      <c r="T133">
        <f t="shared" si="11"/>
        <v>20.2</v>
      </c>
    </row>
    <row r="134" spans="1:20" x14ac:dyDescent="0.2">
      <c r="A134" t="s">
        <v>83</v>
      </c>
      <c r="D134" t="s">
        <v>5</v>
      </c>
      <c r="E134" t="str">
        <f t="shared" si="10"/>
        <v>3</v>
      </c>
      <c r="F134" t="s">
        <v>5</v>
      </c>
      <c r="G134" t="str">
        <f t="shared" si="10"/>
        <v>3</v>
      </c>
      <c r="L134">
        <f>24+(N134+1)</f>
        <v>25</v>
      </c>
      <c r="M134" t="str">
        <f t="shared" si="13"/>
        <v>4</v>
      </c>
      <c r="Q134">
        <v>3.1</v>
      </c>
      <c r="R134" t="str">
        <f t="shared" si="12"/>
        <v>3</v>
      </c>
      <c r="T134">
        <f t="shared" si="11"/>
        <v>39.1</v>
      </c>
    </row>
    <row r="135" spans="1:20" x14ac:dyDescent="0.2">
      <c r="A135" t="s">
        <v>71</v>
      </c>
      <c r="D135" t="s">
        <v>30</v>
      </c>
      <c r="E135" t="str">
        <f t="shared" si="10"/>
        <v>3</v>
      </c>
      <c r="F135" t="s">
        <v>30</v>
      </c>
      <c r="G135" t="str">
        <f t="shared" si="10"/>
        <v>3</v>
      </c>
      <c r="L135">
        <f>25+(N135+1)</f>
        <v>26</v>
      </c>
      <c r="M135">
        <v>5</v>
      </c>
      <c r="Q135">
        <v>2</v>
      </c>
      <c r="R135" t="str">
        <f t="shared" si="12"/>
        <v>3</v>
      </c>
      <c r="T135">
        <f t="shared" si="11"/>
        <v>47</v>
      </c>
    </row>
    <row r="136" spans="1:20" x14ac:dyDescent="0.2">
      <c r="A136" t="s">
        <v>18</v>
      </c>
      <c r="D136" t="s">
        <v>5</v>
      </c>
      <c r="E136" t="str">
        <f t="shared" si="10"/>
        <v>3</v>
      </c>
      <c r="F136" t="s">
        <v>5</v>
      </c>
      <c r="G136" t="str">
        <f t="shared" si="10"/>
        <v>3</v>
      </c>
      <c r="L136">
        <f>26+(N136+1)</f>
        <v>27</v>
      </c>
      <c r="M136" t="str">
        <f t="shared" si="13"/>
        <v>3</v>
      </c>
      <c r="Q136">
        <v>4.8</v>
      </c>
      <c r="R136" t="str">
        <f t="shared" si="12"/>
        <v>3</v>
      </c>
      <c r="T136">
        <f t="shared" si="11"/>
        <v>31.8</v>
      </c>
    </row>
    <row r="137" spans="1:20" x14ac:dyDescent="0.2">
      <c r="A137" t="s">
        <v>146</v>
      </c>
      <c r="D137" t="s">
        <v>5</v>
      </c>
      <c r="E137" t="str">
        <f t="shared" si="10"/>
        <v>3</v>
      </c>
      <c r="F137" t="s">
        <v>5</v>
      </c>
      <c r="G137" t="str">
        <f t="shared" si="10"/>
        <v>3</v>
      </c>
      <c r="L137">
        <f>23+(N137+1)</f>
        <v>24</v>
      </c>
      <c r="M137" t="str">
        <f t="shared" si="13"/>
        <v>4</v>
      </c>
      <c r="Q137">
        <v>1.7</v>
      </c>
      <c r="R137" t="str">
        <f t="shared" si="12"/>
        <v>3</v>
      </c>
      <c r="T137">
        <f t="shared" si="11"/>
        <v>37.700000000000003</v>
      </c>
    </row>
    <row r="138" spans="1:20" x14ac:dyDescent="0.2">
      <c r="A138" t="s">
        <v>12</v>
      </c>
      <c r="D138" t="s">
        <v>6</v>
      </c>
      <c r="E138" t="str">
        <f t="shared" si="10"/>
        <v>1</v>
      </c>
      <c r="F138" t="s">
        <v>6</v>
      </c>
      <c r="G138" t="str">
        <f t="shared" si="10"/>
        <v>1</v>
      </c>
      <c r="L138">
        <f>23+(N138+1)</f>
        <v>24</v>
      </c>
      <c r="M138" t="str">
        <f t="shared" si="13"/>
        <v>4</v>
      </c>
      <c r="Q138">
        <v>6.1</v>
      </c>
      <c r="R138" t="str">
        <f t="shared" si="12"/>
        <v>3</v>
      </c>
      <c r="T138">
        <f t="shared" si="11"/>
        <v>18.100000000000001</v>
      </c>
    </row>
    <row r="139" spans="1:20" x14ac:dyDescent="0.2">
      <c r="A139" t="s">
        <v>159</v>
      </c>
      <c r="D139" t="s">
        <v>5</v>
      </c>
      <c r="E139" t="str">
        <f t="shared" si="10"/>
        <v>3</v>
      </c>
      <c r="F139" t="s">
        <v>5</v>
      </c>
      <c r="G139" t="str">
        <f t="shared" si="10"/>
        <v>3</v>
      </c>
      <c r="L139">
        <f>27+(N139+1)</f>
        <v>28</v>
      </c>
      <c r="M139" t="str">
        <f t="shared" si="13"/>
        <v>3</v>
      </c>
      <c r="Q139">
        <v>4.2</v>
      </c>
      <c r="R139" t="str">
        <f t="shared" si="12"/>
        <v>3</v>
      </c>
      <c r="T139">
        <f t="shared" si="11"/>
        <v>31.2</v>
      </c>
    </row>
    <row r="140" spans="1:20" x14ac:dyDescent="0.2">
      <c r="A140" t="s">
        <v>26</v>
      </c>
      <c r="D140" t="s">
        <v>5</v>
      </c>
      <c r="E140" t="str">
        <f t="shared" si="10"/>
        <v>3</v>
      </c>
      <c r="F140" t="s">
        <v>5</v>
      </c>
      <c r="G140" t="str">
        <f t="shared" si="10"/>
        <v>3</v>
      </c>
      <c r="L140">
        <f>27+(N140+1)</f>
        <v>28</v>
      </c>
      <c r="M140" t="str">
        <f t="shared" si="13"/>
        <v>3</v>
      </c>
      <c r="Q140">
        <v>3.7</v>
      </c>
      <c r="R140" t="str">
        <f t="shared" si="12"/>
        <v>3</v>
      </c>
      <c r="T140">
        <f t="shared" si="11"/>
        <v>30.7</v>
      </c>
    </row>
    <row r="141" spans="1:20" x14ac:dyDescent="0.2">
      <c r="A141" t="s">
        <v>24</v>
      </c>
      <c r="D141" t="s">
        <v>5</v>
      </c>
      <c r="E141" t="str">
        <f t="shared" si="10"/>
        <v>3</v>
      </c>
      <c r="F141" t="s">
        <v>5</v>
      </c>
      <c r="G141" t="str">
        <f t="shared" si="10"/>
        <v>3</v>
      </c>
      <c r="L141">
        <f>27+(N141+1)</f>
        <v>28</v>
      </c>
      <c r="M141" t="str">
        <f t="shared" si="13"/>
        <v>3</v>
      </c>
      <c r="Q141">
        <v>3.1</v>
      </c>
      <c r="R141" t="str">
        <f t="shared" si="12"/>
        <v>3</v>
      </c>
      <c r="T141">
        <f t="shared" si="11"/>
        <v>30.1</v>
      </c>
    </row>
    <row r="142" spans="1:20" x14ac:dyDescent="0.2">
      <c r="A142" t="s">
        <v>156</v>
      </c>
      <c r="D142" t="s">
        <v>6</v>
      </c>
      <c r="E142" t="str">
        <f t="shared" si="10"/>
        <v>1</v>
      </c>
      <c r="F142" t="s">
        <v>6</v>
      </c>
      <c r="G142" t="str">
        <f t="shared" si="10"/>
        <v>1</v>
      </c>
      <c r="L142">
        <f>24+(N142+1)</f>
        <v>25</v>
      </c>
      <c r="M142" t="str">
        <f t="shared" si="13"/>
        <v>4</v>
      </c>
      <c r="Q142">
        <v>2.2999999999999998</v>
      </c>
      <c r="R142" t="str">
        <f t="shared" si="12"/>
        <v>3</v>
      </c>
      <c r="T142">
        <f t="shared" si="11"/>
        <v>14.3</v>
      </c>
    </row>
    <row r="143" spans="1:20" x14ac:dyDescent="0.2">
      <c r="A143" t="s">
        <v>116</v>
      </c>
      <c r="D143" t="s">
        <v>6</v>
      </c>
      <c r="E143" t="str">
        <f t="shared" si="10"/>
        <v>1</v>
      </c>
      <c r="F143" t="s">
        <v>6</v>
      </c>
      <c r="G143" t="str">
        <f t="shared" si="10"/>
        <v>1</v>
      </c>
      <c r="L143">
        <f>23+(N143+1)</f>
        <v>24</v>
      </c>
      <c r="M143" t="str">
        <f t="shared" si="13"/>
        <v>4</v>
      </c>
      <c r="Q143">
        <v>2</v>
      </c>
      <c r="R143" t="str">
        <f t="shared" si="12"/>
        <v>3</v>
      </c>
      <c r="T143">
        <f t="shared" si="11"/>
        <v>14</v>
      </c>
    </row>
    <row r="144" spans="1:20" x14ac:dyDescent="0.2">
      <c r="A144" t="s">
        <v>45</v>
      </c>
      <c r="D144" t="s">
        <v>6</v>
      </c>
      <c r="E144" t="str">
        <f t="shared" si="10"/>
        <v>1</v>
      </c>
      <c r="F144" t="s">
        <v>6</v>
      </c>
      <c r="G144" t="str">
        <f t="shared" si="10"/>
        <v>1</v>
      </c>
      <c r="L144">
        <f>23+(N144+1)</f>
        <v>24</v>
      </c>
      <c r="M144" t="str">
        <f t="shared" si="13"/>
        <v>4</v>
      </c>
      <c r="Q144">
        <v>1.9</v>
      </c>
      <c r="R144" t="str">
        <f t="shared" si="12"/>
        <v>3</v>
      </c>
      <c r="T144">
        <f t="shared" si="11"/>
        <v>13.9</v>
      </c>
    </row>
    <row r="145" spans="1:20" x14ac:dyDescent="0.2">
      <c r="A145" t="s">
        <v>27</v>
      </c>
      <c r="D145" t="s">
        <v>6</v>
      </c>
      <c r="E145" t="str">
        <f t="shared" si="10"/>
        <v>1</v>
      </c>
      <c r="F145" t="s">
        <v>6</v>
      </c>
      <c r="G145" t="str">
        <f t="shared" si="10"/>
        <v>1</v>
      </c>
      <c r="L145">
        <f>23+(N145+1)</f>
        <v>24</v>
      </c>
      <c r="M145" t="str">
        <f t="shared" si="13"/>
        <v>4</v>
      </c>
      <c r="Q145">
        <v>1.6</v>
      </c>
      <c r="R145" t="str">
        <f t="shared" si="12"/>
        <v>3</v>
      </c>
      <c r="T145">
        <f t="shared" si="11"/>
        <v>13.6</v>
      </c>
    </row>
    <row r="146" spans="1:20" x14ac:dyDescent="0.2">
      <c r="A146" t="s">
        <v>15</v>
      </c>
      <c r="D146" t="s">
        <v>6</v>
      </c>
      <c r="E146" t="str">
        <f t="shared" si="10"/>
        <v>1</v>
      </c>
      <c r="F146" t="s">
        <v>6</v>
      </c>
      <c r="G146" t="str">
        <f t="shared" si="10"/>
        <v>1</v>
      </c>
      <c r="L146">
        <f>25+(N146+1)</f>
        <v>26</v>
      </c>
      <c r="M146">
        <v>5</v>
      </c>
      <c r="Q146">
        <v>1.4</v>
      </c>
      <c r="R146" t="str">
        <f t="shared" si="12"/>
        <v>3</v>
      </c>
      <c r="T146">
        <f t="shared" si="11"/>
        <v>16.399999999999999</v>
      </c>
    </row>
    <row r="147" spans="1:20" x14ac:dyDescent="0.2">
      <c r="A147" t="s">
        <v>47</v>
      </c>
      <c r="D147" t="s">
        <v>5</v>
      </c>
      <c r="E147" t="str">
        <f t="shared" si="10"/>
        <v>3</v>
      </c>
      <c r="F147" t="s">
        <v>5</v>
      </c>
      <c r="G147" t="str">
        <f t="shared" si="10"/>
        <v>3</v>
      </c>
      <c r="L147">
        <f>29+(N147+1)</f>
        <v>30</v>
      </c>
      <c r="M147" t="str">
        <f t="shared" si="13"/>
        <v>3</v>
      </c>
      <c r="Q147">
        <v>3.3</v>
      </c>
      <c r="R147" t="str">
        <f t="shared" si="12"/>
        <v>3</v>
      </c>
      <c r="T147">
        <f t="shared" si="11"/>
        <v>30.3</v>
      </c>
    </row>
    <row r="148" spans="1:20" x14ac:dyDescent="0.2">
      <c r="A148" t="s">
        <v>88</v>
      </c>
      <c r="D148" t="s">
        <v>5</v>
      </c>
      <c r="E148" t="str">
        <f t="shared" si="10"/>
        <v>3</v>
      </c>
      <c r="F148" t="s">
        <v>5</v>
      </c>
      <c r="G148" t="str">
        <f t="shared" si="10"/>
        <v>3</v>
      </c>
      <c r="L148">
        <f>25+(N148+1)</f>
        <v>26</v>
      </c>
      <c r="M148">
        <v>5</v>
      </c>
      <c r="Q148">
        <v>3.5</v>
      </c>
      <c r="T148">
        <f t="shared" si="11"/>
        <v>3.5</v>
      </c>
    </row>
    <row r="149" spans="1:20" ht="16" customHeight="1" x14ac:dyDescent="0.3">
      <c r="I149" s="1" t="s">
        <v>42</v>
      </c>
    </row>
    <row r="153" spans="1:20" ht="21" x14ac:dyDescent="0.25">
      <c r="A153" s="5"/>
      <c r="B153" s="4"/>
      <c r="C153" s="4"/>
      <c r="D153" s="4"/>
      <c r="E153" s="4"/>
      <c r="F153" s="4"/>
      <c r="G153" s="4"/>
      <c r="H153" s="4"/>
      <c r="I153" s="4"/>
    </row>
    <row r="176" spans="10:10" x14ac:dyDescent="0.2">
      <c r="J176" s="4"/>
    </row>
  </sheetData>
  <sortState xmlns:xlrd2="http://schemas.microsoft.com/office/spreadsheetml/2017/richdata2" ref="T1:T148">
    <sortCondition descending="1" ref="T1:T148"/>
  </sortState>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961C3-250D-1B44-9B31-695EA2913947}">
  <dimension ref="A1:I153"/>
  <sheetViews>
    <sheetView workbookViewId="0">
      <selection activeCell="J4" sqref="J4"/>
    </sheetView>
  </sheetViews>
  <sheetFormatPr baseColWidth="10" defaultRowHeight="16" x14ac:dyDescent="0.2"/>
  <cols>
    <col min="6" max="6" width="13.5" customWidth="1"/>
  </cols>
  <sheetData>
    <row r="1" spans="1:9" ht="21" x14ac:dyDescent="0.25">
      <c r="A1" s="2" t="s">
        <v>0</v>
      </c>
      <c r="B1" s="2" t="s">
        <v>3</v>
      </c>
      <c r="C1" s="2" t="s">
        <v>7</v>
      </c>
      <c r="D1" s="6" t="s">
        <v>1</v>
      </c>
      <c r="E1" s="2" t="s">
        <v>8</v>
      </c>
      <c r="F1" s="2" t="s">
        <v>2</v>
      </c>
      <c r="G1" s="2" t="s">
        <v>9</v>
      </c>
      <c r="H1" s="2" t="s">
        <v>160</v>
      </c>
      <c r="I1" s="2"/>
    </row>
    <row r="2" spans="1:9" x14ac:dyDescent="0.2">
      <c r="A2" t="s">
        <v>79</v>
      </c>
      <c r="B2" t="s">
        <v>10</v>
      </c>
      <c r="C2" t="str">
        <f>IF(B2="RB1","5",IF(B2="RB2","3",IF(B2="RB3","1",IF(B2="WR1","5",IF(B2="WR2","4",IF(B2="WR3","3"))))))</f>
        <v>5</v>
      </c>
      <c r="D2" s="6">
        <v>24</v>
      </c>
      <c r="E2">
        <v>5</v>
      </c>
      <c r="F2">
        <v>22.6</v>
      </c>
      <c r="G2" t="str">
        <f>IF(F2&gt;20, "5", IF(F2&gt;=11, "4", IF(F2&lt;11, "3")))</f>
        <v>5</v>
      </c>
      <c r="H2">
        <f>(C2 * E2 * G2) + F2</f>
        <v>147.6</v>
      </c>
    </row>
    <row r="3" spans="1:9" x14ac:dyDescent="0.2">
      <c r="A3" t="s">
        <v>59</v>
      </c>
      <c r="B3" t="s">
        <v>10</v>
      </c>
      <c r="C3" t="str">
        <f>IF(B3="RB1","5",IF(B3="RB2","3",IF(B3="RB3","1",IF(B3="WR1","5",IF(B3="WR2","4",IF(B3="WR3","3"))))))</f>
        <v>5</v>
      </c>
      <c r="D3" s="7">
        <v>29</v>
      </c>
      <c r="E3">
        <v>5</v>
      </c>
      <c r="F3">
        <v>21.1</v>
      </c>
      <c r="G3" t="str">
        <f>IF(F3&gt;20, "5", IF(F3&gt;=11, "4", IF(F3&lt;11, "3")))</f>
        <v>5</v>
      </c>
      <c r="H3">
        <f>(C3 * E3 * G3) + F3</f>
        <v>146.1</v>
      </c>
    </row>
    <row r="4" spans="1:9" x14ac:dyDescent="0.2">
      <c r="A4" t="s">
        <v>154</v>
      </c>
      <c r="B4" t="s">
        <v>10</v>
      </c>
      <c r="C4" t="str">
        <f>IF(B4="RB1","5",IF(B4="RB2","3",IF(B4="RB3","1",IF(B4="WR1","5",IF(B4="WR2","4",IF(B4="WR3","3"))))))</f>
        <v>5</v>
      </c>
      <c r="D4" s="6">
        <v>31</v>
      </c>
      <c r="E4">
        <v>4</v>
      </c>
      <c r="F4">
        <v>22.4</v>
      </c>
      <c r="G4" t="str">
        <f>IF(F4&gt;20, "5", IF(F4&gt;=11, "4", IF(F4&lt;11, "3")))</f>
        <v>5</v>
      </c>
      <c r="H4">
        <f>(C4 * E4 * G4) + F4</f>
        <v>122.4</v>
      </c>
    </row>
    <row r="5" spans="1:9" x14ac:dyDescent="0.2">
      <c r="A5" t="s">
        <v>124</v>
      </c>
      <c r="B5" t="s">
        <v>10</v>
      </c>
      <c r="C5" t="str">
        <f>IF(B5="RB1","5",IF(B5="RB2","3",IF(B5="RB3","1",IF(B5="WR1","5",IF(B5="WR2","4",IF(B5="WR3","3"))))))</f>
        <v>5</v>
      </c>
      <c r="D5" s="6">
        <v>31</v>
      </c>
      <c r="E5">
        <v>4</v>
      </c>
      <c r="F5">
        <v>20.2</v>
      </c>
      <c r="G5" t="str">
        <f>IF(F5&gt;20, "5", IF(F5&gt;=11, "4", IF(F5&lt;11, "3")))</f>
        <v>5</v>
      </c>
      <c r="H5">
        <f>(C5 * E5 * G5) + F5</f>
        <v>120.2</v>
      </c>
    </row>
    <row r="6" spans="1:9" x14ac:dyDescent="0.2">
      <c r="A6" t="s">
        <v>123</v>
      </c>
      <c r="B6" t="s">
        <v>4</v>
      </c>
      <c r="C6" t="str">
        <f>IF(B6="RB1","5",IF(B6="RB2","3",IF(B6="RB3","1",IF(B6="WR1","5",IF(B6="WR2","4",IF(B6="WR3","3"))))))</f>
        <v>5</v>
      </c>
      <c r="D6" s="7">
        <v>25</v>
      </c>
      <c r="E6" t="str">
        <f>IF(OR(B6="RB1",B6= "RB2",B6="RB3"), IF(D6&lt;24, "5",IF(D6&lt;26, "4",IF(D6&gt;=27, "3"))))</f>
        <v>4</v>
      </c>
      <c r="F6">
        <v>20.100000000000001</v>
      </c>
      <c r="G6" t="str">
        <f>IF(F6&gt;20, "5", IF(F6&gt;=11, "4", IF(F6&lt;11, "3")))</f>
        <v>5</v>
      </c>
      <c r="H6">
        <f>(C6 * E6 * G6) + F6</f>
        <v>120.1</v>
      </c>
    </row>
    <row r="7" spans="1:9" x14ac:dyDescent="0.2">
      <c r="A7" t="s">
        <v>136</v>
      </c>
      <c r="B7" t="s">
        <v>10</v>
      </c>
      <c r="C7" t="str">
        <f>IF(B7="RB1","5",IF(B7="RB2","3",IF(B7="RB3","1",IF(B7="WR1","5",IF(B7="WR2","4",IF(B7="WR3","3"))))))</f>
        <v>5</v>
      </c>
      <c r="D7" s="7">
        <v>30</v>
      </c>
      <c r="E7">
        <v>5</v>
      </c>
      <c r="F7">
        <v>18.600000000000001</v>
      </c>
      <c r="G7" t="str">
        <f>IF(F7&gt;20, "5", IF(F7&gt;=11, "4", IF(F7&lt;11, "3")))</f>
        <v>4</v>
      </c>
      <c r="H7">
        <f>(C7 * E7 * G7) + F7</f>
        <v>118.6</v>
      </c>
    </row>
    <row r="8" spans="1:9" x14ac:dyDescent="0.2">
      <c r="A8" t="s">
        <v>110</v>
      </c>
      <c r="B8" t="s">
        <v>10</v>
      </c>
      <c r="C8" t="str">
        <f>IF(B8="RB1","5",IF(B8="RB2","3",IF(B8="RB3","1",IF(B8="WR1","5",IF(B8="WR2","4",IF(B8="WR3","3"))))))</f>
        <v>5</v>
      </c>
      <c r="D8" s="7">
        <v>26</v>
      </c>
      <c r="E8">
        <v>5</v>
      </c>
      <c r="F8">
        <v>17.899999999999999</v>
      </c>
      <c r="G8" t="str">
        <f>IF(F8&gt;20, "5", IF(F8&gt;=11, "4", IF(F8&lt;11, "3")))</f>
        <v>4</v>
      </c>
      <c r="H8">
        <f>(C8 * E8 * G8) + F8</f>
        <v>117.9</v>
      </c>
    </row>
    <row r="9" spans="1:9" x14ac:dyDescent="0.2">
      <c r="A9" t="s">
        <v>130</v>
      </c>
      <c r="B9" t="s">
        <v>10</v>
      </c>
      <c r="C9" t="str">
        <f>IF(B9="RB1","5",IF(B9="RB2","3",IF(B9="RB3","1",IF(B9="WR1","5",IF(B9="WR2","4",IF(B9="WR3","3"))))))</f>
        <v>5</v>
      </c>
      <c r="D9" s="6">
        <v>25</v>
      </c>
      <c r="E9">
        <v>5</v>
      </c>
      <c r="F9">
        <v>17.8</v>
      </c>
      <c r="G9" t="str">
        <f>IF(F9&gt;20, "5", IF(F9&gt;=11, "4", IF(F9&lt;11, "3")))</f>
        <v>4</v>
      </c>
      <c r="H9">
        <f>(C9 * E9 * G9) + F9</f>
        <v>117.8</v>
      </c>
    </row>
    <row r="10" spans="1:9" x14ac:dyDescent="0.2">
      <c r="A10" t="s">
        <v>23</v>
      </c>
      <c r="B10" t="s">
        <v>4</v>
      </c>
      <c r="C10" t="str">
        <f>IF(B10="RB1","5",IF(B10="RB2","3",IF(B10="RB3","1",IF(B10="WR1","5",IF(B10="WR2","4",IF(B10="WR3","3"))))))</f>
        <v>5</v>
      </c>
      <c r="D10" s="7">
        <v>26</v>
      </c>
      <c r="E10">
        <v>5</v>
      </c>
      <c r="F10">
        <v>17.3</v>
      </c>
      <c r="G10" t="str">
        <f>IF(F10&gt;20, "5", IF(F10&gt;=11, "4", IF(F10&lt;11, "3")))</f>
        <v>4</v>
      </c>
      <c r="H10">
        <f>(C10 * E10 * G10) + F10</f>
        <v>117.3</v>
      </c>
    </row>
    <row r="11" spans="1:9" x14ac:dyDescent="0.2">
      <c r="A11" t="s">
        <v>64</v>
      </c>
      <c r="B11" t="s">
        <v>10</v>
      </c>
      <c r="C11" t="str">
        <f>IF(B11="RB1","5",IF(B11="RB2","3",IF(B11="RB3","1",IF(B11="WR1","5",IF(B11="WR2","4",IF(B11="WR3","3"))))))</f>
        <v>5</v>
      </c>
      <c r="D11" s="6">
        <v>24</v>
      </c>
      <c r="E11">
        <v>5</v>
      </c>
      <c r="F11">
        <v>17.100000000000001</v>
      </c>
      <c r="G11" t="str">
        <f>IF(F11&gt;20, "5", IF(F11&gt;=11, "4", IF(F11&lt;11, "3")))</f>
        <v>4</v>
      </c>
      <c r="H11">
        <f>(C11 * E11 * G11) + F11</f>
        <v>117.1</v>
      </c>
    </row>
    <row r="12" spans="1:9" x14ac:dyDescent="0.2">
      <c r="A12" t="s">
        <v>133</v>
      </c>
      <c r="B12" t="s">
        <v>4</v>
      </c>
      <c r="C12" t="str">
        <f>IF(B12="RB1","5",IF(B12="RB2","3",IF(B12="RB3","1",IF(B12="WR1","5",IF(B12="WR2","4",IF(B12="WR3","3"))))))</f>
        <v>5</v>
      </c>
      <c r="D12" s="6">
        <v>26</v>
      </c>
      <c r="E12">
        <v>5</v>
      </c>
      <c r="F12">
        <v>16.5</v>
      </c>
      <c r="G12" t="str">
        <f>IF(F12&gt;20, "5", IF(F12&gt;=11, "4", IF(F12&lt;11, "3")))</f>
        <v>4</v>
      </c>
      <c r="H12">
        <f>(C12 * E12 * G12) + F12</f>
        <v>116.5</v>
      </c>
    </row>
    <row r="13" spans="1:9" x14ac:dyDescent="0.2">
      <c r="A13" t="s">
        <v>157</v>
      </c>
      <c r="B13" t="s">
        <v>4</v>
      </c>
      <c r="C13" t="str">
        <f>IF(B13="RB1","5",IF(B13="RB2","3",IF(B13="RB3","1",IF(B13="WR1","5",IF(B13="WR2","4",IF(B13="WR3","3"))))))</f>
        <v>5</v>
      </c>
      <c r="D13" s="7">
        <v>22</v>
      </c>
      <c r="E13" t="str">
        <f>IF(OR(B13="RB1",B13= "RB2",B13="RB3"), IF(D13&lt;24, "5",IF(D13&lt;26, "4",IF(D13&gt;=27, "3"))))</f>
        <v>5</v>
      </c>
      <c r="F13">
        <v>16.399999999999999</v>
      </c>
      <c r="G13" t="str">
        <f>IF(F13&gt;20, "5", IF(F13&gt;=11, "4", IF(F13&lt;11, "3")))</f>
        <v>4</v>
      </c>
      <c r="H13">
        <f>(C13 * E13 * G13) + F13</f>
        <v>116.4</v>
      </c>
    </row>
    <row r="14" spans="1:9" x14ac:dyDescent="0.2">
      <c r="A14" t="s">
        <v>109</v>
      </c>
      <c r="B14" t="s">
        <v>10</v>
      </c>
      <c r="C14" t="str">
        <f>IF(B14="RB1","5",IF(B14="RB2","3",IF(B14="RB3","1",IF(B14="WR1","5",IF(B14="WR2","4",IF(B14="WR3","3"))))))</f>
        <v>5</v>
      </c>
      <c r="D14" s="6">
        <v>25</v>
      </c>
      <c r="E14">
        <v>5</v>
      </c>
      <c r="F14">
        <v>15.1</v>
      </c>
      <c r="G14" t="str">
        <f>IF(F14&gt;20, "5", IF(F14&gt;=11, "4", IF(F14&lt;11, "3")))</f>
        <v>4</v>
      </c>
      <c r="H14">
        <f>(C14 * E14 * G14) + F14</f>
        <v>115.1</v>
      </c>
    </row>
    <row r="15" spans="1:9" x14ac:dyDescent="0.2">
      <c r="A15" t="s">
        <v>38</v>
      </c>
      <c r="B15" t="s">
        <v>10</v>
      </c>
      <c r="C15" t="str">
        <f>IF(B15="RB1","5",IF(B15="RB2","3",IF(B15="RB3","1",IF(B15="WR1","5",IF(B15="WR2","4",IF(B15="WR3","3"))))))</f>
        <v>5</v>
      </c>
      <c r="D15" s="7">
        <v>30</v>
      </c>
      <c r="E15">
        <v>5</v>
      </c>
      <c r="F15">
        <v>15</v>
      </c>
      <c r="G15" t="str">
        <f>IF(F15&gt;20, "5", IF(F15&gt;=11, "4", IF(F15&lt;11, "3")))</f>
        <v>4</v>
      </c>
      <c r="H15">
        <f>(C15 * E15 * G15) + F15</f>
        <v>115</v>
      </c>
    </row>
    <row r="16" spans="1:9" x14ac:dyDescent="0.2">
      <c r="A16" t="s">
        <v>105</v>
      </c>
      <c r="B16" t="s">
        <v>10</v>
      </c>
      <c r="C16" t="str">
        <f>IF(B16="RB1","5",IF(B16="RB2","3",IF(B16="RB3","1",IF(B16="WR1","5",IF(B16="WR2","4",IF(B16="WR3","3"))))))</f>
        <v>5</v>
      </c>
      <c r="D16" s="6">
        <v>29</v>
      </c>
      <c r="E16">
        <v>5</v>
      </c>
      <c r="F16">
        <v>15</v>
      </c>
      <c r="G16" t="str">
        <f>IF(F16&gt;20, "5", IF(F16&gt;=11, "4", IF(F16&lt;11, "3")))</f>
        <v>4</v>
      </c>
      <c r="H16">
        <f>(C16 * E16 * G16) + F16</f>
        <v>115</v>
      </c>
    </row>
    <row r="17" spans="1:8" x14ac:dyDescent="0.2">
      <c r="A17" t="s">
        <v>117</v>
      </c>
      <c r="B17" t="s">
        <v>10</v>
      </c>
      <c r="C17" t="str">
        <f>IF(B17="RB1","5",IF(B17="RB2","3",IF(B17="RB3","1",IF(B17="WR1","5",IF(B17="WR2","4",IF(B17="WR3","3"))))))</f>
        <v>5</v>
      </c>
      <c r="D17" s="6">
        <v>27</v>
      </c>
      <c r="E17">
        <v>5</v>
      </c>
      <c r="F17">
        <v>13.8</v>
      </c>
      <c r="G17" t="str">
        <f>IF(F17&gt;20, "5", IF(F17&gt;=11, "4", IF(F17&lt;11, "3")))</f>
        <v>4</v>
      </c>
      <c r="H17">
        <f>(C17 * E17 * G17) + F17</f>
        <v>113.8</v>
      </c>
    </row>
    <row r="18" spans="1:8" x14ac:dyDescent="0.2">
      <c r="A18" t="s">
        <v>84</v>
      </c>
      <c r="B18" t="s">
        <v>10</v>
      </c>
      <c r="C18" t="str">
        <f>IF(B18="RB1","5",IF(B18="RB2","3",IF(B18="RB3","1",IF(B18="WR1","5",IF(B18="WR2","4",IF(B18="WR3","3"))))))</f>
        <v>5</v>
      </c>
      <c r="D18" s="7">
        <v>26</v>
      </c>
      <c r="E18">
        <v>5</v>
      </c>
      <c r="F18">
        <v>13.7</v>
      </c>
      <c r="G18" t="str">
        <f>IF(F18&gt;20, "5", IF(F18&gt;=11, "4", IF(F18&lt;11, "3")))</f>
        <v>4</v>
      </c>
      <c r="H18">
        <f>(C18 * E18 * G18) + F18</f>
        <v>113.7</v>
      </c>
    </row>
    <row r="19" spans="1:8" x14ac:dyDescent="0.2">
      <c r="A19" t="s">
        <v>31</v>
      </c>
      <c r="B19" t="s">
        <v>10</v>
      </c>
      <c r="C19" t="str">
        <f>IF(B19="RB1","5",IF(B19="RB2","3",IF(B19="RB3","1",IF(B19="WR1","5",IF(B19="WR2","4",IF(B19="WR3","3"))))))</f>
        <v>5</v>
      </c>
      <c r="D19" s="6">
        <v>26</v>
      </c>
      <c r="E19">
        <v>5</v>
      </c>
      <c r="F19">
        <v>13.6</v>
      </c>
      <c r="G19" t="str">
        <f>IF(F19&gt;20, "5", IF(F19&gt;=11, "4", IF(F19&lt;11, "3")))</f>
        <v>4</v>
      </c>
      <c r="H19">
        <f>(C19 * E19 * G19) + F19</f>
        <v>113.6</v>
      </c>
    </row>
    <row r="20" spans="1:8" x14ac:dyDescent="0.2">
      <c r="A20" t="s">
        <v>129</v>
      </c>
      <c r="B20" t="s">
        <v>10</v>
      </c>
      <c r="C20" t="str">
        <f>IF(B20="RB1","5",IF(B20="RB2","3",IF(B20="RB3","1",IF(B20="WR1","5",IF(B20="WR2","4",IF(B20="WR3","3"))))))</f>
        <v>5</v>
      </c>
      <c r="D20" s="7">
        <v>25</v>
      </c>
      <c r="E20">
        <v>5</v>
      </c>
      <c r="F20">
        <v>13.6</v>
      </c>
      <c r="G20" t="str">
        <f>IF(F20&gt;20, "5", IF(F20&gt;=11, "4", IF(F20&lt;11, "3")))</f>
        <v>4</v>
      </c>
      <c r="H20">
        <f>(C20 * E20 * G20) + F20</f>
        <v>113.6</v>
      </c>
    </row>
    <row r="21" spans="1:8" x14ac:dyDescent="0.2">
      <c r="A21" t="s">
        <v>82</v>
      </c>
      <c r="B21" t="s">
        <v>4</v>
      </c>
      <c r="C21" t="str">
        <f>IF(B21="RB1","5",IF(B21="RB2","3",IF(B21="RB3","1",IF(B21="WR1","5",IF(B21="WR2","4",IF(B21="WR3","3"))))))</f>
        <v>5</v>
      </c>
      <c r="D21" s="6">
        <v>23</v>
      </c>
      <c r="E21" t="str">
        <f>IF(OR(B21="RB1",B21= "RB2",B21="RB3"), IF(D21&lt;24, "5",IF(D21&lt;26, "4",IF(D21&gt;=27, "3"))))</f>
        <v>5</v>
      </c>
      <c r="F21">
        <v>13.5</v>
      </c>
      <c r="G21" t="str">
        <f>IF(F21&gt;20, "5", IF(F21&gt;=11, "4", IF(F21&lt;11, "3")))</f>
        <v>4</v>
      </c>
      <c r="H21">
        <f>(C21 * E21 * G21) + F21</f>
        <v>113.5</v>
      </c>
    </row>
    <row r="22" spans="1:8" x14ac:dyDescent="0.2">
      <c r="A22" t="s">
        <v>101</v>
      </c>
      <c r="B22" t="s">
        <v>10</v>
      </c>
      <c r="C22" t="str">
        <f>IF(B22="RB1","5",IF(B22="RB2","3",IF(B22="RB3","1",IF(B22="WR1","5",IF(B22="WR2","4",IF(B22="WR3","3"))))))</f>
        <v>5</v>
      </c>
      <c r="D22" s="6">
        <v>28</v>
      </c>
      <c r="E22">
        <v>5</v>
      </c>
      <c r="F22">
        <v>13.3</v>
      </c>
      <c r="G22" t="str">
        <f>IF(F22&gt;20, "5", IF(F22&gt;=11, "4", IF(F22&lt;11, "3")))</f>
        <v>4</v>
      </c>
      <c r="H22">
        <f>(C22 * E22 * G22) + F22</f>
        <v>113.3</v>
      </c>
    </row>
    <row r="23" spans="1:8" x14ac:dyDescent="0.2">
      <c r="A23" t="s">
        <v>107</v>
      </c>
      <c r="B23" t="s">
        <v>4</v>
      </c>
      <c r="C23" t="str">
        <f>IF(B23="RB1","5",IF(B23="RB2","3",IF(B23="RB3","1",IF(B23="WR1","5",IF(B23="WR2","4",IF(B23="WR3","3"))))))</f>
        <v>5</v>
      </c>
      <c r="D23" s="7">
        <v>26</v>
      </c>
      <c r="E23">
        <v>5</v>
      </c>
      <c r="F23">
        <v>13.3</v>
      </c>
      <c r="G23" t="str">
        <f>IF(F23&gt;20, "5", IF(F23&gt;=11, "4", IF(F23&lt;11, "3")))</f>
        <v>4</v>
      </c>
      <c r="H23">
        <f>(C23 * E23 * G23) + F23</f>
        <v>113.3</v>
      </c>
    </row>
    <row r="24" spans="1:8" x14ac:dyDescent="0.2">
      <c r="A24" t="s">
        <v>21</v>
      </c>
      <c r="B24" t="s">
        <v>10</v>
      </c>
      <c r="C24" t="str">
        <f>IF(B24="RB1","5",IF(B24="RB2","3",IF(B24="RB3","1",IF(B24="WR1","5",IF(B24="WR2","4",IF(B24="WR3","3"))))))</f>
        <v>5</v>
      </c>
      <c r="D24" s="7">
        <v>24</v>
      </c>
      <c r="E24">
        <v>5</v>
      </c>
      <c r="F24">
        <v>12.9</v>
      </c>
      <c r="G24" t="str">
        <f>IF(F24&gt;20, "5", IF(F24&gt;=11, "4", IF(F24&lt;11, "3")))</f>
        <v>4</v>
      </c>
      <c r="H24">
        <f>(C24 * E24 * G24) + F24</f>
        <v>112.9</v>
      </c>
    </row>
    <row r="25" spans="1:8" x14ac:dyDescent="0.2">
      <c r="A25" t="s">
        <v>54</v>
      </c>
      <c r="B25" t="s">
        <v>10</v>
      </c>
      <c r="C25" t="str">
        <f>IF(B25="RB1","5",IF(B25="RB2","3",IF(B25="RB3","1",IF(B25="WR1","5",IF(B25="WR2","4",IF(B25="WR3","3"))))))</f>
        <v>5</v>
      </c>
      <c r="D25" s="6">
        <v>27</v>
      </c>
      <c r="E25">
        <v>5</v>
      </c>
      <c r="F25">
        <v>12.9</v>
      </c>
      <c r="G25" t="str">
        <f>IF(F25&gt;20, "5", IF(F25&gt;=11, "4", IF(F25&lt;11, "3")))</f>
        <v>4</v>
      </c>
      <c r="H25">
        <f>(C25 * E25 * G25) + F25</f>
        <v>112.9</v>
      </c>
    </row>
    <row r="26" spans="1:8" x14ac:dyDescent="0.2">
      <c r="A26" t="s">
        <v>41</v>
      </c>
      <c r="B26" t="s">
        <v>10</v>
      </c>
      <c r="C26" t="str">
        <f>IF(B26="RB1","5",IF(B26="RB2","3",IF(B26="RB3","1",IF(B26="WR1","5",IF(B26="WR2","4",IF(B26="WR3","3"))))))</f>
        <v>5</v>
      </c>
      <c r="D26" s="7">
        <v>26</v>
      </c>
      <c r="E26">
        <v>5</v>
      </c>
      <c r="F26">
        <v>12.3</v>
      </c>
      <c r="G26" t="str">
        <f>IF(F26&gt;20, "5", IF(F26&gt;=11, "4", IF(F26&lt;11, "3")))</f>
        <v>4</v>
      </c>
      <c r="H26">
        <f>(C26 * E26 * G26) + F26</f>
        <v>112.3</v>
      </c>
    </row>
    <row r="27" spans="1:8" x14ac:dyDescent="0.2">
      <c r="A27" t="s">
        <v>19</v>
      </c>
      <c r="B27" t="s">
        <v>10</v>
      </c>
      <c r="C27" t="str">
        <f>IF(B27="RB1","5",IF(B27="RB2","3",IF(B27="RB3","1",IF(B27="WR1","5",IF(B27="WR2","4",IF(B27="WR3","3"))))))</f>
        <v>5</v>
      </c>
      <c r="D27" s="6">
        <v>27</v>
      </c>
      <c r="E27">
        <v>5</v>
      </c>
      <c r="F27">
        <v>12</v>
      </c>
      <c r="G27" t="str">
        <f>IF(F27&gt;20, "5", IF(F27&gt;=11, "4", IF(F27&lt;11, "3")))</f>
        <v>4</v>
      </c>
      <c r="H27">
        <f>(C27 * E27 * G27) + F27</f>
        <v>112</v>
      </c>
    </row>
    <row r="28" spans="1:8" x14ac:dyDescent="0.2">
      <c r="A28" t="s">
        <v>67</v>
      </c>
      <c r="B28" t="s">
        <v>4</v>
      </c>
      <c r="C28" t="str">
        <f>IF(B28="RB1","5",IF(B28="RB2","3",IF(B28="RB3","1",IF(B28="WR1","5",IF(B28="WR2","4",IF(B28="WR3","3"))))))</f>
        <v>5</v>
      </c>
      <c r="D28" s="7">
        <v>26</v>
      </c>
      <c r="E28">
        <v>5</v>
      </c>
      <c r="F28">
        <v>11.7</v>
      </c>
      <c r="G28" t="str">
        <f>IF(F28&gt;20, "5", IF(F28&gt;=11, "4", IF(F28&lt;11, "3")))</f>
        <v>4</v>
      </c>
      <c r="H28">
        <f>(C28 * E28 * G28) + F28</f>
        <v>111.7</v>
      </c>
    </row>
    <row r="29" spans="1:8" x14ac:dyDescent="0.2">
      <c r="A29" t="s">
        <v>77</v>
      </c>
      <c r="B29" t="s">
        <v>10</v>
      </c>
      <c r="C29" t="str">
        <f>IF(B29="RB1","5",IF(B29="RB2","3",IF(B29="RB3","1",IF(B29="WR1","5",IF(B29="WR2","4",IF(B29="WR3","3"))))))</f>
        <v>5</v>
      </c>
      <c r="D29" s="7">
        <v>24</v>
      </c>
      <c r="E29">
        <v>5</v>
      </c>
      <c r="F29">
        <v>11.3</v>
      </c>
      <c r="G29" t="str">
        <f>IF(F29&gt;20, "5", IF(F29&gt;=11, "4", IF(F29&lt;11, "3")))</f>
        <v>4</v>
      </c>
      <c r="H29">
        <f>(C29 * E29 * G29) + F29</f>
        <v>111.3</v>
      </c>
    </row>
    <row r="30" spans="1:8" x14ac:dyDescent="0.2">
      <c r="A30" t="s">
        <v>135</v>
      </c>
      <c r="B30" t="s">
        <v>4</v>
      </c>
      <c r="C30" t="str">
        <f>IF(B30="RB1","5",IF(B30="RB2","3",IF(B30="RB3","1",IF(B30="WR1","5",IF(B30="WR2","4",IF(B30="WR3","3"))))))</f>
        <v>5</v>
      </c>
      <c r="D30" s="7">
        <v>26</v>
      </c>
      <c r="E30">
        <v>5</v>
      </c>
      <c r="F30">
        <v>11</v>
      </c>
      <c r="G30" t="str">
        <f>IF(F30&gt;20, "5", IF(F30&gt;=11, "4", IF(F30&lt;11, "3")))</f>
        <v>4</v>
      </c>
      <c r="H30">
        <f>(C30 * E30 * G30) + F30</f>
        <v>111</v>
      </c>
    </row>
    <row r="31" spans="1:8" x14ac:dyDescent="0.2">
      <c r="A31" t="s">
        <v>142</v>
      </c>
      <c r="B31" t="s">
        <v>10</v>
      </c>
      <c r="C31" t="str">
        <f>IF(B31="RB1","5",IF(B31="RB2","3",IF(B31="RB3","1",IF(B31="WR1","5",IF(B31="WR2","4",IF(B31="WR3","3"))))))</f>
        <v>5</v>
      </c>
      <c r="D31" s="6">
        <v>23</v>
      </c>
      <c r="E31">
        <v>4</v>
      </c>
      <c r="F31">
        <v>18.3</v>
      </c>
      <c r="G31" t="str">
        <f>IF(F31&gt;20, "5", IF(F31&gt;=11, "4", IF(F31&lt;11, "3")))</f>
        <v>4</v>
      </c>
      <c r="H31">
        <f>(C31 * E31 * G31) + F31</f>
        <v>98.3</v>
      </c>
    </row>
    <row r="32" spans="1:8" x14ac:dyDescent="0.2">
      <c r="A32" t="s">
        <v>43</v>
      </c>
      <c r="B32" t="s">
        <v>4</v>
      </c>
      <c r="C32" t="str">
        <f>IF(B32="RB1","5",IF(B32="RB2","3",IF(B32="RB3","1",IF(B32="WR1","5",IF(B32="WR2","4",IF(B32="WR3","3"))))))</f>
        <v>5</v>
      </c>
      <c r="D32" s="7">
        <v>28</v>
      </c>
      <c r="E32" t="str">
        <f>IF(OR(B32="RB1",B32= "RB2",B32="RB3"), IF(D32&lt;24, "5",IF(D32&lt;26, "4",IF(D32&gt;=27, "3"))))</f>
        <v>3</v>
      </c>
      <c r="F32">
        <v>22.7</v>
      </c>
      <c r="G32" t="str">
        <f>IF(F32&gt;20, "5", IF(F32&gt;=11, "4", IF(F32&lt;11, "3")))</f>
        <v>5</v>
      </c>
      <c r="H32">
        <f>(C32 * E32 * G32) + F32</f>
        <v>97.7</v>
      </c>
    </row>
    <row r="33" spans="1:8" x14ac:dyDescent="0.2">
      <c r="A33" t="s">
        <v>96</v>
      </c>
      <c r="B33" t="s">
        <v>10</v>
      </c>
      <c r="C33" t="str">
        <f>IF(B33="RB1","5",IF(B33="RB2","3",IF(B33="RB3","1",IF(B33="WR1","5",IF(B33="WR2","4",IF(B33="WR3","3"))))))</f>
        <v>5</v>
      </c>
      <c r="D33" s="7">
        <v>31</v>
      </c>
      <c r="E33">
        <v>4</v>
      </c>
      <c r="F33">
        <v>16.899999999999999</v>
      </c>
      <c r="G33" t="str">
        <f>IF(F33&gt;20, "5", IF(F33&gt;=11, "4", IF(F33&lt;11, "3")))</f>
        <v>4</v>
      </c>
      <c r="H33">
        <f>(C33 * E33 * G33) + F33</f>
        <v>96.9</v>
      </c>
    </row>
    <row r="34" spans="1:8" x14ac:dyDescent="0.2">
      <c r="A34" t="s">
        <v>126</v>
      </c>
      <c r="B34" t="s">
        <v>4</v>
      </c>
      <c r="C34" t="str">
        <f>IF(B34="RB1","5",IF(B34="RB2","3",IF(B34="RB3","1",IF(B34="WR1","5",IF(B34="WR2","4",IF(B34="WR3","3"))))))</f>
        <v>5</v>
      </c>
      <c r="D34" s="6">
        <v>27</v>
      </c>
      <c r="E34" t="str">
        <f>IF(OR(B34="RB1",B34= "RB2",B34="RB3"), IF(D34&lt;24, "5",IF(D34&lt;26, "4",IF(D34&gt;=27, "3"))))</f>
        <v>3</v>
      </c>
      <c r="F34">
        <v>21.2</v>
      </c>
      <c r="G34" t="str">
        <f>IF(F34&gt;20, "5", IF(F34&gt;=11, "4", IF(F34&lt;11, "3")))</f>
        <v>5</v>
      </c>
      <c r="H34">
        <f>(C34 * E34 * G34) + F34</f>
        <v>96.2</v>
      </c>
    </row>
    <row r="35" spans="1:8" x14ac:dyDescent="0.2">
      <c r="A35" t="s">
        <v>143</v>
      </c>
      <c r="B35" t="s">
        <v>11</v>
      </c>
      <c r="C35" t="str">
        <f>IF(B35="RB1","5",IF(B35="RB2","3",IF(B35="RB3","1",IF(B35="WR1","5",IF(B35="WR2","4",IF(B35="WR3","3"))))))</f>
        <v>4</v>
      </c>
      <c r="D35" s="6">
        <v>24</v>
      </c>
      <c r="E35">
        <v>5</v>
      </c>
      <c r="F35">
        <v>15.8</v>
      </c>
      <c r="G35" t="str">
        <f>IF(F35&gt;20, "5", IF(F35&gt;=11, "4", IF(F35&lt;11, "3")))</f>
        <v>4</v>
      </c>
      <c r="H35">
        <f>(C35 * E35 * G35) + F35</f>
        <v>95.8</v>
      </c>
    </row>
    <row r="36" spans="1:8" x14ac:dyDescent="0.2">
      <c r="A36" t="s">
        <v>60</v>
      </c>
      <c r="B36" t="s">
        <v>11</v>
      </c>
      <c r="C36" t="str">
        <f>IF(B36="RB1","5",IF(B36="RB2","3",IF(B36="RB3","1",IF(B36="WR1","5",IF(B36="WR2","4",IF(B36="WR3","3"))))))</f>
        <v>4</v>
      </c>
      <c r="D36" s="7">
        <v>25</v>
      </c>
      <c r="E36">
        <v>5</v>
      </c>
      <c r="F36">
        <v>15.6</v>
      </c>
      <c r="G36" t="str">
        <f>IF(F36&gt;20, "5", IF(F36&gt;=11, "4", IF(F36&lt;11, "3")))</f>
        <v>4</v>
      </c>
      <c r="H36">
        <f>(C36 * E36 * G36) + F36</f>
        <v>95.6</v>
      </c>
    </row>
    <row r="37" spans="1:8" x14ac:dyDescent="0.2">
      <c r="A37" t="s">
        <v>39</v>
      </c>
      <c r="B37" t="s">
        <v>11</v>
      </c>
      <c r="C37" t="str">
        <f>IF(B37="RB1","5",IF(B37="RB2","3",IF(B37="RB3","1",IF(B37="WR1","5",IF(B37="WR2","4",IF(B37="WR3","3"))))))</f>
        <v>4</v>
      </c>
      <c r="D37" s="6">
        <v>27</v>
      </c>
      <c r="E37">
        <v>5</v>
      </c>
      <c r="F37">
        <v>15.2</v>
      </c>
      <c r="G37" t="str">
        <f>IF(F37&gt;20, "5", IF(F37&gt;=11, "4", IF(F37&lt;11, "3")))</f>
        <v>4</v>
      </c>
      <c r="H37">
        <f>(C37 * E37 * G37) + F37</f>
        <v>95.2</v>
      </c>
    </row>
    <row r="38" spans="1:8" x14ac:dyDescent="0.2">
      <c r="A38" t="s">
        <v>48</v>
      </c>
      <c r="B38" t="s">
        <v>10</v>
      </c>
      <c r="C38" t="str">
        <f>IF(B38="RB1","5",IF(B38="RB2","3",IF(B38="RB3","1",IF(B38="WR1","5",IF(B38="WR2","4",IF(B38="WR3","3"))))))</f>
        <v>5</v>
      </c>
      <c r="D38" s="7">
        <v>31</v>
      </c>
      <c r="E38">
        <v>4</v>
      </c>
      <c r="F38">
        <v>14.9</v>
      </c>
      <c r="G38" t="str">
        <f>IF(F38&gt;20, "5", IF(F38&gt;=11, "4", IF(F38&lt;11, "3")))</f>
        <v>4</v>
      </c>
      <c r="H38">
        <f>(C38 * E38 * G38) + F38</f>
        <v>94.9</v>
      </c>
    </row>
    <row r="39" spans="1:8" x14ac:dyDescent="0.2">
      <c r="A39" t="s">
        <v>52</v>
      </c>
      <c r="B39" t="s">
        <v>4</v>
      </c>
      <c r="C39" t="str">
        <f>IF(B39="RB1","5",IF(B39="RB2","3",IF(B39="RB3","1",IF(B39="WR1","5",IF(B39="WR2","4",IF(B39="WR3","3"))))))</f>
        <v>5</v>
      </c>
      <c r="D39" s="7">
        <v>25</v>
      </c>
      <c r="E39" t="str">
        <f>IF(OR(B39="RB1",B39= "RB2",B39="RB3"), IF(D39&lt;24, "5",IF(D39&lt;26, "4",IF(D39&gt;=27, "3"))))</f>
        <v>4</v>
      </c>
      <c r="F39">
        <v>14.7</v>
      </c>
      <c r="G39" t="str">
        <f>IF(F39&gt;20, "5", IF(F39&gt;=11, "4", IF(F39&lt;11, "3")))</f>
        <v>4</v>
      </c>
      <c r="H39">
        <f>(C39 * E39 * G39) + F39</f>
        <v>94.7</v>
      </c>
    </row>
    <row r="40" spans="1:8" x14ac:dyDescent="0.2">
      <c r="A40" t="s">
        <v>49</v>
      </c>
      <c r="B40" t="s">
        <v>11</v>
      </c>
      <c r="C40" t="str">
        <f>IF(B40="RB1","5",IF(B40="RB2","3",IF(B40="RB3","1",IF(B40="WR1","5",IF(B40="WR2","4",IF(B40="WR3","3"))))))</f>
        <v>4</v>
      </c>
      <c r="D40" s="7">
        <v>29</v>
      </c>
      <c r="E40">
        <v>5</v>
      </c>
      <c r="F40">
        <v>14.1</v>
      </c>
      <c r="G40" t="str">
        <f>IF(F40&gt;20, "5", IF(F40&gt;=11, "4", IF(F40&lt;11, "3")))</f>
        <v>4</v>
      </c>
      <c r="H40">
        <f>(C40 * E40 * G40) + F40</f>
        <v>94.1</v>
      </c>
    </row>
    <row r="41" spans="1:8" x14ac:dyDescent="0.2">
      <c r="A41" t="s">
        <v>97</v>
      </c>
      <c r="B41" t="s">
        <v>11</v>
      </c>
      <c r="C41" t="str">
        <f>IF(B41="RB1","5",IF(B41="RB2","3",IF(B41="RB3","1",IF(B41="WR1","5",IF(B41="WR2","4",IF(B41="WR3","3"))))))</f>
        <v>4</v>
      </c>
      <c r="D41" s="6">
        <v>26</v>
      </c>
      <c r="E41">
        <v>5</v>
      </c>
      <c r="F41">
        <v>14</v>
      </c>
      <c r="G41" t="str">
        <f>IF(F41&gt;20, "5", IF(F41&gt;=11, "4", IF(F41&lt;11, "3")))</f>
        <v>4</v>
      </c>
      <c r="H41">
        <f>(C41 * E41 * G41) + F41</f>
        <v>94</v>
      </c>
    </row>
    <row r="42" spans="1:8" x14ac:dyDescent="0.2">
      <c r="A42" t="s">
        <v>128</v>
      </c>
      <c r="B42" t="s">
        <v>11</v>
      </c>
      <c r="C42" t="str">
        <f>IF(B42="RB1","5",IF(B42="RB2","3",IF(B42="RB3","1",IF(B42="WR1","5",IF(B42="WR2","4",IF(B42="WR3","3"))))))</f>
        <v>4</v>
      </c>
      <c r="D42" s="7">
        <v>27</v>
      </c>
      <c r="E42">
        <v>5</v>
      </c>
      <c r="F42">
        <v>13.7</v>
      </c>
      <c r="G42" t="str">
        <f>IF(F42&gt;20, "5", IF(F42&gt;=11, "4", IF(F42&lt;11, "3")))</f>
        <v>4</v>
      </c>
      <c r="H42">
        <f>(C42 * E42 * G42) + F42</f>
        <v>93.7</v>
      </c>
    </row>
    <row r="43" spans="1:8" x14ac:dyDescent="0.2">
      <c r="A43" t="s">
        <v>151</v>
      </c>
      <c r="B43" t="s">
        <v>4</v>
      </c>
      <c r="C43" t="str">
        <f>IF(B43="RB1","5",IF(B43="RB2","3",IF(B43="RB3","1",IF(B43="WR1","5",IF(B43="WR2","4",IF(B43="WR3","3"))))))</f>
        <v>5</v>
      </c>
      <c r="D43" s="7">
        <v>24</v>
      </c>
      <c r="E43" t="str">
        <f>IF(OR(B43="RB1",B43= "RB2",B43="RB3"), IF(D43&lt;24, "5",IF(D43&lt;26, "4",IF(D43&gt;=27, "3"))))</f>
        <v>4</v>
      </c>
      <c r="F43">
        <v>13.3</v>
      </c>
      <c r="G43" t="str">
        <f>IF(F43&gt;20, "5", IF(F43&gt;=11, "4", IF(F43&lt;11, "3")))</f>
        <v>4</v>
      </c>
      <c r="H43">
        <f>(C43 * E43 * G43) + F43</f>
        <v>93.3</v>
      </c>
    </row>
    <row r="44" spans="1:8" x14ac:dyDescent="0.2">
      <c r="A44" t="s">
        <v>119</v>
      </c>
      <c r="B44" t="s">
        <v>4</v>
      </c>
      <c r="C44" t="str">
        <f>IF(B44="RB1","5",IF(B44="RB2","3",IF(B44="RB3","1",IF(B44="WR1","5",IF(B44="WR2","4",IF(B44="WR3","3"))))))</f>
        <v>5</v>
      </c>
      <c r="D44" s="6">
        <v>25</v>
      </c>
      <c r="E44" t="str">
        <f>IF(OR(B44="RB1",B44= "RB2",B44="RB3"), IF(D44&lt;24, "5",IF(D44&lt;26, "4",IF(D44&gt;=27, "3"))))</f>
        <v>4</v>
      </c>
      <c r="F44">
        <v>13.1</v>
      </c>
      <c r="G44" t="str">
        <f>IF(F44&gt;20, "5", IF(F44&gt;=11, "4", IF(F44&lt;11, "3")))</f>
        <v>4</v>
      </c>
      <c r="H44">
        <f>(C44 * E44 * G44) + F44</f>
        <v>93.1</v>
      </c>
    </row>
    <row r="45" spans="1:8" x14ac:dyDescent="0.2">
      <c r="A45" t="s">
        <v>118</v>
      </c>
      <c r="B45" t="s">
        <v>11</v>
      </c>
      <c r="C45" t="str">
        <f>IF(B45="RB1","5",IF(B45="RB2","3",IF(B45="RB3","1",IF(B45="WR1","5",IF(B45="WR2","4",IF(B45="WR3","3"))))))</f>
        <v>4</v>
      </c>
      <c r="D45" s="6">
        <v>28</v>
      </c>
      <c r="E45">
        <v>5</v>
      </c>
      <c r="F45">
        <v>12.8</v>
      </c>
      <c r="G45" t="str">
        <f>IF(F45&gt;20, "5", IF(F45&gt;=11, "4", IF(F45&lt;11, "3")))</f>
        <v>4</v>
      </c>
      <c r="H45">
        <f>(C45 * E45 * G45) + F45</f>
        <v>92.8</v>
      </c>
    </row>
    <row r="46" spans="1:8" x14ac:dyDescent="0.2">
      <c r="A46" t="s">
        <v>114</v>
      </c>
      <c r="B46" t="s">
        <v>4</v>
      </c>
      <c r="C46" t="str">
        <f>IF(B46="RB1","5",IF(B46="RB2","3",IF(B46="RB3","1",IF(B46="WR1","5",IF(B46="WR2","4",IF(B46="WR3","3"))))))</f>
        <v>5</v>
      </c>
      <c r="D46" s="7">
        <v>24</v>
      </c>
      <c r="E46" t="str">
        <f>IF(OR(B46="RB1",B46= "RB2",B46="RB3"), IF(D46&lt;24, "5",IF(D46&lt;26, "4",IF(D46&gt;=27, "3"))))</f>
        <v>4</v>
      </c>
      <c r="F46">
        <v>12.5</v>
      </c>
      <c r="G46" t="str">
        <f>IF(F46&gt;20, "5", IF(F46&gt;=11, "4", IF(F46&lt;11, "3")))</f>
        <v>4</v>
      </c>
      <c r="H46">
        <f>(C46 * E46 * G46) + F46</f>
        <v>92.5</v>
      </c>
    </row>
    <row r="47" spans="1:8" x14ac:dyDescent="0.2">
      <c r="A47" t="s">
        <v>138</v>
      </c>
      <c r="B47" t="s">
        <v>11</v>
      </c>
      <c r="C47" t="str">
        <f>IF(B47="RB1","5",IF(B47="RB2","3",IF(B47="RB3","1",IF(B47="WR1","5",IF(B47="WR2","4",IF(B47="WR3","3"))))))</f>
        <v>4</v>
      </c>
      <c r="D47" s="7">
        <v>24</v>
      </c>
      <c r="E47">
        <v>5</v>
      </c>
      <c r="F47">
        <v>11.8</v>
      </c>
      <c r="G47" t="str">
        <f>IF(F47&gt;20, "5", IF(F47&gt;=11, "4", IF(F47&lt;11, "3")))</f>
        <v>4</v>
      </c>
      <c r="H47">
        <f>(C47 * E47 * G47) + F47</f>
        <v>91.8</v>
      </c>
    </row>
    <row r="48" spans="1:8" x14ac:dyDescent="0.2">
      <c r="A48" t="s">
        <v>76</v>
      </c>
      <c r="B48" t="s">
        <v>11</v>
      </c>
      <c r="C48" t="str">
        <f>IF(B48="RB1","5",IF(B48="RB2","3",IF(B48="RB3","1",IF(B48="WR1","5",IF(B48="WR2","4",IF(B48="WR3","3"))))))</f>
        <v>4</v>
      </c>
      <c r="D48" s="7">
        <v>28</v>
      </c>
      <c r="E48">
        <v>5</v>
      </c>
      <c r="F48">
        <v>11.5</v>
      </c>
      <c r="G48" t="str">
        <f>IF(F48&gt;20, "5", IF(F48&gt;=11, "4", IF(F48&lt;11, "3")))</f>
        <v>4</v>
      </c>
      <c r="H48">
        <f>(C48 * E48 * G48) + F48</f>
        <v>91.5</v>
      </c>
    </row>
    <row r="49" spans="1:8" x14ac:dyDescent="0.2">
      <c r="A49" t="s">
        <v>99</v>
      </c>
      <c r="B49" t="s">
        <v>4</v>
      </c>
      <c r="C49" t="str">
        <f>IF(B49="RB1","5",IF(B49="RB2","3",IF(B49="RB3","1",IF(B49="WR1","5",IF(B49="WR2","4",IF(B49="WR3","3"))))))</f>
        <v>5</v>
      </c>
      <c r="D49" s="6">
        <v>25</v>
      </c>
      <c r="E49" t="str">
        <f>IF(OR(B49="RB1",B49= "RB2",B49="RB3"), IF(D49&lt;24, "5",IF(D49&lt;26, "4",IF(D49&gt;=27, "3"))))</f>
        <v>4</v>
      </c>
      <c r="F49">
        <v>11.1</v>
      </c>
      <c r="G49" t="str">
        <f>IF(F49&gt;20, "5", IF(F49&gt;=11, "4", IF(F49&lt;11, "3")))</f>
        <v>4</v>
      </c>
      <c r="H49">
        <f>(C49 * E49 * G49) + F49</f>
        <v>91.1</v>
      </c>
    </row>
    <row r="50" spans="1:8" x14ac:dyDescent="0.2">
      <c r="A50" t="s">
        <v>28</v>
      </c>
      <c r="B50" t="s">
        <v>11</v>
      </c>
      <c r="C50" t="str">
        <f>IF(B50="RB1","5",IF(B50="RB2","3",IF(B50="RB3","1",IF(B50="WR1","5",IF(B50="WR2","4",IF(B50="WR3","3"))))))</f>
        <v>4</v>
      </c>
      <c r="D50" s="6">
        <v>25</v>
      </c>
      <c r="E50">
        <v>5</v>
      </c>
      <c r="F50">
        <v>11.1</v>
      </c>
      <c r="G50" t="str">
        <f>IF(F50&gt;20, "5", IF(F50&gt;=11, "4", IF(F50&lt;11, "3")))</f>
        <v>4</v>
      </c>
      <c r="H50">
        <f>(C50 * E50 * G50) + F50</f>
        <v>91.1</v>
      </c>
    </row>
    <row r="51" spans="1:8" x14ac:dyDescent="0.2">
      <c r="A51" t="s">
        <v>161</v>
      </c>
      <c r="B51" t="s">
        <v>11</v>
      </c>
      <c r="C51" t="str">
        <f>IF(B51="RB1","5",IF(B51="RB2","3",IF(B51="RB3","1",IF(B51="WR1","5",IF(B51="WR2","4",IF(B51="WR3","3"))))))</f>
        <v>4</v>
      </c>
      <c r="D51" s="7">
        <v>27</v>
      </c>
      <c r="E51">
        <v>5</v>
      </c>
      <c r="F51">
        <v>11</v>
      </c>
      <c r="G51" t="str">
        <f>IF(F51&gt;20, "5", IF(F51&gt;=11, "4", IF(F51&lt;11, "3")))</f>
        <v>4</v>
      </c>
      <c r="H51">
        <f>(C51 * E51 * G51) + F51</f>
        <v>91</v>
      </c>
    </row>
    <row r="52" spans="1:8" x14ac:dyDescent="0.2">
      <c r="A52" t="s">
        <v>121</v>
      </c>
      <c r="B52" t="s">
        <v>10</v>
      </c>
      <c r="C52" t="str">
        <f>IF(B52="RB1","5",IF(B52="RB2","3",IF(B52="RB3","1",IF(B52="WR1","5",IF(B52="WR2","4",IF(B52="WR3","3"))))))</f>
        <v>5</v>
      </c>
      <c r="D52" s="6">
        <v>27</v>
      </c>
      <c r="E52">
        <v>5</v>
      </c>
      <c r="F52">
        <v>10.8</v>
      </c>
      <c r="G52" t="str">
        <f>IF(F52&gt;20, "5", IF(F52&gt;=11, "4", IF(F52&lt;11, "3")))</f>
        <v>3</v>
      </c>
      <c r="H52">
        <f>(C52 * E52 * G52) + F52</f>
        <v>85.8</v>
      </c>
    </row>
    <row r="53" spans="1:8" x14ac:dyDescent="0.2">
      <c r="A53" t="s">
        <v>93</v>
      </c>
      <c r="B53" t="s">
        <v>4</v>
      </c>
      <c r="C53" t="str">
        <f>IF(B53="RB1","5",IF(B53="RB2","3",IF(B53="RB3","1",IF(B53="WR1","5",IF(B53="WR2","4",IF(B53="WR3","3"))))))</f>
        <v>5</v>
      </c>
      <c r="D53" s="7">
        <v>23</v>
      </c>
      <c r="E53" t="str">
        <f>IF(OR(B53="RB1",B53= "RB2",B53="RB3"), IF(D53&lt;24, "5",IF(D53&lt;26, "4",IF(D53&gt;=27, "3"))))</f>
        <v>5</v>
      </c>
      <c r="F53">
        <v>9.6999999999999993</v>
      </c>
      <c r="G53" t="str">
        <f>IF(F53&gt;20, "5", IF(F53&gt;=11, "4", IF(F53&lt;11, "3")))</f>
        <v>3</v>
      </c>
      <c r="H53">
        <f>(C53 * E53 * G53) + F53</f>
        <v>84.7</v>
      </c>
    </row>
    <row r="54" spans="1:8" x14ac:dyDescent="0.2">
      <c r="A54" t="s">
        <v>87</v>
      </c>
      <c r="B54" t="s">
        <v>4</v>
      </c>
      <c r="C54" t="str">
        <f>IF(B54="RB1","5",IF(B54="RB2","3",IF(B54="RB3","1",IF(B54="WR1","5",IF(B54="WR2","4",IF(B54="WR3","3"))))))</f>
        <v>5</v>
      </c>
      <c r="D54" s="6">
        <v>22</v>
      </c>
      <c r="E54" t="str">
        <f>IF(OR(B54="RB1",B54= "RB2",B54="RB3"), IF(D54&lt;24, "5",IF(D54&lt;26, "4",IF(D54&gt;=27, "3"))))</f>
        <v>5</v>
      </c>
      <c r="F54">
        <v>9.5</v>
      </c>
      <c r="G54" t="str">
        <f>IF(F54&gt;20, "5", IF(F54&gt;=11, "4", IF(F54&lt;11, "3")))</f>
        <v>3</v>
      </c>
      <c r="H54">
        <f>(C54 * E54 * G54) + F54</f>
        <v>84.5</v>
      </c>
    </row>
    <row r="55" spans="1:8" x14ac:dyDescent="0.2">
      <c r="A55" t="s">
        <v>13</v>
      </c>
      <c r="B55" t="s">
        <v>10</v>
      </c>
      <c r="C55" t="str">
        <f>IF(B55="RB1","5",IF(B55="RB2","3",IF(B55="RB3","1",IF(B55="WR1","5",IF(B55="WR2","4",IF(B55="WR3","3"))))))</f>
        <v>5</v>
      </c>
      <c r="D55" s="6">
        <v>28</v>
      </c>
      <c r="E55">
        <v>5</v>
      </c>
      <c r="F55">
        <v>8.8000000000000007</v>
      </c>
      <c r="G55" t="str">
        <f>IF(F55&gt;20, "5", IF(F55&gt;=11, "4", IF(F55&lt;11, "3")))</f>
        <v>3</v>
      </c>
      <c r="H55">
        <f>(C55 * E55 * G55) + F55</f>
        <v>83.8</v>
      </c>
    </row>
    <row r="56" spans="1:8" x14ac:dyDescent="0.2">
      <c r="A56" t="s">
        <v>112</v>
      </c>
      <c r="B56" t="s">
        <v>10</v>
      </c>
      <c r="C56" t="str">
        <f>IF(B56="RB1","5",IF(B56="RB2","3",IF(B56="RB3","1",IF(B56="WR1","5",IF(B56="WR2","4",IF(B56="WR3","3"))))))</f>
        <v>5</v>
      </c>
      <c r="D56" s="7">
        <v>25</v>
      </c>
      <c r="E56">
        <v>5</v>
      </c>
      <c r="F56">
        <v>8.5</v>
      </c>
      <c r="G56" t="str">
        <f>IF(F56&gt;20, "5", IF(F56&gt;=11, "4", IF(F56&lt;11, "3")))</f>
        <v>3</v>
      </c>
      <c r="H56">
        <f>(C56 * E56 * G56) + F56</f>
        <v>83.5</v>
      </c>
    </row>
    <row r="57" spans="1:8" x14ac:dyDescent="0.2">
      <c r="A57" t="s">
        <v>145</v>
      </c>
      <c r="B57" t="s">
        <v>4</v>
      </c>
      <c r="C57" t="str">
        <f>IF(B57="RB1","5",IF(B57="RB2","3",IF(B57="RB3","1",IF(B57="WR1","5",IF(B57="WR2","4",IF(B57="WR3","3"))))))</f>
        <v>5</v>
      </c>
      <c r="D57" s="6">
        <v>29</v>
      </c>
      <c r="E57" t="str">
        <f>IF(OR(B57="RB1",B57= "RB2",B57="RB3"), IF(D57&lt;24, "5",IF(D57&lt;26, "4",IF(D57&gt;=27, "3"))))</f>
        <v>3</v>
      </c>
      <c r="F57">
        <v>19.3</v>
      </c>
      <c r="G57" t="str">
        <f>IF(F57&gt;20, "5", IF(F57&gt;=11, "4", IF(F57&lt;11, "3")))</f>
        <v>4</v>
      </c>
      <c r="H57">
        <f>(C57 * E57 * G57) + F57</f>
        <v>79.3</v>
      </c>
    </row>
    <row r="58" spans="1:8" x14ac:dyDescent="0.2">
      <c r="A58" t="s">
        <v>69</v>
      </c>
      <c r="B58" t="s">
        <v>10</v>
      </c>
      <c r="C58" t="str">
        <f>IF(B58="RB1","5",IF(B58="RB2","3",IF(B58="RB3","1",IF(B58="WR1","5",IF(B58="WR2","4",IF(B58="WR3","3"))))))</f>
        <v>5</v>
      </c>
      <c r="D58" s="7">
        <v>27</v>
      </c>
      <c r="E58">
        <v>5</v>
      </c>
      <c r="F58">
        <v>4.2</v>
      </c>
      <c r="G58" t="str">
        <f>IF(F58&gt;20, "5", IF(F58&gt;=11, "4", IF(F58&lt;11, "3")))</f>
        <v>3</v>
      </c>
      <c r="H58">
        <f>(C58 * E58 * G58) + F58</f>
        <v>79.2</v>
      </c>
    </row>
    <row r="59" spans="1:8" x14ac:dyDescent="0.2">
      <c r="A59" t="s">
        <v>85</v>
      </c>
      <c r="B59" t="s">
        <v>11</v>
      </c>
      <c r="C59" t="str">
        <f>IF(B59="RB1","5",IF(B59="RB2","3",IF(B59="RB3","1",IF(B59="WR1","5",IF(B59="WR2","4",IF(B59="WR3","3"))))))</f>
        <v>4</v>
      </c>
      <c r="D59" s="6">
        <v>31</v>
      </c>
      <c r="E59">
        <v>4</v>
      </c>
      <c r="F59">
        <v>14.8</v>
      </c>
      <c r="G59" t="str">
        <f>IF(F59&gt;20, "5", IF(F59&gt;=11, "4", IF(F59&lt;11, "3")))</f>
        <v>4</v>
      </c>
      <c r="H59">
        <f>(C59 * E59 * G59) + F59</f>
        <v>78.8</v>
      </c>
    </row>
    <row r="60" spans="1:8" x14ac:dyDescent="0.2">
      <c r="A60" t="s">
        <v>25</v>
      </c>
      <c r="B60" t="s">
        <v>4</v>
      </c>
      <c r="C60" t="str">
        <f>IF(B60="RB1","5",IF(B60="RB2","3",IF(B60="RB3","1",IF(B60="WR1","5",IF(B60="WR2","4",IF(B60="WR3","3"))))))</f>
        <v>5</v>
      </c>
      <c r="D60" s="6">
        <v>26</v>
      </c>
      <c r="E60">
        <v>5</v>
      </c>
      <c r="F60">
        <v>3.6</v>
      </c>
      <c r="G60" t="str">
        <f>IF(F60&gt;20, "5", IF(F60&gt;=11, "4", IF(F60&lt;11, "3")))</f>
        <v>3</v>
      </c>
      <c r="H60">
        <f>(C60 * E60 * G60) + F60</f>
        <v>78.599999999999994</v>
      </c>
    </row>
    <row r="61" spans="1:8" x14ac:dyDescent="0.2">
      <c r="A61" t="s">
        <v>103</v>
      </c>
      <c r="B61" t="s">
        <v>4</v>
      </c>
      <c r="C61" t="str">
        <f>IF(B61="RB1","5",IF(B61="RB2","3",IF(B61="RB3","1",IF(B61="WR1","5",IF(B61="WR2","4",IF(B61="WR3","3"))))))</f>
        <v>5</v>
      </c>
      <c r="D61" s="6">
        <v>28</v>
      </c>
      <c r="E61" t="str">
        <f>IF(OR(B61="RB1",B61= "RB2",B61="RB3"), IF(D61&lt;24, "5",IF(D61&lt;26, "4",IF(D61&gt;=27, "3"))))</f>
        <v>3</v>
      </c>
      <c r="F61">
        <v>16.100000000000001</v>
      </c>
      <c r="G61" t="str">
        <f>IF(F61&gt;20, "5", IF(F61&gt;=11, "4", IF(F61&lt;11, "3")))</f>
        <v>4</v>
      </c>
      <c r="H61">
        <f>(C61 * E61 * G61) + F61</f>
        <v>76.099999999999994</v>
      </c>
    </row>
    <row r="62" spans="1:8" x14ac:dyDescent="0.2">
      <c r="A62" t="s">
        <v>140</v>
      </c>
      <c r="B62" t="s">
        <v>4</v>
      </c>
      <c r="C62" t="str">
        <f>IF(B62="RB1","5",IF(B62="RB2","3",IF(B62="RB3","1",IF(B62="WR1","5",IF(B62="WR2","4",IF(B62="WR3","3"))))))</f>
        <v>5</v>
      </c>
      <c r="D62" s="7">
        <v>27</v>
      </c>
      <c r="E62" t="str">
        <f>IF(OR(B62="RB1",B62= "RB2",B62="RB3"), IF(D62&lt;24, "5",IF(D62&lt;26, "4",IF(D62&gt;=27, "3"))))</f>
        <v>3</v>
      </c>
      <c r="F62">
        <v>15.9</v>
      </c>
      <c r="G62" t="str">
        <f>IF(F62&gt;20, "5", IF(F62&gt;=11, "4", IF(F62&lt;11, "3")))</f>
        <v>4</v>
      </c>
      <c r="H62">
        <f>(C62 * E62 * G62) + F62</f>
        <v>75.900000000000006</v>
      </c>
    </row>
    <row r="63" spans="1:8" x14ac:dyDescent="0.2">
      <c r="A63" t="s">
        <v>158</v>
      </c>
      <c r="B63" t="s">
        <v>4</v>
      </c>
      <c r="C63" t="str">
        <f>IF(B63="RB1","5",IF(B63="RB2","3",IF(B63="RB3","1",IF(B63="WR1","5",IF(B63="WR2","4",IF(B63="WR3","3"))))))</f>
        <v>5</v>
      </c>
      <c r="D63" s="7">
        <v>28</v>
      </c>
      <c r="E63" t="str">
        <f>IF(OR(B63="RB1",B63= "RB2",B63="RB3"), IF(D63&lt;24, "5",IF(D63&lt;26, "4",IF(D63&gt;=27, "3"))))</f>
        <v>3</v>
      </c>
      <c r="F63">
        <v>15.4</v>
      </c>
      <c r="G63" t="str">
        <f>IF(F63&gt;20, "5", IF(F63&gt;=11, "4", IF(F63&lt;11, "3")))</f>
        <v>4</v>
      </c>
      <c r="H63">
        <f>(C63 * E63 * G63) + F63</f>
        <v>75.400000000000006</v>
      </c>
    </row>
    <row r="64" spans="1:8" x14ac:dyDescent="0.2">
      <c r="A64" t="s">
        <v>72</v>
      </c>
      <c r="B64" t="s">
        <v>4</v>
      </c>
      <c r="C64" t="str">
        <f>IF(B64="RB1","5",IF(B64="RB2","3",IF(B64="RB3","1",IF(B64="WR1","5",IF(B64="WR2","4",IF(B64="WR3","3"))))))</f>
        <v>5</v>
      </c>
      <c r="D64" s="6">
        <v>29</v>
      </c>
      <c r="E64" t="str">
        <f>IF(OR(B64="RB1",B64= "RB2",B64="RB3"), IF(D64&lt;24, "5",IF(D64&lt;26, "4",IF(D64&gt;=27, "3"))))</f>
        <v>3</v>
      </c>
      <c r="F64">
        <v>15.1</v>
      </c>
      <c r="G64" t="str">
        <f>IF(F64&gt;20, "5", IF(F64&gt;=11, "4", IF(F64&lt;11, "3")))</f>
        <v>4</v>
      </c>
      <c r="H64">
        <f>(C64 * E64 * G64) + F64</f>
        <v>75.099999999999994</v>
      </c>
    </row>
    <row r="65" spans="1:8" x14ac:dyDescent="0.2">
      <c r="A65" t="s">
        <v>74</v>
      </c>
      <c r="B65" t="s">
        <v>4</v>
      </c>
      <c r="C65" t="str">
        <f>IF(B65="RB1","5",IF(B65="RB2","3",IF(B65="RB3","1",IF(B65="WR1","5",IF(B65="WR2","4",IF(B65="WR3","3"))))))</f>
        <v>5</v>
      </c>
      <c r="D65" s="6">
        <v>28</v>
      </c>
      <c r="E65" t="str">
        <f>IF(OR(B65="RB1",B65= "RB2",B65="RB3"), IF(D65&lt;24, "5",IF(D65&lt;26, "4",IF(D65&gt;=27, "3"))))</f>
        <v>3</v>
      </c>
      <c r="F65">
        <v>14.7</v>
      </c>
      <c r="G65" t="str">
        <f>IF(F65&gt;20, "5", IF(F65&gt;=11, "4", IF(F65&lt;11, "3")))</f>
        <v>4</v>
      </c>
      <c r="H65">
        <f>(C65 * E65 * G65) + F65</f>
        <v>74.7</v>
      </c>
    </row>
    <row r="66" spans="1:8" x14ac:dyDescent="0.2">
      <c r="A66" t="s">
        <v>111</v>
      </c>
      <c r="B66" t="s">
        <v>4</v>
      </c>
      <c r="C66" t="str">
        <f>IF(B66="RB1","5",IF(B66="RB2","3",IF(B66="RB3","1",IF(B66="WR1","5",IF(B66="WR2","4",IF(B66="WR3","3"))))))</f>
        <v>5</v>
      </c>
      <c r="D66" s="7">
        <v>28</v>
      </c>
      <c r="E66" t="str">
        <f>IF(OR(B66="RB1",B66= "RB2",B66="RB3"), IF(D66&lt;24, "5",IF(D66&lt;26, "4",IF(D66&gt;=27, "3"))))</f>
        <v>3</v>
      </c>
      <c r="F66">
        <v>14.3</v>
      </c>
      <c r="G66" t="str">
        <f>IF(F66&gt;20, "5", IF(F66&gt;=11, "4", IF(F66&lt;11, "3")))</f>
        <v>4</v>
      </c>
      <c r="H66">
        <f>(C66 * E66 * G66) + F66</f>
        <v>74.3</v>
      </c>
    </row>
    <row r="67" spans="1:8" x14ac:dyDescent="0.2">
      <c r="A67" t="s">
        <v>63</v>
      </c>
      <c r="B67" t="s">
        <v>4</v>
      </c>
      <c r="C67" t="str">
        <f>IF(B67="RB1","5",IF(B67="RB2","3",IF(B67="RB3","1",IF(B67="WR1","5",IF(B67="WR2","4",IF(B67="WR3","3"))))))</f>
        <v>5</v>
      </c>
      <c r="D67" s="6">
        <v>28</v>
      </c>
      <c r="E67" t="str">
        <f>IF(OR(B67="RB1",B67= "RB2",B67="RB3"), IF(D67&lt;24, "5",IF(D67&lt;26, "4",IF(D67&gt;=27, "3"))))</f>
        <v>3</v>
      </c>
      <c r="F67">
        <v>12.9</v>
      </c>
      <c r="G67" t="str">
        <f>IF(F67&gt;20, "5", IF(F67&gt;=11, "4", IF(F67&lt;11, "3")))</f>
        <v>4</v>
      </c>
      <c r="H67">
        <f>(C67 * E67 * G67) + F67</f>
        <v>72.900000000000006</v>
      </c>
    </row>
    <row r="68" spans="1:8" x14ac:dyDescent="0.2">
      <c r="A68" t="s">
        <v>90</v>
      </c>
      <c r="B68" t="s">
        <v>10</v>
      </c>
      <c r="C68" t="str">
        <f>IF(B68="RB1","5",IF(B68="RB2","3",IF(B68="RB3","1",IF(B68="WR1","5",IF(B68="WR2","4",IF(B68="WR3","3"))))))</f>
        <v>5</v>
      </c>
      <c r="D68" s="6">
        <v>23</v>
      </c>
      <c r="E68">
        <v>3</v>
      </c>
      <c r="F68">
        <v>12.4</v>
      </c>
      <c r="G68" t="str">
        <f>IF(F68&gt;20, "5", IF(F68&gt;=11, "4", IF(F68&lt;11, "3")))</f>
        <v>4</v>
      </c>
      <c r="H68">
        <f>(C68 * E68 * G68) + F68</f>
        <v>72.400000000000006</v>
      </c>
    </row>
    <row r="69" spans="1:8" x14ac:dyDescent="0.2">
      <c r="A69" t="s">
        <v>17</v>
      </c>
      <c r="B69" t="s">
        <v>4</v>
      </c>
      <c r="C69" t="str">
        <f>IF(B69="RB1","5",IF(B69="RB2","3",IF(B69="RB3","1",IF(B69="WR1","5",IF(B69="WR2","4",IF(B69="WR3","3"))))))</f>
        <v>5</v>
      </c>
      <c r="D69" s="6">
        <v>31</v>
      </c>
      <c r="E69" t="str">
        <f>IF(OR(B69="RB1",B69= "RB2",B69="RB3"), IF(D69&lt;24, "5",IF(D69&lt;26, "4",IF(D69&gt;=27, "3"))))</f>
        <v>3</v>
      </c>
      <c r="F69">
        <v>11.7</v>
      </c>
      <c r="G69" t="str">
        <f>IF(F69&gt;20, "5", IF(F69&gt;=11, "4", IF(F69&lt;11, "3")))</f>
        <v>4</v>
      </c>
      <c r="H69">
        <f>(C69 * E69 * G69) + F69</f>
        <v>71.7</v>
      </c>
    </row>
    <row r="70" spans="1:8" x14ac:dyDescent="0.2">
      <c r="A70" t="s">
        <v>22</v>
      </c>
      <c r="B70" t="s">
        <v>11</v>
      </c>
      <c r="C70" t="str">
        <f>IF(B70="RB1","5",IF(B70="RB2","3",IF(B70="RB3","1",IF(B70="WR1","5",IF(B70="WR2","4",IF(B70="WR3","3"))))))</f>
        <v>4</v>
      </c>
      <c r="D70" s="7">
        <v>28</v>
      </c>
      <c r="E70">
        <v>5</v>
      </c>
      <c r="F70">
        <v>10.5</v>
      </c>
      <c r="G70" t="str">
        <f>IF(F70&gt;20, "5", IF(F70&gt;=11, "4", IF(F70&lt;11, "3")))</f>
        <v>3</v>
      </c>
      <c r="H70">
        <f>(C70 * E70 * G70) + F70</f>
        <v>70.5</v>
      </c>
    </row>
    <row r="71" spans="1:8" x14ac:dyDescent="0.2">
      <c r="A71" t="s">
        <v>106</v>
      </c>
      <c r="B71" t="s">
        <v>11</v>
      </c>
      <c r="C71" t="str">
        <f>IF(B71="RB1","5",IF(B71="RB2","3",IF(B71="RB3","1",IF(B71="WR1","5",IF(B71="WR2","4",IF(B71="WR3","3"))))))</f>
        <v>4</v>
      </c>
      <c r="D71" s="6">
        <v>24</v>
      </c>
      <c r="E71">
        <v>5</v>
      </c>
      <c r="F71">
        <v>10.1</v>
      </c>
      <c r="G71" t="str">
        <f>IF(F71&gt;20, "5", IF(F71&gt;=11, "4", IF(F71&lt;11, "3")))</f>
        <v>3</v>
      </c>
      <c r="H71">
        <f>(C71 * E71 * G71) + F71</f>
        <v>70.099999999999994</v>
      </c>
    </row>
    <row r="72" spans="1:8" x14ac:dyDescent="0.2">
      <c r="A72" t="s">
        <v>65</v>
      </c>
      <c r="B72" t="s">
        <v>11</v>
      </c>
      <c r="C72" t="str">
        <f>IF(B72="RB1","5",IF(B72="RB2","3",IF(B72="RB3","1",IF(B72="WR1","5",IF(B72="WR2","4",IF(B72="WR3","3"))))))</f>
        <v>4</v>
      </c>
      <c r="D72" s="6">
        <v>27</v>
      </c>
      <c r="E72">
        <v>5</v>
      </c>
      <c r="F72">
        <v>9.4</v>
      </c>
      <c r="G72" t="str">
        <f>IF(F72&gt;20, "5", IF(F72&gt;=11, "4", IF(F72&lt;11, "3")))</f>
        <v>3</v>
      </c>
      <c r="H72">
        <f>(C72 * E72 * G72) + F72</f>
        <v>69.400000000000006</v>
      </c>
    </row>
    <row r="73" spans="1:8" x14ac:dyDescent="0.2">
      <c r="A73" t="s">
        <v>125</v>
      </c>
      <c r="B73" t="s">
        <v>11</v>
      </c>
      <c r="C73" t="str">
        <f>IF(B73="RB1","5",IF(B73="RB2","3",IF(B73="RB3","1",IF(B73="WR1","5",IF(B73="WR2","4",IF(B73="WR3","3"))))))</f>
        <v>4</v>
      </c>
      <c r="D73" s="7">
        <v>30</v>
      </c>
      <c r="E73">
        <v>5</v>
      </c>
      <c r="F73">
        <v>9.4</v>
      </c>
      <c r="G73" t="str">
        <f>IF(F73&gt;20, "5", IF(F73&gt;=11, "4", IF(F73&lt;11, "3")))</f>
        <v>3</v>
      </c>
      <c r="H73">
        <f>(C73 * E73 * G73) + F73</f>
        <v>69.400000000000006</v>
      </c>
    </row>
    <row r="74" spans="1:8" x14ac:dyDescent="0.2">
      <c r="A74" t="s">
        <v>46</v>
      </c>
      <c r="B74" t="s">
        <v>4</v>
      </c>
      <c r="C74" t="str">
        <f>IF(B74="RB1","5",IF(B74="RB2","3",IF(B74="RB3","1",IF(B74="WR1","5",IF(B74="WR2","4",IF(B74="WR3","3"))))))</f>
        <v>5</v>
      </c>
      <c r="D74" s="7">
        <v>24</v>
      </c>
      <c r="E74" t="str">
        <f>IF(OR(B74="RB1",B74= "RB2",B74="RB3"), IF(D74&lt;24, "5",IF(D74&lt;26, "4",IF(D74&gt;=27, "3"))))</f>
        <v>4</v>
      </c>
      <c r="F74">
        <v>9</v>
      </c>
      <c r="G74" t="str">
        <f>IF(F74&gt;20, "5", IF(F74&gt;=11, "4", IF(F74&lt;11, "3")))</f>
        <v>3</v>
      </c>
      <c r="H74">
        <f>(C74 * E74 * G74) + F74</f>
        <v>69</v>
      </c>
    </row>
    <row r="75" spans="1:8" x14ac:dyDescent="0.2">
      <c r="A75" t="s">
        <v>80</v>
      </c>
      <c r="B75" t="s">
        <v>11</v>
      </c>
      <c r="C75" t="str">
        <f>IF(B75="RB1","5",IF(B75="RB2","3",IF(B75="RB3","1",IF(B75="WR1","5",IF(B75="WR2","4",IF(B75="WR3","3"))))))</f>
        <v>4</v>
      </c>
      <c r="D75" s="6">
        <v>26</v>
      </c>
      <c r="E75">
        <v>5</v>
      </c>
      <c r="F75">
        <v>8.6999999999999993</v>
      </c>
      <c r="G75" t="str">
        <f>IF(F75&gt;20, "5", IF(F75&gt;=11, "4", IF(F75&lt;11, "3")))</f>
        <v>3</v>
      </c>
      <c r="H75">
        <f>(C75 * E75 * G75) + F75</f>
        <v>68.7</v>
      </c>
    </row>
    <row r="76" spans="1:8" x14ac:dyDescent="0.2">
      <c r="A76" t="s">
        <v>34</v>
      </c>
      <c r="B76" t="s">
        <v>4</v>
      </c>
      <c r="C76" t="str">
        <f>IF(B76="RB1","5",IF(B76="RB2","3",IF(B76="RB3","1",IF(B76="WR1","5",IF(B76="WR2","4",IF(B76="WR3","3"))))))</f>
        <v>5</v>
      </c>
      <c r="D76" s="7">
        <v>24</v>
      </c>
      <c r="E76" t="str">
        <f>IF(OR(B76="RB1",B76= "RB2",B76="RB3"), IF(D76&lt;24, "5",IF(D76&lt;26, "4",IF(D76&gt;=27, "3"))))</f>
        <v>4</v>
      </c>
      <c r="F76">
        <v>8.6</v>
      </c>
      <c r="G76" t="str">
        <f>IF(F76&gt;20, "5", IF(F76&gt;=11, "4", IF(F76&lt;11, "3")))</f>
        <v>3</v>
      </c>
      <c r="H76">
        <f>(C76 * E76 * G76) + F76</f>
        <v>68.599999999999994</v>
      </c>
    </row>
    <row r="77" spans="1:8" x14ac:dyDescent="0.2">
      <c r="A77" t="s">
        <v>32</v>
      </c>
      <c r="B77" t="s">
        <v>11</v>
      </c>
      <c r="C77" t="str">
        <f>IF(B77="RB1","5",IF(B77="RB2","3",IF(B77="RB3","1",IF(B77="WR1","5",IF(B77="WR2","4",IF(B77="WR3","3"))))))</f>
        <v>4</v>
      </c>
      <c r="D77" s="7">
        <v>26</v>
      </c>
      <c r="E77">
        <v>5</v>
      </c>
      <c r="F77">
        <v>8.5</v>
      </c>
      <c r="G77" t="str">
        <f>IF(F77&gt;20, "5", IF(F77&gt;=11, "4", IF(F77&lt;11, "3")))</f>
        <v>3</v>
      </c>
      <c r="H77">
        <f>(C77 * E77 * G77) + F77</f>
        <v>68.5</v>
      </c>
    </row>
    <row r="78" spans="1:8" x14ac:dyDescent="0.2">
      <c r="A78" t="s">
        <v>134</v>
      </c>
      <c r="B78" t="s">
        <v>11</v>
      </c>
      <c r="C78" t="str">
        <f>IF(B78="RB1","5",IF(B78="RB2","3",IF(B78="RB3","1",IF(B78="WR1","5",IF(B78="WR2","4",IF(B78="WR3","3"))))))</f>
        <v>4</v>
      </c>
      <c r="D78" s="7">
        <v>27</v>
      </c>
      <c r="E78">
        <v>5</v>
      </c>
      <c r="F78">
        <v>8</v>
      </c>
      <c r="G78" t="str">
        <f>IF(F78&gt;20, "5", IF(F78&gt;=11, "4", IF(F78&lt;11, "3")))</f>
        <v>3</v>
      </c>
      <c r="H78">
        <f>(C78 * E78 * G78) + F78</f>
        <v>68</v>
      </c>
    </row>
    <row r="79" spans="1:8" x14ac:dyDescent="0.2">
      <c r="A79" t="s">
        <v>91</v>
      </c>
      <c r="B79" t="s">
        <v>11</v>
      </c>
      <c r="C79" t="str">
        <f>IF(B79="RB1","5",IF(B79="RB2","3",IF(B79="RB3","1",IF(B79="WR1","5",IF(B79="WR2","4",IF(B79="WR3","3"))))))</f>
        <v>4</v>
      </c>
      <c r="D79" s="6">
        <v>28</v>
      </c>
      <c r="E79">
        <v>5</v>
      </c>
      <c r="F79">
        <v>7.9</v>
      </c>
      <c r="G79" t="str">
        <f>IF(F79&gt;20, "5", IF(F79&gt;=11, "4", IF(F79&lt;11, "3")))</f>
        <v>3</v>
      </c>
      <c r="H79">
        <f>(C79 * E79 * G79) + F79</f>
        <v>67.900000000000006</v>
      </c>
    </row>
    <row r="80" spans="1:8" x14ac:dyDescent="0.2">
      <c r="A80" t="s">
        <v>155</v>
      </c>
      <c r="B80" t="s">
        <v>11</v>
      </c>
      <c r="C80" t="str">
        <f>IF(B80="RB1","5",IF(B80="RB2","3",IF(B80="RB3","1",IF(B80="WR1","5",IF(B80="WR2","4",IF(B80="WR3","3"))))))</f>
        <v>4</v>
      </c>
      <c r="D80" s="7">
        <v>27</v>
      </c>
      <c r="E80">
        <v>5</v>
      </c>
      <c r="F80">
        <v>7.8</v>
      </c>
      <c r="G80" t="str">
        <f>IF(F80&gt;20, "5", IF(F80&gt;=11, "4", IF(F80&lt;11, "3")))</f>
        <v>3</v>
      </c>
      <c r="H80">
        <f>(C80 * E80 * G80) + F80</f>
        <v>67.8</v>
      </c>
    </row>
    <row r="81" spans="1:8" x14ac:dyDescent="0.2">
      <c r="A81" t="s">
        <v>20</v>
      </c>
      <c r="B81" t="s">
        <v>11</v>
      </c>
      <c r="C81" t="str">
        <f>IF(B81="RB1","5",IF(B81="RB2","3",IF(B81="RB3","1",IF(B81="WR1","5",IF(B81="WR2","4",IF(B81="WR3","3"))))))</f>
        <v>4</v>
      </c>
      <c r="D81" s="6">
        <v>29</v>
      </c>
      <c r="E81">
        <v>5</v>
      </c>
      <c r="F81">
        <v>7.3</v>
      </c>
      <c r="G81" t="str">
        <f>IF(F81&gt;20, "5", IF(F81&gt;=11, "4", IF(F81&lt;11, "3")))</f>
        <v>3</v>
      </c>
      <c r="H81">
        <f>(C81 * E81 * G81) + F81</f>
        <v>67.3</v>
      </c>
    </row>
    <row r="82" spans="1:8" x14ac:dyDescent="0.2">
      <c r="A82" t="s">
        <v>147</v>
      </c>
      <c r="B82" t="s">
        <v>10</v>
      </c>
      <c r="C82" t="str">
        <f>IF(B82="RB1","5",IF(B82="RB2","3",IF(B82="RB3","1",IF(B82="WR1","5",IF(B82="WR2","4",IF(B82="WR3","3"))))))</f>
        <v>5</v>
      </c>
      <c r="D82" s="6">
        <v>31</v>
      </c>
      <c r="E82">
        <v>4</v>
      </c>
      <c r="F82">
        <v>6.7</v>
      </c>
      <c r="G82" t="str">
        <f>IF(F82&gt;20, "5", IF(F82&gt;=11, "4", IF(F82&lt;11, "3")))</f>
        <v>3</v>
      </c>
      <c r="H82">
        <f>(C82 * E82 * G82) + F82</f>
        <v>66.7</v>
      </c>
    </row>
    <row r="83" spans="1:8" x14ac:dyDescent="0.2">
      <c r="A83" t="s">
        <v>36</v>
      </c>
      <c r="B83" t="s">
        <v>4</v>
      </c>
      <c r="C83" t="str">
        <f>IF(B83="RB1","5",IF(B83="RB2","3",IF(B83="RB3","1",IF(B83="WR1","5",IF(B83="WR2","4",IF(B83="WR3","3"))))))</f>
        <v>5</v>
      </c>
      <c r="D83" s="7">
        <v>24</v>
      </c>
      <c r="E83" t="str">
        <f>IF(OR(B83="RB1",B83= "RB2",B83="RB3"), IF(D83&lt;24, "5",IF(D83&lt;26, "4",IF(D83&gt;=27, "3"))))</f>
        <v>4</v>
      </c>
      <c r="F83">
        <v>6.2</v>
      </c>
      <c r="G83" t="str">
        <f>IF(F83&gt;20, "5", IF(F83&gt;=11, "4", IF(F83&lt;11, "3")))</f>
        <v>3</v>
      </c>
      <c r="H83">
        <f>(C83 * E83 * G83) + F83</f>
        <v>66.2</v>
      </c>
    </row>
    <row r="84" spans="1:8" x14ac:dyDescent="0.2">
      <c r="A84" t="s">
        <v>70</v>
      </c>
      <c r="B84" t="s">
        <v>11</v>
      </c>
      <c r="C84" t="str">
        <f>IF(B84="RB1","5",IF(B84="RB2","3",IF(B84="RB3","1",IF(B84="WR1","5",IF(B84="WR2","4",IF(B84="WR3","3"))))))</f>
        <v>4</v>
      </c>
      <c r="D84" s="7">
        <v>26</v>
      </c>
      <c r="E84">
        <v>5</v>
      </c>
      <c r="F84">
        <v>4.5999999999999996</v>
      </c>
      <c r="G84" t="str">
        <f>IF(F84&gt;20, "5", IF(F84&gt;=11, "4", IF(F84&lt;11, "3")))</f>
        <v>3</v>
      </c>
      <c r="H84">
        <f>(C84 * E84 * G84) + F84</f>
        <v>64.599999999999994</v>
      </c>
    </row>
    <row r="85" spans="1:8" x14ac:dyDescent="0.2">
      <c r="A85" t="s">
        <v>62</v>
      </c>
      <c r="B85" t="s">
        <v>5</v>
      </c>
      <c r="C85" t="str">
        <f>IF(B85="RB1","5",IF(B85="RB2","3",IF(B85="RB3","1",IF(B85="WR1","5",IF(B85="WR2","4",IF(B85="WR3","3"))))))</f>
        <v>3</v>
      </c>
      <c r="D85" s="6">
        <v>24</v>
      </c>
      <c r="E85" t="str">
        <f>IF(OR(B85="RB1",B85= "RB2",B85="RB3"), IF(D85&lt;24, "5",IF(D85&lt;26, "4",IF(D85&gt;=27, "3"))))</f>
        <v>4</v>
      </c>
      <c r="F85">
        <v>13.5</v>
      </c>
      <c r="G85" t="str">
        <f>IF(F85&gt;20, "5", IF(F85&gt;=11, "4", IF(F85&lt;11, "3")))</f>
        <v>4</v>
      </c>
      <c r="H85">
        <f>(C85 * E85 * G85) + F85</f>
        <v>61.5</v>
      </c>
    </row>
    <row r="86" spans="1:8" x14ac:dyDescent="0.2">
      <c r="A86" t="s">
        <v>113</v>
      </c>
      <c r="B86" t="s">
        <v>11</v>
      </c>
      <c r="C86" t="str">
        <f>IF(B86="RB1","5",IF(B86="RB2","3",IF(B86="RB3","1",IF(B86="WR1","5",IF(B86="WR2","4",IF(B86="WR3","3"))))))</f>
        <v>4</v>
      </c>
      <c r="D86" s="6">
        <v>23</v>
      </c>
      <c r="E86">
        <v>3</v>
      </c>
      <c r="F86">
        <v>13.1</v>
      </c>
      <c r="G86" t="str">
        <f>IF(F86&gt;20, "5", IF(F86&gt;=11, "4", IF(F86&lt;11, "3")))</f>
        <v>4</v>
      </c>
      <c r="H86">
        <f>(C86 * E86 * G86) + F86</f>
        <v>61.1</v>
      </c>
    </row>
    <row r="87" spans="1:8" x14ac:dyDescent="0.2">
      <c r="A87" t="s">
        <v>57</v>
      </c>
      <c r="B87" t="s">
        <v>4</v>
      </c>
      <c r="C87" t="str">
        <f>IF(B87="RB1","5",IF(B87="RB2","3",IF(B87="RB3","1",IF(B87="WR1","5",IF(B87="WR2","4",IF(B87="WR3","3"))))))</f>
        <v>5</v>
      </c>
      <c r="D87" s="7">
        <v>31</v>
      </c>
      <c r="E87" t="str">
        <f>IF(OR(B87="RB1",B87= "RB2",B87="RB3"), IF(D87&lt;24, "5",IF(D87&lt;26, "4",IF(D87&gt;=27, "3"))))</f>
        <v>3</v>
      </c>
      <c r="F87">
        <v>10.7</v>
      </c>
      <c r="G87" t="str">
        <f>IF(F87&gt;20, "5", IF(F87&gt;=11, "4", IF(F87&lt;11, "3")))</f>
        <v>3</v>
      </c>
      <c r="H87">
        <f>(C87 * E87 * G87) + F87</f>
        <v>55.7</v>
      </c>
    </row>
    <row r="88" spans="1:8" x14ac:dyDescent="0.2">
      <c r="A88" t="s">
        <v>51</v>
      </c>
      <c r="B88" t="s">
        <v>30</v>
      </c>
      <c r="C88" t="str">
        <f>IF(B88="RB1","5",IF(B88="RB2","3",IF(B88="RB3","1",IF(B88="WR1","5",IF(B88="WR2","4",IF(B88="WR3","3"))))))</f>
        <v>3</v>
      </c>
      <c r="D88" s="6">
        <v>24</v>
      </c>
      <c r="E88">
        <v>5</v>
      </c>
      <c r="F88">
        <v>10.6</v>
      </c>
      <c r="G88" t="str">
        <f>IF(F88&gt;20, "5", IF(F88&gt;=11, "4", IF(F88&lt;11, "3")))</f>
        <v>3</v>
      </c>
      <c r="H88">
        <f>(C88 * E88 * G88) + F88</f>
        <v>55.6</v>
      </c>
    </row>
    <row r="89" spans="1:8" x14ac:dyDescent="0.2">
      <c r="A89" t="s">
        <v>150</v>
      </c>
      <c r="B89" t="s">
        <v>5</v>
      </c>
      <c r="C89" t="str">
        <f>IF(B89="RB1","5",IF(B89="RB2","3",IF(B89="RB3","1",IF(B89="WR1","5",IF(B89="WR2","4",IF(B89="WR3","3"))))))</f>
        <v>3</v>
      </c>
      <c r="D89" s="7">
        <v>23</v>
      </c>
      <c r="E89" t="str">
        <f>IF(OR(B89="RB1",B89= "RB2",B89="RB3"), IF(D89&lt;24, "5",IF(D89&lt;26, "4",IF(D89&gt;=27, "3"))))</f>
        <v>5</v>
      </c>
      <c r="F89">
        <v>10.5</v>
      </c>
      <c r="G89" t="str">
        <f>IF(F89&gt;20, "5", IF(F89&gt;=11, "4", IF(F89&lt;11, "3")))</f>
        <v>3</v>
      </c>
      <c r="H89">
        <f>(C89 * E89 * G89) + F89</f>
        <v>55.5</v>
      </c>
    </row>
    <row r="90" spans="1:8" x14ac:dyDescent="0.2">
      <c r="A90" t="s">
        <v>144</v>
      </c>
      <c r="B90" t="s">
        <v>30</v>
      </c>
      <c r="C90" t="str">
        <f>IF(B90="RB1","5",IF(B90="RB2","3",IF(B90="RB3","1",IF(B90="WR1","5",IF(B90="WR2","4",IF(B90="WR3","3"))))))</f>
        <v>3</v>
      </c>
      <c r="D90" s="6">
        <v>29</v>
      </c>
      <c r="E90">
        <v>5</v>
      </c>
      <c r="F90">
        <v>10.3</v>
      </c>
      <c r="G90" t="str">
        <f>IF(F90&gt;20, "5", IF(F90&gt;=11, "4", IF(F90&lt;11, "3")))</f>
        <v>3</v>
      </c>
      <c r="H90">
        <f>(C90 * E90 * G90) + F90</f>
        <v>55.3</v>
      </c>
    </row>
    <row r="91" spans="1:8" x14ac:dyDescent="0.2">
      <c r="A91" t="s">
        <v>95</v>
      </c>
      <c r="B91" t="s">
        <v>10</v>
      </c>
      <c r="C91" t="str">
        <f>IF(B91="RB1","5",IF(B91="RB2","3",IF(B91="RB3","1",IF(B91="WR1","5",IF(B91="WR2","4",IF(B91="WR3","3"))))))</f>
        <v>5</v>
      </c>
      <c r="D91" s="7">
        <v>22</v>
      </c>
      <c r="E91">
        <v>3</v>
      </c>
      <c r="F91">
        <v>10</v>
      </c>
      <c r="G91" t="str">
        <f>IF(F91&gt;20, "5", IF(F91&gt;=11, "4", IF(F91&lt;11, "3")))</f>
        <v>3</v>
      </c>
      <c r="H91">
        <f>(C91 * E91 * G91) + F91</f>
        <v>55</v>
      </c>
    </row>
    <row r="92" spans="1:8" x14ac:dyDescent="0.2">
      <c r="A92" t="s">
        <v>29</v>
      </c>
      <c r="B92" t="s">
        <v>30</v>
      </c>
      <c r="C92" t="str">
        <f>IF(B92="RB1","5",IF(B92="RB2","3",IF(B92="RB3","1",IF(B92="WR1","5",IF(B92="WR2","4",IF(B92="WR3","3"))))))</f>
        <v>3</v>
      </c>
      <c r="D92" s="7">
        <v>26</v>
      </c>
      <c r="E92">
        <v>5</v>
      </c>
      <c r="F92">
        <v>9.9</v>
      </c>
      <c r="G92" t="str">
        <f>IF(F92&gt;20, "5", IF(F92&gt;=11, "4", IF(F92&lt;11, "3")))</f>
        <v>3</v>
      </c>
      <c r="H92">
        <f>(C92 * E92 * G92) + F92</f>
        <v>54.9</v>
      </c>
    </row>
    <row r="93" spans="1:8" x14ac:dyDescent="0.2">
      <c r="A93" t="s">
        <v>40</v>
      </c>
      <c r="B93" t="s">
        <v>30</v>
      </c>
      <c r="C93" t="str">
        <f>IF(B93="RB1","5",IF(B93="RB2","3",IF(B93="RB3","1",IF(B93="WR1","5",IF(B93="WR2","4",IF(B93="WR3","3"))))))</f>
        <v>3</v>
      </c>
      <c r="D93" s="6">
        <v>27</v>
      </c>
      <c r="E93">
        <v>5</v>
      </c>
      <c r="F93">
        <v>9.4</v>
      </c>
      <c r="G93" t="str">
        <f>IF(F93&gt;20, "5", IF(F93&gt;=11, "4", IF(F93&lt;11, "3")))</f>
        <v>3</v>
      </c>
      <c r="H93">
        <f>(C93 * E93 * G93) + F93</f>
        <v>54.4</v>
      </c>
    </row>
    <row r="94" spans="1:8" x14ac:dyDescent="0.2">
      <c r="A94" t="s">
        <v>53</v>
      </c>
      <c r="B94" t="s">
        <v>5</v>
      </c>
      <c r="C94" t="str">
        <f>IF(B94="RB1","5",IF(B94="RB2","3",IF(B94="RB3","1",IF(B94="WR1","5",IF(B94="WR2","4",IF(B94="WR3","3"))))))</f>
        <v>3</v>
      </c>
      <c r="D94" s="7">
        <v>26</v>
      </c>
      <c r="E94">
        <v>5</v>
      </c>
      <c r="F94">
        <v>8.5</v>
      </c>
      <c r="G94" t="str">
        <f>IF(F94&gt;20, "5", IF(F94&gt;=11, "4", IF(F94&lt;11, "3")))</f>
        <v>3</v>
      </c>
      <c r="H94">
        <f>(C94 * E94 * G94) + F94</f>
        <v>53.5</v>
      </c>
    </row>
    <row r="95" spans="1:8" x14ac:dyDescent="0.2">
      <c r="A95" t="s">
        <v>16</v>
      </c>
      <c r="B95" t="s">
        <v>5</v>
      </c>
      <c r="C95" t="str">
        <f>IF(B95="RB1","5",IF(B95="RB2","3",IF(B95="RB3","1",IF(B95="WR1","5",IF(B95="WR2","4",IF(B95="WR3","3"))))))</f>
        <v>3</v>
      </c>
      <c r="D95" s="6">
        <v>23</v>
      </c>
      <c r="E95" t="str">
        <f>IF(OR(B95="RB1",B95= "RB2",B95="RB3"), IF(D95&lt;24, "5",IF(D95&lt;26, "4",IF(D95&gt;=27, "3"))))</f>
        <v>5</v>
      </c>
      <c r="F95">
        <v>7.7</v>
      </c>
      <c r="G95" t="str">
        <f>IF(F95&gt;20, "5", IF(F95&gt;=11, "4", IF(F95&lt;11, "3")))</f>
        <v>3</v>
      </c>
      <c r="H95">
        <f>(C95 * E95 * G95) + F95</f>
        <v>52.7</v>
      </c>
    </row>
    <row r="96" spans="1:8" x14ac:dyDescent="0.2">
      <c r="A96" t="s">
        <v>137</v>
      </c>
      <c r="B96" t="s">
        <v>30</v>
      </c>
      <c r="C96" t="str">
        <f>IF(B96="RB1","5",IF(B96="RB2","3",IF(B96="RB3","1",IF(B96="WR1","5",IF(B96="WR2","4",IF(B96="WR3","3"))))))</f>
        <v>3</v>
      </c>
      <c r="D96" s="7">
        <v>28</v>
      </c>
      <c r="E96">
        <v>5</v>
      </c>
      <c r="F96">
        <v>7.7</v>
      </c>
      <c r="G96" t="str">
        <f>IF(F96&gt;20, "5", IF(F96&gt;=11, "4", IF(F96&lt;11, "3")))</f>
        <v>3</v>
      </c>
      <c r="H96">
        <f>(C96 * E96 * G96) + F96</f>
        <v>52.7</v>
      </c>
    </row>
    <row r="97" spans="1:8" x14ac:dyDescent="0.2">
      <c r="A97" t="s">
        <v>131</v>
      </c>
      <c r="B97" t="s">
        <v>30</v>
      </c>
      <c r="C97" t="str">
        <f>IF(B97="RB1","5",IF(B97="RB2","3",IF(B97="RB3","1",IF(B97="WR1","5",IF(B97="WR2","4",IF(B97="WR3","3"))))))</f>
        <v>3</v>
      </c>
      <c r="D97" s="6">
        <v>27</v>
      </c>
      <c r="E97">
        <v>5</v>
      </c>
      <c r="F97">
        <v>7.5</v>
      </c>
      <c r="G97" t="str">
        <f>IF(F97&gt;20, "5", IF(F97&gt;=11, "4", IF(F97&lt;11, "3")))</f>
        <v>3</v>
      </c>
      <c r="H97">
        <f>(C97 * E97 * G97) + F97</f>
        <v>52.5</v>
      </c>
    </row>
    <row r="98" spans="1:8" x14ac:dyDescent="0.2">
      <c r="A98" t="s">
        <v>98</v>
      </c>
      <c r="B98" t="s">
        <v>30</v>
      </c>
      <c r="C98" t="str">
        <f>IF(B98="RB1","5",IF(B98="RB2","3",IF(B98="RB3","1",IF(B98="WR1","5",IF(B98="WR2","4",IF(B98="WR3","3"))))))</f>
        <v>3</v>
      </c>
      <c r="D98" s="6">
        <v>25</v>
      </c>
      <c r="E98">
        <v>5</v>
      </c>
      <c r="F98">
        <v>7</v>
      </c>
      <c r="G98" t="str">
        <f>IF(F98&gt;20, "5", IF(F98&gt;=11, "4", IF(F98&lt;11, "3")))</f>
        <v>3</v>
      </c>
      <c r="H98">
        <f>(C98 * E98 * G98) + F98</f>
        <v>52</v>
      </c>
    </row>
    <row r="99" spans="1:8" x14ac:dyDescent="0.2">
      <c r="A99" t="s">
        <v>50</v>
      </c>
      <c r="B99" t="s">
        <v>30</v>
      </c>
      <c r="C99" t="str">
        <f>IF(B99="RB1","5",IF(B99="RB2","3",IF(B99="RB3","1",IF(B99="WR1","5",IF(B99="WR2","4",IF(B99="WR3","3"))))))</f>
        <v>3</v>
      </c>
      <c r="D99" s="7">
        <v>30</v>
      </c>
      <c r="E99">
        <v>5</v>
      </c>
      <c r="F99">
        <v>6.7</v>
      </c>
      <c r="G99" t="str">
        <f>IF(F99&gt;20, "5", IF(F99&gt;=11, "4", IF(F99&lt;11, "3")))</f>
        <v>3</v>
      </c>
      <c r="H99">
        <f>(C99 * E99 * G99) + F99</f>
        <v>51.7</v>
      </c>
    </row>
    <row r="100" spans="1:8" x14ac:dyDescent="0.2">
      <c r="A100" t="s">
        <v>66</v>
      </c>
      <c r="B100" t="s">
        <v>30</v>
      </c>
      <c r="C100" t="str">
        <f>IF(B100="RB1","5",IF(B100="RB2","3",IF(B100="RB3","1",IF(B100="WR1","5",IF(B100="WR2","4",IF(B100="WR3","3"))))))</f>
        <v>3</v>
      </c>
      <c r="D100" s="6">
        <v>29</v>
      </c>
      <c r="E100">
        <v>5</v>
      </c>
      <c r="F100">
        <v>6.6</v>
      </c>
      <c r="G100" t="str">
        <f>IF(F100&gt;20, "5", IF(F100&gt;=11, "4", IF(F100&lt;11, "3")))</f>
        <v>3</v>
      </c>
      <c r="H100">
        <f>(C100 * E100 * G100) + F100</f>
        <v>51.6</v>
      </c>
    </row>
    <row r="101" spans="1:8" x14ac:dyDescent="0.2">
      <c r="A101" t="s">
        <v>35</v>
      </c>
      <c r="B101" t="s">
        <v>5</v>
      </c>
      <c r="C101" t="str">
        <f>IF(B101="RB1","5",IF(B101="RB2","3",IF(B101="RB3","1",IF(B101="WR1","5",IF(B101="WR2","4",IF(B101="WR3","3"))))))</f>
        <v>3</v>
      </c>
      <c r="D101" s="7">
        <v>28</v>
      </c>
      <c r="E101" t="str">
        <f>IF(OR(B101="RB1",B101= "RB2",B101="RB3"), IF(D101&lt;24, "5",IF(D101&lt;26, "4",IF(D101&gt;=27, "3"))))</f>
        <v>3</v>
      </c>
      <c r="F101">
        <v>15</v>
      </c>
      <c r="G101" t="str">
        <f>IF(F101&gt;20, "5", IF(F101&gt;=11, "4", IF(F101&lt;11, "3")))</f>
        <v>4</v>
      </c>
      <c r="H101">
        <f>(C101 * E101 * G101) + F101</f>
        <v>51</v>
      </c>
    </row>
    <row r="102" spans="1:8" x14ac:dyDescent="0.2">
      <c r="A102" t="s">
        <v>152</v>
      </c>
      <c r="B102" t="s">
        <v>30</v>
      </c>
      <c r="C102" t="str">
        <f>IF(B102="RB1","5",IF(B102="RB2","3",IF(B102="RB3","1",IF(B102="WR1","5",IF(B102="WR2","4",IF(B102="WR3","3"))))))</f>
        <v>3</v>
      </c>
      <c r="D102" s="6">
        <v>25</v>
      </c>
      <c r="E102">
        <v>5</v>
      </c>
      <c r="F102">
        <v>5.9</v>
      </c>
      <c r="G102" t="str">
        <f>IF(F102&gt;20, "5", IF(F102&gt;=11, "4", IF(F102&lt;11, "3")))</f>
        <v>3</v>
      </c>
      <c r="H102">
        <f>(C102 * E102 * G102) + F102</f>
        <v>50.9</v>
      </c>
    </row>
    <row r="103" spans="1:8" x14ac:dyDescent="0.2">
      <c r="A103" t="s">
        <v>14</v>
      </c>
      <c r="B103" t="s">
        <v>4</v>
      </c>
      <c r="C103" t="str">
        <f>IF(B103="RB1","5",IF(B103="RB2","3",IF(B103="RB3","1",IF(B103="WR1","5",IF(B103="WR2","4",IF(B103="WR3","3"))))))</f>
        <v>5</v>
      </c>
      <c r="D103" s="6">
        <v>27</v>
      </c>
      <c r="E103" t="str">
        <f>IF(OR(B103="RB1",B103= "RB2",B103="RB3"), IF(D103&lt;24, "5",IF(D103&lt;26, "4",IF(D103&gt;=27, "3"))))</f>
        <v>3</v>
      </c>
      <c r="F103">
        <v>5.8</v>
      </c>
      <c r="G103" t="str">
        <f>IF(F103&gt;20, "5", IF(F103&gt;=11, "4", IF(F103&lt;11, "3")))</f>
        <v>3</v>
      </c>
      <c r="H103">
        <f>(C103 * E103 * G103) + F103</f>
        <v>50.8</v>
      </c>
    </row>
    <row r="104" spans="1:8" x14ac:dyDescent="0.2">
      <c r="A104" t="s">
        <v>44</v>
      </c>
      <c r="B104" t="s">
        <v>5</v>
      </c>
      <c r="C104" t="str">
        <f>IF(B104="RB1","5",IF(B104="RB2","3",IF(B104="RB3","1",IF(B104="WR1","5",IF(B104="WR2","4",IF(B104="WR3","3"))))))</f>
        <v>3</v>
      </c>
      <c r="D104" s="7">
        <v>26</v>
      </c>
      <c r="E104">
        <v>5</v>
      </c>
      <c r="F104">
        <v>5.6</v>
      </c>
      <c r="G104" t="str">
        <f>IF(F104&gt;20, "5", IF(F104&gt;=11, "4", IF(F104&lt;11, "3")))</f>
        <v>3</v>
      </c>
      <c r="H104">
        <f>(C104 * E104 * G104) + F104</f>
        <v>50.6</v>
      </c>
    </row>
    <row r="105" spans="1:8" x14ac:dyDescent="0.2">
      <c r="A105" t="s">
        <v>149</v>
      </c>
      <c r="B105" t="s">
        <v>30</v>
      </c>
      <c r="C105" t="str">
        <f>IF(B105="RB1","5",IF(B105="RB2","3",IF(B105="RB3","1",IF(B105="WR1","5",IF(B105="WR2","4",IF(B105="WR3","3"))))))</f>
        <v>3</v>
      </c>
      <c r="D105" s="6">
        <v>26</v>
      </c>
      <c r="E105">
        <v>5</v>
      </c>
      <c r="F105">
        <v>5.5</v>
      </c>
      <c r="G105" t="str">
        <f>IF(F105&gt;20, "5", IF(F105&gt;=11, "4", IF(F105&lt;11, "3")))</f>
        <v>3</v>
      </c>
      <c r="H105">
        <f>(C105 * E105 * G105) + F105</f>
        <v>50.5</v>
      </c>
    </row>
    <row r="106" spans="1:8" x14ac:dyDescent="0.2">
      <c r="A106" t="s">
        <v>56</v>
      </c>
      <c r="B106" t="s">
        <v>30</v>
      </c>
      <c r="C106" t="str">
        <f>IF(B106="RB1","5",IF(B106="RB2","3",IF(B106="RB3","1",IF(B106="WR1","5",IF(B106="WR2","4",IF(B106="WR3","3"))))))</f>
        <v>3</v>
      </c>
      <c r="D106" s="7">
        <v>27</v>
      </c>
      <c r="E106">
        <v>5</v>
      </c>
      <c r="F106">
        <v>5.3</v>
      </c>
      <c r="G106" t="str">
        <f>IF(F106&gt;20, "5", IF(F106&gt;=11, "4", IF(F106&lt;11, "3")))</f>
        <v>3</v>
      </c>
      <c r="H106">
        <f>(C106 * E106 * G106) + F106</f>
        <v>50.3</v>
      </c>
    </row>
    <row r="107" spans="1:8" x14ac:dyDescent="0.2">
      <c r="A107" t="s">
        <v>61</v>
      </c>
      <c r="B107" t="s">
        <v>30</v>
      </c>
      <c r="C107" t="str">
        <f>IF(B107="RB1","5",IF(B107="RB2","3",IF(B107="RB3","1",IF(B107="WR1","5",IF(B107="WR2","4",IF(B107="WR3","3"))))))</f>
        <v>3</v>
      </c>
      <c r="D107" s="6">
        <v>27</v>
      </c>
      <c r="E107">
        <v>5</v>
      </c>
      <c r="F107">
        <v>5.2</v>
      </c>
      <c r="G107" t="str">
        <f>IF(F107&gt;20, "5", IF(F107&gt;=11, "4", IF(F107&lt;11, "3")))</f>
        <v>3</v>
      </c>
      <c r="H107">
        <f>(C107 * E107 * G107) + F107</f>
        <v>50.2</v>
      </c>
    </row>
    <row r="108" spans="1:8" x14ac:dyDescent="0.2">
      <c r="A108" t="s">
        <v>132</v>
      </c>
      <c r="B108" t="s">
        <v>5</v>
      </c>
      <c r="C108" t="str">
        <f>IF(B108="RB1","5",IF(B108="RB2","3",IF(B108="RB3","1",IF(B108="WR1","5",IF(B108="WR2","4",IF(B108="WR3","3"))))))</f>
        <v>3</v>
      </c>
      <c r="D108" s="6">
        <v>28</v>
      </c>
      <c r="E108" t="str">
        <f>IF(OR(B108="RB1",B108= "RB2",B108="RB3"), IF(D108&lt;24, "5",IF(D108&lt;26, "4",IF(D108&gt;=27, "3"))))</f>
        <v>3</v>
      </c>
      <c r="F108">
        <v>13.2</v>
      </c>
      <c r="G108" t="str">
        <f>IF(F108&gt;20, "5", IF(F108&gt;=11, "4", IF(F108&lt;11, "3")))</f>
        <v>4</v>
      </c>
      <c r="H108">
        <f>(C108 * E108 * G108) + F108</f>
        <v>49.2</v>
      </c>
    </row>
    <row r="109" spans="1:8" x14ac:dyDescent="0.2">
      <c r="A109" t="s">
        <v>88</v>
      </c>
      <c r="B109" t="s">
        <v>5</v>
      </c>
      <c r="C109" t="str">
        <f>IF(B109="RB1","5",IF(B109="RB2","3",IF(B109="RB3","1",IF(B109="WR1","5",IF(B109="WR2","4",IF(B109="WR3","3"))))))</f>
        <v>3</v>
      </c>
      <c r="D109" s="6">
        <v>26</v>
      </c>
      <c r="E109">
        <v>5</v>
      </c>
      <c r="F109">
        <v>3.5</v>
      </c>
      <c r="G109">
        <v>3</v>
      </c>
      <c r="H109">
        <f>(C109 * E109 * G109) + F109</f>
        <v>48.5</v>
      </c>
    </row>
    <row r="110" spans="1:8" x14ac:dyDescent="0.2">
      <c r="A110" t="s">
        <v>86</v>
      </c>
      <c r="B110" t="s">
        <v>30</v>
      </c>
      <c r="C110" t="str">
        <f>IF(B110="RB1","5",IF(B110="RB2","3",IF(B110="RB3","1",IF(B110="WR1","5",IF(B110="WR2","4",IF(B110="WR3","3"))))))</f>
        <v>3</v>
      </c>
      <c r="D110" s="6">
        <v>28</v>
      </c>
      <c r="E110">
        <v>5</v>
      </c>
      <c r="F110">
        <v>3.4</v>
      </c>
      <c r="G110" t="str">
        <f>IF(F110&gt;20, "5", IF(F110&gt;=11, "4", IF(F110&lt;11, "3")))</f>
        <v>3</v>
      </c>
      <c r="H110">
        <f>(C110 * E110 * G110) + F110</f>
        <v>48.4</v>
      </c>
    </row>
    <row r="111" spans="1:8" x14ac:dyDescent="0.2">
      <c r="A111" t="s">
        <v>81</v>
      </c>
      <c r="B111" t="s">
        <v>30</v>
      </c>
      <c r="C111" t="str">
        <f>IF(B111="RB1","5",IF(B111="RB2","3",IF(B111="RB3","1",IF(B111="WR1","5",IF(B111="WR2","4",IF(B111="WR3","3"))))))</f>
        <v>3</v>
      </c>
      <c r="D111" s="7">
        <v>24</v>
      </c>
      <c r="E111">
        <v>5</v>
      </c>
      <c r="F111">
        <v>3.2</v>
      </c>
      <c r="G111" t="str">
        <f>IF(F111&gt;20, "5", IF(F111&gt;=11, "4", IF(F111&lt;11, "3")))</f>
        <v>3</v>
      </c>
      <c r="H111">
        <f>(C111 * E111 * G111) + F111</f>
        <v>48.2</v>
      </c>
    </row>
    <row r="112" spans="1:8" x14ac:dyDescent="0.2">
      <c r="A112" t="s">
        <v>94</v>
      </c>
      <c r="B112" t="s">
        <v>5</v>
      </c>
      <c r="C112" t="str">
        <f>IF(B112="RB1","5",IF(B112="RB2","3",IF(B112="RB3","1",IF(B112="WR1","5",IF(B112="WR2","4",IF(B112="WR3","3"))))))</f>
        <v>3</v>
      </c>
      <c r="D112" s="6">
        <v>32</v>
      </c>
      <c r="E112" t="str">
        <f>IF(OR(B112="RB1",B112= "RB2",B112="RB3"), IF(D112&lt;24, "5",IF(D112&lt;26, "4",IF(D112&gt;=27, "3"))))</f>
        <v>3</v>
      </c>
      <c r="F112">
        <v>12.1</v>
      </c>
      <c r="G112" t="str">
        <f>IF(F112&gt;20, "5", IF(F112&gt;=11, "4", IF(F112&lt;11, "3")))</f>
        <v>4</v>
      </c>
      <c r="H112">
        <f>(C112 * E112 * G112) + F112</f>
        <v>48.1</v>
      </c>
    </row>
    <row r="113" spans="1:8" x14ac:dyDescent="0.2">
      <c r="A113" t="s">
        <v>71</v>
      </c>
      <c r="B113" t="s">
        <v>30</v>
      </c>
      <c r="C113" t="str">
        <f>IF(B113="RB1","5",IF(B113="RB2","3",IF(B113="RB3","1",IF(B113="WR1","5",IF(B113="WR2","4",IF(B113="WR3","3"))))))</f>
        <v>3</v>
      </c>
      <c r="D113" s="6">
        <v>26</v>
      </c>
      <c r="E113">
        <v>5</v>
      </c>
      <c r="F113">
        <v>2</v>
      </c>
      <c r="G113" t="str">
        <f>IF(F113&gt;20, "5", IF(F113&gt;=11, "4", IF(F113&lt;11, "3")))</f>
        <v>3</v>
      </c>
      <c r="H113">
        <f>(C113 * E113 * G113) + F113</f>
        <v>47</v>
      </c>
    </row>
    <row r="114" spans="1:8" x14ac:dyDescent="0.2">
      <c r="A114" t="s">
        <v>73</v>
      </c>
      <c r="B114" t="s">
        <v>5</v>
      </c>
      <c r="C114" t="str">
        <f>IF(B114="RB1","5",IF(B114="RB2","3",IF(B114="RB3","1",IF(B114="WR1","5",IF(B114="WR2","4",IF(B114="WR3","3"))))))</f>
        <v>3</v>
      </c>
      <c r="D114" s="7">
        <v>25</v>
      </c>
      <c r="E114" t="str">
        <f>IF(OR(B114="RB1",B114= "RB2",B114="RB3"), IF(D114&lt;24, "5",IF(D114&lt;26, "4",IF(D114&gt;=27, "3"))))</f>
        <v>4</v>
      </c>
      <c r="F114">
        <v>10.3</v>
      </c>
      <c r="G114" t="str">
        <f>IF(F114&gt;20, "5", IF(F114&gt;=11, "4", IF(F114&lt;11, "3")))</f>
        <v>3</v>
      </c>
      <c r="H114">
        <f>(C114 * E114 * G114) + F114</f>
        <v>46.3</v>
      </c>
    </row>
    <row r="115" spans="1:8" x14ac:dyDescent="0.2">
      <c r="A115" t="s">
        <v>100</v>
      </c>
      <c r="B115" t="s">
        <v>5</v>
      </c>
      <c r="C115" t="str">
        <f>IF(B115="RB1","5",IF(B115="RB2","3",IF(B115="RB3","1",IF(B115="WR1","5",IF(B115="WR2","4",IF(B115="WR3","3"))))))</f>
        <v>3</v>
      </c>
      <c r="D115" s="7">
        <v>24</v>
      </c>
      <c r="E115" t="str">
        <f>IF(OR(B115="RB1",B115= "RB2",B115="RB3"), IF(D115&lt;24, "5",IF(D115&lt;26, "4",IF(D115&gt;=27, "3"))))</f>
        <v>4</v>
      </c>
      <c r="F115">
        <v>9.4</v>
      </c>
      <c r="G115" t="str">
        <f>IF(F115&gt;20, "5", IF(F115&gt;=11, "4", IF(F115&lt;11, "3")))</f>
        <v>3</v>
      </c>
      <c r="H115">
        <f>(C115 * E115 * G115) + F115</f>
        <v>45.4</v>
      </c>
    </row>
    <row r="116" spans="1:8" x14ac:dyDescent="0.2">
      <c r="A116" t="s">
        <v>122</v>
      </c>
      <c r="B116" t="s">
        <v>11</v>
      </c>
      <c r="C116" t="str">
        <f>IF(B116="RB1","5",IF(B116="RB2","3",IF(B116="RB3","1",IF(B116="WR1","5",IF(B116="WR2","4",IF(B116="WR3","3"))))))</f>
        <v>4</v>
      </c>
      <c r="D116" s="6">
        <v>22</v>
      </c>
      <c r="E116">
        <v>3</v>
      </c>
      <c r="F116">
        <v>9.4</v>
      </c>
      <c r="G116" t="str">
        <f>IF(F116&gt;20, "5", IF(F116&gt;=11, "4", IF(F116&lt;11, "3")))</f>
        <v>3</v>
      </c>
      <c r="H116">
        <f>(C116 * E116 * G116) + F116</f>
        <v>45.4</v>
      </c>
    </row>
    <row r="117" spans="1:8" x14ac:dyDescent="0.2">
      <c r="A117" t="s">
        <v>68</v>
      </c>
      <c r="B117" t="s">
        <v>5</v>
      </c>
      <c r="C117" t="str">
        <f>IF(B117="RB1","5",IF(B117="RB2","3",IF(B117="RB3","1",IF(B117="WR1","5",IF(B117="WR2","4",IF(B117="WR3","3"))))))</f>
        <v>3</v>
      </c>
      <c r="D117" s="6">
        <v>25</v>
      </c>
      <c r="E117" t="str">
        <f>IF(OR(B117="RB1",B117= "RB2",B117="RB3"), IF(D117&lt;24, "5",IF(D117&lt;26, "4",IF(D117&gt;=27, "3"))))</f>
        <v>4</v>
      </c>
      <c r="F117">
        <v>9.3000000000000007</v>
      </c>
      <c r="G117" t="str">
        <f>IF(F117&gt;20, "5", IF(F117&gt;=11, "4", IF(F117&lt;11, "3")))</f>
        <v>3</v>
      </c>
      <c r="H117">
        <f>(C117 * E117 * G117) + F117</f>
        <v>45.3</v>
      </c>
    </row>
    <row r="118" spans="1:8" x14ac:dyDescent="0.2">
      <c r="A118" t="s">
        <v>148</v>
      </c>
      <c r="B118" t="s">
        <v>11</v>
      </c>
      <c r="C118" t="str">
        <f>IF(B118="RB1","5",IF(B118="RB2","3",IF(B118="RB3","1",IF(B118="WR1","5",IF(B118="WR2","4",IF(B118="WR3","3"))))))</f>
        <v>4</v>
      </c>
      <c r="D118" s="6">
        <v>23</v>
      </c>
      <c r="E118">
        <v>3</v>
      </c>
      <c r="F118">
        <v>8.1999999999999993</v>
      </c>
      <c r="G118" t="str">
        <f>IF(F118&gt;20, "5", IF(F118&gt;=11, "4", IF(F118&lt;11, "3")))</f>
        <v>3</v>
      </c>
      <c r="H118">
        <f>(C118 * E118 * G118) + F118</f>
        <v>44.2</v>
      </c>
    </row>
    <row r="119" spans="1:8" x14ac:dyDescent="0.2">
      <c r="A119" t="s">
        <v>153</v>
      </c>
      <c r="B119" t="s">
        <v>11</v>
      </c>
      <c r="C119" t="str">
        <f>IF(B119="RB1","5",IF(B119="RB2","3",IF(B119="RB3","1",IF(B119="WR1","5",IF(B119="WR2","4",IF(B119="WR3","3"))))))</f>
        <v>4</v>
      </c>
      <c r="D119" s="7">
        <v>23</v>
      </c>
      <c r="E119">
        <v>3</v>
      </c>
      <c r="F119">
        <v>6.6</v>
      </c>
      <c r="G119" t="str">
        <f>IF(F119&gt;20, "5", IF(F119&gt;=11, "4", IF(F119&lt;11, "3")))</f>
        <v>3</v>
      </c>
      <c r="H119">
        <f>(C119 * E119 * G119) + F119</f>
        <v>42.6</v>
      </c>
    </row>
    <row r="120" spans="1:8" x14ac:dyDescent="0.2">
      <c r="A120" t="s">
        <v>139</v>
      </c>
      <c r="B120" t="s">
        <v>5</v>
      </c>
      <c r="C120" t="str">
        <f>IF(B120="RB1","5",IF(B120="RB2","3",IF(B120="RB3","1",IF(B120="WR1","5",IF(B120="WR2","4",IF(B120="WR3","3"))))))</f>
        <v>3</v>
      </c>
      <c r="D120" s="7">
        <v>24</v>
      </c>
      <c r="E120" t="str">
        <f>IF(OR(B120="RB1",B120= "RB2",B120="RB3"), IF(D120&lt;24, "5",IF(D120&lt;26, "4",IF(D120&gt;=27, "3"))))</f>
        <v>4</v>
      </c>
      <c r="F120">
        <v>6.3</v>
      </c>
      <c r="G120" t="str">
        <f>IF(F120&gt;20, "5", IF(F120&gt;=11, "4", IF(F120&lt;11, "3")))</f>
        <v>3</v>
      </c>
      <c r="H120">
        <f>(C120 * E120 * G120) + F120</f>
        <v>42.3</v>
      </c>
    </row>
    <row r="121" spans="1:8" x14ac:dyDescent="0.2">
      <c r="A121" t="s">
        <v>55</v>
      </c>
      <c r="B121" t="s">
        <v>11</v>
      </c>
      <c r="C121" t="str">
        <f>IF(B121="RB1","5",IF(B121="RB2","3",IF(B121="RB3","1",IF(B121="WR1","5",IF(B121="WR2","4",IF(B121="WR3","3"))))))</f>
        <v>4</v>
      </c>
      <c r="D121" s="7">
        <v>23</v>
      </c>
      <c r="E121">
        <v>3</v>
      </c>
      <c r="F121">
        <v>5.8</v>
      </c>
      <c r="G121" t="str">
        <f>IF(F121&gt;20, "5", IF(F121&gt;=11, "4", IF(F121&lt;11, "3")))</f>
        <v>3</v>
      </c>
      <c r="H121">
        <f>(C121 * E121 * G121) + F121</f>
        <v>41.8</v>
      </c>
    </row>
    <row r="122" spans="1:8" x14ac:dyDescent="0.2">
      <c r="A122" t="s">
        <v>120</v>
      </c>
      <c r="B122" t="s">
        <v>5</v>
      </c>
      <c r="C122" t="str">
        <f>IF(B122="RB1","5",IF(B122="RB2","3",IF(B122="RB3","1",IF(B122="WR1","5",IF(B122="WR2","4",IF(B122="WR3","3"))))))</f>
        <v>3</v>
      </c>
      <c r="D122" s="6">
        <v>25</v>
      </c>
      <c r="E122" t="str">
        <f>IF(OR(B122="RB1",B122= "RB2",B122="RB3"), IF(D122&lt;24, "5",IF(D122&lt;26, "4",IF(D122&gt;=27, "3"))))</f>
        <v>4</v>
      </c>
      <c r="F122">
        <v>5.7</v>
      </c>
      <c r="G122" t="str">
        <f>IF(F122&gt;20, "5", IF(F122&gt;=11, "4", IF(F122&lt;11, "3")))</f>
        <v>3</v>
      </c>
      <c r="H122">
        <f>(C122 * E122 * G122) + F122</f>
        <v>41.7</v>
      </c>
    </row>
    <row r="123" spans="1:8" x14ac:dyDescent="0.2">
      <c r="A123" t="s">
        <v>108</v>
      </c>
      <c r="B123" t="s">
        <v>5</v>
      </c>
      <c r="C123" t="str">
        <f>IF(B123="RB1","5",IF(B123="RB2","3",IF(B123="RB3","1",IF(B123="WR1","5",IF(B123="WR2","4",IF(B123="WR3","3"))))))</f>
        <v>3</v>
      </c>
      <c r="D123" s="7">
        <v>24</v>
      </c>
      <c r="E123" t="str">
        <f>IF(OR(B123="RB1",B123= "RB2",B123="RB3"), IF(D123&lt;24, "5",IF(D123&lt;26, "4",IF(D123&gt;=27, "3"))))</f>
        <v>4</v>
      </c>
      <c r="F123">
        <v>5.2</v>
      </c>
      <c r="G123" t="str">
        <f>IF(F123&gt;20, "5", IF(F123&gt;=11, "4", IF(F123&lt;11, "3")))</f>
        <v>3</v>
      </c>
      <c r="H123">
        <f>(C123 * E123 * G123) + F123</f>
        <v>41.2</v>
      </c>
    </row>
    <row r="124" spans="1:8" x14ac:dyDescent="0.2">
      <c r="A124" t="s">
        <v>75</v>
      </c>
      <c r="B124" t="s">
        <v>5</v>
      </c>
      <c r="C124" t="str">
        <f>IF(B124="RB1","5",IF(B124="RB2","3",IF(B124="RB3","1",IF(B124="WR1","5",IF(B124="WR2","4",IF(B124="WR3","3"))))))</f>
        <v>3</v>
      </c>
      <c r="D124" s="7">
        <v>25</v>
      </c>
      <c r="E124" t="str">
        <f>IF(OR(B124="RB1",B124= "RB2",B124="RB3"), IF(D124&lt;24, "5",IF(D124&lt;26, "4",IF(D124&gt;=27, "3"))))</f>
        <v>4</v>
      </c>
      <c r="F124">
        <v>4.3</v>
      </c>
      <c r="G124" t="str">
        <f>IF(F124&gt;20, "5", IF(F124&gt;=11, "4", IF(F124&lt;11, "3")))</f>
        <v>3</v>
      </c>
      <c r="H124">
        <f>(C124 * E124 * G124) + F124</f>
        <v>40.299999999999997</v>
      </c>
    </row>
    <row r="125" spans="1:8" x14ac:dyDescent="0.2">
      <c r="A125" t="s">
        <v>83</v>
      </c>
      <c r="B125" t="s">
        <v>5</v>
      </c>
      <c r="C125" t="str">
        <f>IF(B125="RB1","5",IF(B125="RB2","3",IF(B125="RB3","1",IF(B125="WR1","5",IF(B125="WR2","4",IF(B125="WR3","3"))))))</f>
        <v>3</v>
      </c>
      <c r="D125" s="7">
        <v>25</v>
      </c>
      <c r="E125" t="str">
        <f>IF(OR(B125="RB1",B125= "RB2",B125="RB3"), IF(D125&lt;24, "5",IF(D125&lt;26, "4",IF(D125&gt;=27, "3"))))</f>
        <v>4</v>
      </c>
      <c r="F125">
        <v>3.1</v>
      </c>
      <c r="G125" t="str">
        <f>IF(F125&gt;20, "5", IF(F125&gt;=11, "4", IF(F125&lt;11, "3")))</f>
        <v>3</v>
      </c>
      <c r="H125">
        <f>(C125 * E125 * G125) + F125</f>
        <v>39.1</v>
      </c>
    </row>
    <row r="126" spans="1:8" x14ac:dyDescent="0.2">
      <c r="A126" t="s">
        <v>127</v>
      </c>
      <c r="B126" t="s">
        <v>5</v>
      </c>
      <c r="C126" t="str">
        <f>IF(B126="RB1","5",IF(B126="RB2","3",IF(B126="RB3","1",IF(B126="WR1","5",IF(B126="WR2","4",IF(B126="WR3","3"))))))</f>
        <v>3</v>
      </c>
      <c r="D126" s="7">
        <v>24</v>
      </c>
      <c r="E126" t="str">
        <f>IF(OR(B126="RB1",B126= "RB2",B126="RB3"), IF(D126&lt;24, "5",IF(D126&lt;26, "4",IF(D126&gt;=27, "3"))))</f>
        <v>4</v>
      </c>
      <c r="F126">
        <v>2.6</v>
      </c>
      <c r="G126" t="str">
        <f>IF(F126&gt;20, "5", IF(F126&gt;=11, "4", IF(F126&lt;11, "3")))</f>
        <v>3</v>
      </c>
      <c r="H126">
        <f>(C126 * E126 * G126) + F126</f>
        <v>38.6</v>
      </c>
    </row>
    <row r="127" spans="1:8" x14ac:dyDescent="0.2">
      <c r="A127" t="s">
        <v>102</v>
      </c>
      <c r="B127" t="s">
        <v>30</v>
      </c>
      <c r="C127" t="str">
        <f>IF(B127="RB1","5",IF(B127="RB2","3",IF(B127="RB3","1",IF(B127="WR1","5",IF(B127="WR2","4",IF(B127="WR3","3"))))))</f>
        <v>3</v>
      </c>
      <c r="D127" s="7">
        <v>23</v>
      </c>
      <c r="E127">
        <v>3</v>
      </c>
      <c r="F127">
        <v>10.9</v>
      </c>
      <c r="G127" t="str">
        <f>IF(F127&gt;20, "5", IF(F127&gt;=11, "4", IF(F127&lt;11, "3")))</f>
        <v>3</v>
      </c>
      <c r="H127">
        <f>(C127 * E127 * G127) + F127</f>
        <v>37.9</v>
      </c>
    </row>
    <row r="128" spans="1:8" x14ac:dyDescent="0.2">
      <c r="A128" t="s">
        <v>146</v>
      </c>
      <c r="B128" t="s">
        <v>5</v>
      </c>
      <c r="C128" t="str">
        <f>IF(B128="RB1","5",IF(B128="RB2","3",IF(B128="RB3","1",IF(B128="WR1","5",IF(B128="WR2","4",IF(B128="WR3","3"))))))</f>
        <v>3</v>
      </c>
      <c r="D128" s="6">
        <v>24</v>
      </c>
      <c r="E128" t="str">
        <f>IF(OR(B128="RB1",B128= "RB2",B128="RB3"), IF(D128&lt;24, "5",IF(D128&lt;26, "4",IF(D128&gt;=27, "3"))))</f>
        <v>4</v>
      </c>
      <c r="F128">
        <v>1.7</v>
      </c>
      <c r="G128" t="str">
        <f>IF(F128&gt;20, "5", IF(F128&gt;=11, "4", IF(F128&lt;11, "3")))</f>
        <v>3</v>
      </c>
      <c r="H128">
        <f>(C128 * E128 * G128) + F128</f>
        <v>37.700000000000003</v>
      </c>
    </row>
    <row r="129" spans="1:8" x14ac:dyDescent="0.2">
      <c r="A129" t="s">
        <v>58</v>
      </c>
      <c r="B129" t="s">
        <v>5</v>
      </c>
      <c r="C129" t="str">
        <f>IF(B129="RB1","5",IF(B129="RB2","3",IF(B129="RB3","1",IF(B129="WR1","5",IF(B129="WR2","4",IF(B129="WR3","3"))))))</f>
        <v>3</v>
      </c>
      <c r="D129" s="7">
        <v>28</v>
      </c>
      <c r="E129" t="str">
        <f>IF(OR(B129="RB1",B129= "RB2",B129="RB3"), IF(D129&lt;24, "5",IF(D129&lt;26, "4",IF(D129&gt;=27, "3"))))</f>
        <v>3</v>
      </c>
      <c r="F129">
        <v>9.9</v>
      </c>
      <c r="G129" t="str">
        <f>IF(F129&gt;20, "5", IF(F129&gt;=11, "4", IF(F129&lt;11, "3")))</f>
        <v>3</v>
      </c>
      <c r="H129">
        <f>(C129 * E129 * G129) + F129</f>
        <v>36.9</v>
      </c>
    </row>
    <row r="130" spans="1:8" x14ac:dyDescent="0.2">
      <c r="A130" t="s">
        <v>141</v>
      </c>
      <c r="B130" t="s">
        <v>5</v>
      </c>
      <c r="C130" t="str">
        <f>IF(B130="RB1","5",IF(B130="RB2","3",IF(B130="RB3","1",IF(B130="WR1","5",IF(B130="WR2","4",IF(B130="WR3","3"))))))</f>
        <v>3</v>
      </c>
      <c r="D130" s="6">
        <v>28</v>
      </c>
      <c r="E130" t="str">
        <f>IF(OR(B130="RB1",B130= "RB2",B130="RB3"), IF(D130&lt;24, "5",IF(D130&lt;26, "4",IF(D130&gt;=27, "3"))))</f>
        <v>3</v>
      </c>
      <c r="F130">
        <v>9.3000000000000007</v>
      </c>
      <c r="G130" t="str">
        <f>IF(F130&gt;20, "5", IF(F130&gt;=11, "4", IF(F130&lt;11, "3")))</f>
        <v>3</v>
      </c>
      <c r="H130">
        <f>(C130 * E130 * G130) + F130</f>
        <v>36.299999999999997</v>
      </c>
    </row>
    <row r="131" spans="1:8" x14ac:dyDescent="0.2">
      <c r="A131" t="s">
        <v>78</v>
      </c>
      <c r="B131" t="s">
        <v>30</v>
      </c>
      <c r="C131" t="str">
        <f>IF(B131="RB1","5",IF(B131="RB2","3",IF(B131="RB3","1",IF(B131="WR1","5",IF(B131="WR2","4",IF(B131="WR3","3"))))))</f>
        <v>3</v>
      </c>
      <c r="D131" s="6">
        <v>23</v>
      </c>
      <c r="E131">
        <v>3</v>
      </c>
      <c r="F131">
        <v>8.5</v>
      </c>
      <c r="G131" t="str">
        <f>IF(F131&gt;20, "5", IF(F131&gt;=11, "4", IF(F131&lt;11, "3")))</f>
        <v>3</v>
      </c>
      <c r="H131">
        <f>(C131 * E131 * G131) + F131</f>
        <v>35.5</v>
      </c>
    </row>
    <row r="132" spans="1:8" x14ac:dyDescent="0.2">
      <c r="A132" t="s">
        <v>37</v>
      </c>
      <c r="B132" t="s">
        <v>5</v>
      </c>
      <c r="C132" t="str">
        <f>IF(B132="RB1","5",IF(B132="RB2","3",IF(B132="RB3","1",IF(B132="WR1","5",IF(B132="WR2","4",IF(B132="WR3","3"))))))</f>
        <v>3</v>
      </c>
      <c r="D132" s="7">
        <v>27</v>
      </c>
      <c r="E132" t="str">
        <f>IF(OR(B132="RB1",B132= "RB2",B132="RB3"), IF(D132&lt;24, "5",IF(D132&lt;26, "4",IF(D132&gt;=27, "3"))))</f>
        <v>3</v>
      </c>
      <c r="F132">
        <v>8.3000000000000007</v>
      </c>
      <c r="G132" t="str">
        <f>IF(F132&gt;20, "5", IF(F132&gt;=11, "4", IF(F132&lt;11, "3")))</f>
        <v>3</v>
      </c>
      <c r="H132">
        <f>(C132 * E132 * G132) + F132</f>
        <v>35.299999999999997</v>
      </c>
    </row>
    <row r="133" spans="1:8" x14ac:dyDescent="0.2">
      <c r="A133" t="s">
        <v>104</v>
      </c>
      <c r="B133" t="s">
        <v>5</v>
      </c>
      <c r="C133" t="str">
        <f>IF(B133="RB1","5",IF(B133="RB2","3",IF(B133="RB3","1",IF(B133="WR1","5",IF(B133="WR2","4",IF(B133="WR3","3"))))))</f>
        <v>3</v>
      </c>
      <c r="D133" s="6">
        <v>28</v>
      </c>
      <c r="E133" t="str">
        <f>IF(OR(B133="RB1",B133= "RB2",B133="RB3"), IF(D133&lt;24, "5",IF(D133&lt;26, "4",IF(D133&gt;=27, "3"))))</f>
        <v>3</v>
      </c>
      <c r="F133">
        <v>7.6</v>
      </c>
      <c r="G133" t="str">
        <f>IF(F133&gt;20, "5", IF(F133&gt;=11, "4", IF(F133&lt;11, "3")))</f>
        <v>3</v>
      </c>
      <c r="H133">
        <f>(C133 * E133 * G133) + F133</f>
        <v>34.6</v>
      </c>
    </row>
    <row r="134" spans="1:8" x14ac:dyDescent="0.2">
      <c r="A134" t="s">
        <v>33</v>
      </c>
      <c r="B134" t="s">
        <v>30</v>
      </c>
      <c r="C134" t="str">
        <f>IF(B134="RB1","5",IF(B134="RB2","3",IF(B134="RB3","1",IF(B134="WR1","5",IF(B134="WR2","4",IF(B134="WR3","3"))))))</f>
        <v>3</v>
      </c>
      <c r="D134" s="7">
        <v>23</v>
      </c>
      <c r="E134">
        <v>3</v>
      </c>
      <c r="F134">
        <v>7</v>
      </c>
      <c r="G134" t="str">
        <f>IF(F134&gt;20, "5", IF(F134&gt;=11, "4", IF(F134&lt;11, "3")))</f>
        <v>3</v>
      </c>
      <c r="H134">
        <f>(C134 * E134 * G134) + F134</f>
        <v>34</v>
      </c>
    </row>
    <row r="135" spans="1:8" x14ac:dyDescent="0.2">
      <c r="A135" t="s">
        <v>92</v>
      </c>
      <c r="B135" t="s">
        <v>30</v>
      </c>
      <c r="C135" t="str">
        <f>IF(B135="RB1","5",IF(B135="RB2","3",IF(B135="RB3","1",IF(B135="WR1","5",IF(B135="WR2","4",IF(B135="WR3","3"))))))</f>
        <v>3</v>
      </c>
      <c r="D135" s="7">
        <v>23</v>
      </c>
      <c r="E135">
        <v>3</v>
      </c>
      <c r="F135">
        <v>5.7</v>
      </c>
      <c r="G135" t="str">
        <f>IF(F135&gt;20, "5", IF(F135&gt;=11, "4", IF(F135&lt;11, "3")))</f>
        <v>3</v>
      </c>
      <c r="H135">
        <f>(C135 * E135 * G135) + F135</f>
        <v>32.700000000000003</v>
      </c>
    </row>
    <row r="136" spans="1:8" x14ac:dyDescent="0.2">
      <c r="A136" t="s">
        <v>115</v>
      </c>
      <c r="B136" t="s">
        <v>5</v>
      </c>
      <c r="C136" t="str">
        <f>IF(B136="RB1","5",IF(B136="RB2","3",IF(B136="RB3","1",IF(B136="WR1","5",IF(B136="WR2","4",IF(B136="WR3","3"))))))</f>
        <v>3</v>
      </c>
      <c r="D136" s="6">
        <v>27</v>
      </c>
      <c r="E136" t="str">
        <f>IF(OR(B136="RB1",B136= "RB2",B136="RB3"), IF(D136&lt;24, "5",IF(D136&lt;26, "4",IF(D136&gt;=27, "3"))))</f>
        <v>3</v>
      </c>
      <c r="F136">
        <v>5.4</v>
      </c>
      <c r="G136" t="str">
        <f>IF(F136&gt;20, "5", IF(F136&gt;=11, "4", IF(F136&lt;11, "3")))</f>
        <v>3</v>
      </c>
      <c r="H136">
        <f>(C136 * E136 * G136) + F136</f>
        <v>32.4</v>
      </c>
    </row>
    <row r="137" spans="1:8" x14ac:dyDescent="0.2">
      <c r="A137" t="s">
        <v>18</v>
      </c>
      <c r="B137" t="s">
        <v>5</v>
      </c>
      <c r="C137" t="str">
        <f>IF(B137="RB1","5",IF(B137="RB2","3",IF(B137="RB3","1",IF(B137="WR1","5",IF(B137="WR2","4",IF(B137="WR3","3"))))))</f>
        <v>3</v>
      </c>
      <c r="D137" s="7">
        <v>27</v>
      </c>
      <c r="E137" t="str">
        <f>IF(OR(B137="RB1",B137= "RB2",B137="RB3"), IF(D137&lt;24, "5",IF(D137&lt;26, "4",IF(D137&gt;=27, "3"))))</f>
        <v>3</v>
      </c>
      <c r="F137">
        <v>4.8</v>
      </c>
      <c r="G137" t="str">
        <f>IF(F137&gt;20, "5", IF(F137&gt;=11, "4", IF(F137&lt;11, "3")))</f>
        <v>3</v>
      </c>
      <c r="H137">
        <f>(C137 * E137 * G137) + F137</f>
        <v>31.8</v>
      </c>
    </row>
    <row r="138" spans="1:8" x14ac:dyDescent="0.2">
      <c r="A138" t="s">
        <v>159</v>
      </c>
      <c r="B138" t="s">
        <v>5</v>
      </c>
      <c r="C138" t="str">
        <f>IF(B138="RB1","5",IF(B138="RB2","3",IF(B138="RB3","1",IF(B138="WR1","5",IF(B138="WR2","4",IF(B138="WR3","3"))))))</f>
        <v>3</v>
      </c>
      <c r="D138" s="6">
        <v>28</v>
      </c>
      <c r="E138" t="str">
        <f>IF(OR(B138="RB1",B138= "RB2",B138="RB3"), IF(D138&lt;24, "5",IF(D138&lt;26, "4",IF(D138&gt;=27, "3"))))</f>
        <v>3</v>
      </c>
      <c r="F138">
        <v>4.2</v>
      </c>
      <c r="G138" t="str">
        <f>IF(F138&gt;20, "5", IF(F138&gt;=11, "4", IF(F138&lt;11, "3")))</f>
        <v>3</v>
      </c>
      <c r="H138">
        <f>(C138 * E138 * G138) + F138</f>
        <v>31.2</v>
      </c>
    </row>
    <row r="139" spans="1:8" x14ac:dyDescent="0.2">
      <c r="A139" t="s">
        <v>26</v>
      </c>
      <c r="B139" t="s">
        <v>5</v>
      </c>
      <c r="C139" t="str">
        <f>IF(B139="RB1","5",IF(B139="RB2","3",IF(B139="RB3","1",IF(B139="WR1","5",IF(B139="WR2","4",IF(B139="WR3","3"))))))</f>
        <v>3</v>
      </c>
      <c r="D139" s="7">
        <v>28</v>
      </c>
      <c r="E139" t="str">
        <f>IF(OR(B139="RB1",B139= "RB2",B139="RB3"), IF(D139&lt;24, "5",IF(D139&lt;26, "4",IF(D139&gt;=27, "3"))))</f>
        <v>3</v>
      </c>
      <c r="F139">
        <v>3.7</v>
      </c>
      <c r="G139" t="str">
        <f>IF(F139&gt;20, "5", IF(F139&gt;=11, "4", IF(F139&lt;11, "3")))</f>
        <v>3</v>
      </c>
      <c r="H139">
        <f>(C139 * E139 * G139) + F139</f>
        <v>30.7</v>
      </c>
    </row>
    <row r="140" spans="1:8" x14ac:dyDescent="0.2">
      <c r="A140" t="s">
        <v>47</v>
      </c>
      <c r="B140" t="s">
        <v>5</v>
      </c>
      <c r="C140" t="str">
        <f>IF(B140="RB1","5",IF(B140="RB2","3",IF(B140="RB3","1",IF(B140="WR1","5",IF(B140="WR2","4",IF(B140="WR3","3"))))))</f>
        <v>3</v>
      </c>
      <c r="D140" s="6">
        <v>30</v>
      </c>
      <c r="E140" t="str">
        <f>IF(OR(B140="RB1",B140= "RB2",B140="RB3"), IF(D140&lt;24, "5",IF(D140&lt;26, "4",IF(D140&gt;=27, "3"))))</f>
        <v>3</v>
      </c>
      <c r="F140">
        <v>3.3</v>
      </c>
      <c r="G140" t="str">
        <f>IF(F140&gt;20, "5", IF(F140&gt;=11, "4", IF(F140&lt;11, "3")))</f>
        <v>3</v>
      </c>
      <c r="H140">
        <f>(C140 * E140 * G140) + F140</f>
        <v>30.3</v>
      </c>
    </row>
    <row r="141" spans="1:8" x14ac:dyDescent="0.2">
      <c r="A141" t="s">
        <v>24</v>
      </c>
      <c r="B141" t="s">
        <v>5</v>
      </c>
      <c r="C141" t="str">
        <f>IF(B141="RB1","5",IF(B141="RB2","3",IF(B141="RB3","1",IF(B141="WR1","5",IF(B141="WR2","4",IF(B141="WR3","3"))))))</f>
        <v>3</v>
      </c>
      <c r="D141" s="6">
        <v>28</v>
      </c>
      <c r="E141" t="str">
        <f>IF(OR(B141="RB1",B141= "RB2",B141="RB3"), IF(D141&lt;24, "5",IF(D141&lt;26, "4",IF(D141&gt;=27, "3"))))</f>
        <v>3</v>
      </c>
      <c r="F141">
        <v>3.1</v>
      </c>
      <c r="G141" t="str">
        <f>IF(F141&gt;20, "5", IF(F141&gt;=11, "4", IF(F141&lt;11, "3")))</f>
        <v>3</v>
      </c>
      <c r="H141">
        <f>(C141 * E141 * G141) + F141</f>
        <v>30.1</v>
      </c>
    </row>
    <row r="142" spans="1:8" x14ac:dyDescent="0.2">
      <c r="A142" t="s">
        <v>89</v>
      </c>
      <c r="B142" t="s">
        <v>6</v>
      </c>
      <c r="C142" t="str">
        <f>IF(B142="RB1","5",IF(B142="RB2","3",IF(B142="RB3","1",IF(B142="WR1","5",IF(B142="WR2","4",IF(B142="WR3","3"))))))</f>
        <v>1</v>
      </c>
      <c r="D142" s="6">
        <v>24</v>
      </c>
      <c r="E142" t="str">
        <f>IF(OR(B142="RB1",B142= "RB2",B142="RB3"), IF(D142&lt;24, "5",IF(D142&lt;26, "4",IF(D142&gt;=27, "3"))))</f>
        <v>4</v>
      </c>
      <c r="F142">
        <v>8.1999999999999993</v>
      </c>
      <c r="G142" t="str">
        <f>IF(F142&gt;20, "5", IF(F142&gt;=11, "4", IF(F142&lt;11, "3")))</f>
        <v>3</v>
      </c>
      <c r="H142">
        <f>(C142 * E142 * G142) + F142</f>
        <v>20.2</v>
      </c>
    </row>
    <row r="143" spans="1:8" x14ac:dyDescent="0.2">
      <c r="A143" t="s">
        <v>12</v>
      </c>
      <c r="B143" t="s">
        <v>6</v>
      </c>
      <c r="C143" t="str">
        <f>IF(B143="RB1","5",IF(B143="RB2","3",IF(B143="RB3","1",IF(B143="WR1","5",IF(B143="WR2","4",IF(B143="WR3","3"))))))</f>
        <v>1</v>
      </c>
      <c r="D143" s="7">
        <v>24</v>
      </c>
      <c r="E143" t="str">
        <f>IF(OR(B143="RB1",B143= "RB2",B143="RB3"), IF(D143&lt;24, "5",IF(D143&lt;26, "4",IF(D143&gt;=27, "3"))))</f>
        <v>4</v>
      </c>
      <c r="F143">
        <v>6.1</v>
      </c>
      <c r="G143" t="str">
        <f>IF(F143&gt;20, "5", IF(F143&gt;=11, "4", IF(F143&lt;11, "3")))</f>
        <v>3</v>
      </c>
      <c r="H143">
        <f>(C143 * E143 * G143) + F143</f>
        <v>18.100000000000001</v>
      </c>
    </row>
    <row r="144" spans="1:8" x14ac:dyDescent="0.2">
      <c r="A144" t="s">
        <v>15</v>
      </c>
      <c r="B144" t="s">
        <v>6</v>
      </c>
      <c r="C144" t="str">
        <f>IF(B144="RB1","5",IF(B144="RB2","3",IF(B144="RB3","1",IF(B144="WR1","5",IF(B144="WR2","4",IF(B144="WR3","3"))))))</f>
        <v>1</v>
      </c>
      <c r="D144" s="7">
        <v>26</v>
      </c>
      <c r="E144">
        <v>5</v>
      </c>
      <c r="F144">
        <v>1.4</v>
      </c>
      <c r="G144" t="str">
        <f>IF(F144&gt;20, "5", IF(F144&gt;=11, "4", IF(F144&lt;11, "3")))</f>
        <v>3</v>
      </c>
      <c r="H144">
        <f>(C144 * E144 * G144) + F144</f>
        <v>16.399999999999999</v>
      </c>
    </row>
    <row r="145" spans="1:8" x14ac:dyDescent="0.2">
      <c r="A145" t="s">
        <v>156</v>
      </c>
      <c r="B145" t="s">
        <v>6</v>
      </c>
      <c r="C145" t="str">
        <f>IF(B145="RB1","5",IF(B145="RB2","3",IF(B145="RB3","1",IF(B145="WR1","5",IF(B145="WR2","4",IF(B145="WR3","3"))))))</f>
        <v>1</v>
      </c>
      <c r="D145" s="7">
        <v>25</v>
      </c>
      <c r="E145" t="str">
        <f>IF(OR(B145="RB1",B145= "RB2",B145="RB3"), IF(D145&lt;24, "5",IF(D145&lt;26, "4",IF(D145&gt;=27, "3"))))</f>
        <v>4</v>
      </c>
      <c r="F145">
        <v>2.2999999999999998</v>
      </c>
      <c r="G145" t="str">
        <f>IF(F145&gt;20, "5", IF(F145&gt;=11, "4", IF(F145&lt;11, "3")))</f>
        <v>3</v>
      </c>
      <c r="H145">
        <f>(C145 * E145 * G145) + F145</f>
        <v>14.3</v>
      </c>
    </row>
    <row r="146" spans="1:8" x14ac:dyDescent="0.2">
      <c r="A146" t="s">
        <v>116</v>
      </c>
      <c r="B146" t="s">
        <v>6</v>
      </c>
      <c r="C146" t="str">
        <f>IF(B146="RB1","5",IF(B146="RB2","3",IF(B146="RB3","1",IF(B146="WR1","5",IF(B146="WR2","4",IF(B146="WR3","3"))))))</f>
        <v>1</v>
      </c>
      <c r="D146" s="6">
        <v>24</v>
      </c>
      <c r="E146" t="str">
        <f>IF(OR(B146="RB1",B146= "RB2",B146="RB3"), IF(D146&lt;24, "5",IF(D146&lt;26, "4",IF(D146&gt;=27, "3"))))</f>
        <v>4</v>
      </c>
      <c r="F146">
        <v>2</v>
      </c>
      <c r="G146" t="str">
        <f>IF(F146&gt;20, "5", IF(F146&gt;=11, "4", IF(F146&lt;11, "3")))</f>
        <v>3</v>
      </c>
      <c r="H146">
        <f>(C146 * E146 * G146) + F146</f>
        <v>14</v>
      </c>
    </row>
    <row r="147" spans="1:8" x14ac:dyDescent="0.2">
      <c r="A147" t="s">
        <v>45</v>
      </c>
      <c r="B147" t="s">
        <v>6</v>
      </c>
      <c r="C147" t="str">
        <f>IF(B147="RB1","5",IF(B147="RB2","3",IF(B147="RB3","1",IF(B147="WR1","5",IF(B147="WR2","4",IF(B147="WR3","3"))))))</f>
        <v>1</v>
      </c>
      <c r="D147" s="7">
        <v>24</v>
      </c>
      <c r="E147" t="str">
        <f>IF(OR(B147="RB1",B147= "RB2",B147="RB3"), IF(D147&lt;24, "5",IF(D147&lt;26, "4",IF(D147&gt;=27, "3"))))</f>
        <v>4</v>
      </c>
      <c r="F147">
        <v>1.9</v>
      </c>
      <c r="G147" t="str">
        <f>IF(F147&gt;20, "5", IF(F147&gt;=11, "4", IF(F147&lt;11, "3")))</f>
        <v>3</v>
      </c>
      <c r="H147">
        <f>(C147 * E147 * G147) + F147</f>
        <v>13.9</v>
      </c>
    </row>
    <row r="148" spans="1:8" x14ac:dyDescent="0.2">
      <c r="A148" t="s">
        <v>27</v>
      </c>
      <c r="B148" t="s">
        <v>6</v>
      </c>
      <c r="C148" t="str">
        <f>IF(B148="RB1","5",IF(B148="RB2","3",IF(B148="RB3","1",IF(B148="WR1","5",IF(B148="WR2","4",IF(B148="WR3","3"))))))</f>
        <v>1</v>
      </c>
      <c r="D148" s="6">
        <v>24</v>
      </c>
      <c r="E148" t="str">
        <f>IF(OR(B148="RB1",B148= "RB2",B148="RB3"), IF(D148&lt;24, "5",IF(D148&lt;26, "4",IF(D148&gt;=27, "3"))))</f>
        <v>4</v>
      </c>
      <c r="F148">
        <v>1.6</v>
      </c>
      <c r="G148" t="str">
        <f>IF(F148&gt;20, "5", IF(F148&gt;=11, "4", IF(F148&lt;11, "3")))</f>
        <v>3</v>
      </c>
      <c r="H148">
        <f>(C148 * E148 * G148) + F148</f>
        <v>13.6</v>
      </c>
    </row>
    <row r="153" spans="1:8" ht="21" x14ac:dyDescent="0.25">
      <c r="A153" s="5"/>
      <c r="B153" s="4"/>
      <c r="C153" s="4"/>
    </row>
  </sheetData>
  <autoFilter ref="A1:H176" xr:uid="{D70961C3-250D-1B44-9B31-695EA2913947}">
    <sortState xmlns:xlrd2="http://schemas.microsoft.com/office/spreadsheetml/2017/richdata2" ref="A2:H176">
      <sortCondition descending="1" ref="H1:H176"/>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1C17A-FA67-2C4D-92F3-74E7B673E9F1}">
  <dimension ref="B4:AB85"/>
  <sheetViews>
    <sheetView topLeftCell="P48" workbookViewId="0">
      <selection activeCell="Y61" sqref="Y61"/>
    </sheetView>
  </sheetViews>
  <sheetFormatPr baseColWidth="10" defaultRowHeight="16" x14ac:dyDescent="0.2"/>
  <cols>
    <col min="2" max="2" width="14.83203125" bestFit="1" customWidth="1"/>
    <col min="3" max="3" width="13" bestFit="1" customWidth="1"/>
    <col min="4" max="4" width="18.1640625" bestFit="1" customWidth="1"/>
    <col min="5" max="5" width="6.1640625" bestFit="1" customWidth="1"/>
    <col min="6" max="6" width="3.1640625" bestFit="1" customWidth="1"/>
    <col min="7" max="8" width="5.1640625" bestFit="1" customWidth="1"/>
    <col min="9" max="9" width="6.1640625" bestFit="1" customWidth="1"/>
    <col min="10" max="10" width="5.1640625" bestFit="1" customWidth="1"/>
    <col min="11" max="11" width="4.1640625" bestFit="1" customWidth="1"/>
    <col min="12" max="13" width="5.1640625" bestFit="1" customWidth="1"/>
    <col min="14" max="14" width="10.83203125" bestFit="1" customWidth="1"/>
    <col min="15" max="16" width="15.5" bestFit="1" customWidth="1"/>
    <col min="17" max="17" width="14.83203125" bestFit="1" customWidth="1"/>
    <col min="18" max="18" width="18.1640625" bestFit="1" customWidth="1"/>
    <col min="19" max="19" width="15.5" bestFit="1" customWidth="1"/>
    <col min="20" max="20" width="11.83203125" bestFit="1" customWidth="1"/>
    <col min="21" max="21" width="12.33203125" bestFit="1" customWidth="1"/>
    <col min="22" max="22" width="12.5" bestFit="1" customWidth="1"/>
    <col min="23" max="23" width="11.5" bestFit="1" customWidth="1"/>
    <col min="24" max="24" width="15.1640625" bestFit="1" customWidth="1"/>
    <col min="25" max="25" width="15" bestFit="1" customWidth="1"/>
    <col min="26" max="26" width="12.6640625" bestFit="1" customWidth="1"/>
    <col min="27" max="27" width="11.1640625" bestFit="1" customWidth="1"/>
    <col min="28" max="28" width="12.1640625" bestFit="1" customWidth="1"/>
    <col min="29" max="29" width="17.33203125" bestFit="1" customWidth="1"/>
    <col min="30" max="30" width="20" bestFit="1" customWidth="1"/>
    <col min="31" max="31" width="13.83203125" bestFit="1" customWidth="1"/>
    <col min="32" max="32" width="16.5" bestFit="1" customWidth="1"/>
    <col min="33" max="33" width="14.83203125" bestFit="1" customWidth="1"/>
    <col min="34" max="34" width="17.5" bestFit="1" customWidth="1"/>
    <col min="35" max="35" width="13.33203125" bestFit="1" customWidth="1"/>
    <col min="36" max="36" width="15.83203125" bestFit="1" customWidth="1"/>
    <col min="37" max="37" width="10.83203125" bestFit="1" customWidth="1"/>
    <col min="38" max="38" width="12.1640625" bestFit="1" customWidth="1"/>
    <col min="39" max="41" width="4.1640625" bestFit="1" customWidth="1"/>
    <col min="42" max="42" width="2.1640625" bestFit="1" customWidth="1"/>
    <col min="43" max="48" width="4.1640625" bestFit="1" customWidth="1"/>
    <col min="49" max="49" width="2.1640625" bestFit="1" customWidth="1"/>
    <col min="50" max="54" width="4.1640625" bestFit="1" customWidth="1"/>
    <col min="55" max="55" width="3.1640625" bestFit="1" customWidth="1"/>
    <col min="56" max="62" width="5.1640625" bestFit="1" customWidth="1"/>
    <col min="63" max="63" width="3.1640625" bestFit="1" customWidth="1"/>
    <col min="64" max="68" width="5.1640625" bestFit="1" customWidth="1"/>
    <col min="69" max="69" width="3.1640625" bestFit="1" customWidth="1"/>
    <col min="70" max="82" width="5.1640625" bestFit="1" customWidth="1"/>
    <col min="83" max="83" width="3.1640625" bestFit="1" customWidth="1"/>
    <col min="84" max="88" width="5.1640625" bestFit="1" customWidth="1"/>
    <col min="89" max="89" width="3.1640625" bestFit="1" customWidth="1"/>
    <col min="90" max="113" width="5.1640625" bestFit="1" customWidth="1"/>
    <col min="114" max="114" width="10.83203125" bestFit="1" customWidth="1"/>
    <col min="115" max="130" width="5.33203125" bestFit="1" customWidth="1"/>
    <col min="131" max="131" width="7.83203125" bestFit="1" customWidth="1"/>
    <col min="132" max="139" width="5.33203125" bestFit="1" customWidth="1"/>
    <col min="140" max="140" width="7.83203125" bestFit="1" customWidth="1"/>
    <col min="141" max="145" width="5.33203125" bestFit="1" customWidth="1"/>
    <col min="146" max="146" width="7.83203125" bestFit="1" customWidth="1"/>
    <col min="147" max="154" width="5.33203125" bestFit="1" customWidth="1"/>
    <col min="155" max="155" width="7.83203125" bestFit="1" customWidth="1"/>
    <col min="156" max="156" width="5.33203125" bestFit="1" customWidth="1"/>
    <col min="157" max="157" width="7.83203125" bestFit="1" customWidth="1"/>
    <col min="158" max="158" width="10.83203125" bestFit="1" customWidth="1"/>
    <col min="159" max="159" width="9.33203125" bestFit="1" customWidth="1"/>
    <col min="160" max="160" width="7.33203125" bestFit="1" customWidth="1"/>
    <col min="161" max="161" width="9.33203125" bestFit="1" customWidth="1"/>
    <col min="162" max="162" width="7.33203125" bestFit="1" customWidth="1"/>
    <col min="163" max="163" width="9.33203125" bestFit="1" customWidth="1"/>
    <col min="164" max="164" width="7.33203125" bestFit="1" customWidth="1"/>
    <col min="165" max="165" width="5.1640625" bestFit="1" customWidth="1"/>
    <col min="166" max="166" width="9.33203125" bestFit="1" customWidth="1"/>
    <col min="167" max="167" width="7.33203125" bestFit="1" customWidth="1"/>
    <col min="168" max="168" width="5.1640625" bestFit="1" customWidth="1"/>
    <col min="169" max="169" width="9.33203125" bestFit="1" customWidth="1"/>
    <col min="170" max="170" width="7.33203125" bestFit="1" customWidth="1"/>
    <col min="171" max="171" width="9.33203125" bestFit="1" customWidth="1"/>
    <col min="172" max="172" width="7.33203125" bestFit="1" customWidth="1"/>
    <col min="173" max="173" width="5.1640625" bestFit="1" customWidth="1"/>
    <col min="174" max="174" width="9.33203125" bestFit="1" customWidth="1"/>
    <col min="175" max="175" width="7.33203125" bestFit="1" customWidth="1"/>
    <col min="176" max="176" width="4.5" bestFit="1" customWidth="1"/>
    <col min="177" max="177" width="9.33203125" bestFit="1" customWidth="1"/>
    <col min="178" max="178" width="7.33203125" bestFit="1" customWidth="1"/>
    <col min="179" max="179" width="9.33203125" bestFit="1" customWidth="1"/>
    <col min="180" max="180" width="7.33203125" bestFit="1" customWidth="1"/>
    <col min="181" max="181" width="5.1640625" bestFit="1" customWidth="1"/>
    <col min="182" max="182" width="9.33203125" bestFit="1" customWidth="1"/>
    <col min="183" max="183" width="7.33203125" bestFit="1" customWidth="1"/>
    <col min="184" max="184" width="9.33203125" bestFit="1" customWidth="1"/>
    <col min="185" max="185" width="5.33203125" bestFit="1" customWidth="1"/>
    <col min="186" max="186" width="7.83203125" bestFit="1" customWidth="1"/>
    <col min="187" max="187" width="7.33203125" bestFit="1" customWidth="1"/>
    <col min="188" max="188" width="9.33203125" bestFit="1" customWidth="1"/>
    <col min="189" max="189" width="7.33203125" bestFit="1" customWidth="1"/>
    <col min="190" max="190" width="9.33203125" bestFit="1" customWidth="1"/>
    <col min="191" max="191" width="7.33203125" bestFit="1" customWidth="1"/>
    <col min="192" max="192" width="9.33203125" bestFit="1" customWidth="1"/>
    <col min="193" max="193" width="7.33203125" bestFit="1" customWidth="1"/>
    <col min="194" max="194" width="9.33203125" bestFit="1" customWidth="1"/>
    <col min="195" max="195" width="7.33203125" bestFit="1" customWidth="1"/>
    <col min="196" max="196" width="9.33203125" bestFit="1" customWidth="1"/>
    <col min="197" max="197" width="5.33203125" bestFit="1" customWidth="1"/>
    <col min="198" max="198" width="5.1640625" bestFit="1" customWidth="1"/>
    <col min="199" max="199" width="7.83203125" bestFit="1" customWidth="1"/>
    <col min="200" max="200" width="7.33203125" bestFit="1" customWidth="1"/>
    <col min="201" max="201" width="5.1640625" bestFit="1" customWidth="1"/>
    <col min="202" max="202" width="9.33203125" bestFit="1" customWidth="1"/>
    <col min="203" max="203" width="7.33203125" bestFit="1" customWidth="1"/>
    <col min="204" max="204" width="9.33203125" bestFit="1" customWidth="1"/>
    <col min="205" max="205" width="7.33203125" bestFit="1" customWidth="1"/>
    <col min="206" max="206" width="9.33203125" bestFit="1" customWidth="1"/>
    <col min="207" max="207" width="7.33203125" bestFit="1" customWidth="1"/>
    <col min="208" max="208" width="9.33203125" bestFit="1" customWidth="1"/>
    <col min="209" max="209" width="7.33203125" bestFit="1" customWidth="1"/>
    <col min="210" max="210" width="9.33203125" bestFit="1" customWidth="1"/>
    <col min="211" max="211" width="7.33203125" bestFit="1" customWidth="1"/>
    <col min="212" max="212" width="9.33203125" bestFit="1" customWidth="1"/>
    <col min="213" max="213" width="7.33203125" bestFit="1" customWidth="1"/>
    <col min="214" max="214" width="9.33203125" bestFit="1" customWidth="1"/>
    <col min="215" max="215" width="7.33203125" bestFit="1" customWidth="1"/>
    <col min="216" max="216" width="9.33203125" bestFit="1" customWidth="1"/>
    <col min="217" max="217" width="7.33203125" bestFit="1" customWidth="1"/>
    <col min="218" max="218" width="9.33203125" bestFit="1" customWidth="1"/>
    <col min="219" max="219" width="7.33203125" bestFit="1" customWidth="1"/>
    <col min="220" max="220" width="9.33203125" bestFit="1" customWidth="1"/>
    <col min="221" max="221" width="7.33203125" bestFit="1" customWidth="1"/>
    <col min="222" max="222" width="9.33203125" bestFit="1" customWidth="1"/>
    <col min="223" max="223" width="7.33203125" bestFit="1" customWidth="1"/>
    <col min="224" max="224" width="9.33203125" bestFit="1" customWidth="1"/>
    <col min="225" max="225" width="7.33203125" bestFit="1" customWidth="1"/>
    <col min="226" max="226" width="9.33203125" bestFit="1" customWidth="1"/>
    <col min="227" max="227" width="7.33203125" bestFit="1" customWidth="1"/>
    <col min="228" max="228" width="9.33203125" bestFit="1" customWidth="1"/>
    <col min="229" max="229" width="7.33203125" bestFit="1" customWidth="1"/>
    <col min="230" max="230" width="9.33203125" bestFit="1" customWidth="1"/>
    <col min="231" max="231" width="7.33203125" bestFit="1" customWidth="1"/>
    <col min="232" max="232" width="9.33203125" bestFit="1" customWidth="1"/>
    <col min="233" max="233" width="7.33203125" bestFit="1" customWidth="1"/>
    <col min="234" max="234" width="9.33203125" bestFit="1" customWidth="1"/>
    <col min="235" max="235" width="7.33203125" bestFit="1" customWidth="1"/>
    <col min="236" max="236" width="9.33203125" bestFit="1" customWidth="1"/>
    <col min="237" max="237" width="7.33203125" bestFit="1" customWidth="1"/>
    <col min="238" max="238" width="9.33203125" bestFit="1" customWidth="1"/>
    <col min="239" max="239" width="7.33203125" bestFit="1" customWidth="1"/>
    <col min="240" max="240" width="9.33203125" bestFit="1" customWidth="1"/>
    <col min="241" max="241" width="7.33203125" bestFit="1" customWidth="1"/>
    <col min="242" max="242" width="9.33203125" bestFit="1" customWidth="1"/>
    <col min="243" max="243" width="7.33203125" bestFit="1" customWidth="1"/>
    <col min="244" max="244" width="9.33203125" bestFit="1" customWidth="1"/>
    <col min="245" max="245" width="7.33203125" bestFit="1" customWidth="1"/>
    <col min="246" max="246" width="9.33203125" bestFit="1" customWidth="1"/>
    <col min="247" max="247" width="7.33203125" bestFit="1" customWidth="1"/>
    <col min="248" max="248" width="9.33203125" bestFit="1" customWidth="1"/>
    <col min="249" max="249" width="10.83203125" bestFit="1" customWidth="1"/>
  </cols>
  <sheetData>
    <row r="4" spans="2:28" x14ac:dyDescent="0.2">
      <c r="B4" s="17" t="s">
        <v>3</v>
      </c>
      <c r="C4" t="s">
        <v>179</v>
      </c>
    </row>
    <row r="6" spans="2:28" x14ac:dyDescent="0.2">
      <c r="C6" s="17" t="s">
        <v>174</v>
      </c>
    </row>
    <row r="7" spans="2:28" x14ac:dyDescent="0.2">
      <c r="C7">
        <v>22</v>
      </c>
      <c r="D7">
        <v>23</v>
      </c>
      <c r="E7">
        <v>24</v>
      </c>
      <c r="F7">
        <v>25</v>
      </c>
      <c r="G7">
        <v>26</v>
      </c>
      <c r="H7">
        <v>27</v>
      </c>
      <c r="I7">
        <v>28</v>
      </c>
      <c r="J7">
        <v>29</v>
      </c>
      <c r="K7">
        <v>30</v>
      </c>
      <c r="L7">
        <v>31</v>
      </c>
      <c r="M7">
        <v>32</v>
      </c>
      <c r="N7" t="s">
        <v>175</v>
      </c>
      <c r="Q7" s="17" t="s">
        <v>3</v>
      </c>
      <c r="R7" t="s">
        <v>179</v>
      </c>
    </row>
    <row r="8" spans="2:28" x14ac:dyDescent="0.2">
      <c r="B8" t="s">
        <v>176</v>
      </c>
      <c r="C8" s="18">
        <v>25.9</v>
      </c>
      <c r="D8" s="18">
        <v>41.4</v>
      </c>
      <c r="E8" s="18">
        <v>108.1</v>
      </c>
      <c r="F8" s="18">
        <v>94</v>
      </c>
      <c r="G8" s="18">
        <v>92.399999999999991</v>
      </c>
      <c r="H8" s="18">
        <v>61.4</v>
      </c>
      <c r="I8" s="18">
        <v>162.10000000000002</v>
      </c>
      <c r="J8" s="18">
        <v>34.4</v>
      </c>
      <c r="K8" s="18">
        <v>3.3</v>
      </c>
      <c r="L8" s="18">
        <v>22.4</v>
      </c>
      <c r="M8" s="18">
        <v>12.1</v>
      </c>
      <c r="N8" s="18">
        <v>657.49999999999989</v>
      </c>
    </row>
    <row r="9" spans="2:28" x14ac:dyDescent="0.2">
      <c r="R9" s="17" t="s">
        <v>174</v>
      </c>
    </row>
    <row r="10" spans="2:28" x14ac:dyDescent="0.2">
      <c r="R10">
        <v>22</v>
      </c>
      <c r="S10">
        <v>23</v>
      </c>
      <c r="T10">
        <v>24</v>
      </c>
      <c r="U10">
        <v>25</v>
      </c>
      <c r="V10">
        <v>26</v>
      </c>
      <c r="W10">
        <v>27</v>
      </c>
      <c r="X10">
        <v>28</v>
      </c>
      <c r="Y10">
        <v>29</v>
      </c>
      <c r="Z10">
        <v>30</v>
      </c>
      <c r="AA10">
        <v>31</v>
      </c>
      <c r="AB10" t="s">
        <v>175</v>
      </c>
    </row>
    <row r="11" spans="2:28" x14ac:dyDescent="0.2">
      <c r="Q11" t="s">
        <v>176</v>
      </c>
      <c r="R11" s="18">
        <v>19.399999999999999</v>
      </c>
      <c r="S11" s="18">
        <v>96.5</v>
      </c>
      <c r="T11" s="18">
        <v>115.39999999999999</v>
      </c>
      <c r="U11" s="18">
        <v>94.6</v>
      </c>
      <c r="V11" s="18">
        <v>110.7</v>
      </c>
      <c r="W11" s="18">
        <v>146.20000000000002</v>
      </c>
      <c r="X11" s="18">
        <v>75.900000000000006</v>
      </c>
      <c r="Y11" s="18">
        <v>74.400000000000006</v>
      </c>
      <c r="Z11" s="18">
        <v>49.7</v>
      </c>
      <c r="AA11" s="18">
        <v>95.899999999999991</v>
      </c>
      <c r="AB11" s="18">
        <v>878.69999999999993</v>
      </c>
    </row>
    <row r="30" spans="3:4" x14ac:dyDescent="0.2">
      <c r="C30" s="17" t="s">
        <v>177</v>
      </c>
      <c r="D30" t="s">
        <v>178</v>
      </c>
    </row>
    <row r="31" spans="3:4" x14ac:dyDescent="0.2">
      <c r="C31" s="19" t="s">
        <v>4</v>
      </c>
      <c r="D31" s="18">
        <v>13.340624999999999</v>
      </c>
    </row>
    <row r="32" spans="3:4" x14ac:dyDescent="0.2">
      <c r="C32" s="19" t="s">
        <v>5</v>
      </c>
      <c r="D32" s="18">
        <v>7.1413793103448278</v>
      </c>
    </row>
    <row r="33" spans="3:21" x14ac:dyDescent="0.2">
      <c r="C33" s="19" t="s">
        <v>6</v>
      </c>
      <c r="D33" s="18">
        <v>3.3571428571428572</v>
      </c>
      <c r="S33" s="8"/>
      <c r="T33" s="9"/>
      <c r="U33" s="10"/>
    </row>
    <row r="34" spans="3:21" x14ac:dyDescent="0.2">
      <c r="C34" s="19" t="s">
        <v>10</v>
      </c>
      <c r="D34" s="18">
        <v>14.312903225806449</v>
      </c>
      <c r="S34" s="11"/>
      <c r="T34" s="12"/>
      <c r="U34" s="13"/>
    </row>
    <row r="35" spans="3:21" x14ac:dyDescent="0.2">
      <c r="C35" s="19" t="s">
        <v>11</v>
      </c>
      <c r="D35" s="18">
        <v>10.596428571428573</v>
      </c>
      <c r="S35" s="11"/>
      <c r="T35" s="12"/>
      <c r="U35" s="13"/>
    </row>
    <row r="36" spans="3:21" x14ac:dyDescent="0.2">
      <c r="C36" s="19" t="s">
        <v>30</v>
      </c>
      <c r="D36" s="18">
        <v>6.9150000000000009</v>
      </c>
      <c r="S36" s="11"/>
      <c r="T36" s="12"/>
      <c r="U36" s="13"/>
    </row>
    <row r="37" spans="3:21" x14ac:dyDescent="0.2">
      <c r="C37" s="19" t="s">
        <v>175</v>
      </c>
      <c r="D37" s="18">
        <v>10.450340136054422</v>
      </c>
      <c r="S37" s="11"/>
      <c r="T37" s="12"/>
      <c r="U37" s="13"/>
    </row>
    <row r="38" spans="3:21" x14ac:dyDescent="0.2">
      <c r="S38" s="11"/>
      <c r="T38" s="12"/>
      <c r="U38" s="13"/>
    </row>
    <row r="39" spans="3:21" x14ac:dyDescent="0.2">
      <c r="S39" s="11"/>
      <c r="T39" s="12"/>
      <c r="U39" s="13"/>
    </row>
    <row r="40" spans="3:21" x14ac:dyDescent="0.2">
      <c r="S40" s="11"/>
      <c r="T40" s="12"/>
      <c r="U40" s="13"/>
    </row>
    <row r="41" spans="3:21" x14ac:dyDescent="0.2">
      <c r="S41" s="11"/>
      <c r="T41" s="12"/>
      <c r="U41" s="13"/>
    </row>
    <row r="42" spans="3:21" x14ac:dyDescent="0.2">
      <c r="S42" s="11"/>
      <c r="T42" s="12"/>
      <c r="U42" s="13"/>
    </row>
    <row r="43" spans="3:21" x14ac:dyDescent="0.2">
      <c r="S43" s="11"/>
      <c r="T43" s="12"/>
      <c r="U43" s="13"/>
    </row>
    <row r="44" spans="3:21" x14ac:dyDescent="0.2">
      <c r="S44" s="11"/>
      <c r="T44" s="12"/>
      <c r="U44" s="13"/>
    </row>
    <row r="45" spans="3:21" x14ac:dyDescent="0.2">
      <c r="S45" s="11"/>
      <c r="T45" s="12"/>
      <c r="U45" s="13"/>
    </row>
    <row r="46" spans="3:21" x14ac:dyDescent="0.2">
      <c r="S46" s="11"/>
      <c r="T46" s="12"/>
      <c r="U46" s="13"/>
    </row>
    <row r="47" spans="3:21" x14ac:dyDescent="0.2">
      <c r="S47" s="11"/>
      <c r="T47" s="12"/>
      <c r="U47" s="13"/>
    </row>
    <row r="48" spans="3:21" x14ac:dyDescent="0.2">
      <c r="S48" s="11"/>
      <c r="T48" s="12"/>
      <c r="U48" s="13"/>
    </row>
    <row r="49" spans="4:28" x14ac:dyDescent="0.2">
      <c r="S49" s="11"/>
      <c r="T49" s="12"/>
      <c r="U49" s="13"/>
    </row>
    <row r="50" spans="4:28" x14ac:dyDescent="0.2">
      <c r="S50" s="14"/>
      <c r="T50" s="15"/>
      <c r="U50" s="16"/>
    </row>
    <row r="59" spans="4:28" x14ac:dyDescent="0.2">
      <c r="D59" s="8"/>
      <c r="E59" s="9"/>
      <c r="F59" s="10"/>
    </row>
    <row r="60" spans="4:28" x14ac:dyDescent="0.2">
      <c r="D60" s="11"/>
      <c r="E60" s="12"/>
      <c r="F60" s="13"/>
    </row>
    <row r="61" spans="4:28" x14ac:dyDescent="0.2">
      <c r="D61" s="11"/>
      <c r="E61" s="12"/>
      <c r="F61" s="13"/>
      <c r="S61" s="17" t="s">
        <v>174</v>
      </c>
    </row>
    <row r="62" spans="4:28" x14ac:dyDescent="0.2">
      <c r="D62" s="11"/>
      <c r="E62" s="12"/>
      <c r="F62" s="13"/>
      <c r="S62" t="s">
        <v>110</v>
      </c>
      <c r="T62" t="s">
        <v>154</v>
      </c>
      <c r="U62" t="s">
        <v>130</v>
      </c>
      <c r="V62" t="s">
        <v>124</v>
      </c>
      <c r="W62" t="s">
        <v>123</v>
      </c>
      <c r="X62" t="s">
        <v>79</v>
      </c>
      <c r="Y62" t="s">
        <v>23</v>
      </c>
      <c r="Z62" t="s">
        <v>136</v>
      </c>
      <c r="AA62" t="s">
        <v>59</v>
      </c>
      <c r="AB62" t="s">
        <v>175</v>
      </c>
    </row>
    <row r="63" spans="4:28" x14ac:dyDescent="0.2">
      <c r="D63" s="11"/>
      <c r="E63" s="12"/>
      <c r="F63" s="13"/>
      <c r="R63" t="s">
        <v>178</v>
      </c>
      <c r="S63" s="18">
        <v>17.899999999999999</v>
      </c>
      <c r="T63" s="18">
        <v>22.4</v>
      </c>
      <c r="U63" s="18">
        <v>17.8</v>
      </c>
      <c r="V63" s="18">
        <v>20.2</v>
      </c>
      <c r="W63" s="18">
        <v>20.100000000000001</v>
      </c>
      <c r="X63" s="18">
        <v>22.6</v>
      </c>
      <c r="Y63" s="18">
        <v>17.3</v>
      </c>
      <c r="Z63" s="18">
        <v>18.600000000000001</v>
      </c>
      <c r="AA63" s="18">
        <v>21.1</v>
      </c>
      <c r="AB63" s="18">
        <v>19.777777777777779</v>
      </c>
    </row>
    <row r="64" spans="4:28" x14ac:dyDescent="0.2">
      <c r="D64" s="11"/>
      <c r="E64" s="12"/>
      <c r="F64" s="13"/>
    </row>
    <row r="65" spans="4:14" x14ac:dyDescent="0.2">
      <c r="D65" s="11"/>
      <c r="E65" s="12"/>
      <c r="F65" s="13"/>
    </row>
    <row r="66" spans="4:14" x14ac:dyDescent="0.2">
      <c r="D66" s="11"/>
      <c r="E66" s="12"/>
      <c r="F66" s="13"/>
    </row>
    <row r="67" spans="4:14" x14ac:dyDescent="0.2">
      <c r="D67" s="11"/>
      <c r="E67" s="12"/>
      <c r="F67" s="13"/>
    </row>
    <row r="68" spans="4:14" x14ac:dyDescent="0.2">
      <c r="D68" s="11"/>
      <c r="E68" s="12"/>
      <c r="F68" s="13"/>
      <c r="L68" s="8"/>
      <c r="M68" s="9"/>
      <c r="N68" s="10"/>
    </row>
    <row r="69" spans="4:14" x14ac:dyDescent="0.2">
      <c r="D69" s="11"/>
      <c r="E69" s="12"/>
      <c r="F69" s="13"/>
      <c r="L69" s="11"/>
      <c r="M69" s="12"/>
      <c r="N69" s="13"/>
    </row>
    <row r="70" spans="4:14" x14ac:dyDescent="0.2">
      <c r="D70" s="11"/>
      <c r="E70" s="12"/>
      <c r="F70" s="13"/>
      <c r="L70" s="11"/>
      <c r="M70" s="12"/>
      <c r="N70" s="13"/>
    </row>
    <row r="71" spans="4:14" x14ac:dyDescent="0.2">
      <c r="D71" s="11"/>
      <c r="E71" s="12"/>
      <c r="F71" s="13"/>
      <c r="L71" s="11"/>
      <c r="M71" s="12"/>
      <c r="N71" s="13"/>
    </row>
    <row r="72" spans="4:14" x14ac:dyDescent="0.2">
      <c r="D72" s="11"/>
      <c r="E72" s="12"/>
      <c r="F72" s="13"/>
      <c r="L72" s="11"/>
      <c r="M72" s="12"/>
      <c r="N72" s="13"/>
    </row>
    <row r="73" spans="4:14" x14ac:dyDescent="0.2">
      <c r="D73" s="11"/>
      <c r="E73" s="12"/>
      <c r="F73" s="13"/>
      <c r="L73" s="11"/>
      <c r="M73" s="12"/>
      <c r="N73" s="13"/>
    </row>
    <row r="74" spans="4:14" x14ac:dyDescent="0.2">
      <c r="D74" s="11"/>
      <c r="E74" s="12"/>
      <c r="F74" s="13"/>
      <c r="L74" s="11"/>
      <c r="M74" s="12"/>
      <c r="N74" s="13"/>
    </row>
    <row r="75" spans="4:14" x14ac:dyDescent="0.2">
      <c r="D75" s="11"/>
      <c r="E75" s="12"/>
      <c r="F75" s="13"/>
      <c r="L75" s="11"/>
      <c r="M75" s="12"/>
      <c r="N75" s="13"/>
    </row>
    <row r="76" spans="4:14" x14ac:dyDescent="0.2">
      <c r="D76" s="14"/>
      <c r="E76" s="15"/>
      <c r="F76" s="16"/>
      <c r="L76" s="11"/>
      <c r="M76" s="12"/>
      <c r="N76" s="13"/>
    </row>
    <row r="77" spans="4:14" x14ac:dyDescent="0.2">
      <c r="L77" s="11"/>
      <c r="M77" s="12"/>
      <c r="N77" s="13"/>
    </row>
    <row r="78" spans="4:14" x14ac:dyDescent="0.2">
      <c r="L78" s="11"/>
      <c r="M78" s="12"/>
      <c r="N78" s="13"/>
    </row>
    <row r="79" spans="4:14" x14ac:dyDescent="0.2">
      <c r="L79" s="11"/>
      <c r="M79" s="12"/>
      <c r="N79" s="13"/>
    </row>
    <row r="80" spans="4:14" x14ac:dyDescent="0.2">
      <c r="L80" s="11"/>
      <c r="M80" s="12"/>
      <c r="N80" s="13"/>
    </row>
    <row r="81" spans="12:14" x14ac:dyDescent="0.2">
      <c r="L81" s="11"/>
      <c r="M81" s="12"/>
      <c r="N81" s="13"/>
    </row>
    <row r="82" spans="12:14" x14ac:dyDescent="0.2">
      <c r="L82" s="11"/>
      <c r="M82" s="12"/>
      <c r="N82" s="13"/>
    </row>
    <row r="83" spans="12:14" x14ac:dyDescent="0.2">
      <c r="L83" s="11"/>
      <c r="M83" s="12"/>
      <c r="N83" s="13"/>
    </row>
    <row r="84" spans="12:14" x14ac:dyDescent="0.2">
      <c r="L84" s="11"/>
      <c r="M84" s="12"/>
      <c r="N84" s="13"/>
    </row>
    <row r="85" spans="12:14" x14ac:dyDescent="0.2">
      <c r="L85" s="14"/>
      <c r="M85" s="15"/>
      <c r="N85" s="16"/>
    </row>
  </sheetData>
  <pageMargins left="0.7" right="0.7" top="0.75" bottom="0.75" header="0.3" footer="0.3"/>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D39F8-FABD-3B4D-9F16-1FEB86AE30B8}">
  <dimension ref="A1:L10"/>
  <sheetViews>
    <sheetView tabSelected="1" topLeftCell="A13" workbookViewId="0">
      <selection activeCell="R47" sqref="R47"/>
    </sheetView>
  </sheetViews>
  <sheetFormatPr baseColWidth="10" defaultRowHeight="16" x14ac:dyDescent="0.2"/>
  <sheetData>
    <row r="1" spans="1:12" x14ac:dyDescent="0.2">
      <c r="A1" s="20" t="s">
        <v>180</v>
      </c>
      <c r="B1" s="21"/>
      <c r="C1" s="21"/>
      <c r="D1" s="21"/>
      <c r="E1" s="21"/>
      <c r="F1" s="21"/>
      <c r="G1" s="21"/>
      <c r="H1" s="21"/>
      <c r="I1" s="21"/>
      <c r="J1" s="21"/>
      <c r="K1" s="21"/>
      <c r="L1" s="21"/>
    </row>
    <row r="2" spans="1:12" x14ac:dyDescent="0.2">
      <c r="A2" s="21"/>
      <c r="B2" s="21"/>
      <c r="C2" s="21"/>
      <c r="D2" s="21"/>
      <c r="E2" s="21"/>
      <c r="F2" s="21"/>
      <c r="G2" s="21"/>
      <c r="H2" s="21"/>
      <c r="I2" s="21"/>
      <c r="J2" s="21"/>
      <c r="K2" s="21"/>
      <c r="L2" s="21"/>
    </row>
    <row r="3" spans="1:12" x14ac:dyDescent="0.2">
      <c r="A3" s="21"/>
      <c r="B3" s="21"/>
      <c r="C3" s="21"/>
      <c r="D3" s="21"/>
      <c r="E3" s="21"/>
      <c r="F3" s="21"/>
      <c r="G3" s="21"/>
      <c r="H3" s="21"/>
      <c r="I3" s="21"/>
      <c r="J3" s="21"/>
      <c r="K3" s="21"/>
      <c r="L3" s="21"/>
    </row>
    <row r="4" spans="1:12" x14ac:dyDescent="0.2">
      <c r="A4" s="21"/>
      <c r="B4" s="21"/>
      <c r="C4" s="21"/>
      <c r="D4" s="21"/>
      <c r="E4" s="21"/>
      <c r="F4" s="21"/>
      <c r="G4" s="21"/>
      <c r="H4" s="21"/>
      <c r="I4" s="21"/>
      <c r="J4" s="21"/>
      <c r="K4" s="21"/>
      <c r="L4" s="21"/>
    </row>
    <row r="5" spans="1:12" x14ac:dyDescent="0.2">
      <c r="A5" s="21"/>
      <c r="B5" s="21"/>
      <c r="C5" s="21"/>
      <c r="D5" s="21"/>
      <c r="E5" s="21"/>
      <c r="F5" s="21"/>
      <c r="G5" s="21"/>
      <c r="H5" s="21"/>
      <c r="I5" s="21"/>
      <c r="J5" s="21"/>
      <c r="K5" s="21"/>
      <c r="L5" s="21"/>
    </row>
    <row r="6" spans="1:12" x14ac:dyDescent="0.2">
      <c r="A6" s="21"/>
      <c r="B6" s="21"/>
      <c r="C6" s="21"/>
      <c r="D6" s="21"/>
      <c r="E6" s="21"/>
      <c r="F6" s="21"/>
      <c r="G6" s="21"/>
      <c r="H6" s="21"/>
      <c r="I6" s="21"/>
      <c r="J6" s="21"/>
      <c r="K6" s="21"/>
      <c r="L6" s="21"/>
    </row>
    <row r="7" spans="1:12" x14ac:dyDescent="0.2">
      <c r="A7" s="21"/>
      <c r="B7" s="21"/>
      <c r="C7" s="21"/>
      <c r="D7" s="21"/>
      <c r="E7" s="21"/>
      <c r="F7" s="21"/>
      <c r="G7" s="21"/>
      <c r="H7" s="21"/>
      <c r="I7" s="21"/>
      <c r="J7" s="21"/>
      <c r="K7" s="21"/>
      <c r="L7" s="21"/>
    </row>
    <row r="8" spans="1:12" x14ac:dyDescent="0.2">
      <c r="A8" s="21"/>
      <c r="B8" s="21"/>
      <c r="C8" s="21"/>
      <c r="D8" s="21"/>
      <c r="E8" s="21"/>
      <c r="F8" s="21"/>
      <c r="G8" s="21"/>
      <c r="H8" s="21"/>
      <c r="I8" s="21"/>
      <c r="J8" s="21"/>
      <c r="K8" s="21"/>
      <c r="L8" s="21"/>
    </row>
    <row r="9" spans="1:12" x14ac:dyDescent="0.2">
      <c r="A9" s="21"/>
      <c r="B9" s="21"/>
      <c r="C9" s="21"/>
      <c r="D9" s="21"/>
      <c r="E9" s="21"/>
      <c r="F9" s="21"/>
      <c r="G9" s="21"/>
      <c r="H9" s="21"/>
      <c r="I9" s="21"/>
      <c r="J9" s="21"/>
      <c r="K9" s="21"/>
      <c r="L9" s="21"/>
    </row>
    <row r="10" spans="1:12" x14ac:dyDescent="0.2">
      <c r="A10" s="21"/>
      <c r="B10" s="21"/>
      <c r="C10" s="21"/>
      <c r="D10" s="21"/>
      <c r="E10" s="21"/>
      <c r="F10" s="21"/>
      <c r="G10" s="21"/>
      <c r="H10" s="21"/>
      <c r="I10" s="21"/>
      <c r="J10" s="21"/>
      <c r="K10" s="21"/>
      <c r="L10" s="21"/>
    </row>
  </sheetData>
  <mergeCells count="1">
    <mergeCell ref="A1:L10"/>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Modified Data</vt:lpstr>
      <vt:lpstr>Pivot Table</vt:lpstr>
      <vt:lpstr>Digital Dash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Pablo Rizo</cp:lastModifiedBy>
  <dcterms:created xsi:type="dcterms:W3CDTF">2023-01-03T18:58:26Z</dcterms:created>
  <dcterms:modified xsi:type="dcterms:W3CDTF">2023-08-29T17:15:01Z</dcterms:modified>
</cp:coreProperties>
</file>