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I-320\Projet\Local Repo\Doc\"/>
    </mc:Choice>
  </mc:AlternateContent>
  <xr:revisionPtr revIDLastSave="0" documentId="13_ncr:1_{7CCE5363-7B43-4786-9B17-BD4D16C79391}" xr6:coauthVersionLast="47" xr6:coauthVersionMax="47" xr10:uidLastSave="{00000000-0000-0000-0000-000000000000}"/>
  <bookViews>
    <workbookView xWindow="6675" yWindow="141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<sst xmlns="http://schemas.openxmlformats.org/spreadsheetml/2006/main" count="151" uniqueCount="92">
  <si>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</si>
  <si>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</si>
  <si>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</si>
  <si>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</si>
  <si>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</si>
  <si>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</si>
  <si>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</si>
  <si>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</si>
  <si>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</si>
  <si>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</si>
  <si>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</si>
  <si>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</si>
  <si>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</si>
  <si>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</si>
  <si>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</si>
  <si>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</si>
  <si>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</si>
  <si>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</si>
  <si>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</si>
  <si>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</si>
  <si>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</si>
  <si>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</si>
  <si>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</si>
  <si>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</si>
  <si>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</si>
  <si>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</si>
  <si>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</si>
  <si>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</si>
  <si>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</si>
  <si>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L'Horset Gillian</t>
  </si>
  <si>
    <t>P_POO_320 - Shoot Em Up</t>
  </si>
  <si>
    <t>27.08.2025 - 31.10.2025</t>
  </si>
  <si>
    <t>Découverte du projet et mise en place des outils essencielle au projet</t>
  </si>
  <si>
    <t>Conseptualisation du jeu</t>
  </si>
  <si>
    <t>Création des users stories</t>
  </si>
  <si>
    <t>Documentation diverse</t>
  </si>
  <si>
    <t>Création de la structure du jounal de travail et du rapport du projet</t>
  </si>
  <si>
    <t>Création de l'analyse fonctionnel et idées de concept</t>
  </si>
  <si>
    <t>Création des 6 users storys propre au jeu</t>
  </si>
  <si>
    <t>Explication et correction des problèmes liée à la repo</t>
  </si>
  <si>
    <t>Correction et amélioration des users story</t>
  </si>
  <si>
    <t>Amélioration de toutes les User stories pour correspondre à ce qui est attendu</t>
  </si>
  <si>
    <t>Appréention de windows form</t>
  </si>
  <si>
    <t>Push git hub</t>
  </si>
  <si>
    <t>Revue des users story</t>
  </si>
  <si>
    <t>Connaisances largement insuffisante pour coder</t>
  </si>
  <si>
    <t>Ajout de la détection des keys press</t>
  </si>
  <si>
    <t>Lecture de la théorie</t>
  </si>
  <si>
    <t>Déplacement du joueur</t>
  </si>
  <si>
    <t>Implémentation du check de colision avec le sol</t>
  </si>
  <si>
    <t>Changement du système pour bouger le joueur</t>
  </si>
  <si>
    <t>beaucoup de bug de l'editeur</t>
  </si>
  <si>
    <t>Retablissement du mouvement du vaisseau</t>
  </si>
  <si>
    <t>Gestion des collisions avec les coté de la fenetre</t>
  </si>
  <si>
    <t>Gestion des collisions avec le sol</t>
  </si>
  <si>
    <t>Gestion des collisions avec le sol - terminé</t>
  </si>
  <si>
    <t>Lorsque le joueur ou un ennemie prends un dégât, ses points de vie diminuent</t>
  </si>
  <si>
    <t>Lorsque le joueur prends un dégât, il aura une durée d'invulnérabilité de 2 seconde</t>
  </si>
  <si>
    <t>Lorsque le joueur touche le sol, la collision est détecter</t>
  </si>
  <si>
    <t>Lorsque le joueur touche le sol, un dégat lui est infliger</t>
  </si>
  <si>
    <t>Le joueur dispose d'une barre de vie visible qui se déplace en meme temps que lui</t>
  </si>
  <si>
    <t>La barre de vie est fonctionnel et indique ses points de vie</t>
  </si>
  <si>
    <t>Nétoyage du code pour une meilleur lisibilité</t>
  </si>
  <si>
    <t>Implémentation d'un système de tire</t>
  </si>
  <si>
    <t>Le joueur à la capacité de tirer en appuyant sur la touche espace</t>
  </si>
  <si>
    <t>Implémentation d'un objet de heal</t>
  </si>
  <si>
    <t>Système de collision avec les entités changer pour plus de facilité</t>
  </si>
  <si>
    <t>Lorsque le joueur passe sur un objet de heal un point de vie est régénérer</t>
  </si>
  <si>
    <t>La classe enemie est implémenté</t>
  </si>
  <si>
    <t>Les enemies ont la capacité de tirer</t>
  </si>
  <si>
    <t>Tentative de regler un bug d'out of memory à cause des tirs qui surcharge la mémoire</t>
  </si>
  <si>
    <t>Bug de out of memory regler</t>
  </si>
  <si>
    <t>Séparation de la classe enemy et BasicEnemy</t>
  </si>
  <si>
    <t>Ajout de la classe healBar pour pouvoir l'afficher sur toutes les entités</t>
  </si>
  <si>
    <t>Ajout du système de collision et de dégats entre le joueur et les ennemis</t>
  </si>
  <si>
    <t>Ajout du système de collision et de dégats entre le joueur et les tirs ennemies</t>
  </si>
  <si>
    <t>Ajout du système de collision et de dégats entre les ennemies et les tirs du joueur</t>
  </si>
  <si>
    <t>Lorsqu'un ennemie meurt, il a 1 chance sur 20 de lacher un item de soin</t>
  </si>
  <si>
    <t>Déplacement des ennemies de type basique</t>
  </si>
  <si>
    <t>Ajout de la classe Missile, la possibilité  de tirer avec et les dégats sur les ennemies</t>
  </si>
  <si>
    <t>Ajout de la classe MissileItem qui est un objet qui est ramassable par le joueur</t>
  </si>
  <si>
    <t>Forcer l'utilisation du Garbage Collector, est ce une mauvaise pratique ?</t>
  </si>
  <si>
    <t>Ajout des modèles des divers ennemies</t>
  </si>
  <si>
    <t>Ajout de la classe FrontEnemy, définition de son mouvement et de ses tirs</t>
  </si>
  <si>
    <t>Ajout de la classe SniperEnemy, définition de ses tirs en fonction de ses mouvements et ajout de la collision de ses tirs avec le joueur</t>
  </si>
  <si>
    <t>Fix d'un bug, l'ennemie peut à nouveau toucher le joueur</t>
  </si>
  <si>
    <t>Ajout de la classe Hud qui affiche le nombre de missile que possède le joueur</t>
  </si>
  <si>
    <t>ajout du système de game over du joueur</t>
  </si>
  <si>
    <t>Changement des noms des variables pour convenir aux conventions de nommage de l'ETML et ajout de commentaire aux endroits pertinant</t>
  </si>
  <si>
    <t>Ajout d'une condition de victoire qui se produit à 2000 points</t>
  </si>
  <si>
    <t>Conseption du diagramme UML</t>
  </si>
  <si>
    <t>Conseption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</si>
</sst>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610</c:v>
                </c:pt>
                <c:pt idx="1">
                  <c:v>2730</c:v>
                </c:pt>
                <c:pt idx="2">
                  <c:v>0</c:v>
                </c:pt>
                <c:pt idx="3">
                  <c:v>235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0.17062937062937064</c:v>
                </c:pt>
                <c:pt idx="1">
                  <c:v>0.76363636363636367</c:v>
                </c:pt>
                <c:pt idx="2">
                  <c:v>0</c:v>
                </c:pt>
                <c:pt idx="3">
                  <c:v>6.5734265734265732E-2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52" activePane="bottomLeft" state="frozen"/>
      <selection pane="bottomLeft" activeCell="F60" sqref="F6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59 heures 35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2160</v>
      </c>
      <c r="D4" s="17">
        <f>SUBTOTAL(9,$D$7:$D$531)</f>
        <v>1415</v>
      </c>
      <c r="E4" s="24">
        <f>SUM(C4:D4)</f>
        <v>3575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35</v>
      </c>
      <c r="B7" s="26">
        <v>45896</v>
      </c>
      <c r="C7" s="27">
        <v>1</v>
      </c>
      <c r="D7" s="28">
        <v>45</v>
      </c>
      <c r="E7" s="29" t="s">
        <v>2</v>
      </c>
      <c r="F7" s="23" t="s">
        <v>32</v>
      </c>
      <c r="G7" s="38" t="s">
        <v>36</v>
      </c>
    </row>
    <row r="8" spans="1:15" x14ac:dyDescent="0.25">
      <c r="A8" s="62">
        <f>IF(ISBLANK(B8),"",_xlfn.ISOWEEKNUM('Journal de travail'!$B8))</f>
        <v>35</v>
      </c>
      <c r="B8" s="30">
        <v>45896</v>
      </c>
      <c r="C8" s="31">
        <v>1</v>
      </c>
      <c r="D8" s="32">
        <v>25</v>
      </c>
      <c r="E8" s="33" t="s">
        <v>2</v>
      </c>
      <c r="F8" s="23" t="s">
        <v>33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36</v>
      </c>
      <c r="B9" s="34">
        <v>45903</v>
      </c>
      <c r="C9" s="35">
        <v>2</v>
      </c>
      <c r="D9" s="36">
        <v>45</v>
      </c>
      <c r="E9" s="37" t="s">
        <v>2</v>
      </c>
      <c r="F9" s="23" t="s">
        <v>34</v>
      </c>
      <c r="G9" s="40" t="s">
        <v>38</v>
      </c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36</v>
      </c>
      <c r="B10" s="30">
        <v>45903</v>
      </c>
      <c r="C10" s="31"/>
      <c r="D10" s="32">
        <v>35</v>
      </c>
      <c r="E10" s="33" t="s">
        <v>4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37</v>
      </c>
      <c r="B11" s="34">
        <v>45910</v>
      </c>
      <c r="C11" s="35"/>
      <c r="D11" s="36">
        <v>35</v>
      </c>
      <c r="E11" s="37" t="s">
        <v>4</v>
      </c>
      <c r="F11" s="23" t="s">
        <v>39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37</v>
      </c>
      <c r="B12" s="30">
        <v>45910</v>
      </c>
      <c r="C12" s="31">
        <v>1</v>
      </c>
      <c r="D12" s="32">
        <v>40</v>
      </c>
      <c r="E12" s="33" t="s">
        <v>2</v>
      </c>
      <c r="F12" s="23" t="s">
        <v>40</v>
      </c>
      <c r="G12" s="39" t="s">
        <v>41</v>
      </c>
      <c r="M12" t="s">
        <v>28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37</v>
      </c>
      <c r="B13" s="34">
        <v>45910</v>
      </c>
      <c r="C13" s="35"/>
      <c r="D13" s="36">
        <v>10</v>
      </c>
      <c r="E13" s="37" t="s">
        <v>2</v>
      </c>
      <c r="F13" s="23" t="s">
        <v>42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37</v>
      </c>
      <c r="B14" s="30">
        <v>45910</v>
      </c>
      <c r="C14" s="31"/>
      <c r="D14" s="32">
        <v>5</v>
      </c>
      <c r="E14" s="33" t="s">
        <v>2</v>
      </c>
      <c r="F14" s="23" t="s">
        <v>43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38</v>
      </c>
      <c r="B15" s="34">
        <v>45917</v>
      </c>
      <c r="C15" s="35"/>
      <c r="D15" s="36">
        <v>20</v>
      </c>
      <c r="E15" s="37" t="s">
        <v>2</v>
      </c>
      <c r="F15" s="23" t="s">
        <v>44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38</v>
      </c>
      <c r="B16" s="30">
        <v>45917</v>
      </c>
      <c r="C16" s="31">
        <v>2</v>
      </c>
      <c r="D16" s="32">
        <v>0</v>
      </c>
      <c r="E16" s="33" t="s">
        <v>19</v>
      </c>
      <c r="F16" s="23" t="s">
        <v>46</v>
      </c>
      <c r="G16" s="39" t="s">
        <v>45</v>
      </c>
      <c r="O16">
        <v>40</v>
      </c>
    </row>
    <row r="17" spans="1:15" x14ac:dyDescent="0.25">
      <c r="A17" s="63">
        <f>IF(ISBLANK(B17),"",_xlfn.ISOWEEKNUM('Journal de travail'!$B17))</f>
        <v>39</v>
      </c>
      <c r="B17" s="34">
        <v>45924</v>
      </c>
      <c r="C17" s="35">
        <v>2</v>
      </c>
      <c r="D17" s="36">
        <v>0</v>
      </c>
      <c r="E17" s="37" t="s">
        <v>2</v>
      </c>
      <c r="F17" s="23" t="s">
        <v>47</v>
      </c>
      <c r="G17" s="40"/>
      <c r="O17">
        <v>45</v>
      </c>
    </row>
    <row r="18" spans="1:15" x14ac:dyDescent="0.25">
      <c r="A18" s="62">
        <f>IF(ISBLANK(B18),"",_xlfn.ISOWEEKNUM('Journal de travail'!$B18))</f>
        <v>39</v>
      </c>
      <c r="B18" s="30">
        <v>45924</v>
      </c>
      <c r="C18" s="31"/>
      <c r="D18" s="32">
        <v>30</v>
      </c>
      <c r="E18" s="33" t="s">
        <v>19</v>
      </c>
      <c r="F18" s="23" t="s">
        <v>48</v>
      </c>
      <c r="G18" s="39"/>
      <c r="O18">
        <v>50</v>
      </c>
    </row>
    <row r="19" spans="1:15" x14ac:dyDescent="0.25">
      <c r="A19" s="63">
        <f>IF(ISBLANK(B19),"",_xlfn.ISOWEEKNUM('Journal de travail'!$B19))</f>
        <v>39</v>
      </c>
      <c r="B19" s="34">
        <v>45924</v>
      </c>
      <c r="C19" s="35"/>
      <c r="D19" s="36">
        <v>45</v>
      </c>
      <c r="E19" s="37" t="s">
        <v>19</v>
      </c>
      <c r="F19" s="23" t="s">
        <v>49</v>
      </c>
      <c r="G19" s="40"/>
      <c r="O19">
        <v>55</v>
      </c>
    </row>
    <row r="20" spans="1:15" x14ac:dyDescent="0.25">
      <c r="A20" s="62">
        <f>IF(ISBLANK(B20),"",_xlfn.ISOWEEKNUM('Journal de travail'!$B20))</f>
        <v>40</v>
      </c>
      <c r="B20" s="30">
        <v>45931</v>
      </c>
      <c r="C20" s="31">
        <v>3</v>
      </c>
      <c r="D20" s="32">
        <v>0</v>
      </c>
      <c r="E20" s="33" t="s">
        <v>19</v>
      </c>
      <c r="F20" s="23" t="s">
        <v>50</v>
      </c>
      <c r="G20" s="39" t="s">
        <v>51</v>
      </c>
    </row>
    <row r="21" spans="1:15" x14ac:dyDescent="0.25">
      <c r="A21" s="63">
        <f>IF(ISBLANK(B21),"",_xlfn.ISOWEEKNUM('Journal de travail'!$B21))</f>
        <v>41</v>
      </c>
      <c r="B21" s="34">
        <v>45938</v>
      </c>
      <c r="C21" s="35"/>
      <c r="D21" s="36">
        <v>30</v>
      </c>
      <c r="E21" s="37" t="s">
        <v>19</v>
      </c>
      <c r="F21" s="23" t="s">
        <v>52</v>
      </c>
      <c r="G21" s="40"/>
    </row>
    <row r="22" spans="1:15" x14ac:dyDescent="0.25">
      <c r="A22" s="62">
        <f>IF(ISBLANK(B22),"",_xlfn.ISOWEEKNUM('Journal de travail'!$B22))</f>
        <v>41</v>
      </c>
      <c r="B22" s="30">
        <v>45938</v>
      </c>
      <c r="C22" s="31"/>
      <c r="D22" s="32">
        <v>15</v>
      </c>
      <c r="E22" s="33" t="s">
        <v>19</v>
      </c>
      <c r="F22" s="23" t="s">
        <v>53</v>
      </c>
      <c r="G22" s="39"/>
    </row>
    <row r="23" spans="1:15" x14ac:dyDescent="0.25">
      <c r="A23" s="63">
        <f>IF(ISBLANK(B23),"",_xlfn.ISOWEEKNUM('Journal de travail'!$B23))</f>
        <v>41</v>
      </c>
      <c r="B23" s="34">
        <v>45938</v>
      </c>
      <c r="C23" s="35">
        <v>2</v>
      </c>
      <c r="D23" s="36">
        <v>15</v>
      </c>
      <c r="E23" s="37" t="s">
        <v>19</v>
      </c>
      <c r="F23" s="23" t="s">
        <v>54</v>
      </c>
      <c r="G23" s="40"/>
    </row>
    <row r="24" spans="1:15" x14ac:dyDescent="0.25">
      <c r="A24" s="62">
        <f>IF(ISBLANK(B24),"",_xlfn.ISOWEEKNUM('Journal de travail'!$B24))</f>
        <v>42</v>
      </c>
      <c r="B24" s="30">
        <v>45943</v>
      </c>
      <c r="C24" s="31"/>
      <c r="D24" s="32">
        <v>30</v>
      </c>
      <c r="E24" s="33" t="s">
        <v>19</v>
      </c>
      <c r="F24" s="23" t="s">
        <v>55</v>
      </c>
      <c r="G24" s="39"/>
    </row>
    <row r="25" spans="1:15" x14ac:dyDescent="0.25">
      <c r="A25" s="63">
        <f>IF(ISBLANK(B25),"",_xlfn.ISOWEEKNUM('Journal de travail'!$B25))</f>
        <v>42</v>
      </c>
      <c r="B25" s="34">
        <v>45943</v>
      </c>
      <c r="C25" s="35">
        <v>1</v>
      </c>
      <c r="D25" s="36">
        <v>30</v>
      </c>
      <c r="E25" s="37" t="s">
        <v>19</v>
      </c>
      <c r="F25" s="23" t="s">
        <v>58</v>
      </c>
      <c r="G25" s="40"/>
    </row>
    <row r="26" spans="1:15" x14ac:dyDescent="0.25">
      <c r="A26" s="62">
        <f>IF(ISBLANK(B26),"",_xlfn.ISOWEEKNUM('Journal de travail'!$B26))</f>
        <v>42</v>
      </c>
      <c r="B26" s="30">
        <v>45943</v>
      </c>
      <c r="C26" s="31">
        <v>2</v>
      </c>
      <c r="D26" s="32">
        <v>45</v>
      </c>
      <c r="E26" s="33" t="s">
        <v>19</v>
      </c>
      <c r="F26" s="23" t="s">
        <v>56</v>
      </c>
      <c r="G26" s="39"/>
    </row>
    <row r="27" spans="1:15" x14ac:dyDescent="0.25">
      <c r="A27" s="63">
        <f>IF(ISBLANK(B27),"",_xlfn.ISOWEEKNUM('Journal de travail'!$B27))</f>
        <v>42</v>
      </c>
      <c r="B27" s="34">
        <v>45943</v>
      </c>
      <c r="C27" s="35">
        <v>2</v>
      </c>
      <c r="D27" s="36">
        <v>30</v>
      </c>
      <c r="E27" s="37" t="s">
        <v>19</v>
      </c>
      <c r="F27" s="23" t="s">
        <v>57</v>
      </c>
      <c r="G27" s="40"/>
    </row>
    <row r="28" spans="1:15" x14ac:dyDescent="0.25">
      <c r="A28" s="62">
        <f>IF(ISBLANK(B28),"",_xlfn.ISOWEEKNUM('Journal de travail'!$B28))</f>
        <v>42</v>
      </c>
      <c r="B28" s="30">
        <v>45944</v>
      </c>
      <c r="C28" s="31"/>
      <c r="D28" s="32">
        <v>15</v>
      </c>
      <c r="E28" s="33" t="s">
        <v>19</v>
      </c>
      <c r="F28" s="22" t="s">
        <v>59</v>
      </c>
      <c r="G28" s="39"/>
    </row>
    <row r="29" spans="1:15" x14ac:dyDescent="0.25">
      <c r="A29" s="63">
        <f>IF(ISBLANK(B29),"",_xlfn.ISOWEEKNUM('Journal de travail'!$B29))</f>
        <v>42</v>
      </c>
      <c r="B29" s="34">
        <v>45944</v>
      </c>
      <c r="C29" s="35">
        <v>1</v>
      </c>
      <c r="D29" s="36">
        <v>0</v>
      </c>
      <c r="E29" s="37" t="s">
        <v>19</v>
      </c>
      <c r="F29" s="22" t="s">
        <v>60</v>
      </c>
      <c r="G29" s="40"/>
    </row>
    <row r="30" spans="1:15" x14ac:dyDescent="0.25">
      <c r="A30" s="62">
        <f>IF(ISBLANK(B30),"",_xlfn.ISOWEEKNUM('Journal de travail'!$B30))</f>
        <v>42</v>
      </c>
      <c r="B30" s="30">
        <v>45944</v>
      </c>
      <c r="C30" s="31"/>
      <c r="D30" s="32">
        <v>20</v>
      </c>
      <c r="E30" s="33" t="s">
        <v>19</v>
      </c>
      <c r="F30" s="23" t="s">
        <v>61</v>
      </c>
      <c r="G30" s="39"/>
    </row>
    <row r="31" spans="1:15" x14ac:dyDescent="0.25">
      <c r="A31" s="63">
        <f>IF(ISBLANK(B31),"",_xlfn.ISOWEEKNUM('Journal de travail'!$B31))</f>
        <v>42</v>
      </c>
      <c r="B31" s="34">
        <v>45945</v>
      </c>
      <c r="C31" s="35">
        <v>1</v>
      </c>
      <c r="D31" s="36">
        <v>15</v>
      </c>
      <c r="E31" s="37" t="s">
        <v>19</v>
      </c>
      <c r="F31" s="22" t="s">
        <v>62</v>
      </c>
      <c r="G31" s="40"/>
    </row>
    <row r="32" spans="1:15" x14ac:dyDescent="0.25">
      <c r="A32" s="62">
        <f>IF(ISBLANK(B32),"",_xlfn.ISOWEEKNUM('Journal de travail'!$B32))</f>
        <v>42</v>
      </c>
      <c r="B32" s="30">
        <v>45945</v>
      </c>
      <c r="C32" s="31">
        <v>1</v>
      </c>
      <c r="D32" s="32">
        <v>45</v>
      </c>
      <c r="E32" s="33" t="s">
        <v>19</v>
      </c>
      <c r="F32" s="23" t="s">
        <v>63</v>
      </c>
      <c r="G32" s="39"/>
    </row>
    <row r="33" spans="1:7" x14ac:dyDescent="0.25">
      <c r="A33" s="63">
        <f>IF(ISBLANK(B33),"",_xlfn.ISOWEEKNUM('Journal de travail'!$B33))</f>
        <v>42</v>
      </c>
      <c r="B33" s="34">
        <v>45945</v>
      </c>
      <c r="C33" s="35"/>
      <c r="D33" s="36">
        <v>40</v>
      </c>
      <c r="E33" s="37" t="s">
        <v>19</v>
      </c>
      <c r="F33" s="22" t="s">
        <v>64</v>
      </c>
      <c r="G33" s="40"/>
    </row>
    <row r="34" spans="1:7" x14ac:dyDescent="0.25">
      <c r="A34" s="62">
        <f>IF(ISBLANK(B34),"",_xlfn.ISOWEEKNUM('Journal de travail'!$B34))</f>
        <v>42</v>
      </c>
      <c r="B34" s="30">
        <v>45946</v>
      </c>
      <c r="C34" s="31">
        <v>1</v>
      </c>
      <c r="D34" s="32">
        <v>30</v>
      </c>
      <c r="E34" s="33" t="s">
        <v>19</v>
      </c>
      <c r="F34" s="22" t="s">
        <v>65</v>
      </c>
      <c r="G34" s="39"/>
    </row>
    <row r="35" spans="1:7" x14ac:dyDescent="0.25">
      <c r="A35" s="63">
        <f>IF(ISBLANK(B35),"",_xlfn.ISOWEEKNUM('Journal de travail'!$B35))</f>
        <v>42</v>
      </c>
      <c r="B35" s="34">
        <v>45946</v>
      </c>
      <c r="C35" s="35"/>
      <c r="D35" s="36">
        <v>30</v>
      </c>
      <c r="E35" s="37" t="s">
        <v>19</v>
      </c>
      <c r="F35" s="23" t="s">
        <v>66</v>
      </c>
      <c r="G35" s="40"/>
    </row>
    <row r="36" spans="1:7" x14ac:dyDescent="0.25">
      <c r="A36" s="62">
        <f>IF(ISBLANK(B36),"",_xlfn.ISOWEEKNUM('Journal de travail'!$B36))</f>
        <v>42</v>
      </c>
      <c r="B36" s="30">
        <v>45946</v>
      </c>
      <c r="C36" s="31"/>
      <c r="D36" s="32">
        <v>20</v>
      </c>
      <c r="E36" s="33" t="s">
        <v>19</v>
      </c>
      <c r="F36" s="22" t="s">
        <v>67</v>
      </c>
      <c r="G36" s="39"/>
    </row>
    <row r="37" spans="1:7" x14ac:dyDescent="0.25">
      <c r="A37" s="63">
        <f>IF(ISBLANK(B37),"",_xlfn.ISOWEEKNUM('Journal de travail'!$B37))</f>
        <v>42</v>
      </c>
      <c r="B37" s="34">
        <v>45947</v>
      </c>
      <c r="C37" s="35">
        <v>1</v>
      </c>
      <c r="D37" s="36">
        <v>45</v>
      </c>
      <c r="E37" s="37" t="s">
        <v>19</v>
      </c>
      <c r="F37" s="22" t="s">
        <v>68</v>
      </c>
      <c r="G37" s="40"/>
    </row>
    <row r="38" spans="1:7" x14ac:dyDescent="0.25">
      <c r="A38" s="62">
        <f>IF(ISBLANK(B38),"",_xlfn.ISOWEEKNUM('Journal de travail'!$B38))</f>
        <v>42</v>
      </c>
      <c r="B38" s="30">
        <v>45947</v>
      </c>
      <c r="C38" s="31">
        <v>2</v>
      </c>
      <c r="D38" s="32">
        <v>25</v>
      </c>
      <c r="E38" s="33" t="s">
        <v>19</v>
      </c>
      <c r="F38" s="22" t="s">
        <v>69</v>
      </c>
      <c r="G38" s="39"/>
    </row>
    <row r="39" spans="1:7" x14ac:dyDescent="0.25">
      <c r="A39" s="63">
        <f>IF(ISBLANK(B39),"",_xlfn.ISOWEEKNUM('Journal de travail'!$B39))</f>
        <v>42</v>
      </c>
      <c r="B39" s="34">
        <v>45947</v>
      </c>
      <c r="C39" s="35">
        <v>2</v>
      </c>
      <c r="D39" s="36">
        <v>45</v>
      </c>
      <c r="E39" s="37" t="s">
        <v>19</v>
      </c>
      <c r="F39" s="22" t="s">
        <v>70</v>
      </c>
      <c r="G39" s="40"/>
    </row>
    <row r="40" spans="1:7" x14ac:dyDescent="0.25">
      <c r="A40" s="62">
        <f>IF(ISBLANK(B40),"",_xlfn.ISOWEEKNUM('Journal de travail'!$B40))</f>
        <v>43</v>
      </c>
      <c r="B40" s="30">
        <v>45952</v>
      </c>
      <c r="C40" s="31"/>
      <c r="D40" s="32">
        <v>30</v>
      </c>
      <c r="E40" s="33" t="s">
        <v>19</v>
      </c>
      <c r="F40" s="22" t="s">
        <v>71</v>
      </c>
      <c r="G40" s="39" t="s">
        <v>81</v>
      </c>
    </row>
    <row r="41" spans="1:7" x14ac:dyDescent="0.25">
      <c r="A41" s="63">
        <f>IF(ISBLANK(B41),"",_xlfn.ISOWEEKNUM('Journal de travail'!$B41))</f>
        <v>43</v>
      </c>
      <c r="B41" s="34">
        <v>45952</v>
      </c>
      <c r="C41" s="35"/>
      <c r="D41" s="36">
        <v>45</v>
      </c>
      <c r="E41" s="37" t="s">
        <v>19</v>
      </c>
      <c r="F41" s="22" t="s">
        <v>72</v>
      </c>
      <c r="G41" s="40"/>
    </row>
    <row r="42" spans="1:7" x14ac:dyDescent="0.25">
      <c r="A42" s="62">
        <f>IF(ISBLANK(B42),"",_xlfn.ISOWEEKNUM('Journal de travail'!$B42))</f>
        <v>43</v>
      </c>
      <c r="B42" s="30">
        <v>45952</v>
      </c>
      <c r="C42" s="31"/>
      <c r="D42" s="32">
        <v>15</v>
      </c>
      <c r="E42" s="33" t="s">
        <v>19</v>
      </c>
      <c r="F42" s="22" t="s">
        <v>73</v>
      </c>
      <c r="G42" s="39"/>
    </row>
    <row r="43" spans="1:7" x14ac:dyDescent="0.25">
      <c r="A43" s="63">
        <f>IF(ISBLANK(B43),"",_xlfn.ISOWEEKNUM('Journal de travail'!$B43))</f>
        <v>43</v>
      </c>
      <c r="B43" s="34">
        <v>45952</v>
      </c>
      <c r="C43" s="35"/>
      <c r="D43" s="36">
        <v>35</v>
      </c>
      <c r="E43" s="37" t="s">
        <v>19</v>
      </c>
      <c r="F43" s="22" t="s">
        <v>74</v>
      </c>
      <c r="G43" s="40"/>
    </row>
    <row r="44" spans="1:7" x14ac:dyDescent="0.25">
      <c r="A44" s="62">
        <f>IF(ISBLANK(B44),"",_xlfn.ISOWEEKNUM('Journal de travail'!$B44))</f>
        <v>43</v>
      </c>
      <c r="B44" s="30">
        <v>45952</v>
      </c>
      <c r="C44" s="31"/>
      <c r="D44" s="32">
        <v>15</v>
      </c>
      <c r="E44" s="33" t="s">
        <v>19</v>
      </c>
      <c r="F44" s="22" t="s">
        <v>75</v>
      </c>
      <c r="G44" s="39"/>
    </row>
    <row r="45" spans="1:7" x14ac:dyDescent="0.25">
      <c r="A45" s="63">
        <f>IF(ISBLANK(B45),"",_xlfn.ISOWEEKNUM('Journal de travail'!$B45))</f>
        <v>43</v>
      </c>
      <c r="B45" s="34">
        <v>45952</v>
      </c>
      <c r="C45" s="35"/>
      <c r="D45" s="36">
        <v>30</v>
      </c>
      <c r="E45" s="37" t="s">
        <v>19</v>
      </c>
      <c r="F45" s="22" t="s">
        <v>76</v>
      </c>
      <c r="G45" s="40"/>
    </row>
    <row r="46" spans="1:7" x14ac:dyDescent="0.25">
      <c r="A46" s="62">
        <f>IF(ISBLANK(B46),"",_xlfn.ISOWEEKNUM('Journal de travail'!$B46))</f>
        <v>43</v>
      </c>
      <c r="B46" s="30">
        <v>45952</v>
      </c>
      <c r="C46" s="31"/>
      <c r="D46" s="32">
        <v>25</v>
      </c>
      <c r="E46" s="33" t="s">
        <v>19</v>
      </c>
      <c r="F46" s="22" t="s">
        <v>77</v>
      </c>
      <c r="G46" s="39"/>
    </row>
    <row r="47" spans="1:7" x14ac:dyDescent="0.25">
      <c r="A47" s="63">
        <f>IF(ISBLANK(B47),"",_xlfn.ISOWEEKNUM('Journal de travail'!$B47))</f>
        <v>43</v>
      </c>
      <c r="B47" s="34">
        <v>45952</v>
      </c>
      <c r="C47" s="35">
        <v>1</v>
      </c>
      <c r="D47" s="36">
        <v>30</v>
      </c>
      <c r="E47" s="37" t="s">
        <v>19</v>
      </c>
      <c r="F47" s="22" t="s">
        <v>78</v>
      </c>
      <c r="G47" s="40"/>
    </row>
    <row r="48" spans="1:7" x14ac:dyDescent="0.25">
      <c r="A48" s="62">
        <f>IF(ISBLANK(B48),"",_xlfn.ISOWEEKNUM('Journal de travail'!$B48))</f>
        <v>43</v>
      </c>
      <c r="B48" s="30">
        <v>45953</v>
      </c>
      <c r="C48" s="31">
        <v>1</v>
      </c>
      <c r="D48" s="32">
        <v>45</v>
      </c>
      <c r="E48" s="33" t="s">
        <v>19</v>
      </c>
      <c r="F48" s="22" t="s">
        <v>79</v>
      </c>
      <c r="G48" s="39"/>
    </row>
    <row r="49" spans="1:7" x14ac:dyDescent="0.25">
      <c r="A49" s="63">
        <f>IF(ISBLANK(B49),"",_xlfn.ISOWEEKNUM('Journal de travail'!$B49))</f>
        <v>43</v>
      </c>
      <c r="B49" s="34">
        <v>45953</v>
      </c>
      <c r="C49" s="35"/>
      <c r="D49" s="36">
        <v>30</v>
      </c>
      <c r="E49" s="37" t="s">
        <v>19</v>
      </c>
      <c r="F49" s="22" t="s">
        <v>80</v>
      </c>
      <c r="G49" s="40"/>
    </row>
    <row r="50" spans="1:7" x14ac:dyDescent="0.25">
      <c r="A50" s="62">
        <f>IF(ISBLANK(B50),"",_xlfn.ISOWEEKNUM('Journal de travail'!$B50))</f>
        <v>43</v>
      </c>
      <c r="B50" s="30">
        <v>45953</v>
      </c>
      <c r="C50" s="31"/>
      <c r="D50" s="32">
        <v>15</v>
      </c>
      <c r="E50" s="33" t="s">
        <v>19</v>
      </c>
      <c r="F50" s="22" t="s">
        <v>82</v>
      </c>
      <c r="G50" s="39"/>
    </row>
    <row r="51" spans="1:7" x14ac:dyDescent="0.25">
      <c r="A51" s="63">
        <f>IF(ISBLANK(B51),"",_xlfn.ISOWEEKNUM('Journal de travail'!$B51))</f>
        <v>43</v>
      </c>
      <c r="B51" s="34">
        <v>45954</v>
      </c>
      <c r="C51" s="35">
        <v>2</v>
      </c>
      <c r="D51" s="36">
        <v>30</v>
      </c>
      <c r="E51" s="37" t="s">
        <v>19</v>
      </c>
      <c r="F51" s="22" t="s">
        <v>83</v>
      </c>
      <c r="G51" s="40"/>
    </row>
    <row r="52" spans="1:7" x14ac:dyDescent="0.25">
      <c r="A52" s="62">
        <f>IF(ISBLANK(B52),"",_xlfn.ISOWEEKNUM('Journal de travail'!$B52))</f>
        <v>43</v>
      </c>
      <c r="B52" s="30">
        <v>45954</v>
      </c>
      <c r="C52" s="31">
        <v>2</v>
      </c>
      <c r="D52" s="32">
        <v>15</v>
      </c>
      <c r="E52" s="33" t="s">
        <v>19</v>
      </c>
      <c r="F52" s="22" t="s">
        <v>84</v>
      </c>
      <c r="G52" s="39"/>
    </row>
    <row r="53" spans="1:7" x14ac:dyDescent="0.25">
      <c r="A53" s="63">
        <f>IF(ISBLANK(B53),"",_xlfn.ISOWEEKNUM('Journal de travail'!$B53))</f>
        <v>44</v>
      </c>
      <c r="B53" s="34">
        <v>45958</v>
      </c>
      <c r="C53" s="35"/>
      <c r="D53" s="36">
        <v>15</v>
      </c>
      <c r="E53" s="37" t="s">
        <v>19</v>
      </c>
      <c r="F53" s="22" t="s">
        <v>85</v>
      </c>
      <c r="G53" s="40"/>
    </row>
    <row r="54" spans="1:7" x14ac:dyDescent="0.25">
      <c r="A54" s="62">
        <f>IF(ISBLANK(B54),"",_xlfn.ISOWEEKNUM('Journal de travail'!$B54))</f>
        <v>44</v>
      </c>
      <c r="B54" s="30">
        <v>45958</v>
      </c>
      <c r="C54" s="31"/>
      <c r="D54" s="32">
        <v>45</v>
      </c>
      <c r="E54" s="33" t="s">
        <v>19</v>
      </c>
      <c r="F54" s="22" t="s">
        <v>86</v>
      </c>
      <c r="G54" s="39"/>
    </row>
    <row r="55" spans="1:7" x14ac:dyDescent="0.25">
      <c r="A55" s="63">
        <f>IF(ISBLANK(B55),"",_xlfn.ISOWEEKNUM('Journal de travail'!$B55))</f>
        <v>44</v>
      </c>
      <c r="B55" s="34">
        <v>45958</v>
      </c>
      <c r="C55" s="35"/>
      <c r="D55" s="36">
        <v>45</v>
      </c>
      <c r="E55" s="37" t="s">
        <v>19</v>
      </c>
      <c r="F55" s="22" t="s">
        <v>87</v>
      </c>
      <c r="G55" s="40"/>
    </row>
    <row r="56" spans="1:7" ht="31.5" x14ac:dyDescent="0.25">
      <c r="A56" s="62">
        <f>IF(ISBLANK(B56),"",_xlfn.ISOWEEKNUM('Journal de travail'!$B56))</f>
        <v>44</v>
      </c>
      <c r="B56" s="30">
        <v>45958</v>
      </c>
      <c r="C56" s="31"/>
      <c r="D56" s="32">
        <v>30</v>
      </c>
      <c r="E56" s="33" t="s">
        <v>19</v>
      </c>
      <c r="F56" s="39" t="s">
        <v>88</v>
      </c>
      <c r="G56" s="39"/>
    </row>
    <row r="57" spans="1:7" x14ac:dyDescent="0.25">
      <c r="A57" s="63">
        <f>IF(ISBLANK(B57),"",_xlfn.ISOWEEKNUM('Journal de travail'!$B57))</f>
        <v>44</v>
      </c>
      <c r="B57" s="34">
        <v>45958</v>
      </c>
      <c r="C57" s="35"/>
      <c r="D57" s="36">
        <v>15</v>
      </c>
      <c r="E57" s="37" t="s">
        <v>19</v>
      </c>
      <c r="F57" s="40" t="s">
        <v>89</v>
      </c>
      <c r="G57" s="40"/>
    </row>
    <row r="58" spans="1:7" x14ac:dyDescent="0.25">
      <c r="A58" s="62">
        <f>IF(ISBLANK(B58),"",_xlfn.ISOWEEKNUM('Journal de travail'!$B58))</f>
        <v>44</v>
      </c>
      <c r="B58" s="30">
        <v>45959</v>
      </c>
      <c r="C58" s="31">
        <v>1</v>
      </c>
      <c r="D58" s="32">
        <v>0</v>
      </c>
      <c r="E58" s="33" t="s">
        <v>4</v>
      </c>
      <c r="F58" s="39" t="s">
        <v>90</v>
      </c>
      <c r="G58" s="39"/>
    </row>
    <row r="59" spans="1:7" x14ac:dyDescent="0.25">
      <c r="A59" s="63">
        <f>IF(ISBLANK(B59),"",_xlfn.ISOWEEKNUM('Journal de travail'!$B59))</f>
        <v>44</v>
      </c>
      <c r="B59" s="34">
        <v>45959</v>
      </c>
      <c r="C59" s="35">
        <v>1</v>
      </c>
      <c r="D59" s="36">
        <v>45</v>
      </c>
      <c r="E59" s="37" t="s">
        <v>4</v>
      </c>
      <c r="F59" s="40" t="s">
        <v>91</v>
      </c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P8" sqref="P8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420</v>
      </c>
      <c r="B6">
        <f>SUMIF('Journal de travail'!$E$7:$E$532,Plannification!E6,'Journal de travail'!$D$7:$D$532)</f>
        <v>190</v>
      </c>
      <c r="C6">
        <f t="shared" ref="C6:C10" si="0">SUM(A6:B6)</f>
        <v>610</v>
      </c>
      <c r="E6" s="70" t="str">
        <f>'Journal de travail'!M8</f>
        <v>Analyse</v>
      </c>
      <c r="F6" s="71" t="str">
        <f>QUOTIENT(SUM(A6:B6),60)&amp;" h "&amp;TEXT(MOD(SUM(A6:B6),60), "00")&amp;" min"</f>
        <v>10 h 10 min</v>
      </c>
      <c r="G6" s="72">
        <f>SUM(A6:B6)/$C$11</f>
        <v>0.17062937062937064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1620</v>
      </c>
      <c r="B7">
        <f>SUMIF('Journal de travail'!$E$7:$E$532,Plannification!E7,'Journal de travail'!$D$7:$D$532)</f>
        <v>1110</v>
      </c>
      <c r="C7">
        <f t="shared" si="0"/>
        <v>2730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45 h 30 min</v>
      </c>
      <c r="G7" s="75">
        <f t="shared" ref="G7:G9" si="2">SUM(A7:B7)/$C$11</f>
        <v>0.76363636363636367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44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120</v>
      </c>
      <c r="B9">
        <f>SUMIF('Journal de travail'!$E$7:$E$532,Plannification!E9,'Journal de travail'!$D$7:$D$532)</f>
        <v>115</v>
      </c>
      <c r="C9">
        <f t="shared" si="0"/>
        <v>235</v>
      </c>
      <c r="E9" s="77" t="str">
        <f>'Journal de travail'!M11</f>
        <v>Documentation</v>
      </c>
      <c r="F9" s="74" t="str">
        <f t="shared" si="1"/>
        <v>3 h 55 min</v>
      </c>
      <c r="G9" s="75">
        <f t="shared" si="2"/>
        <v>6.5734265734265732E-2</v>
      </c>
      <c r="L9" s="55" t="str">
        <f>'Journal de travail'!M11</f>
        <v>Documentation</v>
      </c>
      <c r="M9" s="52" t="str">
        <f t="shared" si="3"/>
        <v>17 h 36 m</v>
      </c>
      <c r="N9" s="59">
        <v>0.2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2160</v>
      </c>
      <c r="B11">
        <f>SUM(B6:B10)</f>
        <v>1415</v>
      </c>
      <c r="C11">
        <f>SUM(A11:B11)</f>
        <v>3575</v>
      </c>
      <c r="E11" s="81" t="s">
        <v>18</v>
      </c>
      <c r="F11" s="71" t="str">
        <f t="shared" si="1"/>
        <v>59 h 35 min</v>
      </c>
      <c r="G11" s="82">
        <f>C11/C12</f>
        <v>0.67708333333333337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5aGPoTqGmkyjsdpSMN178N1WBFC1VMTKFkm66m+6Yog7xX7DUJiACAUjm3QdOBaqrz5f2f7Cd0Udr+YLoex+Rw==" saltValue="y9meuOEPmAMrI+vrG0x/l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0F46EE-7556-4EFA-A1F5-7D69AEAE0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Gillian L' Horset</cp:lastModifiedBy>
  <cp:revision/>
  <dcterms:created xsi:type="dcterms:W3CDTF">2023-11-21T20:00:34Z</dcterms:created>
  <dcterms:modified xsi:type="dcterms:W3CDTF">2025-10-29T15:33:40Z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