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I-320\Projet\Local repo\Doc\"/>
    </mc:Choice>
  </mc:AlternateContent>
  <xr:revisionPtr revIDLastSave="0" documentId="13_ncr:1_{5EEE220C-5470-4FEC-8DD1-ED4676555287}" xr6:coauthVersionLast="47" xr6:coauthVersionMax="47" xr10:uidLastSave="{00000000-0000-0000-0000-000000000000}"/>
  <bookViews>
    <workbookView xWindow="5280" yWindow="58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<sst xmlns="http://schemas.openxmlformats.org/spreadsheetml/2006/main" count="72" uniqueCount="52">
  <si>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</si>
  <si>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</si>
  <si>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</si>
  <si>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</si>
  <si>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</si>
  <si>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</si>
  <si>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</si>
  <si>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</si>
  <si>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</si>
  <si>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</si>
  <si>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</si>
  <si>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</si>
  <si>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</si>
  <si>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</si>
  <si>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</si>
  <si>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</si>
  <si>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</si>
  <si>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</si>
  <si>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</si>
  <si>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</si>
  <si>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</si>
  <si>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</si>
  <si>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</si>
  <si>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</si>
  <si>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</si>
  <si>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</si>
  <si>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</si>
  <si>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</si>
  <si>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</si>
  <si>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L'Horset Gillian</t>
  </si>
  <si>
    <t>P_POO_320 - Shoot Em Up</t>
  </si>
  <si>
    <t>27.08.2025 - 31.10.2025</t>
  </si>
  <si>
    <t>Découverte du projet et mise en place des outils essencielle au projet</t>
  </si>
  <si>
    <t>Conseptualisation du jeu</t>
  </si>
  <si>
    <t>Création des users stories</t>
  </si>
  <si>
    <t>Documentation diverse</t>
  </si>
  <si>
    <t>Création de la structure du jounal de travail et du rapport du projet</t>
  </si>
  <si>
    <t>Création de l'analyse fonctionnel et idées de concept</t>
  </si>
  <si>
    <t>Création des 6 users storys propre au jeu</t>
  </si>
  <si>
    <t>Explication et correction des problèmes liée à la repo</t>
  </si>
  <si>
    <t>Correction et amélioration des users story</t>
  </si>
  <si>
    <t>Amélioration de toutes les User stories pour correspondre à ce qui est attendu</t>
  </si>
  <si>
    <t>Appréention de windows form</t>
  </si>
  <si>
    <t>Push git hub</t>
  </si>
  <si>
    <t>Revue des users story</t>
  </si>
  <si>
    <t>Connaisances largement insuffisante pour coder</t>
  </si>
  <si>
    <t>Ajout de la détection des keys press</t>
  </si>
  <si>
    <t>Lecture de la théorie</t>
  </si>
  <si>
    <t>Déplacement du joueur</t>
  </si>
  <si>
    <t>Implémentation du check de colision avec le sol</t>
  </si>
  <si>
    <t>Changement du système pour bouger le joueur</t>
  </si>
  <si>
    <t>beaucoup de bug de l'editeur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</si>
</sst>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610</c:v>
                </c:pt>
                <c:pt idx="1">
                  <c:v>375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0.5781990521327014</c:v>
                </c:pt>
                <c:pt idx="1">
                  <c:v>0.35545023696682465</c:v>
                </c:pt>
                <c:pt idx="2">
                  <c:v>0</c:v>
                </c:pt>
                <c:pt idx="3">
                  <c:v>6.6350710900473939E-2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E1" zoomScaleNormal="100" workbookViewId="0">
      <pane ySplit="6" topLeftCell="A10" activePane="bottomLeft" state="frozen"/>
      <selection pane="bottomLeft" activeCell="G11" sqref="G1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17 heures 35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720</v>
      </c>
      <c r="D4" s="17">
        <f>SUBTOTAL(9,$D$7:$D$531)</f>
        <v>335</v>
      </c>
      <c r="E4" s="24">
        <f>SUM(C4:D4)</f>
        <v>1055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35</v>
      </c>
      <c r="B7" s="26">
        <v>45896</v>
      </c>
      <c r="C7" s="27">
        <v>1</v>
      </c>
      <c r="D7" s="28">
        <v>45</v>
      </c>
      <c r="E7" s="29" t="s">
        <v>2</v>
      </c>
      <c r="F7" s="23" t="s">
        <v>32</v>
      </c>
      <c r="G7" s="38" t="s">
        <v>36</v>
      </c>
    </row>
    <row r="8" spans="1:15" x14ac:dyDescent="0.25">
      <c r="A8" s="62">
        <f>IF(ISBLANK(B8),"",_xlfn.ISOWEEKNUM('Journal de travail'!$B8))</f>
        <v>35</v>
      </c>
      <c r="B8" s="30">
        <v>45896</v>
      </c>
      <c r="C8" s="31">
        <v>1</v>
      </c>
      <c r="D8" s="32">
        <v>25</v>
      </c>
      <c r="E8" s="33" t="s">
        <v>2</v>
      </c>
      <c r="F8" s="23" t="s">
        <v>33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36</v>
      </c>
      <c r="B9" s="34">
        <v>45903</v>
      </c>
      <c r="C9" s="35">
        <v>2</v>
      </c>
      <c r="D9" s="36">
        <v>45</v>
      </c>
      <c r="E9" s="37" t="s">
        <v>2</v>
      </c>
      <c r="F9" s="23" t="s">
        <v>34</v>
      </c>
      <c r="G9" s="40" t="s">
        <v>38</v>
      </c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36</v>
      </c>
      <c r="B10" s="30">
        <v>45903</v>
      </c>
      <c r="C10" s="31"/>
      <c r="D10" s="32">
        <v>35</v>
      </c>
      <c r="E10" s="33" t="s">
        <v>4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37</v>
      </c>
      <c r="B11" s="34">
        <v>45910</v>
      </c>
      <c r="C11" s="35"/>
      <c r="D11" s="36">
        <v>35</v>
      </c>
      <c r="E11" s="37" t="s">
        <v>4</v>
      </c>
      <c r="F11" s="23" t="s">
        <v>39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37</v>
      </c>
      <c r="B12" s="30">
        <v>45910</v>
      </c>
      <c r="C12" s="31">
        <v>1</v>
      </c>
      <c r="D12" s="32">
        <v>40</v>
      </c>
      <c r="E12" s="33" t="s">
        <v>2</v>
      </c>
      <c r="F12" s="23" t="s">
        <v>40</v>
      </c>
      <c r="G12" s="39" t="s">
        <v>41</v>
      </c>
      <c r="M12" t="s">
        <v>28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37</v>
      </c>
      <c r="B13" s="34">
        <v>45910</v>
      </c>
      <c r="C13" s="35"/>
      <c r="D13" s="36">
        <v>10</v>
      </c>
      <c r="E13" s="37" t="s">
        <v>2</v>
      </c>
      <c r="F13" s="23" t="s">
        <v>42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37</v>
      </c>
      <c r="B14" s="30">
        <v>45910</v>
      </c>
      <c r="C14" s="31"/>
      <c r="D14" s="32">
        <v>5</v>
      </c>
      <c r="E14" s="33" t="s">
        <v>2</v>
      </c>
      <c r="F14" s="23" t="s">
        <v>43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38</v>
      </c>
      <c r="B15" s="34">
        <v>45917</v>
      </c>
      <c r="C15" s="35"/>
      <c r="D15" s="36">
        <v>20</v>
      </c>
      <c r="E15" s="37" t="s">
        <v>2</v>
      </c>
      <c r="F15" s="23" t="s">
        <v>44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38</v>
      </c>
      <c r="B16" s="30">
        <v>45917</v>
      </c>
      <c r="C16" s="31">
        <v>2</v>
      </c>
      <c r="D16" s="32">
        <v>0</v>
      </c>
      <c r="E16" s="33" t="s">
        <v>19</v>
      </c>
      <c r="F16" s="23" t="s">
        <v>46</v>
      </c>
      <c r="G16" s="39" t="s">
        <v>45</v>
      </c>
      <c r="O16">
        <v>40</v>
      </c>
    </row>
    <row r="17" spans="1:15" x14ac:dyDescent="0.25">
      <c r="A17" s="63">
        <f>IF(ISBLANK(B17),"",_xlfn.ISOWEEKNUM('Journal de travail'!$B17))</f>
        <v>39</v>
      </c>
      <c r="B17" s="34">
        <v>45924</v>
      </c>
      <c r="C17" s="35">
        <v>2</v>
      </c>
      <c r="D17" s="36">
        <v>0</v>
      </c>
      <c r="E17" s="37" t="s">
        <v>2</v>
      </c>
      <c r="F17" s="23" t="s">
        <v>47</v>
      </c>
      <c r="G17" s="40"/>
      <c r="O17">
        <v>45</v>
      </c>
    </row>
    <row r="18" spans="1:15" x14ac:dyDescent="0.25">
      <c r="A18" s="62">
        <f>IF(ISBLANK(B18),"",_xlfn.ISOWEEKNUM('Journal de travail'!$B18))</f>
        <v>39</v>
      </c>
      <c r="B18" s="30">
        <v>45924</v>
      </c>
      <c r="C18" s="31"/>
      <c r="D18" s="32">
        <v>30</v>
      </c>
      <c r="E18" s="33" t="s">
        <v>19</v>
      </c>
      <c r="F18" s="23" t="s">
        <v>48</v>
      </c>
      <c r="G18" s="39"/>
      <c r="O18">
        <v>50</v>
      </c>
    </row>
    <row r="19" spans="1:15" x14ac:dyDescent="0.25">
      <c r="A19" s="63">
        <f>IF(ISBLANK(B19),"",_xlfn.ISOWEEKNUM('Journal de travail'!$B19))</f>
        <v>39</v>
      </c>
      <c r="B19" s="34">
        <v>45924</v>
      </c>
      <c r="C19" s="35"/>
      <c r="D19" s="36">
        <v>45</v>
      </c>
      <c r="E19" s="37" t="s">
        <v>19</v>
      </c>
      <c r="F19" s="23" t="s">
        <v>49</v>
      </c>
      <c r="G19" s="40"/>
      <c r="O19">
        <v>55</v>
      </c>
    </row>
    <row r="20" spans="1:15" x14ac:dyDescent="0.25">
      <c r="A20" s="62">
        <f>IF(ISBLANK(B20),"",_xlfn.ISOWEEKNUM('Journal de travail'!$B20))</f>
        <v>40</v>
      </c>
      <c r="B20" s="30">
        <v>45931</v>
      </c>
      <c r="C20" s="31">
        <v>3</v>
      </c>
      <c r="D20" s="32">
        <v>0</v>
      </c>
      <c r="E20" s="33" t="s">
        <v>19</v>
      </c>
      <c r="F20" s="23" t="s">
        <v>50</v>
      </c>
      <c r="G20" s="39" t="s">
        <v>51</v>
      </c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P8" sqref="P8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420</v>
      </c>
      <c r="B6">
        <f>SUMIF('Journal de travail'!$E$7:$E$532,Plannification!E6,'Journal de travail'!$D$7:$D$532)</f>
        <v>190</v>
      </c>
      <c r="C6">
        <f t="shared" ref="C6:C10" si="0">SUM(A6:B6)</f>
        <v>610</v>
      </c>
      <c r="E6" s="70" t="str">
        <f>'Journal de travail'!M8</f>
        <v>Analyse</v>
      </c>
      <c r="F6" s="71" t="str">
        <f>QUOTIENT(SUM(A6:B6),60)&amp;" h "&amp;TEXT(MOD(SUM(A6:B6),60), "00")&amp;" min"</f>
        <v>10 h 10 min</v>
      </c>
      <c r="G6" s="72">
        <f>SUM(A6:B6)/$C$11</f>
        <v>0.5781990521327014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75</v>
      </c>
      <c r="C7">
        <f t="shared" si="0"/>
        <v>375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6 h 15 min</v>
      </c>
      <c r="G7" s="75">
        <f t="shared" ref="G7:G9" si="2">SUM(A7:B7)/$C$11</f>
        <v>0.35545023696682465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44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70</v>
      </c>
      <c r="C9">
        <f t="shared" si="0"/>
        <v>70</v>
      </c>
      <c r="E9" s="77" t="str">
        <f>'Journal de travail'!M11</f>
        <v>Documentation</v>
      </c>
      <c r="F9" s="74" t="str">
        <f t="shared" si="1"/>
        <v>1 h 10 min</v>
      </c>
      <c r="G9" s="75">
        <f t="shared" si="2"/>
        <v>6.6350710900473939E-2</v>
      </c>
      <c r="L9" s="55" t="str">
        <f>'Journal de travail'!M11</f>
        <v>Documentation</v>
      </c>
      <c r="M9" s="52" t="str">
        <f t="shared" si="3"/>
        <v>17 h 36 m</v>
      </c>
      <c r="N9" s="59">
        <v>0.2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720</v>
      </c>
      <c r="B11">
        <f>SUM(B6:B10)</f>
        <v>335</v>
      </c>
      <c r="C11">
        <f>SUM(A11:B11)</f>
        <v>1055</v>
      </c>
      <c r="E11" s="81" t="s">
        <v>18</v>
      </c>
      <c r="F11" s="71" t="str">
        <f t="shared" si="1"/>
        <v>17 h 35 min</v>
      </c>
      <c r="G11" s="82">
        <f>C11/C12</f>
        <v>0.19981060606060605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5aGPoTqGmkyjsdpSMN178N1WBFC1VMTKFkm66m+6Yog7xX7DUJiACAUjm3QdOBaqrz5f2f7Cd0Udr+YLoex+Rw==" saltValue="y9meuOEPmAMrI+vrG0x/l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1D0F46EE-7556-4EFA-A1F5-7D69AEAE0E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Gillian L' Horset</cp:lastModifiedBy>
  <cp:revision/>
  <dcterms:created xsi:type="dcterms:W3CDTF">2023-11-21T20:00:34Z</dcterms:created>
  <dcterms:modified xsi:type="dcterms:W3CDTF">2025-10-01T14:34:02Z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